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hromive\Desktop\E-ZAK zveřejnění\ZŠ 17. listopadu\"/>
    </mc:Choice>
  </mc:AlternateContent>
  <xr:revisionPtr revIDLastSave="0" documentId="8_{0DD2DD58-3E50-4E76-9242-DBFC9481BD29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Rekapitulace stavby" sheetId="1" r:id="rId1"/>
    <sheet name="202 - Místnost č.202" sheetId="2" r:id="rId2"/>
    <sheet name="203 - Místnost č.203" sheetId="3" r:id="rId3"/>
    <sheet name="204 - Místnost č.204" sheetId="4" r:id="rId4"/>
    <sheet name="205 - Místnost č.205" sheetId="5" r:id="rId5"/>
    <sheet name="206 - Místnost č.206" sheetId="6" r:id="rId6"/>
    <sheet name="207 - Místnost č.207" sheetId="7" r:id="rId7"/>
    <sheet name="208 - Místnost č.208" sheetId="8" r:id="rId8"/>
    <sheet name="209 - Místnost č.209" sheetId="9" r:id="rId9"/>
    <sheet name="210 - Místnost č.210" sheetId="10" r:id="rId10"/>
    <sheet name="211 - Místnost č.211" sheetId="11" r:id="rId11"/>
    <sheet name="212 - Místnost č.212" sheetId="12" r:id="rId12"/>
    <sheet name="213 - Místnost č.213" sheetId="13" r:id="rId13"/>
    <sheet name="214 - Místnost č.214" sheetId="14" r:id="rId14"/>
    <sheet name="215 - Místnost č.215" sheetId="15" r:id="rId15"/>
    <sheet name="302 - Místnost č.302" sheetId="16" r:id="rId16"/>
    <sheet name="303 - Místnost č.303" sheetId="17" r:id="rId17"/>
    <sheet name="304 - Místnost č.304" sheetId="18" r:id="rId18"/>
    <sheet name="305 - Místnost č.305" sheetId="19" r:id="rId19"/>
    <sheet name="306 - Místnost č.306" sheetId="20" r:id="rId20"/>
    <sheet name="307 - Místnost č.307" sheetId="21" r:id="rId21"/>
    <sheet name="308 - Místnost č.308" sheetId="22" r:id="rId22"/>
    <sheet name="309 - Místnost č.309" sheetId="23" r:id="rId23"/>
    <sheet name="310 - Místnost č.310" sheetId="24" r:id="rId24"/>
    <sheet name="311 - Místnost č.311" sheetId="25" r:id="rId25"/>
    <sheet name="312 - Místnost č.312" sheetId="26" r:id="rId26"/>
    <sheet name="313 - Místnost č.313" sheetId="27" r:id="rId27"/>
    <sheet name="314 - Místnost č.314" sheetId="28" r:id="rId28"/>
    <sheet name="315 - Místnost č.315" sheetId="29" r:id="rId29"/>
    <sheet name="CH 01 - Chodba 1.n.p.(ško..." sheetId="30" r:id="rId30"/>
    <sheet name="CH 02 - Chodba 2.n.p." sheetId="31" r:id="rId31"/>
    <sheet name="CH 03 - Chodba 3.n.p." sheetId="32" r:id="rId32"/>
    <sheet name="DV 01 - Školka (dveře 153..." sheetId="33" r:id="rId33"/>
    <sheet name="DV 02 - Chodba 2.NP dveře..." sheetId="34" r:id="rId34"/>
    <sheet name="DV 03 - Chodba 2.NP dveře..." sheetId="35" r:id="rId35"/>
    <sheet name="DV 04 - Chodba 3.NP dveře..." sheetId="36" r:id="rId36"/>
    <sheet name="DV 05 - Chodba 3.NP dveře..." sheetId="37" r:id="rId37"/>
  </sheets>
  <definedNames>
    <definedName name="_xlnm._FilterDatabase" localSheetId="1" hidden="1">'202 - Místnost č.202'!$C$121:$K$200</definedName>
    <definedName name="_xlnm._FilterDatabase" localSheetId="2" hidden="1">'203 - Místnost č.203'!$C$124:$K$201</definedName>
    <definedName name="_xlnm._FilterDatabase" localSheetId="3" hidden="1">'204 - Místnost č.204'!$C$120:$K$177</definedName>
    <definedName name="_xlnm._FilterDatabase" localSheetId="4" hidden="1">'205 - Místnost č.205'!$C$121:$K$198</definedName>
    <definedName name="_xlnm._FilterDatabase" localSheetId="5" hidden="1">'206 - Místnost č.206'!$C$124:$K$201</definedName>
    <definedName name="_xlnm._FilterDatabase" localSheetId="6" hidden="1">'207 - Místnost č.207'!$C$120:$K$177</definedName>
    <definedName name="_xlnm._FilterDatabase" localSheetId="7" hidden="1">'208 - Místnost č.208'!$C$121:$K$198</definedName>
    <definedName name="_xlnm._FilterDatabase" localSheetId="8" hidden="1">'209 - Místnost č.209'!$C$124:$K$201</definedName>
    <definedName name="_xlnm._FilterDatabase" localSheetId="9" hidden="1">'210 - Místnost č.210'!$C$120:$K$177</definedName>
    <definedName name="_xlnm._FilterDatabase" localSheetId="10" hidden="1">'211 - Místnost č.211'!$C$121:$K$198</definedName>
    <definedName name="_xlnm._FilterDatabase" localSheetId="11" hidden="1">'212 - Místnost č.212'!$C$124:$K$200</definedName>
    <definedName name="_xlnm._FilterDatabase" localSheetId="12" hidden="1">'213 - Místnost č.213'!$C$119:$K$169</definedName>
    <definedName name="_xlnm._FilterDatabase" localSheetId="13" hidden="1">'214 - Místnost č.214'!$C$123:$K$214</definedName>
    <definedName name="_xlnm._FilterDatabase" localSheetId="14" hidden="1">'215 - Místnost č.215'!$C$121:$K$197</definedName>
    <definedName name="_xlnm._FilterDatabase" localSheetId="15" hidden="1">'302 - Místnost č.302'!$C$121:$K$200</definedName>
    <definedName name="_xlnm._FilterDatabase" localSheetId="16" hidden="1">'303 - Místnost č.303'!$C$124:$K$201</definedName>
    <definedName name="_xlnm._FilterDatabase" localSheetId="17" hidden="1">'304 - Místnost č.304'!$C$120:$K$177</definedName>
    <definedName name="_xlnm._FilterDatabase" localSheetId="18" hidden="1">'305 - Místnost č.305'!$C$121:$K$198</definedName>
    <definedName name="_xlnm._FilterDatabase" localSheetId="19" hidden="1">'306 - Místnost č.306'!$C$124:$K$201</definedName>
    <definedName name="_xlnm._FilterDatabase" localSheetId="20" hidden="1">'307 - Místnost č.307'!$C$120:$K$177</definedName>
    <definedName name="_xlnm._FilterDatabase" localSheetId="21" hidden="1">'308 - Místnost č.308'!$C$121:$K$198</definedName>
    <definedName name="_xlnm._FilterDatabase" localSheetId="22" hidden="1">'309 - Místnost č.309'!$C$124:$K$201</definedName>
    <definedName name="_xlnm._FilterDatabase" localSheetId="23" hidden="1">'310 - Místnost č.310'!$C$120:$K$177</definedName>
    <definedName name="_xlnm._FilterDatabase" localSheetId="24" hidden="1">'311 - Místnost č.311'!$C$121:$K$198</definedName>
    <definedName name="_xlnm._FilterDatabase" localSheetId="25" hidden="1">'312 - Místnost č.312'!$C$124:$K$200</definedName>
    <definedName name="_xlnm._FilterDatabase" localSheetId="26" hidden="1">'313 - Místnost č.313'!$C$119:$K$169</definedName>
    <definedName name="_xlnm._FilterDatabase" localSheetId="27" hidden="1">'314 - Místnost č.314'!$C$123:$K$214</definedName>
    <definedName name="_xlnm._FilterDatabase" localSheetId="28" hidden="1">'315 - Místnost č.315'!$C$121:$K$197</definedName>
    <definedName name="_xlnm._FilterDatabase" localSheetId="32" hidden="1">'DV 01 - Školka (dveře 153...'!$C$122:$K$184</definedName>
    <definedName name="_xlnm._FilterDatabase" localSheetId="33" hidden="1">'DV 02 - Chodba 2.NP dveře...'!$C$122:$K$184</definedName>
    <definedName name="_xlnm._FilterDatabase" localSheetId="34" hidden="1">'DV 03 - Chodba 2.NP dveře...'!$C$122:$K$176</definedName>
    <definedName name="_xlnm._FilterDatabase" localSheetId="35" hidden="1">'DV 04 - Chodba 3.NP dveře...'!$C$122:$K$176</definedName>
    <definedName name="_xlnm._FilterDatabase" localSheetId="36" hidden="1">'DV 05 - Chodba 3.NP dveře...'!$C$122:$K$176</definedName>
    <definedName name="_xlnm._FilterDatabase" localSheetId="29" hidden="1">'CH 01 - Chodba 1.n.p.(ško...'!$C$121:$K$167</definedName>
    <definedName name="_xlnm._FilterDatabase" localSheetId="30" hidden="1">'CH 02 - Chodba 2.n.p.'!$C$119:$K$165</definedName>
    <definedName name="_xlnm._FilterDatabase" localSheetId="31" hidden="1">'CH 03 - Chodba 3.n.p.'!$C$119:$K$165</definedName>
    <definedName name="_xlnm.Print_Titles" localSheetId="1">'202 - Místnost č.202'!$121:$121</definedName>
    <definedName name="_xlnm.Print_Titles" localSheetId="2">'203 - Místnost č.203'!$124:$124</definedName>
    <definedName name="_xlnm.Print_Titles" localSheetId="3">'204 - Místnost č.204'!$120:$120</definedName>
    <definedName name="_xlnm.Print_Titles" localSheetId="4">'205 - Místnost č.205'!$121:$121</definedName>
    <definedName name="_xlnm.Print_Titles" localSheetId="5">'206 - Místnost č.206'!$124:$124</definedName>
    <definedName name="_xlnm.Print_Titles" localSheetId="6">'207 - Místnost č.207'!$120:$120</definedName>
    <definedName name="_xlnm.Print_Titles" localSheetId="7">'208 - Místnost č.208'!$121:$121</definedName>
    <definedName name="_xlnm.Print_Titles" localSheetId="8">'209 - Místnost č.209'!$124:$124</definedName>
    <definedName name="_xlnm.Print_Titles" localSheetId="9">'210 - Místnost č.210'!$120:$120</definedName>
    <definedName name="_xlnm.Print_Titles" localSheetId="10">'211 - Místnost č.211'!$121:$121</definedName>
    <definedName name="_xlnm.Print_Titles" localSheetId="11">'212 - Místnost č.212'!$124:$124</definedName>
    <definedName name="_xlnm.Print_Titles" localSheetId="12">'213 - Místnost č.213'!$119:$119</definedName>
    <definedName name="_xlnm.Print_Titles" localSheetId="13">'214 - Místnost č.214'!$123:$123</definedName>
    <definedName name="_xlnm.Print_Titles" localSheetId="14">'215 - Místnost č.215'!$121:$121</definedName>
    <definedName name="_xlnm.Print_Titles" localSheetId="15">'302 - Místnost č.302'!$121:$121</definedName>
    <definedName name="_xlnm.Print_Titles" localSheetId="16">'303 - Místnost č.303'!$124:$124</definedName>
    <definedName name="_xlnm.Print_Titles" localSheetId="17">'304 - Místnost č.304'!$120:$120</definedName>
    <definedName name="_xlnm.Print_Titles" localSheetId="18">'305 - Místnost č.305'!$121:$121</definedName>
    <definedName name="_xlnm.Print_Titles" localSheetId="19">'306 - Místnost č.306'!$124:$124</definedName>
    <definedName name="_xlnm.Print_Titles" localSheetId="20">'307 - Místnost č.307'!$120:$120</definedName>
    <definedName name="_xlnm.Print_Titles" localSheetId="21">'308 - Místnost č.308'!$121:$121</definedName>
    <definedName name="_xlnm.Print_Titles" localSheetId="22">'309 - Místnost č.309'!$124:$124</definedName>
    <definedName name="_xlnm.Print_Titles" localSheetId="23">'310 - Místnost č.310'!$120:$120</definedName>
    <definedName name="_xlnm.Print_Titles" localSheetId="24">'311 - Místnost č.311'!$121:$121</definedName>
    <definedName name="_xlnm.Print_Titles" localSheetId="25">'312 - Místnost č.312'!$124:$124</definedName>
    <definedName name="_xlnm.Print_Titles" localSheetId="26">'313 - Místnost č.313'!$119:$119</definedName>
    <definedName name="_xlnm.Print_Titles" localSheetId="27">'314 - Místnost č.314'!$123:$123</definedName>
    <definedName name="_xlnm.Print_Titles" localSheetId="28">'315 - Místnost č.315'!$121:$121</definedName>
    <definedName name="_xlnm.Print_Titles" localSheetId="32">'DV 01 - Školka (dveře 153...'!$122:$122</definedName>
    <definedName name="_xlnm.Print_Titles" localSheetId="33">'DV 02 - Chodba 2.NP dveře...'!$122:$122</definedName>
    <definedName name="_xlnm.Print_Titles" localSheetId="34">'DV 03 - Chodba 2.NP dveře...'!$122:$122</definedName>
    <definedName name="_xlnm.Print_Titles" localSheetId="35">'DV 04 - Chodba 3.NP dveře...'!$122:$122</definedName>
    <definedName name="_xlnm.Print_Titles" localSheetId="36">'DV 05 - Chodba 3.NP dveře...'!$122:$122</definedName>
    <definedName name="_xlnm.Print_Titles" localSheetId="29">'CH 01 - Chodba 1.n.p.(ško...'!$121:$121</definedName>
    <definedName name="_xlnm.Print_Titles" localSheetId="30">'CH 02 - Chodba 2.n.p.'!$119:$119</definedName>
    <definedName name="_xlnm.Print_Titles" localSheetId="31">'CH 03 - Chodba 3.n.p.'!$119:$119</definedName>
    <definedName name="_xlnm.Print_Titles" localSheetId="0">'Rekapitulace stavby'!$92:$92</definedName>
    <definedName name="_xlnm.Print_Area" localSheetId="1">'202 - Místnost č.202'!$C$4:$J$76,'202 - Místnost č.202'!$C$82:$J$103,'202 - Místnost č.202'!$C$109:$J$200</definedName>
    <definedName name="_xlnm.Print_Area" localSheetId="2">'203 - Místnost č.203'!$C$4:$J$76,'203 - Místnost č.203'!$C$82:$J$106,'203 - Místnost č.203'!$C$112:$J$201</definedName>
    <definedName name="_xlnm.Print_Area" localSheetId="3">'204 - Místnost č.204'!$C$4:$J$76,'204 - Místnost č.204'!$C$82:$J$102,'204 - Místnost č.204'!$C$108:$J$177</definedName>
    <definedName name="_xlnm.Print_Area" localSheetId="4">'205 - Místnost č.205'!$C$4:$J$76,'205 - Místnost č.205'!$C$82:$J$103,'205 - Místnost č.205'!$C$109:$J$198</definedName>
    <definedName name="_xlnm.Print_Area" localSheetId="5">'206 - Místnost č.206'!$C$4:$J$76,'206 - Místnost č.206'!$C$82:$J$106,'206 - Místnost č.206'!$C$112:$J$201</definedName>
    <definedName name="_xlnm.Print_Area" localSheetId="6">'207 - Místnost č.207'!$C$4:$J$76,'207 - Místnost č.207'!$C$82:$J$102,'207 - Místnost č.207'!$C$108:$J$177</definedName>
    <definedName name="_xlnm.Print_Area" localSheetId="7">'208 - Místnost č.208'!$C$4:$J$76,'208 - Místnost č.208'!$C$82:$J$103,'208 - Místnost č.208'!$C$109:$J$198</definedName>
    <definedName name="_xlnm.Print_Area" localSheetId="8">'209 - Místnost č.209'!$C$4:$J$76,'209 - Místnost č.209'!$C$82:$J$106,'209 - Místnost č.209'!$C$112:$J$201</definedName>
    <definedName name="_xlnm.Print_Area" localSheetId="9">'210 - Místnost č.210'!$C$4:$J$76,'210 - Místnost č.210'!$C$82:$J$102,'210 - Místnost č.210'!$C$108:$J$177</definedName>
    <definedName name="_xlnm.Print_Area" localSheetId="10">'211 - Místnost č.211'!$C$4:$J$76,'211 - Místnost č.211'!$C$82:$J$103,'211 - Místnost č.211'!$C$109:$J$198</definedName>
    <definedName name="_xlnm.Print_Area" localSheetId="11">'212 - Místnost č.212'!$C$4:$J$76,'212 - Místnost č.212'!$C$82:$J$106,'212 - Místnost č.212'!$C$112:$J$200</definedName>
    <definedName name="_xlnm.Print_Area" localSheetId="12">'213 - Místnost č.213'!$C$4:$J$76,'213 - Místnost č.213'!$C$82:$J$101,'213 - Místnost č.213'!$C$107:$J$169</definedName>
    <definedName name="_xlnm.Print_Area" localSheetId="13">'214 - Místnost č.214'!$C$4:$J$76,'214 - Místnost č.214'!$C$82:$J$105,'214 - Místnost č.214'!$C$111:$J$214</definedName>
    <definedName name="_xlnm.Print_Area" localSheetId="14">'215 - Místnost č.215'!$C$4:$J$76,'215 - Místnost č.215'!$C$82:$J$103,'215 - Místnost č.215'!$C$109:$J$197</definedName>
    <definedName name="_xlnm.Print_Area" localSheetId="15">'302 - Místnost č.302'!$C$4:$J$76,'302 - Místnost č.302'!$C$82:$J$103,'302 - Místnost č.302'!$C$109:$J$200</definedName>
    <definedName name="_xlnm.Print_Area" localSheetId="16">'303 - Místnost č.303'!$C$4:$J$76,'303 - Místnost č.303'!$C$82:$J$106,'303 - Místnost č.303'!$C$112:$J$201</definedName>
    <definedName name="_xlnm.Print_Area" localSheetId="17">'304 - Místnost č.304'!$C$4:$J$76,'304 - Místnost č.304'!$C$82:$J$102,'304 - Místnost č.304'!$C$108:$J$177</definedName>
    <definedName name="_xlnm.Print_Area" localSheetId="18">'305 - Místnost č.305'!$C$4:$J$76,'305 - Místnost č.305'!$C$82:$J$103,'305 - Místnost č.305'!$C$109:$J$198</definedName>
    <definedName name="_xlnm.Print_Area" localSheetId="19">'306 - Místnost č.306'!$C$4:$J$76,'306 - Místnost č.306'!$C$82:$J$106,'306 - Místnost č.306'!$C$112:$J$201</definedName>
    <definedName name="_xlnm.Print_Area" localSheetId="20">'307 - Místnost č.307'!$C$4:$J$76,'307 - Místnost č.307'!$C$82:$J$102,'307 - Místnost č.307'!$C$108:$J$177</definedName>
    <definedName name="_xlnm.Print_Area" localSheetId="21">'308 - Místnost č.308'!$C$4:$J$76,'308 - Místnost č.308'!$C$82:$J$103,'308 - Místnost č.308'!$C$109:$J$198</definedName>
    <definedName name="_xlnm.Print_Area" localSheetId="22">'309 - Místnost č.309'!$C$4:$J$76,'309 - Místnost č.309'!$C$82:$J$106,'309 - Místnost č.309'!$C$112:$J$201</definedName>
    <definedName name="_xlnm.Print_Area" localSheetId="23">'310 - Místnost č.310'!$C$4:$J$76,'310 - Místnost č.310'!$C$82:$J$102,'310 - Místnost č.310'!$C$108:$J$177</definedName>
    <definedName name="_xlnm.Print_Area" localSheetId="24">'311 - Místnost č.311'!$C$4:$J$76,'311 - Místnost č.311'!$C$82:$J$103,'311 - Místnost č.311'!$C$109:$J$198</definedName>
    <definedName name="_xlnm.Print_Area" localSheetId="25">'312 - Místnost č.312'!$C$4:$J$76,'312 - Místnost č.312'!$C$82:$J$106,'312 - Místnost č.312'!$C$112:$J$200</definedName>
    <definedName name="_xlnm.Print_Area" localSheetId="26">'313 - Místnost č.313'!$C$4:$J$76,'313 - Místnost č.313'!$C$82:$J$101,'313 - Místnost č.313'!$C$107:$J$169</definedName>
    <definedName name="_xlnm.Print_Area" localSheetId="27">'314 - Místnost č.314'!$C$4:$J$76,'314 - Místnost č.314'!$C$82:$J$105,'314 - Místnost č.314'!$C$111:$J$214</definedName>
    <definedName name="_xlnm.Print_Area" localSheetId="28">'315 - Místnost č.315'!$C$4:$J$76,'315 - Místnost č.315'!$C$82:$J$103,'315 - Místnost č.315'!$C$109:$J$197</definedName>
    <definedName name="_xlnm.Print_Area" localSheetId="32">'DV 01 - Školka (dveře 153...'!$C$4:$J$76,'DV 01 - Školka (dveře 153...'!$C$82:$J$104,'DV 01 - Školka (dveře 153...'!$C$110:$J$184</definedName>
    <definedName name="_xlnm.Print_Area" localSheetId="33">'DV 02 - Chodba 2.NP dveře...'!$C$4:$J$76,'DV 02 - Chodba 2.NP dveře...'!$C$82:$J$104,'DV 02 - Chodba 2.NP dveře...'!$C$110:$J$184</definedName>
    <definedName name="_xlnm.Print_Area" localSheetId="34">'DV 03 - Chodba 2.NP dveře...'!$C$4:$J$76,'DV 03 - Chodba 2.NP dveře...'!$C$82:$J$104,'DV 03 - Chodba 2.NP dveře...'!$C$110:$J$176</definedName>
    <definedName name="_xlnm.Print_Area" localSheetId="35">'DV 04 - Chodba 3.NP dveře...'!$C$4:$J$76,'DV 04 - Chodba 3.NP dveře...'!$C$82:$J$104,'DV 04 - Chodba 3.NP dveře...'!$C$110:$J$176</definedName>
    <definedName name="_xlnm.Print_Area" localSheetId="36">'DV 05 - Chodba 3.NP dveře...'!$C$4:$J$76,'DV 05 - Chodba 3.NP dveře...'!$C$82:$J$104,'DV 05 - Chodba 3.NP dveře...'!$C$110:$J$176</definedName>
    <definedName name="_xlnm.Print_Area" localSheetId="29">'CH 01 - Chodba 1.n.p.(ško...'!$C$4:$J$76,'CH 01 - Chodba 1.n.p.(ško...'!$C$82:$J$103,'CH 01 - Chodba 1.n.p.(ško...'!$C$109:$J$167</definedName>
    <definedName name="_xlnm.Print_Area" localSheetId="30">'CH 02 - Chodba 2.n.p.'!$C$4:$J$76,'CH 02 - Chodba 2.n.p.'!$C$82:$J$101,'CH 02 - Chodba 2.n.p.'!$C$107:$J$165</definedName>
    <definedName name="_xlnm.Print_Area" localSheetId="31">'CH 03 - Chodba 3.n.p.'!$C$4:$J$76,'CH 03 - Chodba 3.n.p.'!$C$82:$J$101,'CH 03 - Chodba 3.n.p.'!$C$107:$J$165</definedName>
    <definedName name="_xlnm.Print_Area" localSheetId="0">'Rekapitulace stavby'!$D$4:$AO$76,'Rekapitulace stavby'!$C$82:$AQ$131</definedName>
  </definedNames>
  <calcPr calcId="191029"/>
</workbook>
</file>

<file path=xl/calcChain.xml><?xml version="1.0" encoding="utf-8"?>
<calcChain xmlns="http://schemas.openxmlformats.org/spreadsheetml/2006/main">
  <c r="J37" i="37" l="1"/>
  <c r="J36" i="37"/>
  <c r="AY130" i="1"/>
  <c r="J35" i="37"/>
  <c r="AX130" i="1" s="1"/>
  <c r="BI175" i="37"/>
  <c r="BH175" i="37"/>
  <c r="BG175" i="37"/>
  <c r="BF175" i="37"/>
  <c r="T175" i="37"/>
  <c r="R175" i="37"/>
  <c r="P175" i="37"/>
  <c r="BI173" i="37"/>
  <c r="BH173" i="37"/>
  <c r="BG173" i="37"/>
  <c r="BF173" i="37"/>
  <c r="T173" i="37"/>
  <c r="R173" i="37"/>
  <c r="P173" i="37"/>
  <c r="BI171" i="37"/>
  <c r="BH171" i="37"/>
  <c r="BG171" i="37"/>
  <c r="BF171" i="37"/>
  <c r="T171" i="37"/>
  <c r="R171" i="37"/>
  <c r="P171" i="37"/>
  <c r="BI169" i="37"/>
  <c r="BH169" i="37"/>
  <c r="BG169" i="37"/>
  <c r="BF169" i="37"/>
  <c r="T169" i="37"/>
  <c r="R169" i="37"/>
  <c r="P169" i="37"/>
  <c r="BI166" i="37"/>
  <c r="BH166" i="37"/>
  <c r="BG166" i="37"/>
  <c r="BF166" i="37"/>
  <c r="T166" i="37"/>
  <c r="R166" i="37"/>
  <c r="P166" i="37"/>
  <c r="BI164" i="37"/>
  <c r="BH164" i="37"/>
  <c r="BG164" i="37"/>
  <c r="BF164" i="37"/>
  <c r="T164" i="37"/>
  <c r="R164" i="37"/>
  <c r="P164" i="37"/>
  <c r="BI162" i="37"/>
  <c r="BH162" i="37"/>
  <c r="BG162" i="37"/>
  <c r="BF162" i="37"/>
  <c r="T162" i="37"/>
  <c r="R162" i="37"/>
  <c r="P162" i="37"/>
  <c r="BI160" i="37"/>
  <c r="BH160" i="37"/>
  <c r="BG160" i="37"/>
  <c r="BF160" i="37"/>
  <c r="T160" i="37"/>
  <c r="R160" i="37"/>
  <c r="P160" i="37"/>
  <c r="BI158" i="37"/>
  <c r="BH158" i="37"/>
  <c r="BG158" i="37"/>
  <c r="BF158" i="37"/>
  <c r="T158" i="37"/>
  <c r="R158" i="37"/>
  <c r="P158" i="37"/>
  <c r="BI155" i="37"/>
  <c r="BH155" i="37"/>
  <c r="BG155" i="37"/>
  <c r="BF155" i="37"/>
  <c r="T155" i="37"/>
  <c r="R155" i="37"/>
  <c r="P155" i="37"/>
  <c r="BI153" i="37"/>
  <c r="BH153" i="37"/>
  <c r="BG153" i="37"/>
  <c r="BF153" i="37"/>
  <c r="T153" i="37"/>
  <c r="R153" i="37"/>
  <c r="P153" i="37"/>
  <c r="BI152" i="37"/>
  <c r="BH152" i="37"/>
  <c r="BG152" i="37"/>
  <c r="BF152" i="37"/>
  <c r="T152" i="37"/>
  <c r="R152" i="37"/>
  <c r="P152" i="37"/>
  <c r="BI150" i="37"/>
  <c r="BH150" i="37"/>
  <c r="BG150" i="37"/>
  <c r="BF150" i="37"/>
  <c r="T150" i="37"/>
  <c r="R150" i="37"/>
  <c r="P150" i="37"/>
  <c r="BI147" i="37"/>
  <c r="BH147" i="37"/>
  <c r="BG147" i="37"/>
  <c r="BF147" i="37"/>
  <c r="T147" i="37"/>
  <c r="T146" i="37"/>
  <c r="R147" i="37"/>
  <c r="R146" i="37"/>
  <c r="P147" i="37"/>
  <c r="P146" i="37"/>
  <c r="BI144" i="37"/>
  <c r="BH144" i="37"/>
  <c r="BG144" i="37"/>
  <c r="BF144" i="37"/>
  <c r="T144" i="37"/>
  <c r="R144" i="37"/>
  <c r="P144" i="37"/>
  <c r="BI141" i="37"/>
  <c r="BH141" i="37"/>
  <c r="BG141" i="37"/>
  <c r="BF141" i="37"/>
  <c r="T141" i="37"/>
  <c r="R141" i="37"/>
  <c r="P141" i="37"/>
  <c r="BI139" i="37"/>
  <c r="BH139" i="37"/>
  <c r="BG139" i="37"/>
  <c r="BF139" i="37"/>
  <c r="T139" i="37"/>
  <c r="R139" i="37"/>
  <c r="P139" i="37"/>
  <c r="BI137" i="37"/>
  <c r="BH137" i="37"/>
  <c r="BG137" i="37"/>
  <c r="BF137" i="37"/>
  <c r="T137" i="37"/>
  <c r="R137" i="37"/>
  <c r="P137" i="37"/>
  <c r="BI133" i="37"/>
  <c r="BH133" i="37"/>
  <c r="BG133" i="37"/>
  <c r="BF133" i="37"/>
  <c r="T133" i="37"/>
  <c r="R133" i="37"/>
  <c r="P133" i="37"/>
  <c r="BI131" i="37"/>
  <c r="BH131" i="37"/>
  <c r="BG131" i="37"/>
  <c r="BF131" i="37"/>
  <c r="T131" i="37"/>
  <c r="R131" i="37"/>
  <c r="P131" i="37"/>
  <c r="BI127" i="37"/>
  <c r="BH127" i="37"/>
  <c r="BG127" i="37"/>
  <c r="BF127" i="37"/>
  <c r="T127" i="37"/>
  <c r="R127" i="37"/>
  <c r="P127" i="37"/>
  <c r="BI125" i="37"/>
  <c r="BH125" i="37"/>
  <c r="BG125" i="37"/>
  <c r="BF125" i="37"/>
  <c r="T125" i="37"/>
  <c r="R125" i="37"/>
  <c r="P125" i="37"/>
  <c r="J120" i="37"/>
  <c r="J119" i="37"/>
  <c r="F119" i="37"/>
  <c r="F117" i="37"/>
  <c r="E115" i="37"/>
  <c r="J92" i="37"/>
  <c r="J91" i="37"/>
  <c r="F91" i="37"/>
  <c r="F89" i="37"/>
  <c r="E87" i="37"/>
  <c r="J18" i="37"/>
  <c r="E18" i="37"/>
  <c r="F120" i="37" s="1"/>
  <c r="J17" i="37"/>
  <c r="J12" i="37"/>
  <c r="J117" i="37"/>
  <c r="E7" i="37"/>
  <c r="E85" i="37" s="1"/>
  <c r="J37" i="36"/>
  <c r="J36" i="36"/>
  <c r="AY129" i="1" s="1"/>
  <c r="J35" i="36"/>
  <c r="AX129" i="1" s="1"/>
  <c r="BI175" i="36"/>
  <c r="BH175" i="36"/>
  <c r="BG175" i="36"/>
  <c r="BF175" i="36"/>
  <c r="T175" i="36"/>
  <c r="R175" i="36"/>
  <c r="P175" i="36"/>
  <c r="BI173" i="36"/>
  <c r="BH173" i="36"/>
  <c r="BG173" i="36"/>
  <c r="BF173" i="36"/>
  <c r="T173" i="36"/>
  <c r="R173" i="36"/>
  <c r="P173" i="36"/>
  <c r="BI171" i="36"/>
  <c r="BH171" i="36"/>
  <c r="BG171" i="36"/>
  <c r="BF171" i="36"/>
  <c r="T171" i="36"/>
  <c r="R171" i="36"/>
  <c r="P171" i="36"/>
  <c r="BI169" i="36"/>
  <c r="BH169" i="36"/>
  <c r="BG169" i="36"/>
  <c r="BF169" i="36"/>
  <c r="T169" i="36"/>
  <c r="R169" i="36"/>
  <c r="P169" i="36"/>
  <c r="BI166" i="36"/>
  <c r="BH166" i="36"/>
  <c r="BG166" i="36"/>
  <c r="BF166" i="36"/>
  <c r="T166" i="36"/>
  <c r="R166" i="36"/>
  <c r="P166" i="36"/>
  <c r="BI164" i="36"/>
  <c r="BH164" i="36"/>
  <c r="BG164" i="36"/>
  <c r="BF164" i="36"/>
  <c r="T164" i="36"/>
  <c r="R164" i="36"/>
  <c r="P164" i="36"/>
  <c r="BI162" i="36"/>
  <c r="BH162" i="36"/>
  <c r="BG162" i="36"/>
  <c r="BF162" i="36"/>
  <c r="T162" i="36"/>
  <c r="R162" i="36"/>
  <c r="P162" i="36"/>
  <c r="BI160" i="36"/>
  <c r="BH160" i="36"/>
  <c r="BG160" i="36"/>
  <c r="BF160" i="36"/>
  <c r="T160" i="36"/>
  <c r="R160" i="36"/>
  <c r="P160" i="36"/>
  <c r="BI158" i="36"/>
  <c r="BH158" i="36"/>
  <c r="BG158" i="36"/>
  <c r="BF158" i="36"/>
  <c r="T158" i="36"/>
  <c r="R158" i="36"/>
  <c r="P158" i="36"/>
  <c r="BI155" i="36"/>
  <c r="BH155" i="36"/>
  <c r="BG155" i="36"/>
  <c r="BF155" i="36"/>
  <c r="T155" i="36"/>
  <c r="R155" i="36"/>
  <c r="P155" i="36"/>
  <c r="BI153" i="36"/>
  <c r="BH153" i="36"/>
  <c r="BG153" i="36"/>
  <c r="BF153" i="36"/>
  <c r="T153" i="36"/>
  <c r="R153" i="36"/>
  <c r="P153" i="36"/>
  <c r="BI152" i="36"/>
  <c r="BH152" i="36"/>
  <c r="BG152" i="36"/>
  <c r="BF152" i="36"/>
  <c r="T152" i="36"/>
  <c r="R152" i="36"/>
  <c r="P152" i="36"/>
  <c r="BI150" i="36"/>
  <c r="BH150" i="36"/>
  <c r="BG150" i="36"/>
  <c r="BF150" i="36"/>
  <c r="T150" i="36"/>
  <c r="R150" i="36"/>
  <c r="P150" i="36"/>
  <c r="BI147" i="36"/>
  <c r="BH147" i="36"/>
  <c r="BG147" i="36"/>
  <c r="BF147" i="36"/>
  <c r="T147" i="36"/>
  <c r="T146" i="36"/>
  <c r="R147" i="36"/>
  <c r="R146" i="36"/>
  <c r="P147" i="36"/>
  <c r="P146" i="36"/>
  <c r="BI144" i="36"/>
  <c r="BH144" i="36"/>
  <c r="BG144" i="36"/>
  <c r="BF144" i="36"/>
  <c r="T144" i="36"/>
  <c r="R144" i="36"/>
  <c r="P144" i="36"/>
  <c r="BI141" i="36"/>
  <c r="BH141" i="36"/>
  <c r="BG141" i="36"/>
  <c r="BF141" i="36"/>
  <c r="T141" i="36"/>
  <c r="R141" i="36"/>
  <c r="P141" i="36"/>
  <c r="BI139" i="36"/>
  <c r="BH139" i="36"/>
  <c r="BG139" i="36"/>
  <c r="BF139" i="36"/>
  <c r="T139" i="36"/>
  <c r="R139" i="36"/>
  <c r="P139" i="36"/>
  <c r="BI137" i="36"/>
  <c r="BH137" i="36"/>
  <c r="BG137" i="36"/>
  <c r="BF137" i="36"/>
  <c r="T137" i="36"/>
  <c r="R137" i="36"/>
  <c r="P137" i="36"/>
  <c r="BI133" i="36"/>
  <c r="BH133" i="36"/>
  <c r="BG133" i="36"/>
  <c r="BF133" i="36"/>
  <c r="T133" i="36"/>
  <c r="R133" i="36"/>
  <c r="P133" i="36"/>
  <c r="BI131" i="36"/>
  <c r="BH131" i="36"/>
  <c r="BG131" i="36"/>
  <c r="BF131" i="36"/>
  <c r="T131" i="36"/>
  <c r="R131" i="36"/>
  <c r="P131" i="36"/>
  <c r="BI127" i="36"/>
  <c r="BH127" i="36"/>
  <c r="BG127" i="36"/>
  <c r="BF127" i="36"/>
  <c r="T127" i="36"/>
  <c r="R127" i="36"/>
  <c r="P127" i="36"/>
  <c r="BI125" i="36"/>
  <c r="BH125" i="36"/>
  <c r="BG125" i="36"/>
  <c r="BF125" i="36"/>
  <c r="T125" i="36"/>
  <c r="R125" i="36"/>
  <c r="P125" i="36"/>
  <c r="J120" i="36"/>
  <c r="J119" i="36"/>
  <c r="F119" i="36"/>
  <c r="F117" i="36"/>
  <c r="E115" i="36"/>
  <c r="J92" i="36"/>
  <c r="J91" i="36"/>
  <c r="F91" i="36"/>
  <c r="F89" i="36"/>
  <c r="E87" i="36"/>
  <c r="J18" i="36"/>
  <c r="E18" i="36"/>
  <c r="F120" i="36" s="1"/>
  <c r="J17" i="36"/>
  <c r="J12" i="36"/>
  <c r="J117" i="36"/>
  <c r="E7" i="36"/>
  <c r="E113" i="36"/>
  <c r="J37" i="35"/>
  <c r="J36" i="35"/>
  <c r="AY128" i="1" s="1"/>
  <c r="J35" i="35"/>
  <c r="AX128" i="1" s="1"/>
  <c r="BI175" i="35"/>
  <c r="BH175" i="35"/>
  <c r="BG175" i="35"/>
  <c r="BF175" i="35"/>
  <c r="T175" i="35"/>
  <c r="R175" i="35"/>
  <c r="P175" i="35"/>
  <c r="BI173" i="35"/>
  <c r="BH173" i="35"/>
  <c r="BG173" i="35"/>
  <c r="BF173" i="35"/>
  <c r="T173" i="35"/>
  <c r="R173" i="35"/>
  <c r="P173" i="35"/>
  <c r="BI171" i="35"/>
  <c r="BH171" i="35"/>
  <c r="BG171" i="35"/>
  <c r="BF171" i="35"/>
  <c r="T171" i="35"/>
  <c r="R171" i="35"/>
  <c r="P171" i="35"/>
  <c r="BI169" i="35"/>
  <c r="BH169" i="35"/>
  <c r="BG169" i="35"/>
  <c r="BF169" i="35"/>
  <c r="T169" i="35"/>
  <c r="R169" i="35"/>
  <c r="P169" i="35"/>
  <c r="BI166" i="35"/>
  <c r="BH166" i="35"/>
  <c r="BG166" i="35"/>
  <c r="BF166" i="35"/>
  <c r="T166" i="35"/>
  <c r="R166" i="35"/>
  <c r="P166" i="35"/>
  <c r="BI164" i="35"/>
  <c r="BH164" i="35"/>
  <c r="BG164" i="35"/>
  <c r="BF164" i="35"/>
  <c r="T164" i="35"/>
  <c r="R164" i="35"/>
  <c r="P164" i="35"/>
  <c r="BI162" i="35"/>
  <c r="BH162" i="35"/>
  <c r="BG162" i="35"/>
  <c r="BF162" i="35"/>
  <c r="T162" i="35"/>
  <c r="R162" i="35"/>
  <c r="P162" i="35"/>
  <c r="BI160" i="35"/>
  <c r="BH160" i="35"/>
  <c r="BG160" i="35"/>
  <c r="BF160" i="35"/>
  <c r="T160" i="35"/>
  <c r="R160" i="35"/>
  <c r="P160" i="35"/>
  <c r="BI158" i="35"/>
  <c r="BH158" i="35"/>
  <c r="BG158" i="35"/>
  <c r="BF158" i="35"/>
  <c r="T158" i="35"/>
  <c r="R158" i="35"/>
  <c r="P158" i="35"/>
  <c r="BI155" i="35"/>
  <c r="BH155" i="35"/>
  <c r="BG155" i="35"/>
  <c r="BF155" i="35"/>
  <c r="T155" i="35"/>
  <c r="R155" i="35"/>
  <c r="P155" i="35"/>
  <c r="BI153" i="35"/>
  <c r="BH153" i="35"/>
  <c r="BG153" i="35"/>
  <c r="BF153" i="35"/>
  <c r="T153" i="35"/>
  <c r="R153" i="35"/>
  <c r="P153" i="35"/>
  <c r="BI152" i="35"/>
  <c r="BH152" i="35"/>
  <c r="BG152" i="35"/>
  <c r="BF152" i="35"/>
  <c r="T152" i="35"/>
  <c r="R152" i="35"/>
  <c r="P152" i="35"/>
  <c r="BI150" i="35"/>
  <c r="BH150" i="35"/>
  <c r="BG150" i="35"/>
  <c r="BF150" i="35"/>
  <c r="T150" i="35"/>
  <c r="R150" i="35"/>
  <c r="P150" i="35"/>
  <c r="BI147" i="35"/>
  <c r="BH147" i="35"/>
  <c r="BG147" i="35"/>
  <c r="BF147" i="35"/>
  <c r="T147" i="35"/>
  <c r="T146" i="35"/>
  <c r="R147" i="35"/>
  <c r="R146" i="35"/>
  <c r="P147" i="35"/>
  <c r="P146" i="35"/>
  <c r="BI144" i="35"/>
  <c r="BH144" i="35"/>
  <c r="BG144" i="35"/>
  <c r="BF144" i="35"/>
  <c r="T144" i="35"/>
  <c r="R144" i="35"/>
  <c r="P144" i="35"/>
  <c r="BI141" i="35"/>
  <c r="BH141" i="35"/>
  <c r="BG141" i="35"/>
  <c r="BF141" i="35"/>
  <c r="T141" i="35"/>
  <c r="R141" i="35"/>
  <c r="P141" i="35"/>
  <c r="BI139" i="35"/>
  <c r="BH139" i="35"/>
  <c r="BG139" i="35"/>
  <c r="BF139" i="35"/>
  <c r="T139" i="35"/>
  <c r="R139" i="35"/>
  <c r="P139" i="35"/>
  <c r="BI137" i="35"/>
  <c r="BH137" i="35"/>
  <c r="BG137" i="35"/>
  <c r="BF137" i="35"/>
  <c r="T137" i="35"/>
  <c r="R137" i="35"/>
  <c r="P137" i="35"/>
  <c r="BI133" i="35"/>
  <c r="BH133" i="35"/>
  <c r="BG133" i="35"/>
  <c r="BF133" i="35"/>
  <c r="T133" i="35"/>
  <c r="R133" i="35"/>
  <c r="P133" i="35"/>
  <c r="BI131" i="35"/>
  <c r="BH131" i="35"/>
  <c r="BG131" i="35"/>
  <c r="BF131" i="35"/>
  <c r="T131" i="35"/>
  <c r="R131" i="35"/>
  <c r="P131" i="35"/>
  <c r="BI127" i="35"/>
  <c r="BH127" i="35"/>
  <c r="BG127" i="35"/>
  <c r="BF127" i="35"/>
  <c r="T127" i="35"/>
  <c r="R127" i="35"/>
  <c r="P127" i="35"/>
  <c r="BI125" i="35"/>
  <c r="BH125" i="35"/>
  <c r="BG125" i="35"/>
  <c r="BF125" i="35"/>
  <c r="T125" i="35"/>
  <c r="R125" i="35"/>
  <c r="P125" i="35"/>
  <c r="J120" i="35"/>
  <c r="J119" i="35"/>
  <c r="F119" i="35"/>
  <c r="F117" i="35"/>
  <c r="E115" i="35"/>
  <c r="J92" i="35"/>
  <c r="J91" i="35"/>
  <c r="F91" i="35"/>
  <c r="F89" i="35"/>
  <c r="E87" i="35"/>
  <c r="J18" i="35"/>
  <c r="E18" i="35"/>
  <c r="F92" i="35" s="1"/>
  <c r="J17" i="35"/>
  <c r="J12" i="35"/>
  <c r="J89" i="35"/>
  <c r="E7" i="35"/>
  <c r="E113" i="35"/>
  <c r="J37" i="34"/>
  <c r="J36" i="34"/>
  <c r="AY127" i="1" s="1"/>
  <c r="J35" i="34"/>
  <c r="AX127" i="1" s="1"/>
  <c r="BI183" i="34"/>
  <c r="BH183" i="34"/>
  <c r="BG183" i="34"/>
  <c r="BF183" i="34"/>
  <c r="T183" i="34"/>
  <c r="R183" i="34"/>
  <c r="P183" i="34"/>
  <c r="BI181" i="34"/>
  <c r="BH181" i="34"/>
  <c r="BG181" i="34"/>
  <c r="BF181" i="34"/>
  <c r="T181" i="34"/>
  <c r="R181" i="34"/>
  <c r="P181" i="34"/>
  <c r="BI179" i="34"/>
  <c r="BH179" i="34"/>
  <c r="BG179" i="34"/>
  <c r="BF179" i="34"/>
  <c r="T179" i="34"/>
  <c r="R179" i="34"/>
  <c r="P179" i="34"/>
  <c r="BI177" i="34"/>
  <c r="BH177" i="34"/>
  <c r="BG177" i="34"/>
  <c r="BF177" i="34"/>
  <c r="T177" i="34"/>
  <c r="R177" i="34"/>
  <c r="P177" i="34"/>
  <c r="BI174" i="34"/>
  <c r="BH174" i="34"/>
  <c r="BG174" i="34"/>
  <c r="BF174" i="34"/>
  <c r="T174" i="34"/>
  <c r="R174" i="34"/>
  <c r="P174" i="34"/>
  <c r="BI172" i="34"/>
  <c r="BH172" i="34"/>
  <c r="BG172" i="34"/>
  <c r="BF172" i="34"/>
  <c r="T172" i="34"/>
  <c r="R172" i="34"/>
  <c r="P172" i="34"/>
  <c r="BI170" i="34"/>
  <c r="BH170" i="34"/>
  <c r="BG170" i="34"/>
  <c r="BF170" i="34"/>
  <c r="T170" i="34"/>
  <c r="R170" i="34"/>
  <c r="P170" i="34"/>
  <c r="BI168" i="34"/>
  <c r="BH168" i="34"/>
  <c r="BG168" i="34"/>
  <c r="BF168" i="34"/>
  <c r="T168" i="34"/>
  <c r="R168" i="34"/>
  <c r="P168" i="34"/>
  <c r="BI166" i="34"/>
  <c r="BH166" i="34"/>
  <c r="BG166" i="34"/>
  <c r="BF166" i="34"/>
  <c r="T166" i="34"/>
  <c r="R166" i="34"/>
  <c r="P166" i="34"/>
  <c r="BI164" i="34"/>
  <c r="BH164" i="34"/>
  <c r="BG164" i="34"/>
  <c r="BF164" i="34"/>
  <c r="T164" i="34"/>
  <c r="R164" i="34"/>
  <c r="P164" i="34"/>
  <c r="BI162" i="34"/>
  <c r="BH162" i="34"/>
  <c r="BG162" i="34"/>
  <c r="BF162" i="34"/>
  <c r="T162" i="34"/>
  <c r="R162" i="34"/>
  <c r="P162" i="34"/>
  <c r="BI160" i="34"/>
  <c r="BH160" i="34"/>
  <c r="BG160" i="34"/>
  <c r="BF160" i="34"/>
  <c r="T160" i="34"/>
  <c r="R160" i="34"/>
  <c r="P160" i="34"/>
  <c r="BI158" i="34"/>
  <c r="BH158" i="34"/>
  <c r="BG158" i="34"/>
  <c r="BF158" i="34"/>
  <c r="T158" i="34"/>
  <c r="R158" i="34"/>
  <c r="P158" i="34"/>
  <c r="BI156" i="34"/>
  <c r="BH156" i="34"/>
  <c r="BG156" i="34"/>
  <c r="BF156" i="34"/>
  <c r="T156" i="34"/>
  <c r="R156" i="34"/>
  <c r="P156" i="34"/>
  <c r="BI153" i="34"/>
  <c r="BH153" i="34"/>
  <c r="BG153" i="34"/>
  <c r="BF153" i="34"/>
  <c r="T153" i="34"/>
  <c r="R153" i="34"/>
  <c r="P153" i="34"/>
  <c r="BI151" i="34"/>
  <c r="BH151" i="34"/>
  <c r="BG151" i="34"/>
  <c r="BF151" i="34"/>
  <c r="T151" i="34"/>
  <c r="R151" i="34"/>
  <c r="P151" i="34"/>
  <c r="BI150" i="34"/>
  <c r="BH150" i="34"/>
  <c r="BG150" i="34"/>
  <c r="BF150" i="34"/>
  <c r="T150" i="34"/>
  <c r="R150" i="34"/>
  <c r="P150" i="34"/>
  <c r="BI148" i="34"/>
  <c r="BH148" i="34"/>
  <c r="BG148" i="34"/>
  <c r="BF148" i="34"/>
  <c r="T148" i="34"/>
  <c r="R148" i="34"/>
  <c r="P148" i="34"/>
  <c r="BI145" i="34"/>
  <c r="BH145" i="34"/>
  <c r="BG145" i="34"/>
  <c r="BF145" i="34"/>
  <c r="T145" i="34"/>
  <c r="T144" i="34" s="1"/>
  <c r="R145" i="34"/>
  <c r="R144" i="34" s="1"/>
  <c r="P145" i="34"/>
  <c r="P144" i="34" s="1"/>
  <c r="BI142" i="34"/>
  <c r="BH142" i="34"/>
  <c r="BG142" i="34"/>
  <c r="BF142" i="34"/>
  <c r="T142" i="34"/>
  <c r="R142" i="34"/>
  <c r="P142" i="34"/>
  <c r="BI139" i="34"/>
  <c r="BH139" i="34"/>
  <c r="BG139" i="34"/>
  <c r="BF139" i="34"/>
  <c r="T139" i="34"/>
  <c r="R139" i="34"/>
  <c r="P139" i="34"/>
  <c r="BI137" i="34"/>
  <c r="BH137" i="34"/>
  <c r="BG137" i="34"/>
  <c r="BF137" i="34"/>
  <c r="T137" i="34"/>
  <c r="R137" i="34"/>
  <c r="P137" i="34"/>
  <c r="BI135" i="34"/>
  <c r="BH135" i="34"/>
  <c r="BG135" i="34"/>
  <c r="BF135" i="34"/>
  <c r="T135" i="34"/>
  <c r="R135" i="34"/>
  <c r="P135" i="34"/>
  <c r="BI131" i="34"/>
  <c r="BH131" i="34"/>
  <c r="BG131" i="34"/>
  <c r="BF131" i="34"/>
  <c r="T131" i="34"/>
  <c r="T130" i="34" s="1"/>
  <c r="R131" i="34"/>
  <c r="R130" i="34"/>
  <c r="P131" i="34"/>
  <c r="P130" i="34" s="1"/>
  <c r="BI127" i="34"/>
  <c r="BH127" i="34"/>
  <c r="BG127" i="34"/>
  <c r="BF127" i="34"/>
  <c r="T127" i="34"/>
  <c r="R127" i="34"/>
  <c r="P127" i="34"/>
  <c r="BI125" i="34"/>
  <c r="BH125" i="34"/>
  <c r="BG125" i="34"/>
  <c r="BF125" i="34"/>
  <c r="T125" i="34"/>
  <c r="R125" i="34"/>
  <c r="P125" i="34"/>
  <c r="J120" i="34"/>
  <c r="J119" i="34"/>
  <c r="F119" i="34"/>
  <c r="F117" i="34"/>
  <c r="E115" i="34"/>
  <c r="J92" i="34"/>
  <c r="J91" i="34"/>
  <c r="F91" i="34"/>
  <c r="F89" i="34"/>
  <c r="E87" i="34"/>
  <c r="J18" i="34"/>
  <c r="E18" i="34"/>
  <c r="F120" i="34"/>
  <c r="J17" i="34"/>
  <c r="J12" i="34"/>
  <c r="J117" i="34"/>
  <c r="E7" i="34"/>
  <c r="E113" i="34" s="1"/>
  <c r="J37" i="33"/>
  <c r="J36" i="33"/>
  <c r="AY126" i="1"/>
  <c r="J35" i="33"/>
  <c r="AX126" i="1"/>
  <c r="BI183" i="33"/>
  <c r="BH183" i="33"/>
  <c r="BG183" i="33"/>
  <c r="BF183" i="33"/>
  <c r="T183" i="33"/>
  <c r="R183" i="33"/>
  <c r="P183" i="33"/>
  <c r="BI181" i="33"/>
  <c r="BH181" i="33"/>
  <c r="BG181" i="33"/>
  <c r="BF181" i="33"/>
  <c r="T181" i="33"/>
  <c r="R181" i="33"/>
  <c r="P181" i="33"/>
  <c r="BI179" i="33"/>
  <c r="BH179" i="33"/>
  <c r="BG179" i="33"/>
  <c r="BF179" i="33"/>
  <c r="T179" i="33"/>
  <c r="R179" i="33"/>
  <c r="P179" i="33"/>
  <c r="BI177" i="33"/>
  <c r="BH177" i="33"/>
  <c r="BG177" i="33"/>
  <c r="BF177" i="33"/>
  <c r="T177" i="33"/>
  <c r="R177" i="33"/>
  <c r="P177" i="33"/>
  <c r="BI174" i="33"/>
  <c r="BH174" i="33"/>
  <c r="BG174" i="33"/>
  <c r="BF174" i="33"/>
  <c r="T174" i="33"/>
  <c r="R174" i="33"/>
  <c r="P174" i="33"/>
  <c r="BI172" i="33"/>
  <c r="BH172" i="33"/>
  <c r="BG172" i="33"/>
  <c r="BF172" i="33"/>
  <c r="T172" i="33"/>
  <c r="R172" i="33"/>
  <c r="P172" i="33"/>
  <c r="BI170" i="33"/>
  <c r="BH170" i="33"/>
  <c r="BG170" i="33"/>
  <c r="BF170" i="33"/>
  <c r="T170" i="33"/>
  <c r="R170" i="33"/>
  <c r="P170" i="33"/>
  <c r="BI168" i="33"/>
  <c r="BH168" i="33"/>
  <c r="BG168" i="33"/>
  <c r="BF168" i="33"/>
  <c r="T168" i="33"/>
  <c r="R168" i="33"/>
  <c r="P168" i="33"/>
  <c r="BI166" i="33"/>
  <c r="BH166" i="33"/>
  <c r="BG166" i="33"/>
  <c r="BF166" i="33"/>
  <c r="T166" i="33"/>
  <c r="R166" i="33"/>
  <c r="P166" i="33"/>
  <c r="BI164" i="33"/>
  <c r="BH164" i="33"/>
  <c r="BG164" i="33"/>
  <c r="BF164" i="33"/>
  <c r="T164" i="33"/>
  <c r="R164" i="33"/>
  <c r="P164" i="33"/>
  <c r="BI162" i="33"/>
  <c r="BH162" i="33"/>
  <c r="BG162" i="33"/>
  <c r="BF162" i="33"/>
  <c r="T162" i="33"/>
  <c r="R162" i="33"/>
  <c r="P162" i="33"/>
  <c r="BI160" i="33"/>
  <c r="BH160" i="33"/>
  <c r="BG160" i="33"/>
  <c r="BF160" i="33"/>
  <c r="T160" i="33"/>
  <c r="R160" i="33"/>
  <c r="P160" i="33"/>
  <c r="BI158" i="33"/>
  <c r="BH158" i="33"/>
  <c r="BG158" i="33"/>
  <c r="BF158" i="33"/>
  <c r="T158" i="33"/>
  <c r="R158" i="33"/>
  <c r="P158" i="33"/>
  <c r="BI156" i="33"/>
  <c r="BH156" i="33"/>
  <c r="BG156" i="33"/>
  <c r="BF156" i="33"/>
  <c r="T156" i="33"/>
  <c r="R156" i="33"/>
  <c r="P156" i="33"/>
  <c r="BI153" i="33"/>
  <c r="BH153" i="33"/>
  <c r="BG153" i="33"/>
  <c r="BF153" i="33"/>
  <c r="T153" i="33"/>
  <c r="R153" i="33"/>
  <c r="P153" i="33"/>
  <c r="BI151" i="33"/>
  <c r="BH151" i="33"/>
  <c r="BG151" i="33"/>
  <c r="BF151" i="33"/>
  <c r="T151" i="33"/>
  <c r="R151" i="33"/>
  <c r="P151" i="33"/>
  <c r="BI150" i="33"/>
  <c r="BH150" i="33"/>
  <c r="BG150" i="33"/>
  <c r="BF150" i="33"/>
  <c r="T150" i="33"/>
  <c r="R150" i="33"/>
  <c r="P150" i="33"/>
  <c r="BI148" i="33"/>
  <c r="BH148" i="33"/>
  <c r="BG148" i="33"/>
  <c r="BF148" i="33"/>
  <c r="T148" i="33"/>
  <c r="R148" i="33"/>
  <c r="P148" i="33"/>
  <c r="BI145" i="33"/>
  <c r="BH145" i="33"/>
  <c r="BG145" i="33"/>
  <c r="BF145" i="33"/>
  <c r="T145" i="33"/>
  <c r="T144" i="33"/>
  <c r="R145" i="33"/>
  <c r="R144" i="33"/>
  <c r="P145" i="33"/>
  <c r="P144" i="33"/>
  <c r="BI142" i="33"/>
  <c r="BH142" i="33"/>
  <c r="BG142" i="33"/>
  <c r="BF142" i="33"/>
  <c r="T142" i="33"/>
  <c r="R142" i="33"/>
  <c r="P142" i="33"/>
  <c r="BI139" i="33"/>
  <c r="BH139" i="33"/>
  <c r="BG139" i="33"/>
  <c r="BF139" i="33"/>
  <c r="T139" i="33"/>
  <c r="R139" i="33"/>
  <c r="P139" i="33"/>
  <c r="BI137" i="33"/>
  <c r="BH137" i="33"/>
  <c r="BG137" i="33"/>
  <c r="BF137" i="33"/>
  <c r="T137" i="33"/>
  <c r="R137" i="33"/>
  <c r="P137" i="33"/>
  <c r="BI135" i="33"/>
  <c r="BH135" i="33"/>
  <c r="BG135" i="33"/>
  <c r="BF135" i="33"/>
  <c r="T135" i="33"/>
  <c r="R135" i="33"/>
  <c r="P135" i="33"/>
  <c r="BI131" i="33"/>
  <c r="BH131" i="33"/>
  <c r="BG131" i="33"/>
  <c r="BF131" i="33"/>
  <c r="T131" i="33"/>
  <c r="T130" i="33"/>
  <c r="R131" i="33"/>
  <c r="R130" i="33"/>
  <c r="P131" i="33"/>
  <c r="P130" i="33"/>
  <c r="BI127" i="33"/>
  <c r="BH127" i="33"/>
  <c r="BG127" i="33"/>
  <c r="BF127" i="33"/>
  <c r="T127" i="33"/>
  <c r="R127" i="33"/>
  <c r="P127" i="33"/>
  <c r="BI125" i="33"/>
  <c r="BH125" i="33"/>
  <c r="BG125" i="33"/>
  <c r="BF125" i="33"/>
  <c r="T125" i="33"/>
  <c r="R125" i="33"/>
  <c r="P125" i="33"/>
  <c r="J120" i="33"/>
  <c r="J119" i="33"/>
  <c r="F119" i="33"/>
  <c r="F117" i="33"/>
  <c r="E115" i="33"/>
  <c r="J92" i="33"/>
  <c r="J91" i="33"/>
  <c r="F91" i="33"/>
  <c r="F89" i="33"/>
  <c r="E87" i="33"/>
  <c r="J18" i="33"/>
  <c r="E18" i="33"/>
  <c r="F120" i="33" s="1"/>
  <c r="J17" i="33"/>
  <c r="J12" i="33"/>
  <c r="J89" i="33"/>
  <c r="E7" i="33"/>
  <c r="E113" i="33"/>
  <c r="J37" i="32"/>
  <c r="J36" i="32"/>
  <c r="AY125" i="1" s="1"/>
  <c r="J35" i="32"/>
  <c r="AX125" i="1" s="1"/>
  <c r="BI164" i="32"/>
  <c r="BH164" i="32"/>
  <c r="BG164" i="32"/>
  <c r="BF164" i="32"/>
  <c r="T164" i="32"/>
  <c r="R164" i="32"/>
  <c r="P164" i="32"/>
  <c r="BI162" i="32"/>
  <c r="BH162" i="32"/>
  <c r="BG162" i="32"/>
  <c r="BF162" i="32"/>
  <c r="T162" i="32"/>
  <c r="R162" i="32"/>
  <c r="P162" i="32"/>
  <c r="BI160" i="32"/>
  <c r="BH160" i="32"/>
  <c r="BG160" i="32"/>
  <c r="BF160" i="32"/>
  <c r="T160" i="32"/>
  <c r="R160" i="32"/>
  <c r="P160" i="32"/>
  <c r="BI158" i="32"/>
  <c r="BH158" i="32"/>
  <c r="BG158" i="32"/>
  <c r="BF158" i="32"/>
  <c r="T158" i="32"/>
  <c r="R158" i="32"/>
  <c r="P158" i="32"/>
  <c r="BI156" i="32"/>
  <c r="BH156" i="32"/>
  <c r="BG156" i="32"/>
  <c r="BF156" i="32"/>
  <c r="T156" i="32"/>
  <c r="R156" i="32"/>
  <c r="P156" i="32"/>
  <c r="BI154" i="32"/>
  <c r="BH154" i="32"/>
  <c r="BG154" i="32"/>
  <c r="BF154" i="32"/>
  <c r="T154" i="32"/>
  <c r="R154" i="32"/>
  <c r="P154" i="32"/>
  <c r="BI151" i="32"/>
  <c r="BH151" i="32"/>
  <c r="BG151" i="32"/>
  <c r="BF151" i="32"/>
  <c r="T151" i="32"/>
  <c r="R151" i="32"/>
  <c r="P151" i="32"/>
  <c r="BI149" i="32"/>
  <c r="BH149" i="32"/>
  <c r="BG149" i="32"/>
  <c r="BF149" i="32"/>
  <c r="T149" i="32"/>
  <c r="R149" i="32"/>
  <c r="P149" i="32"/>
  <c r="BI147" i="32"/>
  <c r="BH147" i="32"/>
  <c r="BG147" i="32"/>
  <c r="BF147" i="32"/>
  <c r="T147" i="32"/>
  <c r="R147" i="32"/>
  <c r="P147" i="32"/>
  <c r="BI145" i="32"/>
  <c r="BH145" i="32"/>
  <c r="BG145" i="32"/>
  <c r="BF145" i="32"/>
  <c r="T145" i="32"/>
  <c r="R145" i="32"/>
  <c r="P145" i="32"/>
  <c r="BI143" i="32"/>
  <c r="BH143" i="32"/>
  <c r="BG143" i="32"/>
  <c r="BF143" i="32"/>
  <c r="T143" i="32"/>
  <c r="R143" i="32"/>
  <c r="P143" i="32"/>
  <c r="BI141" i="32"/>
  <c r="BH141" i="32"/>
  <c r="BG141" i="32"/>
  <c r="BF141" i="32"/>
  <c r="T141" i="32"/>
  <c r="R141" i="32"/>
  <c r="P141" i="32"/>
  <c r="BI139" i="32"/>
  <c r="BH139" i="32"/>
  <c r="BG139" i="32"/>
  <c r="BF139" i="32"/>
  <c r="T139" i="32"/>
  <c r="R139" i="32"/>
  <c r="P139" i="32"/>
  <c r="BI137" i="32"/>
  <c r="BH137" i="32"/>
  <c r="BG137" i="32"/>
  <c r="BF137" i="32"/>
  <c r="T137" i="32"/>
  <c r="R137" i="32"/>
  <c r="P137" i="32"/>
  <c r="BI134" i="32"/>
  <c r="BH134" i="32"/>
  <c r="BG134" i="32"/>
  <c r="BF134" i="32"/>
  <c r="T134" i="32"/>
  <c r="R134" i="32"/>
  <c r="P134" i="32"/>
  <c r="BI131" i="32"/>
  <c r="BH131" i="32"/>
  <c r="BG131" i="32"/>
  <c r="BF131" i="32"/>
  <c r="T131" i="32"/>
  <c r="R131" i="32"/>
  <c r="P131" i="32"/>
  <c r="BI129" i="32"/>
  <c r="BH129" i="32"/>
  <c r="BG129" i="32"/>
  <c r="BF129" i="32"/>
  <c r="T129" i="32"/>
  <c r="R129" i="32"/>
  <c r="P129" i="32"/>
  <c r="BI127" i="32"/>
  <c r="BH127" i="32"/>
  <c r="BG127" i="32"/>
  <c r="BF127" i="32"/>
  <c r="T127" i="32"/>
  <c r="R127" i="32"/>
  <c r="P127" i="32"/>
  <c r="BI124" i="32"/>
  <c r="BH124" i="32"/>
  <c r="BG124" i="32"/>
  <c r="BF124" i="32"/>
  <c r="T124" i="32"/>
  <c r="R124" i="32"/>
  <c r="P124" i="32"/>
  <c r="BI122" i="32"/>
  <c r="BH122" i="32"/>
  <c r="BG122" i="32"/>
  <c r="BF122" i="32"/>
  <c r="T122" i="32"/>
  <c r="R122" i="32"/>
  <c r="P122" i="32"/>
  <c r="J117" i="32"/>
  <c r="J116" i="32"/>
  <c r="F116" i="32"/>
  <c r="F114" i="32"/>
  <c r="E112" i="32"/>
  <c r="J92" i="32"/>
  <c r="J91" i="32"/>
  <c r="F91" i="32"/>
  <c r="F89" i="32"/>
  <c r="E87" i="32"/>
  <c r="J18" i="32"/>
  <c r="E18" i="32"/>
  <c r="F92" i="32"/>
  <c r="J17" i="32"/>
  <c r="J12" i="32"/>
  <c r="J114" i="32" s="1"/>
  <c r="E7" i="32"/>
  <c r="E110" i="32" s="1"/>
  <c r="J37" i="31"/>
  <c r="J36" i="31"/>
  <c r="AY124" i="1" s="1"/>
  <c r="J35" i="31"/>
  <c r="AX124" i="1" s="1"/>
  <c r="BI164" i="31"/>
  <c r="BH164" i="31"/>
  <c r="BG164" i="31"/>
  <c r="BF164" i="31"/>
  <c r="T164" i="31"/>
  <c r="R164" i="31"/>
  <c r="P164" i="31"/>
  <c r="BI162" i="31"/>
  <c r="BH162" i="31"/>
  <c r="BG162" i="31"/>
  <c r="BF162" i="31"/>
  <c r="T162" i="31"/>
  <c r="R162" i="31"/>
  <c r="P162" i="31"/>
  <c r="BI160" i="31"/>
  <c r="BH160" i="31"/>
  <c r="BG160" i="31"/>
  <c r="BF160" i="31"/>
  <c r="T160" i="31"/>
  <c r="R160" i="31"/>
  <c r="P160" i="31"/>
  <c r="BI158" i="31"/>
  <c r="BH158" i="31"/>
  <c r="BG158" i="31"/>
  <c r="BF158" i="31"/>
  <c r="T158" i="31"/>
  <c r="R158" i="31"/>
  <c r="P158" i="31"/>
  <c r="BI156" i="31"/>
  <c r="BH156" i="31"/>
  <c r="BG156" i="31"/>
  <c r="BF156" i="31"/>
  <c r="T156" i="31"/>
  <c r="R156" i="31"/>
  <c r="P156" i="31"/>
  <c r="BI154" i="31"/>
  <c r="BH154" i="31"/>
  <c r="BG154" i="31"/>
  <c r="BF154" i="31"/>
  <c r="T154" i="31"/>
  <c r="R154" i="31"/>
  <c r="P154" i="31"/>
  <c r="BI151" i="31"/>
  <c r="BH151" i="31"/>
  <c r="BG151" i="31"/>
  <c r="BF151" i="31"/>
  <c r="T151" i="31"/>
  <c r="R151" i="31"/>
  <c r="P151" i="31"/>
  <c r="BI149" i="31"/>
  <c r="BH149" i="31"/>
  <c r="BG149" i="31"/>
  <c r="BF149" i="31"/>
  <c r="T149" i="31"/>
  <c r="R149" i="31"/>
  <c r="P149" i="31"/>
  <c r="BI147" i="31"/>
  <c r="BH147" i="31"/>
  <c r="BG147" i="31"/>
  <c r="BF147" i="31"/>
  <c r="T147" i="31"/>
  <c r="R147" i="31"/>
  <c r="P147" i="31"/>
  <c r="BI145" i="31"/>
  <c r="BH145" i="31"/>
  <c r="BG145" i="31"/>
  <c r="BF145" i="31"/>
  <c r="T145" i="31"/>
  <c r="R145" i="31"/>
  <c r="P145" i="31"/>
  <c r="BI143" i="31"/>
  <c r="BH143" i="31"/>
  <c r="BG143" i="31"/>
  <c r="BF143" i="31"/>
  <c r="T143" i="31"/>
  <c r="R143" i="31"/>
  <c r="P143" i="31"/>
  <c r="BI141" i="31"/>
  <c r="BH141" i="31"/>
  <c r="BG141" i="31"/>
  <c r="BF141" i="31"/>
  <c r="T141" i="31"/>
  <c r="R141" i="31"/>
  <c r="P141" i="31"/>
  <c r="BI139" i="31"/>
  <c r="BH139" i="31"/>
  <c r="BG139" i="31"/>
  <c r="BF139" i="31"/>
  <c r="T139" i="31"/>
  <c r="R139" i="31"/>
  <c r="P139" i="31"/>
  <c r="BI137" i="31"/>
  <c r="BH137" i="31"/>
  <c r="BG137" i="31"/>
  <c r="BF137" i="31"/>
  <c r="T137" i="31"/>
  <c r="R137" i="31"/>
  <c r="P137" i="31"/>
  <c r="BI134" i="31"/>
  <c r="BH134" i="31"/>
  <c r="BG134" i="31"/>
  <c r="BF134" i="31"/>
  <c r="T134" i="31"/>
  <c r="R134" i="31"/>
  <c r="P134" i="31"/>
  <c r="BI131" i="31"/>
  <c r="BH131" i="31"/>
  <c r="BG131" i="31"/>
  <c r="BF131" i="31"/>
  <c r="T131" i="31"/>
  <c r="R131" i="31"/>
  <c r="P131" i="31"/>
  <c r="BI129" i="31"/>
  <c r="BH129" i="31"/>
  <c r="BG129" i="31"/>
  <c r="BF129" i="31"/>
  <c r="T129" i="31"/>
  <c r="R129" i="31"/>
  <c r="P129" i="31"/>
  <c r="BI127" i="31"/>
  <c r="BH127" i="31"/>
  <c r="BG127" i="31"/>
  <c r="BF127" i="31"/>
  <c r="T127" i="31"/>
  <c r="R127" i="31"/>
  <c r="P127" i="31"/>
  <c r="P126" i="31"/>
  <c r="BI124" i="31"/>
  <c r="BH124" i="31"/>
  <c r="BG124" i="31"/>
  <c r="BF124" i="31"/>
  <c r="T124" i="31"/>
  <c r="R124" i="31"/>
  <c r="P124" i="31"/>
  <c r="BI122" i="31"/>
  <c r="BH122" i="31"/>
  <c r="BG122" i="31"/>
  <c r="BF122" i="31"/>
  <c r="T122" i="31"/>
  <c r="R122" i="31"/>
  <c r="P122" i="31"/>
  <c r="P121" i="31" s="1"/>
  <c r="J117" i="31"/>
  <c r="J116" i="31"/>
  <c r="F116" i="31"/>
  <c r="F114" i="31"/>
  <c r="E112" i="31"/>
  <c r="J92" i="31"/>
  <c r="J91" i="31"/>
  <c r="F91" i="31"/>
  <c r="F89" i="31"/>
  <c r="E87" i="31"/>
  <c r="J18" i="31"/>
  <c r="E18" i="31"/>
  <c r="F92" i="31" s="1"/>
  <c r="J17" i="31"/>
  <c r="J12" i="31"/>
  <c r="J114" i="31"/>
  <c r="E7" i="31"/>
  <c r="E85" i="31"/>
  <c r="J37" i="30"/>
  <c r="J36" i="30"/>
  <c r="AY123" i="1"/>
  <c r="J35" i="30"/>
  <c r="AX123" i="1"/>
  <c r="BI166" i="30"/>
  <c r="BH166" i="30"/>
  <c r="BG166" i="30"/>
  <c r="BF166" i="30"/>
  <c r="T166" i="30"/>
  <c r="R166" i="30"/>
  <c r="P166" i="30"/>
  <c r="BI164" i="30"/>
  <c r="BH164" i="30"/>
  <c r="BG164" i="30"/>
  <c r="BF164" i="30"/>
  <c r="T164" i="30"/>
  <c r="R164" i="30"/>
  <c r="P164" i="30"/>
  <c r="BI162" i="30"/>
  <c r="BH162" i="30"/>
  <c r="BG162" i="30"/>
  <c r="BF162" i="30"/>
  <c r="T162" i="30"/>
  <c r="R162" i="30"/>
  <c r="P162" i="30"/>
  <c r="BI160" i="30"/>
  <c r="BH160" i="30"/>
  <c r="BG160" i="30"/>
  <c r="BF160" i="30"/>
  <c r="T160" i="30"/>
  <c r="R160" i="30"/>
  <c r="P160" i="30"/>
  <c r="BI158" i="30"/>
  <c r="BH158" i="30"/>
  <c r="BG158" i="30"/>
  <c r="BF158" i="30"/>
  <c r="T158" i="30"/>
  <c r="R158" i="30"/>
  <c r="P158" i="30"/>
  <c r="BI156" i="30"/>
  <c r="BH156" i="30"/>
  <c r="BG156" i="30"/>
  <c r="BF156" i="30"/>
  <c r="T156" i="30"/>
  <c r="R156" i="30"/>
  <c r="P156" i="30"/>
  <c r="BI153" i="30"/>
  <c r="BH153" i="30"/>
  <c r="BG153" i="30"/>
  <c r="BF153" i="30"/>
  <c r="T153" i="30"/>
  <c r="R153" i="30"/>
  <c r="P153" i="30"/>
  <c r="BI151" i="30"/>
  <c r="BH151" i="30"/>
  <c r="BG151" i="30"/>
  <c r="BF151" i="30"/>
  <c r="T151" i="30"/>
  <c r="R151" i="30"/>
  <c r="P151" i="30"/>
  <c r="BI148" i="30"/>
  <c r="BH148" i="30"/>
  <c r="BG148" i="30"/>
  <c r="BF148" i="30"/>
  <c r="T148" i="30"/>
  <c r="R148" i="30"/>
  <c r="P148" i="30"/>
  <c r="BI146" i="30"/>
  <c r="BH146" i="30"/>
  <c r="BG146" i="30"/>
  <c r="BF146" i="30"/>
  <c r="T146" i="30"/>
  <c r="R146" i="30"/>
  <c r="P146" i="30"/>
  <c r="BI144" i="30"/>
  <c r="BH144" i="30"/>
  <c r="BG144" i="30"/>
  <c r="BF144" i="30"/>
  <c r="T144" i="30"/>
  <c r="R144" i="30"/>
  <c r="P144" i="30"/>
  <c r="BI141" i="30"/>
  <c r="BH141" i="30"/>
  <c r="BG141" i="30"/>
  <c r="BF141" i="30"/>
  <c r="T141" i="30"/>
  <c r="R141" i="30"/>
  <c r="P141" i="30"/>
  <c r="BI139" i="30"/>
  <c r="BH139" i="30"/>
  <c r="BG139" i="30"/>
  <c r="BF139" i="30"/>
  <c r="T139" i="30"/>
  <c r="R139" i="30"/>
  <c r="P139" i="30"/>
  <c r="BI137" i="30"/>
  <c r="BH137" i="30"/>
  <c r="BG137" i="30"/>
  <c r="BF137" i="30"/>
  <c r="T137" i="30"/>
  <c r="R137" i="30"/>
  <c r="P137" i="30"/>
  <c r="BI134" i="30"/>
  <c r="BH134" i="30"/>
  <c r="BG134" i="30"/>
  <c r="BF134" i="30"/>
  <c r="T134" i="30"/>
  <c r="R134" i="30"/>
  <c r="P134" i="30"/>
  <c r="BI131" i="30"/>
  <c r="BH131" i="30"/>
  <c r="BG131" i="30"/>
  <c r="BF131" i="30"/>
  <c r="T131" i="30"/>
  <c r="R131" i="30"/>
  <c r="P131" i="30"/>
  <c r="BI129" i="30"/>
  <c r="BH129" i="30"/>
  <c r="BG129" i="30"/>
  <c r="BF129" i="30"/>
  <c r="T129" i="30"/>
  <c r="R129" i="30"/>
  <c r="P129" i="30"/>
  <c r="BI127" i="30"/>
  <c r="BH127" i="30"/>
  <c r="BG127" i="30"/>
  <c r="BF127" i="30"/>
  <c r="T127" i="30"/>
  <c r="R127" i="30"/>
  <c r="P127" i="30"/>
  <c r="BI124" i="30"/>
  <c r="BH124" i="30"/>
  <c r="BG124" i="30"/>
  <c r="BF124" i="30"/>
  <c r="T124" i="30"/>
  <c r="T123" i="30" s="1"/>
  <c r="R124" i="30"/>
  <c r="R123" i="30" s="1"/>
  <c r="P124" i="30"/>
  <c r="P123" i="30" s="1"/>
  <c r="J119" i="30"/>
  <c r="J118" i="30"/>
  <c r="F118" i="30"/>
  <c r="F116" i="30"/>
  <c r="E114" i="30"/>
  <c r="J92" i="30"/>
  <c r="J91" i="30"/>
  <c r="F91" i="30"/>
  <c r="F89" i="30"/>
  <c r="E87" i="30"/>
  <c r="J18" i="30"/>
  <c r="E18" i="30"/>
  <c r="F119" i="30" s="1"/>
  <c r="J17" i="30"/>
  <c r="J12" i="30"/>
  <c r="J116" i="30" s="1"/>
  <c r="E7" i="30"/>
  <c r="E112" i="30" s="1"/>
  <c r="J37" i="29"/>
  <c r="J36" i="29"/>
  <c r="AY122" i="1"/>
  <c r="J35" i="29"/>
  <c r="AX122" i="1"/>
  <c r="BI196" i="29"/>
  <c r="BH196" i="29"/>
  <c r="BG196" i="29"/>
  <c r="BF196" i="29"/>
  <c r="T196" i="29"/>
  <c r="R196" i="29"/>
  <c r="P196" i="29"/>
  <c r="BI194" i="29"/>
  <c r="BH194" i="29"/>
  <c r="BG194" i="29"/>
  <c r="BF194" i="29"/>
  <c r="T194" i="29"/>
  <c r="R194" i="29"/>
  <c r="P194" i="29"/>
  <c r="BI192" i="29"/>
  <c r="BH192" i="29"/>
  <c r="BG192" i="29"/>
  <c r="BF192" i="29"/>
  <c r="T192" i="29"/>
  <c r="R192" i="29"/>
  <c r="P192" i="29"/>
  <c r="BI190" i="29"/>
  <c r="BH190" i="29"/>
  <c r="BG190" i="29"/>
  <c r="BF190" i="29"/>
  <c r="T190" i="29"/>
  <c r="R190" i="29"/>
  <c r="P190" i="29"/>
  <c r="BI188" i="29"/>
  <c r="BH188" i="29"/>
  <c r="BG188" i="29"/>
  <c r="BF188" i="29"/>
  <c r="T188" i="29"/>
  <c r="R188" i="29"/>
  <c r="P188" i="29"/>
  <c r="BI186" i="29"/>
  <c r="BH186" i="29"/>
  <c r="BG186" i="29"/>
  <c r="BF186" i="29"/>
  <c r="T186" i="29"/>
  <c r="R186" i="29"/>
  <c r="P186" i="29"/>
  <c r="BI183" i="29"/>
  <c r="BH183" i="29"/>
  <c r="BG183" i="29"/>
  <c r="BF183" i="29"/>
  <c r="T183" i="29"/>
  <c r="R183" i="29"/>
  <c r="P183" i="29"/>
  <c r="BI181" i="29"/>
  <c r="BH181" i="29"/>
  <c r="BG181" i="29"/>
  <c r="BF181" i="29"/>
  <c r="T181" i="29"/>
  <c r="R181" i="29"/>
  <c r="P181" i="29"/>
  <c r="BI178" i="29"/>
  <c r="BH178" i="29"/>
  <c r="BG178" i="29"/>
  <c r="BF178" i="29"/>
  <c r="T178" i="29"/>
  <c r="R178" i="29"/>
  <c r="P178" i="29"/>
  <c r="BI175" i="29"/>
  <c r="BH175" i="29"/>
  <c r="BG175" i="29"/>
  <c r="BF175" i="29"/>
  <c r="T175" i="29"/>
  <c r="R175" i="29"/>
  <c r="P175" i="29"/>
  <c r="BI173" i="29"/>
  <c r="BH173" i="29"/>
  <c r="BG173" i="29"/>
  <c r="BF173" i="29"/>
  <c r="T173" i="29"/>
  <c r="R173" i="29"/>
  <c r="P173" i="29"/>
  <c r="BI171" i="29"/>
  <c r="BH171" i="29"/>
  <c r="BG171" i="29"/>
  <c r="BF171" i="29"/>
  <c r="T171" i="29"/>
  <c r="R171" i="29"/>
  <c r="P171" i="29"/>
  <c r="BI169" i="29"/>
  <c r="BH169" i="29"/>
  <c r="BG169" i="29"/>
  <c r="BF169" i="29"/>
  <c r="T169" i="29"/>
  <c r="R169" i="29"/>
  <c r="P169" i="29"/>
  <c r="BI167" i="29"/>
  <c r="BH167" i="29"/>
  <c r="BG167" i="29"/>
  <c r="BF167" i="29"/>
  <c r="T167" i="29"/>
  <c r="R167" i="29"/>
  <c r="P167" i="29"/>
  <c r="BI165" i="29"/>
  <c r="BH165" i="29"/>
  <c r="BG165" i="29"/>
  <c r="BF165" i="29"/>
  <c r="T165" i="29"/>
  <c r="R165" i="29"/>
  <c r="P165" i="29"/>
  <c r="BI163" i="29"/>
  <c r="BH163" i="29"/>
  <c r="BG163" i="29"/>
  <c r="BF163" i="29"/>
  <c r="T163" i="29"/>
  <c r="R163" i="29"/>
  <c r="P163" i="29"/>
  <c r="BI161" i="29"/>
  <c r="BH161" i="29"/>
  <c r="BG161" i="29"/>
  <c r="BF161" i="29"/>
  <c r="T161" i="29"/>
  <c r="R161" i="29"/>
  <c r="P161" i="29"/>
  <c r="BI159" i="29"/>
  <c r="BH159" i="29"/>
  <c r="BG159" i="29"/>
  <c r="BF159" i="29"/>
  <c r="T159" i="29"/>
  <c r="R159" i="29"/>
  <c r="P159" i="29"/>
  <c r="BI157" i="29"/>
  <c r="BH157" i="29"/>
  <c r="BG157" i="29"/>
  <c r="BF157" i="29"/>
  <c r="T157" i="29"/>
  <c r="R157" i="29"/>
  <c r="P157" i="29"/>
  <c r="BI155" i="29"/>
  <c r="BH155" i="29"/>
  <c r="BG155" i="29"/>
  <c r="BF155" i="29"/>
  <c r="T155" i="29"/>
  <c r="R155" i="29"/>
  <c r="P155" i="29"/>
  <c r="BI153" i="29"/>
  <c r="BH153" i="29"/>
  <c r="BG153" i="29"/>
  <c r="BF153" i="29"/>
  <c r="T153" i="29"/>
  <c r="R153" i="29"/>
  <c r="P153" i="29"/>
  <c r="BI151" i="29"/>
  <c r="BH151" i="29"/>
  <c r="BG151" i="29"/>
  <c r="BF151" i="29"/>
  <c r="T151" i="29"/>
  <c r="R151" i="29"/>
  <c r="P151" i="29"/>
  <c r="BI148" i="29"/>
  <c r="BH148" i="29"/>
  <c r="BG148" i="29"/>
  <c r="BF148" i="29"/>
  <c r="T148" i="29"/>
  <c r="R148" i="29"/>
  <c r="P148" i="29"/>
  <c r="BI147" i="29"/>
  <c r="BH147" i="29"/>
  <c r="BG147" i="29"/>
  <c r="BF147" i="29"/>
  <c r="T147" i="29"/>
  <c r="R147" i="29"/>
  <c r="P147" i="29"/>
  <c r="BI145" i="29"/>
  <c r="BH145" i="29"/>
  <c r="BG145" i="29"/>
  <c r="BF145" i="29"/>
  <c r="T145" i="29"/>
  <c r="R145" i="29"/>
  <c r="P145" i="29"/>
  <c r="BI144" i="29"/>
  <c r="BH144" i="29"/>
  <c r="BG144" i="29"/>
  <c r="BF144" i="29"/>
  <c r="T144" i="29"/>
  <c r="R144" i="29"/>
  <c r="P144" i="29"/>
  <c r="BI143" i="29"/>
  <c r="BH143" i="29"/>
  <c r="BG143" i="29"/>
  <c r="BF143" i="29"/>
  <c r="T143" i="29"/>
  <c r="R143" i="29"/>
  <c r="P143" i="29"/>
  <c r="BI141" i="29"/>
  <c r="BH141" i="29"/>
  <c r="BG141" i="29"/>
  <c r="BF141" i="29"/>
  <c r="T141" i="29"/>
  <c r="R141" i="29"/>
  <c r="P141" i="29"/>
  <c r="BI140" i="29"/>
  <c r="BH140" i="29"/>
  <c r="BG140" i="29"/>
  <c r="BF140" i="29"/>
  <c r="T140" i="29"/>
  <c r="R140" i="29"/>
  <c r="P140" i="29"/>
  <c r="BI138" i="29"/>
  <c r="BH138" i="29"/>
  <c r="BG138" i="29"/>
  <c r="BF138" i="29"/>
  <c r="T138" i="29"/>
  <c r="R138" i="29"/>
  <c r="P138" i="29"/>
  <c r="BI136" i="29"/>
  <c r="BH136" i="29"/>
  <c r="BG136" i="29"/>
  <c r="BF136" i="29"/>
  <c r="T136" i="29"/>
  <c r="R136" i="29"/>
  <c r="P136" i="29"/>
  <c r="BI133" i="29"/>
  <c r="BH133" i="29"/>
  <c r="BG133" i="29"/>
  <c r="BF133" i="29"/>
  <c r="T133" i="29"/>
  <c r="R133" i="29"/>
  <c r="P133" i="29"/>
  <c r="BI131" i="29"/>
  <c r="BH131" i="29"/>
  <c r="BG131" i="29"/>
  <c r="BF131" i="29"/>
  <c r="T131" i="29"/>
  <c r="R131" i="29"/>
  <c r="P131" i="29"/>
  <c r="BI129" i="29"/>
  <c r="BH129" i="29"/>
  <c r="BG129" i="29"/>
  <c r="BF129" i="29"/>
  <c r="T129" i="29"/>
  <c r="R129" i="29"/>
  <c r="P129" i="29"/>
  <c r="BI127" i="29"/>
  <c r="BH127" i="29"/>
  <c r="BG127" i="29"/>
  <c r="BF127" i="29"/>
  <c r="T127" i="29"/>
  <c r="R127" i="29"/>
  <c r="P127" i="29"/>
  <c r="BI124" i="29"/>
  <c r="BH124" i="29"/>
  <c r="BG124" i="29"/>
  <c r="BF124" i="29"/>
  <c r="T124" i="29"/>
  <c r="T123" i="29" s="1"/>
  <c r="R124" i="29"/>
  <c r="R123" i="29" s="1"/>
  <c r="P124" i="29"/>
  <c r="P123" i="29"/>
  <c r="J119" i="29"/>
  <c r="J118" i="29"/>
  <c r="F118" i="29"/>
  <c r="F116" i="29"/>
  <c r="E114" i="29"/>
  <c r="J92" i="29"/>
  <c r="J91" i="29"/>
  <c r="F91" i="29"/>
  <c r="F89" i="29"/>
  <c r="E87" i="29"/>
  <c r="J18" i="29"/>
  <c r="E18" i="29"/>
  <c r="F92" i="29"/>
  <c r="J17" i="29"/>
  <c r="J12" i="29"/>
  <c r="J89" i="29"/>
  <c r="E7" i="29"/>
  <c r="E112" i="29"/>
  <c r="J37" i="28"/>
  <c r="J36" i="28"/>
  <c r="AY121" i="1"/>
  <c r="J35" i="28"/>
  <c r="AX121" i="1"/>
  <c r="BI213" i="28"/>
  <c r="BH213" i="28"/>
  <c r="BG213" i="28"/>
  <c r="BF213" i="28"/>
  <c r="T213" i="28"/>
  <c r="R213" i="28"/>
  <c r="P213" i="28"/>
  <c r="BI211" i="28"/>
  <c r="BH211" i="28"/>
  <c r="BG211" i="28"/>
  <c r="BF211" i="28"/>
  <c r="T211" i="28"/>
  <c r="R211" i="28"/>
  <c r="P211" i="28"/>
  <c r="BI209" i="28"/>
  <c r="BH209" i="28"/>
  <c r="BG209" i="28"/>
  <c r="BF209" i="28"/>
  <c r="T209" i="28"/>
  <c r="R209" i="28"/>
  <c r="P209" i="28"/>
  <c r="BI207" i="28"/>
  <c r="BH207" i="28"/>
  <c r="BG207" i="28"/>
  <c r="BF207" i="28"/>
  <c r="T207" i="28"/>
  <c r="R207" i="28"/>
  <c r="P207" i="28"/>
  <c r="BI205" i="28"/>
  <c r="BH205" i="28"/>
  <c r="BG205" i="28"/>
  <c r="BF205" i="28"/>
  <c r="T205" i="28"/>
  <c r="R205" i="28"/>
  <c r="P205" i="28"/>
  <c r="BI203" i="28"/>
  <c r="BH203" i="28"/>
  <c r="BG203" i="28"/>
  <c r="BF203" i="28"/>
  <c r="T203" i="28"/>
  <c r="R203" i="28"/>
  <c r="P203" i="28"/>
  <c r="BI200" i="28"/>
  <c r="BH200" i="28"/>
  <c r="BG200" i="28"/>
  <c r="BF200" i="28"/>
  <c r="T200" i="28"/>
  <c r="R200" i="28"/>
  <c r="P200" i="28"/>
  <c r="BI198" i="28"/>
  <c r="BH198" i="28"/>
  <c r="BG198" i="28"/>
  <c r="BF198" i="28"/>
  <c r="T198" i="28"/>
  <c r="R198" i="28"/>
  <c r="P198" i="28"/>
  <c r="BI195" i="28"/>
  <c r="BH195" i="28"/>
  <c r="BG195" i="28"/>
  <c r="BF195" i="28"/>
  <c r="T195" i="28"/>
  <c r="R195" i="28"/>
  <c r="P195" i="28"/>
  <c r="BI192" i="28"/>
  <c r="BH192" i="28"/>
  <c r="BG192" i="28"/>
  <c r="BF192" i="28"/>
  <c r="T192" i="28"/>
  <c r="R192" i="28"/>
  <c r="P192" i="28"/>
  <c r="BI190" i="28"/>
  <c r="BH190" i="28"/>
  <c r="BG190" i="28"/>
  <c r="BF190" i="28"/>
  <c r="T190" i="28"/>
  <c r="R190" i="28"/>
  <c r="P190" i="28"/>
  <c r="BI188" i="28"/>
  <c r="BH188" i="28"/>
  <c r="BG188" i="28"/>
  <c r="BF188" i="28"/>
  <c r="T188" i="28"/>
  <c r="R188" i="28"/>
  <c r="P188" i="28"/>
  <c r="BI186" i="28"/>
  <c r="BH186" i="28"/>
  <c r="BG186" i="28"/>
  <c r="BF186" i="28"/>
  <c r="T186" i="28"/>
  <c r="R186" i="28"/>
  <c r="P186" i="28"/>
  <c r="BI184" i="28"/>
  <c r="BH184" i="28"/>
  <c r="BG184" i="28"/>
  <c r="BF184" i="28"/>
  <c r="T184" i="28"/>
  <c r="R184" i="28"/>
  <c r="P184" i="28"/>
  <c r="BI182" i="28"/>
  <c r="BH182" i="28"/>
  <c r="BG182" i="28"/>
  <c r="BF182" i="28"/>
  <c r="T182" i="28"/>
  <c r="R182" i="28"/>
  <c r="P182" i="28"/>
  <c r="BI180" i="28"/>
  <c r="BH180" i="28"/>
  <c r="BG180" i="28"/>
  <c r="BF180" i="28"/>
  <c r="T180" i="28"/>
  <c r="R180" i="28"/>
  <c r="P180" i="28"/>
  <c r="BI178" i="28"/>
  <c r="BH178" i="28"/>
  <c r="BG178" i="28"/>
  <c r="BF178" i="28"/>
  <c r="T178" i="28"/>
  <c r="R178" i="28"/>
  <c r="P178" i="28"/>
  <c r="BI176" i="28"/>
  <c r="BH176" i="28"/>
  <c r="BG176" i="28"/>
  <c r="BF176" i="28"/>
  <c r="T176" i="28"/>
  <c r="R176" i="28"/>
  <c r="P176" i="28"/>
  <c r="BI174" i="28"/>
  <c r="BH174" i="28"/>
  <c r="BG174" i="28"/>
  <c r="BF174" i="28"/>
  <c r="T174" i="28"/>
  <c r="R174" i="28"/>
  <c r="P174" i="28"/>
  <c r="BI172" i="28"/>
  <c r="BH172" i="28"/>
  <c r="BG172" i="28"/>
  <c r="BF172" i="28"/>
  <c r="T172" i="28"/>
  <c r="R172" i="28"/>
  <c r="P172" i="28"/>
  <c r="BI170" i="28"/>
  <c r="BH170" i="28"/>
  <c r="BG170" i="28"/>
  <c r="BF170" i="28"/>
  <c r="T170" i="28"/>
  <c r="R170" i="28"/>
  <c r="P170" i="28"/>
  <c r="BI168" i="28"/>
  <c r="BH168" i="28"/>
  <c r="BG168" i="28"/>
  <c r="BF168" i="28"/>
  <c r="T168" i="28"/>
  <c r="R168" i="28"/>
  <c r="P168" i="28"/>
  <c r="BI165" i="28"/>
  <c r="BH165" i="28"/>
  <c r="BG165" i="28"/>
  <c r="BF165" i="28"/>
  <c r="T165" i="28"/>
  <c r="R165" i="28"/>
  <c r="P165" i="28"/>
  <c r="BI164" i="28"/>
  <c r="BH164" i="28"/>
  <c r="BG164" i="28"/>
  <c r="BF164" i="28"/>
  <c r="T164" i="28"/>
  <c r="R164" i="28"/>
  <c r="P164" i="28"/>
  <c r="BI162" i="28"/>
  <c r="BH162" i="28"/>
  <c r="BG162" i="28"/>
  <c r="BF162" i="28"/>
  <c r="T162" i="28"/>
  <c r="R162" i="28"/>
  <c r="P162" i="28"/>
  <c r="BI161" i="28"/>
  <c r="BH161" i="28"/>
  <c r="BG161" i="28"/>
  <c r="BF161" i="28"/>
  <c r="T161" i="28"/>
  <c r="R161" i="28"/>
  <c r="P161" i="28"/>
  <c r="BI160" i="28"/>
  <c r="BH160" i="28"/>
  <c r="BG160" i="28"/>
  <c r="BF160" i="28"/>
  <c r="T160" i="28"/>
  <c r="R160" i="28"/>
  <c r="P160" i="28"/>
  <c r="BI158" i="28"/>
  <c r="BH158" i="28"/>
  <c r="BG158" i="28"/>
  <c r="BF158" i="28"/>
  <c r="T158" i="28"/>
  <c r="R158" i="28"/>
  <c r="P158" i="28"/>
  <c r="BI157" i="28"/>
  <c r="BH157" i="28"/>
  <c r="BG157" i="28"/>
  <c r="BF157" i="28"/>
  <c r="T157" i="28"/>
  <c r="R157" i="28"/>
  <c r="P157" i="28"/>
  <c r="BI155" i="28"/>
  <c r="BH155" i="28"/>
  <c r="BG155" i="28"/>
  <c r="BF155" i="28"/>
  <c r="T155" i="28"/>
  <c r="R155" i="28"/>
  <c r="P155" i="28"/>
  <c r="BI153" i="28"/>
  <c r="BH153" i="28"/>
  <c r="BG153" i="28"/>
  <c r="BF153" i="28"/>
  <c r="T153" i="28"/>
  <c r="R153" i="28"/>
  <c r="P153" i="28"/>
  <c r="BI150" i="28"/>
  <c r="BH150" i="28"/>
  <c r="BG150" i="28"/>
  <c r="BF150" i="28"/>
  <c r="T150" i="28"/>
  <c r="R150" i="28"/>
  <c r="P150" i="28"/>
  <c r="BI148" i="28"/>
  <c r="BH148" i="28"/>
  <c r="BG148" i="28"/>
  <c r="BF148" i="28"/>
  <c r="T148" i="28"/>
  <c r="R148" i="28"/>
  <c r="P148" i="28"/>
  <c r="BI146" i="28"/>
  <c r="BH146" i="28"/>
  <c r="BG146" i="28"/>
  <c r="BF146" i="28"/>
  <c r="T146" i="28"/>
  <c r="R146" i="28"/>
  <c r="P146" i="28"/>
  <c r="BI143" i="28"/>
  <c r="BH143" i="28"/>
  <c r="BG143" i="28"/>
  <c r="BF143" i="28"/>
  <c r="T143" i="28"/>
  <c r="R143" i="28"/>
  <c r="P143" i="28"/>
  <c r="BI141" i="28"/>
  <c r="BH141" i="28"/>
  <c r="BG141" i="28"/>
  <c r="BF141" i="28"/>
  <c r="T141" i="28"/>
  <c r="R141" i="28"/>
  <c r="P141" i="28"/>
  <c r="BI139" i="28"/>
  <c r="BH139" i="28"/>
  <c r="BG139" i="28"/>
  <c r="BF139" i="28"/>
  <c r="T139" i="28"/>
  <c r="R139" i="28"/>
  <c r="P139" i="28"/>
  <c r="BI136" i="28"/>
  <c r="BH136" i="28"/>
  <c r="BG136" i="28"/>
  <c r="BF136" i="28"/>
  <c r="T136" i="28"/>
  <c r="R136" i="28"/>
  <c r="P136" i="28"/>
  <c r="BI133" i="28"/>
  <c r="BH133" i="28"/>
  <c r="BG133" i="28"/>
  <c r="BF133" i="28"/>
  <c r="T133" i="28"/>
  <c r="R133" i="28"/>
  <c r="P133" i="28"/>
  <c r="BI131" i="28"/>
  <c r="BH131" i="28"/>
  <c r="BG131" i="28"/>
  <c r="BF131" i="28"/>
  <c r="T131" i="28"/>
  <c r="R131" i="28"/>
  <c r="P131" i="28"/>
  <c r="BI129" i="28"/>
  <c r="BH129" i="28"/>
  <c r="BG129" i="28"/>
  <c r="BF129" i="28"/>
  <c r="T129" i="28"/>
  <c r="R129" i="28"/>
  <c r="P129" i="28"/>
  <c r="BI126" i="28"/>
  <c r="BH126" i="28"/>
  <c r="BG126" i="28"/>
  <c r="BF126" i="28"/>
  <c r="T126" i="28"/>
  <c r="T125" i="28" s="1"/>
  <c r="R126" i="28"/>
  <c r="R125" i="28" s="1"/>
  <c r="P126" i="28"/>
  <c r="P125" i="28" s="1"/>
  <c r="J121" i="28"/>
  <c r="J120" i="28"/>
  <c r="F120" i="28"/>
  <c r="F118" i="28"/>
  <c r="E116" i="28"/>
  <c r="J92" i="28"/>
  <c r="J91" i="28"/>
  <c r="F91" i="28"/>
  <c r="F89" i="28"/>
  <c r="E87" i="28"/>
  <c r="J18" i="28"/>
  <c r="E18" i="28"/>
  <c r="F121" i="28"/>
  <c r="J17" i="28"/>
  <c r="J12" i="28"/>
  <c r="J118" i="28" s="1"/>
  <c r="E7" i="28"/>
  <c r="E114" i="28"/>
  <c r="J37" i="27"/>
  <c r="J36" i="27"/>
  <c r="AY120" i="1"/>
  <c r="J35" i="27"/>
  <c r="AX120" i="1"/>
  <c r="BI168" i="27"/>
  <c r="BH168" i="27"/>
  <c r="BG168" i="27"/>
  <c r="BF168" i="27"/>
  <c r="T168" i="27"/>
  <c r="R168" i="27"/>
  <c r="P168" i="27"/>
  <c r="BI166" i="27"/>
  <c r="BH166" i="27"/>
  <c r="BG166" i="27"/>
  <c r="BF166" i="27"/>
  <c r="T166" i="27"/>
  <c r="R166" i="27"/>
  <c r="P166" i="27"/>
  <c r="BI164" i="27"/>
  <c r="BH164" i="27"/>
  <c r="BG164" i="27"/>
  <c r="BF164" i="27"/>
  <c r="T164" i="27"/>
  <c r="R164" i="27"/>
  <c r="P164" i="27"/>
  <c r="BI162" i="27"/>
  <c r="BH162" i="27"/>
  <c r="BG162" i="27"/>
  <c r="BF162" i="27"/>
  <c r="T162" i="27"/>
  <c r="R162" i="27"/>
  <c r="P162" i="27"/>
  <c r="BI160" i="27"/>
  <c r="BH160" i="27"/>
  <c r="BG160" i="27"/>
  <c r="BF160" i="27"/>
  <c r="T160" i="27"/>
  <c r="R160" i="27"/>
  <c r="P160" i="27"/>
  <c r="BI158" i="27"/>
  <c r="BH158" i="27"/>
  <c r="BG158" i="27"/>
  <c r="BF158" i="27"/>
  <c r="T158" i="27"/>
  <c r="R158" i="27"/>
  <c r="P158" i="27"/>
  <c r="BI155" i="27"/>
  <c r="BH155" i="27"/>
  <c r="BG155" i="27"/>
  <c r="BF155" i="27"/>
  <c r="T155" i="27"/>
  <c r="R155" i="27"/>
  <c r="P155" i="27"/>
  <c r="BI153" i="27"/>
  <c r="BH153" i="27"/>
  <c r="BG153" i="27"/>
  <c r="BF153" i="27"/>
  <c r="T153" i="27"/>
  <c r="R153" i="27"/>
  <c r="P153" i="27"/>
  <c r="BI151" i="27"/>
  <c r="BH151" i="27"/>
  <c r="BG151" i="27"/>
  <c r="BF151" i="27"/>
  <c r="T151" i="27"/>
  <c r="R151" i="27"/>
  <c r="P151" i="27"/>
  <c r="BI149" i="27"/>
  <c r="BH149" i="27"/>
  <c r="BG149" i="27"/>
  <c r="BF149" i="27"/>
  <c r="T149" i="27"/>
  <c r="R149" i="27"/>
  <c r="P149" i="27"/>
  <c r="BI147" i="27"/>
  <c r="BH147" i="27"/>
  <c r="BG147" i="27"/>
  <c r="BF147" i="27"/>
  <c r="T147" i="27"/>
  <c r="R147" i="27"/>
  <c r="P147" i="27"/>
  <c r="BI145" i="27"/>
  <c r="BH145" i="27"/>
  <c r="BG145" i="27"/>
  <c r="BF145" i="27"/>
  <c r="T145" i="27"/>
  <c r="R145" i="27"/>
  <c r="P145" i="27"/>
  <c r="BI143" i="27"/>
  <c r="BH143" i="27"/>
  <c r="BG143" i="27"/>
  <c r="BF143" i="27"/>
  <c r="T143" i="27"/>
  <c r="R143" i="27"/>
  <c r="P143" i="27"/>
  <c r="BI141" i="27"/>
  <c r="BH141" i="27"/>
  <c r="BG141" i="27"/>
  <c r="BF141" i="27"/>
  <c r="T141" i="27"/>
  <c r="R141" i="27"/>
  <c r="P141" i="27"/>
  <c r="BI139" i="27"/>
  <c r="BH139" i="27"/>
  <c r="BG139" i="27"/>
  <c r="BF139" i="27"/>
  <c r="T139" i="27"/>
  <c r="R139" i="27"/>
  <c r="P139" i="27"/>
  <c r="BI137" i="27"/>
  <c r="BH137" i="27"/>
  <c r="BG137" i="27"/>
  <c r="BF137" i="27"/>
  <c r="T137" i="27"/>
  <c r="R137" i="27"/>
  <c r="P137" i="27"/>
  <c r="BI135" i="27"/>
  <c r="BH135" i="27"/>
  <c r="BG135" i="27"/>
  <c r="BF135" i="27"/>
  <c r="T135" i="27"/>
  <c r="R135" i="27"/>
  <c r="P135" i="27"/>
  <c r="BI132" i="27"/>
  <c r="BH132" i="27"/>
  <c r="BG132" i="27"/>
  <c r="BF132" i="27"/>
  <c r="T132" i="27"/>
  <c r="R132" i="27"/>
  <c r="P132" i="27"/>
  <c r="BI129" i="27"/>
  <c r="BH129" i="27"/>
  <c r="BG129" i="27"/>
  <c r="BF129" i="27"/>
  <c r="T129" i="27"/>
  <c r="R129" i="27"/>
  <c r="P129" i="27"/>
  <c r="BI127" i="27"/>
  <c r="BH127" i="27"/>
  <c r="BG127" i="27"/>
  <c r="BF127" i="27"/>
  <c r="T127" i="27"/>
  <c r="R127" i="27"/>
  <c r="P127" i="27"/>
  <c r="BI125" i="27"/>
  <c r="BH125" i="27"/>
  <c r="BG125" i="27"/>
  <c r="BF125" i="27"/>
  <c r="T125" i="27"/>
  <c r="R125" i="27"/>
  <c r="P125" i="27"/>
  <c r="BI122" i="27"/>
  <c r="BH122" i="27"/>
  <c r="BG122" i="27"/>
  <c r="BF122" i="27"/>
  <c r="T122" i="27"/>
  <c r="T121" i="27" s="1"/>
  <c r="R122" i="27"/>
  <c r="R121" i="27"/>
  <c r="P122" i="27"/>
  <c r="P121" i="27" s="1"/>
  <c r="J117" i="27"/>
  <c r="J116" i="27"/>
  <c r="F116" i="27"/>
  <c r="F114" i="27"/>
  <c r="E112" i="27"/>
  <c r="J92" i="27"/>
  <c r="J91" i="27"/>
  <c r="F91" i="27"/>
  <c r="F89" i="27"/>
  <c r="E87" i="27"/>
  <c r="J18" i="27"/>
  <c r="E18" i="27"/>
  <c r="F117" i="27" s="1"/>
  <c r="J17" i="27"/>
  <c r="J12" i="27"/>
  <c r="J89" i="27" s="1"/>
  <c r="E7" i="27"/>
  <c r="E85" i="27" s="1"/>
  <c r="J37" i="26"/>
  <c r="J36" i="26"/>
  <c r="AY119" i="1"/>
  <c r="J35" i="26"/>
  <c r="AX119" i="1"/>
  <c r="BI200" i="26"/>
  <c r="BH200" i="26"/>
  <c r="BG200" i="26"/>
  <c r="BF200" i="26"/>
  <c r="T200" i="26"/>
  <c r="R200" i="26"/>
  <c r="P200" i="26"/>
  <c r="BI199" i="26"/>
  <c r="BH199" i="26"/>
  <c r="BG199" i="26"/>
  <c r="BF199" i="26"/>
  <c r="T199" i="26"/>
  <c r="R199" i="26"/>
  <c r="P199" i="26"/>
  <c r="BI197" i="26"/>
  <c r="BH197" i="26"/>
  <c r="BG197" i="26"/>
  <c r="BF197" i="26"/>
  <c r="T197" i="26"/>
  <c r="T196" i="26" s="1"/>
  <c r="R197" i="26"/>
  <c r="R196" i="26"/>
  <c r="P197" i="26"/>
  <c r="P196" i="26"/>
  <c r="BI194" i="26"/>
  <c r="BH194" i="26"/>
  <c r="BG194" i="26"/>
  <c r="BF194" i="26"/>
  <c r="T194" i="26"/>
  <c r="R194" i="26"/>
  <c r="P194" i="26"/>
  <c r="BI192" i="26"/>
  <c r="BH192" i="26"/>
  <c r="BG192" i="26"/>
  <c r="BF192" i="26"/>
  <c r="T192" i="26"/>
  <c r="R192" i="26"/>
  <c r="P192" i="26"/>
  <c r="BI190" i="26"/>
  <c r="BH190" i="26"/>
  <c r="BG190" i="26"/>
  <c r="BF190" i="26"/>
  <c r="T190" i="26"/>
  <c r="R190" i="26"/>
  <c r="P190" i="26"/>
  <c r="BI188" i="26"/>
  <c r="BH188" i="26"/>
  <c r="BG188" i="26"/>
  <c r="BF188" i="26"/>
  <c r="T188" i="26"/>
  <c r="R188" i="26"/>
  <c r="P188" i="26"/>
  <c r="BI186" i="26"/>
  <c r="BH186" i="26"/>
  <c r="BG186" i="26"/>
  <c r="BF186" i="26"/>
  <c r="T186" i="26"/>
  <c r="R186" i="26"/>
  <c r="P186" i="26"/>
  <c r="BI184" i="26"/>
  <c r="BH184" i="26"/>
  <c r="BG184" i="26"/>
  <c r="BF184" i="26"/>
  <c r="T184" i="26"/>
  <c r="R184" i="26"/>
  <c r="P184" i="26"/>
  <c r="BI181" i="26"/>
  <c r="BH181" i="26"/>
  <c r="BG181" i="26"/>
  <c r="BF181" i="26"/>
  <c r="T181" i="26"/>
  <c r="R181" i="26"/>
  <c r="P181" i="26"/>
  <c r="BI179" i="26"/>
  <c r="BH179" i="26"/>
  <c r="BG179" i="26"/>
  <c r="BF179" i="26"/>
  <c r="T179" i="26"/>
  <c r="R179" i="26"/>
  <c r="P179" i="26"/>
  <c r="BI178" i="26"/>
  <c r="BH178" i="26"/>
  <c r="BG178" i="26"/>
  <c r="BF178" i="26"/>
  <c r="T178" i="26"/>
  <c r="R178" i="26"/>
  <c r="P178" i="26"/>
  <c r="BI176" i="26"/>
  <c r="BH176" i="26"/>
  <c r="BG176" i="26"/>
  <c r="BF176" i="26"/>
  <c r="T176" i="26"/>
  <c r="R176" i="26"/>
  <c r="P176" i="26"/>
  <c r="BI174" i="26"/>
  <c r="BH174" i="26"/>
  <c r="BG174" i="26"/>
  <c r="BF174" i="26"/>
  <c r="T174" i="26"/>
  <c r="R174" i="26"/>
  <c r="P174" i="26"/>
  <c r="BI172" i="26"/>
  <c r="BH172" i="26"/>
  <c r="BG172" i="26"/>
  <c r="BF172" i="26"/>
  <c r="T172" i="26"/>
  <c r="R172" i="26"/>
  <c r="P172" i="26"/>
  <c r="BI170" i="26"/>
  <c r="BH170" i="26"/>
  <c r="BG170" i="26"/>
  <c r="BF170" i="26"/>
  <c r="T170" i="26"/>
  <c r="R170" i="26"/>
  <c r="P170" i="26"/>
  <c r="BI168" i="26"/>
  <c r="BH168" i="26"/>
  <c r="BG168" i="26"/>
  <c r="BF168" i="26"/>
  <c r="T168" i="26"/>
  <c r="R168" i="26"/>
  <c r="P168" i="26"/>
  <c r="BI166" i="26"/>
  <c r="BH166" i="26"/>
  <c r="BG166" i="26"/>
  <c r="BF166" i="26"/>
  <c r="T166" i="26"/>
  <c r="R166" i="26"/>
  <c r="P166" i="26"/>
  <c r="BI164" i="26"/>
  <c r="BH164" i="26"/>
  <c r="BG164" i="26"/>
  <c r="BF164" i="26"/>
  <c r="T164" i="26"/>
  <c r="R164" i="26"/>
  <c r="P164" i="26"/>
  <c r="BI162" i="26"/>
  <c r="BH162" i="26"/>
  <c r="BG162" i="26"/>
  <c r="BF162" i="26"/>
  <c r="T162" i="26"/>
  <c r="R162" i="26"/>
  <c r="P162" i="26"/>
  <c r="BI160" i="26"/>
  <c r="BH160" i="26"/>
  <c r="BG160" i="26"/>
  <c r="BF160" i="26"/>
  <c r="T160" i="26"/>
  <c r="R160" i="26"/>
  <c r="P160" i="26"/>
  <c r="BI158" i="26"/>
  <c r="BH158" i="26"/>
  <c r="BG158" i="26"/>
  <c r="BF158" i="26"/>
  <c r="T158" i="26"/>
  <c r="R158" i="26"/>
  <c r="P158" i="26"/>
  <c r="BI155" i="26"/>
  <c r="BH155" i="26"/>
  <c r="BG155" i="26"/>
  <c r="BF155" i="26"/>
  <c r="T155" i="26"/>
  <c r="T154" i="26" s="1"/>
  <c r="R155" i="26"/>
  <c r="R154" i="26" s="1"/>
  <c r="P155" i="26"/>
  <c r="P154" i="26"/>
  <c r="BI152" i="26"/>
  <c r="BH152" i="26"/>
  <c r="BG152" i="26"/>
  <c r="BF152" i="26"/>
  <c r="T152" i="26"/>
  <c r="R152" i="26"/>
  <c r="P152" i="26"/>
  <c r="BI150" i="26"/>
  <c r="BH150" i="26"/>
  <c r="BG150" i="26"/>
  <c r="BF150" i="26"/>
  <c r="T150" i="26"/>
  <c r="R150" i="26"/>
  <c r="P150" i="26"/>
  <c r="BI148" i="26"/>
  <c r="BH148" i="26"/>
  <c r="BG148" i="26"/>
  <c r="BF148" i="26"/>
  <c r="T148" i="26"/>
  <c r="R148" i="26"/>
  <c r="P148" i="26"/>
  <c r="BI145" i="26"/>
  <c r="BH145" i="26"/>
  <c r="BG145" i="26"/>
  <c r="BF145" i="26"/>
  <c r="T145" i="26"/>
  <c r="R145" i="26"/>
  <c r="P145" i="26"/>
  <c r="BI143" i="26"/>
  <c r="BH143" i="26"/>
  <c r="BG143" i="26"/>
  <c r="BF143" i="26"/>
  <c r="T143" i="26"/>
  <c r="R143" i="26"/>
  <c r="P143" i="26"/>
  <c r="BI141" i="26"/>
  <c r="BH141" i="26"/>
  <c r="BG141" i="26"/>
  <c r="BF141" i="26"/>
  <c r="T141" i="26"/>
  <c r="R141" i="26"/>
  <c r="P141" i="26"/>
  <c r="BI138" i="26"/>
  <c r="BH138" i="26"/>
  <c r="BG138" i="26"/>
  <c r="BF138" i="26"/>
  <c r="T138" i="26"/>
  <c r="R138" i="26"/>
  <c r="P138" i="26"/>
  <c r="BI135" i="26"/>
  <c r="BH135" i="26"/>
  <c r="BG135" i="26"/>
  <c r="BF135" i="26"/>
  <c r="T135" i="26"/>
  <c r="R135" i="26"/>
  <c r="P135" i="26"/>
  <c r="BI133" i="26"/>
  <c r="BH133" i="26"/>
  <c r="BG133" i="26"/>
  <c r="BF133" i="26"/>
  <c r="T133" i="26"/>
  <c r="R133" i="26"/>
  <c r="P133" i="26"/>
  <c r="BI131" i="26"/>
  <c r="BH131" i="26"/>
  <c r="BG131" i="26"/>
  <c r="BF131" i="26"/>
  <c r="T131" i="26"/>
  <c r="R131" i="26"/>
  <c r="P131" i="26"/>
  <c r="BI129" i="26"/>
  <c r="BH129" i="26"/>
  <c r="BG129" i="26"/>
  <c r="BF129" i="26"/>
  <c r="T129" i="26"/>
  <c r="R129" i="26"/>
  <c r="P129" i="26"/>
  <c r="BI127" i="26"/>
  <c r="BH127" i="26"/>
  <c r="BG127" i="26"/>
  <c r="BF127" i="26"/>
  <c r="T127" i="26"/>
  <c r="R127" i="26"/>
  <c r="P127" i="26"/>
  <c r="J122" i="26"/>
  <c r="J121" i="26"/>
  <c r="F121" i="26"/>
  <c r="F119" i="26"/>
  <c r="E117" i="26"/>
  <c r="J92" i="26"/>
  <c r="J91" i="26"/>
  <c r="F91" i="26"/>
  <c r="F89" i="26"/>
  <c r="E87" i="26"/>
  <c r="J18" i="26"/>
  <c r="E18" i="26"/>
  <c r="F122" i="26"/>
  <c r="J17" i="26"/>
  <c r="J12" i="26"/>
  <c r="J89" i="26" s="1"/>
  <c r="E7" i="26"/>
  <c r="E85" i="26" s="1"/>
  <c r="J37" i="25"/>
  <c r="J36" i="25"/>
  <c r="AY118" i="1"/>
  <c r="J35" i="25"/>
  <c r="AX118" i="1"/>
  <c r="BI197" i="25"/>
  <c r="BH197" i="25"/>
  <c r="BG197" i="25"/>
  <c r="BF197" i="25"/>
  <c r="T197" i="25"/>
  <c r="R197" i="25"/>
  <c r="P197" i="25"/>
  <c r="BI195" i="25"/>
  <c r="BH195" i="25"/>
  <c r="BG195" i="25"/>
  <c r="BF195" i="25"/>
  <c r="T195" i="25"/>
  <c r="R195" i="25"/>
  <c r="P195" i="25"/>
  <c r="BI193" i="25"/>
  <c r="BH193" i="25"/>
  <c r="BG193" i="25"/>
  <c r="BF193" i="25"/>
  <c r="T193" i="25"/>
  <c r="R193" i="25"/>
  <c r="P193" i="25"/>
  <c r="BI191" i="25"/>
  <c r="BH191" i="25"/>
  <c r="BG191" i="25"/>
  <c r="BF191" i="25"/>
  <c r="T191" i="25"/>
  <c r="R191" i="25"/>
  <c r="P191" i="25"/>
  <c r="BI189" i="25"/>
  <c r="BH189" i="25"/>
  <c r="BG189" i="25"/>
  <c r="BF189" i="25"/>
  <c r="T189" i="25"/>
  <c r="R189" i="25"/>
  <c r="P189" i="25"/>
  <c r="BI187" i="25"/>
  <c r="BH187" i="25"/>
  <c r="BG187" i="25"/>
  <c r="BF187" i="25"/>
  <c r="T187" i="25"/>
  <c r="R187" i="25"/>
  <c r="P187" i="25"/>
  <c r="BI184" i="25"/>
  <c r="BH184" i="25"/>
  <c r="BG184" i="25"/>
  <c r="BF184" i="25"/>
  <c r="T184" i="25"/>
  <c r="R184" i="25"/>
  <c r="P184" i="25"/>
  <c r="BI182" i="25"/>
  <c r="BH182" i="25"/>
  <c r="BG182" i="25"/>
  <c r="BF182" i="25"/>
  <c r="T182" i="25"/>
  <c r="R182" i="25"/>
  <c r="P182" i="25"/>
  <c r="BI179" i="25"/>
  <c r="BH179" i="25"/>
  <c r="BG179" i="25"/>
  <c r="BF179" i="25"/>
  <c r="T179" i="25"/>
  <c r="R179" i="25"/>
  <c r="P179" i="25"/>
  <c r="BI176" i="25"/>
  <c r="BH176" i="25"/>
  <c r="BG176" i="25"/>
  <c r="BF176" i="25"/>
  <c r="T176" i="25"/>
  <c r="R176" i="25"/>
  <c r="P176" i="25"/>
  <c r="BI174" i="25"/>
  <c r="BH174" i="25"/>
  <c r="BG174" i="25"/>
  <c r="BF174" i="25"/>
  <c r="T174" i="25"/>
  <c r="R174" i="25"/>
  <c r="P174" i="25"/>
  <c r="BI172" i="25"/>
  <c r="BH172" i="25"/>
  <c r="BG172" i="25"/>
  <c r="BF172" i="25"/>
  <c r="T172" i="25"/>
  <c r="R172" i="25"/>
  <c r="P172" i="25"/>
  <c r="BI170" i="25"/>
  <c r="BH170" i="25"/>
  <c r="BG170" i="25"/>
  <c r="BF170" i="25"/>
  <c r="T170" i="25"/>
  <c r="R170" i="25"/>
  <c r="P170" i="25"/>
  <c r="BI168" i="25"/>
  <c r="BH168" i="25"/>
  <c r="BG168" i="25"/>
  <c r="BF168" i="25"/>
  <c r="T168" i="25"/>
  <c r="R168" i="25"/>
  <c r="P168" i="25"/>
  <c r="BI166" i="25"/>
  <c r="BH166" i="25"/>
  <c r="BG166" i="25"/>
  <c r="BF166" i="25"/>
  <c r="T166" i="25"/>
  <c r="R166" i="25"/>
  <c r="P166" i="25"/>
  <c r="BI164" i="25"/>
  <c r="BH164" i="25"/>
  <c r="BG164" i="25"/>
  <c r="BF164" i="25"/>
  <c r="T164" i="25"/>
  <c r="R164" i="25"/>
  <c r="P164" i="25"/>
  <c r="BI162" i="25"/>
  <c r="BH162" i="25"/>
  <c r="BG162" i="25"/>
  <c r="BF162" i="25"/>
  <c r="T162" i="25"/>
  <c r="R162" i="25"/>
  <c r="P162" i="25"/>
  <c r="BI160" i="25"/>
  <c r="BH160" i="25"/>
  <c r="BG160" i="25"/>
  <c r="BF160" i="25"/>
  <c r="T160" i="25"/>
  <c r="R160" i="25"/>
  <c r="P160" i="25"/>
  <c r="BI158" i="25"/>
  <c r="BH158" i="25"/>
  <c r="BG158" i="25"/>
  <c r="BF158" i="25"/>
  <c r="T158" i="25"/>
  <c r="R158" i="25"/>
  <c r="P158" i="25"/>
  <c r="BI156" i="25"/>
  <c r="BH156" i="25"/>
  <c r="BG156" i="25"/>
  <c r="BF156" i="25"/>
  <c r="T156" i="25"/>
  <c r="R156" i="25"/>
  <c r="P156" i="25"/>
  <c r="BI154" i="25"/>
  <c r="BH154" i="25"/>
  <c r="BG154" i="25"/>
  <c r="BF154" i="25"/>
  <c r="T154" i="25"/>
  <c r="R154" i="25"/>
  <c r="P154" i="25"/>
  <c r="BI152" i="25"/>
  <c r="BH152" i="25"/>
  <c r="BG152" i="25"/>
  <c r="BF152" i="25"/>
  <c r="T152" i="25"/>
  <c r="R152" i="25"/>
  <c r="P152" i="25"/>
  <c r="BI149" i="25"/>
  <c r="BH149" i="25"/>
  <c r="BG149" i="25"/>
  <c r="BF149" i="25"/>
  <c r="T149" i="25"/>
  <c r="R149" i="25"/>
  <c r="P149" i="25"/>
  <c r="BI148" i="25"/>
  <c r="BH148" i="25"/>
  <c r="BG148" i="25"/>
  <c r="BF148" i="25"/>
  <c r="T148" i="25"/>
  <c r="R148" i="25"/>
  <c r="P148" i="25"/>
  <c r="BI146" i="25"/>
  <c r="BH146" i="25"/>
  <c r="BG146" i="25"/>
  <c r="BF146" i="25"/>
  <c r="T146" i="25"/>
  <c r="R146" i="25"/>
  <c r="P146" i="25"/>
  <c r="BI145" i="25"/>
  <c r="BH145" i="25"/>
  <c r="BG145" i="25"/>
  <c r="BF145" i="25"/>
  <c r="T145" i="25"/>
  <c r="R145" i="25"/>
  <c r="P145" i="25"/>
  <c r="BI144" i="25"/>
  <c r="BH144" i="25"/>
  <c r="BG144" i="25"/>
  <c r="BF144" i="25"/>
  <c r="T144" i="25"/>
  <c r="R144" i="25"/>
  <c r="P144" i="25"/>
  <c r="BI142" i="25"/>
  <c r="BH142" i="25"/>
  <c r="BG142" i="25"/>
  <c r="BF142" i="25"/>
  <c r="T142" i="25"/>
  <c r="R142" i="25"/>
  <c r="P142" i="25"/>
  <c r="BI141" i="25"/>
  <c r="BH141" i="25"/>
  <c r="BG141" i="25"/>
  <c r="BF141" i="25"/>
  <c r="T141" i="25"/>
  <c r="R141" i="25"/>
  <c r="P141" i="25"/>
  <c r="BI139" i="25"/>
  <c r="BH139" i="25"/>
  <c r="BG139" i="25"/>
  <c r="BF139" i="25"/>
  <c r="T139" i="25"/>
  <c r="R139" i="25"/>
  <c r="P139" i="25"/>
  <c r="BI137" i="25"/>
  <c r="BH137" i="25"/>
  <c r="BG137" i="25"/>
  <c r="BF137" i="25"/>
  <c r="T137" i="25"/>
  <c r="R137" i="25"/>
  <c r="P137" i="25"/>
  <c r="BI134" i="25"/>
  <c r="BH134" i="25"/>
  <c r="BG134" i="25"/>
  <c r="BF134" i="25"/>
  <c r="T134" i="25"/>
  <c r="R134" i="25"/>
  <c r="P134" i="25"/>
  <c r="BI131" i="25"/>
  <c r="BH131" i="25"/>
  <c r="BG131" i="25"/>
  <c r="BF131" i="25"/>
  <c r="T131" i="25"/>
  <c r="R131" i="25"/>
  <c r="P131" i="25"/>
  <c r="BI129" i="25"/>
  <c r="BH129" i="25"/>
  <c r="BG129" i="25"/>
  <c r="BF129" i="25"/>
  <c r="T129" i="25"/>
  <c r="R129" i="25"/>
  <c r="P129" i="25"/>
  <c r="BI127" i="25"/>
  <c r="BH127" i="25"/>
  <c r="BG127" i="25"/>
  <c r="BF127" i="25"/>
  <c r="T127" i="25"/>
  <c r="R127" i="25"/>
  <c r="P127" i="25"/>
  <c r="BI124" i="25"/>
  <c r="BH124" i="25"/>
  <c r="BG124" i="25"/>
  <c r="BF124" i="25"/>
  <c r="T124" i="25"/>
  <c r="T123" i="25" s="1"/>
  <c r="R124" i="25"/>
  <c r="R123" i="25"/>
  <c r="P124" i="25"/>
  <c r="P123" i="25" s="1"/>
  <c r="J119" i="25"/>
  <c r="J118" i="25"/>
  <c r="F118" i="25"/>
  <c r="F116" i="25"/>
  <c r="E114" i="25"/>
  <c r="J92" i="25"/>
  <c r="J91" i="25"/>
  <c r="F91" i="25"/>
  <c r="F89" i="25"/>
  <c r="E87" i="25"/>
  <c r="J18" i="25"/>
  <c r="E18" i="25"/>
  <c r="F119" i="25" s="1"/>
  <c r="J17" i="25"/>
  <c r="J12" i="25"/>
  <c r="J89" i="25" s="1"/>
  <c r="E7" i="25"/>
  <c r="E85" i="25" s="1"/>
  <c r="J37" i="24"/>
  <c r="J36" i="24"/>
  <c r="AY117" i="1"/>
  <c r="J35" i="24"/>
  <c r="AX117" i="1"/>
  <c r="BI176" i="24"/>
  <c r="BH176" i="24"/>
  <c r="BG176" i="24"/>
  <c r="BF176" i="24"/>
  <c r="T176" i="24"/>
  <c r="R176" i="24"/>
  <c r="P176" i="24"/>
  <c r="BI174" i="24"/>
  <c r="BH174" i="24"/>
  <c r="BG174" i="24"/>
  <c r="BF174" i="24"/>
  <c r="T174" i="24"/>
  <c r="R174" i="24"/>
  <c r="P174" i="24"/>
  <c r="BI172" i="24"/>
  <c r="BH172" i="24"/>
  <c r="BG172" i="24"/>
  <c r="BF172" i="24"/>
  <c r="T172" i="24"/>
  <c r="R172" i="24"/>
  <c r="P172" i="24"/>
  <c r="BI170" i="24"/>
  <c r="BH170" i="24"/>
  <c r="BG170" i="24"/>
  <c r="BF170" i="24"/>
  <c r="T170" i="24"/>
  <c r="R170" i="24"/>
  <c r="P170" i="24"/>
  <c r="BI168" i="24"/>
  <c r="BH168" i="24"/>
  <c r="BG168" i="24"/>
  <c r="BF168" i="24"/>
  <c r="T168" i="24"/>
  <c r="R168" i="24"/>
  <c r="P168" i="24"/>
  <c r="BI166" i="24"/>
  <c r="BH166" i="24"/>
  <c r="BG166" i="24"/>
  <c r="BF166" i="24"/>
  <c r="T166" i="24"/>
  <c r="R166" i="24"/>
  <c r="P166" i="24"/>
  <c r="BI163" i="24"/>
  <c r="BH163" i="24"/>
  <c r="BG163" i="24"/>
  <c r="BF163" i="24"/>
  <c r="T163" i="24"/>
  <c r="R163" i="24"/>
  <c r="P163" i="24"/>
  <c r="BI161" i="24"/>
  <c r="BH161" i="24"/>
  <c r="BG161" i="24"/>
  <c r="BF161" i="24"/>
  <c r="T161" i="24"/>
  <c r="R161" i="24"/>
  <c r="P161" i="24"/>
  <c r="BI159" i="24"/>
  <c r="BH159" i="24"/>
  <c r="BG159" i="24"/>
  <c r="BF159" i="24"/>
  <c r="T159" i="24"/>
  <c r="R159" i="24"/>
  <c r="P159" i="24"/>
  <c r="BI157" i="24"/>
  <c r="BH157" i="24"/>
  <c r="BG157" i="24"/>
  <c r="BF157" i="24"/>
  <c r="T157" i="24"/>
  <c r="R157" i="24"/>
  <c r="P157" i="24"/>
  <c r="BI155" i="24"/>
  <c r="BH155" i="24"/>
  <c r="BG155" i="24"/>
  <c r="BF155" i="24"/>
  <c r="T155" i="24"/>
  <c r="R155" i="24"/>
  <c r="P155" i="24"/>
  <c r="BI153" i="24"/>
  <c r="BH153" i="24"/>
  <c r="BG153" i="24"/>
  <c r="BF153" i="24"/>
  <c r="T153" i="24"/>
  <c r="R153" i="24"/>
  <c r="P153" i="24"/>
  <c r="BI151" i="24"/>
  <c r="BH151" i="24"/>
  <c r="BG151" i="24"/>
  <c r="BF151" i="24"/>
  <c r="T151" i="24"/>
  <c r="R151" i="24"/>
  <c r="P151" i="24"/>
  <c r="BI149" i="24"/>
  <c r="BH149" i="24"/>
  <c r="BG149" i="24"/>
  <c r="BF149" i="24"/>
  <c r="T149" i="24"/>
  <c r="R149" i="24"/>
  <c r="P149" i="24"/>
  <c r="BI147" i="24"/>
  <c r="BH147" i="24"/>
  <c r="BG147" i="24"/>
  <c r="BF147" i="24"/>
  <c r="T147" i="24"/>
  <c r="R147" i="24"/>
  <c r="P147" i="24"/>
  <c r="BI145" i="24"/>
  <c r="BH145" i="24"/>
  <c r="BG145" i="24"/>
  <c r="BF145" i="24"/>
  <c r="T145" i="24"/>
  <c r="R145" i="24"/>
  <c r="P145" i="24"/>
  <c r="BI143" i="24"/>
  <c r="BH143" i="24"/>
  <c r="BG143" i="24"/>
  <c r="BF143" i="24"/>
  <c r="T143" i="24"/>
  <c r="R143" i="24"/>
  <c r="P143" i="24"/>
  <c r="BI141" i="24"/>
  <c r="BH141" i="24"/>
  <c r="BG141" i="24"/>
  <c r="BF141" i="24"/>
  <c r="T141" i="24"/>
  <c r="R141" i="24"/>
  <c r="P141" i="24"/>
  <c r="BI139" i="24"/>
  <c r="BH139" i="24"/>
  <c r="BG139" i="24"/>
  <c r="BF139" i="24"/>
  <c r="T139" i="24"/>
  <c r="R139" i="24"/>
  <c r="P139" i="24"/>
  <c r="BI136" i="24"/>
  <c r="BH136" i="24"/>
  <c r="BG136" i="24"/>
  <c r="BF136" i="24"/>
  <c r="T136" i="24"/>
  <c r="T135" i="24" s="1"/>
  <c r="R136" i="24"/>
  <c r="R135" i="24" s="1"/>
  <c r="P136" i="24"/>
  <c r="P135" i="24"/>
  <c r="BI133" i="24"/>
  <c r="BH133" i="24"/>
  <c r="BG133" i="24"/>
  <c r="BF133" i="24"/>
  <c r="T133" i="24"/>
  <c r="R133" i="24"/>
  <c r="P133" i="24"/>
  <c r="BI130" i="24"/>
  <c r="BH130" i="24"/>
  <c r="BG130" i="24"/>
  <c r="BF130" i="24"/>
  <c r="T130" i="24"/>
  <c r="R130" i="24"/>
  <c r="P130" i="24"/>
  <c r="BI128" i="24"/>
  <c r="BH128" i="24"/>
  <c r="BG128" i="24"/>
  <c r="BF128" i="24"/>
  <c r="T128" i="24"/>
  <c r="R128" i="24"/>
  <c r="P128" i="24"/>
  <c r="BI126" i="24"/>
  <c r="BH126" i="24"/>
  <c r="BG126" i="24"/>
  <c r="BF126" i="24"/>
  <c r="T126" i="24"/>
  <c r="R126" i="24"/>
  <c r="P126" i="24"/>
  <c r="BI123" i="24"/>
  <c r="BH123" i="24"/>
  <c r="BG123" i="24"/>
  <c r="BF123" i="24"/>
  <c r="T123" i="24"/>
  <c r="T122" i="24" s="1"/>
  <c r="R123" i="24"/>
  <c r="R122" i="24" s="1"/>
  <c r="P123" i="24"/>
  <c r="P122" i="24" s="1"/>
  <c r="J118" i="24"/>
  <c r="J117" i="24"/>
  <c r="F117" i="24"/>
  <c r="F115" i="24"/>
  <c r="E113" i="24"/>
  <c r="J92" i="24"/>
  <c r="J91" i="24"/>
  <c r="F91" i="24"/>
  <c r="F89" i="24"/>
  <c r="E87" i="24"/>
  <c r="J18" i="24"/>
  <c r="E18" i="24"/>
  <c r="F118" i="24"/>
  <c r="J17" i="24"/>
  <c r="J12" i="24"/>
  <c r="J89" i="24" s="1"/>
  <c r="E7" i="24"/>
  <c r="E111" i="24"/>
  <c r="J37" i="23"/>
  <c r="J36" i="23"/>
  <c r="AY116" i="1"/>
  <c r="J35" i="23"/>
  <c r="AX116" i="1"/>
  <c r="BI201" i="23"/>
  <c r="BH201" i="23"/>
  <c r="BG201" i="23"/>
  <c r="BF201" i="23"/>
  <c r="T201" i="23"/>
  <c r="R201" i="23"/>
  <c r="P201" i="23"/>
  <c r="BI200" i="23"/>
  <c r="BH200" i="23"/>
  <c r="BG200" i="23"/>
  <c r="BF200" i="23"/>
  <c r="T200" i="23"/>
  <c r="R200" i="23"/>
  <c r="P200" i="23"/>
  <c r="BI198" i="23"/>
  <c r="BH198" i="23"/>
  <c r="BG198" i="23"/>
  <c r="BF198" i="23"/>
  <c r="T198" i="23"/>
  <c r="T197" i="23"/>
  <c r="R198" i="23"/>
  <c r="R197" i="23"/>
  <c r="P198" i="23"/>
  <c r="P197" i="23"/>
  <c r="BI195" i="23"/>
  <c r="BH195" i="23"/>
  <c r="BG195" i="23"/>
  <c r="BF195" i="23"/>
  <c r="T195" i="23"/>
  <c r="R195" i="23"/>
  <c r="P195" i="23"/>
  <c r="BI193" i="23"/>
  <c r="BH193" i="23"/>
  <c r="BG193" i="23"/>
  <c r="BF193" i="23"/>
  <c r="T193" i="23"/>
  <c r="R193" i="23"/>
  <c r="P193" i="23"/>
  <c r="BI191" i="23"/>
  <c r="BH191" i="23"/>
  <c r="BG191" i="23"/>
  <c r="BF191" i="23"/>
  <c r="T191" i="23"/>
  <c r="R191" i="23"/>
  <c r="P191" i="23"/>
  <c r="BI189" i="23"/>
  <c r="BH189" i="23"/>
  <c r="BG189" i="23"/>
  <c r="BF189" i="23"/>
  <c r="T189" i="23"/>
  <c r="R189" i="23"/>
  <c r="P189" i="23"/>
  <c r="BI187" i="23"/>
  <c r="BH187" i="23"/>
  <c r="BG187" i="23"/>
  <c r="BF187" i="23"/>
  <c r="T187" i="23"/>
  <c r="R187" i="23"/>
  <c r="P187" i="23"/>
  <c r="BI185" i="23"/>
  <c r="BH185" i="23"/>
  <c r="BG185" i="23"/>
  <c r="BF185" i="23"/>
  <c r="T185" i="23"/>
  <c r="R185" i="23"/>
  <c r="P185" i="23"/>
  <c r="BI182" i="23"/>
  <c r="BH182" i="23"/>
  <c r="BG182" i="23"/>
  <c r="BF182" i="23"/>
  <c r="T182" i="23"/>
  <c r="R182" i="23"/>
  <c r="P182" i="23"/>
  <c r="BI180" i="23"/>
  <c r="BH180" i="23"/>
  <c r="BG180" i="23"/>
  <c r="BF180" i="23"/>
  <c r="T180" i="23"/>
  <c r="R180" i="23"/>
  <c r="P180" i="23"/>
  <c r="BI178" i="23"/>
  <c r="BH178" i="23"/>
  <c r="BG178" i="23"/>
  <c r="BF178" i="23"/>
  <c r="T178" i="23"/>
  <c r="R178" i="23"/>
  <c r="P178" i="23"/>
  <c r="BI176" i="23"/>
  <c r="BH176" i="23"/>
  <c r="BG176" i="23"/>
  <c r="BF176" i="23"/>
  <c r="T176" i="23"/>
  <c r="R176" i="23"/>
  <c r="P176" i="23"/>
  <c r="BI174" i="23"/>
  <c r="BH174" i="23"/>
  <c r="BG174" i="23"/>
  <c r="BF174" i="23"/>
  <c r="T174" i="23"/>
  <c r="R174" i="23"/>
  <c r="P174" i="23"/>
  <c r="BI172" i="23"/>
  <c r="BH172" i="23"/>
  <c r="BG172" i="23"/>
  <c r="BF172" i="23"/>
  <c r="T172" i="23"/>
  <c r="R172" i="23"/>
  <c r="P172" i="23"/>
  <c r="BI170" i="23"/>
  <c r="BH170" i="23"/>
  <c r="BG170" i="23"/>
  <c r="BF170" i="23"/>
  <c r="T170" i="23"/>
  <c r="R170" i="23"/>
  <c r="P170" i="23"/>
  <c r="BI168" i="23"/>
  <c r="BH168" i="23"/>
  <c r="BG168" i="23"/>
  <c r="BF168" i="23"/>
  <c r="T168" i="23"/>
  <c r="R168" i="23"/>
  <c r="P168" i="23"/>
  <c r="BI166" i="23"/>
  <c r="BH166" i="23"/>
  <c r="BG166" i="23"/>
  <c r="BF166" i="23"/>
  <c r="T166" i="23"/>
  <c r="R166" i="23"/>
  <c r="P166" i="23"/>
  <c r="BI164" i="23"/>
  <c r="BH164" i="23"/>
  <c r="BG164" i="23"/>
  <c r="BF164" i="23"/>
  <c r="T164" i="23"/>
  <c r="R164" i="23"/>
  <c r="P164" i="23"/>
  <c r="BI162" i="23"/>
  <c r="BH162" i="23"/>
  <c r="BG162" i="23"/>
  <c r="BF162" i="23"/>
  <c r="T162" i="23"/>
  <c r="R162" i="23"/>
  <c r="P162" i="23"/>
  <c r="BI160" i="23"/>
  <c r="BH160" i="23"/>
  <c r="BG160" i="23"/>
  <c r="BF160" i="23"/>
  <c r="T160" i="23"/>
  <c r="R160" i="23"/>
  <c r="P160" i="23"/>
  <c r="BI158" i="23"/>
  <c r="BH158" i="23"/>
  <c r="BG158" i="23"/>
  <c r="BF158" i="23"/>
  <c r="T158" i="23"/>
  <c r="R158" i="23"/>
  <c r="P158" i="23"/>
  <c r="BI155" i="23"/>
  <c r="BH155" i="23"/>
  <c r="BG155" i="23"/>
  <c r="BF155" i="23"/>
  <c r="T155" i="23"/>
  <c r="T154" i="23"/>
  <c r="R155" i="23"/>
  <c r="R154" i="23" s="1"/>
  <c r="P155" i="23"/>
  <c r="P154" i="23" s="1"/>
  <c r="BI152" i="23"/>
  <c r="BH152" i="23"/>
  <c r="BG152" i="23"/>
  <c r="BF152" i="23"/>
  <c r="T152" i="23"/>
  <c r="R152" i="23"/>
  <c r="P152" i="23"/>
  <c r="BI150" i="23"/>
  <c r="BH150" i="23"/>
  <c r="BG150" i="23"/>
  <c r="BF150" i="23"/>
  <c r="T150" i="23"/>
  <c r="R150" i="23"/>
  <c r="P150" i="23"/>
  <c r="BI148" i="23"/>
  <c r="BH148" i="23"/>
  <c r="BG148" i="23"/>
  <c r="BF148" i="23"/>
  <c r="T148" i="23"/>
  <c r="R148" i="23"/>
  <c r="P148" i="23"/>
  <c r="BI145" i="23"/>
  <c r="BH145" i="23"/>
  <c r="BG145" i="23"/>
  <c r="BF145" i="23"/>
  <c r="T145" i="23"/>
  <c r="R145" i="23"/>
  <c r="P145" i="23"/>
  <c r="BI143" i="23"/>
  <c r="BH143" i="23"/>
  <c r="BG143" i="23"/>
  <c r="BF143" i="23"/>
  <c r="T143" i="23"/>
  <c r="R143" i="23"/>
  <c r="P143" i="23"/>
  <c r="BI141" i="23"/>
  <c r="BH141" i="23"/>
  <c r="BG141" i="23"/>
  <c r="BF141" i="23"/>
  <c r="T141" i="23"/>
  <c r="R141" i="23"/>
  <c r="P141" i="23"/>
  <c r="BI138" i="23"/>
  <c r="BH138" i="23"/>
  <c r="BG138" i="23"/>
  <c r="BF138" i="23"/>
  <c r="T138" i="23"/>
  <c r="R138" i="23"/>
  <c r="P138" i="23"/>
  <c r="BI135" i="23"/>
  <c r="BH135" i="23"/>
  <c r="BG135" i="23"/>
  <c r="BF135" i="23"/>
  <c r="T135" i="23"/>
  <c r="R135" i="23"/>
  <c r="P135" i="23"/>
  <c r="BI133" i="23"/>
  <c r="BH133" i="23"/>
  <c r="BG133" i="23"/>
  <c r="BF133" i="23"/>
  <c r="T133" i="23"/>
  <c r="R133" i="23"/>
  <c r="P133" i="23"/>
  <c r="BI131" i="23"/>
  <c r="BH131" i="23"/>
  <c r="BG131" i="23"/>
  <c r="BF131" i="23"/>
  <c r="T131" i="23"/>
  <c r="R131" i="23"/>
  <c r="P131" i="23"/>
  <c r="BI129" i="23"/>
  <c r="BH129" i="23"/>
  <c r="BG129" i="23"/>
  <c r="BF129" i="23"/>
  <c r="T129" i="23"/>
  <c r="R129" i="23"/>
  <c r="P129" i="23"/>
  <c r="BI127" i="23"/>
  <c r="BH127" i="23"/>
  <c r="BG127" i="23"/>
  <c r="BF127" i="23"/>
  <c r="T127" i="23"/>
  <c r="R127" i="23"/>
  <c r="P127" i="23"/>
  <c r="J122" i="23"/>
  <c r="J121" i="23"/>
  <c r="F121" i="23"/>
  <c r="F119" i="23"/>
  <c r="E117" i="23"/>
  <c r="J92" i="23"/>
  <c r="J91" i="23"/>
  <c r="F91" i="23"/>
  <c r="F89" i="23"/>
  <c r="E87" i="23"/>
  <c r="J18" i="23"/>
  <c r="E18" i="23"/>
  <c r="F122" i="23"/>
  <c r="J17" i="23"/>
  <c r="J12" i="23"/>
  <c r="J89" i="23"/>
  <c r="E7" i="23"/>
  <c r="E115" i="23" s="1"/>
  <c r="J37" i="22"/>
  <c r="J36" i="22"/>
  <c r="AY115" i="1"/>
  <c r="J35" i="22"/>
  <c r="AX115" i="1"/>
  <c r="BI197" i="22"/>
  <c r="BH197" i="22"/>
  <c r="BG197" i="22"/>
  <c r="BF197" i="22"/>
  <c r="T197" i="22"/>
  <c r="R197" i="22"/>
  <c r="P197" i="22"/>
  <c r="BI195" i="22"/>
  <c r="BH195" i="22"/>
  <c r="BG195" i="22"/>
  <c r="BF195" i="22"/>
  <c r="T195" i="22"/>
  <c r="R195" i="22"/>
  <c r="P195" i="22"/>
  <c r="BI193" i="22"/>
  <c r="BH193" i="22"/>
  <c r="BG193" i="22"/>
  <c r="BF193" i="22"/>
  <c r="T193" i="22"/>
  <c r="R193" i="22"/>
  <c r="P193" i="22"/>
  <c r="BI191" i="22"/>
  <c r="BH191" i="22"/>
  <c r="BG191" i="22"/>
  <c r="BF191" i="22"/>
  <c r="T191" i="22"/>
  <c r="R191" i="22"/>
  <c r="P191" i="22"/>
  <c r="BI189" i="22"/>
  <c r="BH189" i="22"/>
  <c r="BG189" i="22"/>
  <c r="BF189" i="22"/>
  <c r="T189" i="22"/>
  <c r="R189" i="22"/>
  <c r="P189" i="22"/>
  <c r="BI187" i="22"/>
  <c r="BH187" i="22"/>
  <c r="BG187" i="22"/>
  <c r="BF187" i="22"/>
  <c r="T187" i="22"/>
  <c r="R187" i="22"/>
  <c r="P187" i="22"/>
  <c r="BI184" i="22"/>
  <c r="BH184" i="22"/>
  <c r="BG184" i="22"/>
  <c r="BF184" i="22"/>
  <c r="T184" i="22"/>
  <c r="R184" i="22"/>
  <c r="P184" i="22"/>
  <c r="BI182" i="22"/>
  <c r="BH182" i="22"/>
  <c r="BG182" i="22"/>
  <c r="BF182" i="22"/>
  <c r="T182" i="22"/>
  <c r="R182" i="22"/>
  <c r="P182" i="22"/>
  <c r="BI179" i="22"/>
  <c r="BH179" i="22"/>
  <c r="BG179" i="22"/>
  <c r="BF179" i="22"/>
  <c r="T179" i="22"/>
  <c r="R179" i="22"/>
  <c r="P179" i="22"/>
  <c r="BI176" i="22"/>
  <c r="BH176" i="22"/>
  <c r="BG176" i="22"/>
  <c r="BF176" i="22"/>
  <c r="T176" i="22"/>
  <c r="R176" i="22"/>
  <c r="P176" i="22"/>
  <c r="BI174" i="22"/>
  <c r="BH174" i="22"/>
  <c r="BG174" i="22"/>
  <c r="BF174" i="22"/>
  <c r="T174" i="22"/>
  <c r="R174" i="22"/>
  <c r="P174" i="22"/>
  <c r="BI172" i="22"/>
  <c r="BH172" i="22"/>
  <c r="BG172" i="22"/>
  <c r="BF172" i="22"/>
  <c r="T172" i="22"/>
  <c r="R172" i="22"/>
  <c r="P172" i="22"/>
  <c r="BI170" i="22"/>
  <c r="BH170" i="22"/>
  <c r="BG170" i="22"/>
  <c r="BF170" i="22"/>
  <c r="T170" i="22"/>
  <c r="R170" i="22"/>
  <c r="P170" i="22"/>
  <c r="BI168" i="22"/>
  <c r="BH168" i="22"/>
  <c r="BG168" i="22"/>
  <c r="BF168" i="22"/>
  <c r="T168" i="22"/>
  <c r="R168" i="22"/>
  <c r="P168" i="22"/>
  <c r="BI166" i="22"/>
  <c r="BH166" i="22"/>
  <c r="BG166" i="22"/>
  <c r="BF166" i="22"/>
  <c r="T166" i="22"/>
  <c r="R166" i="22"/>
  <c r="P166" i="22"/>
  <c r="BI164" i="22"/>
  <c r="BH164" i="22"/>
  <c r="BG164" i="22"/>
  <c r="BF164" i="22"/>
  <c r="T164" i="22"/>
  <c r="R164" i="22"/>
  <c r="P164" i="22"/>
  <c r="BI162" i="22"/>
  <c r="BH162" i="22"/>
  <c r="BG162" i="22"/>
  <c r="BF162" i="22"/>
  <c r="T162" i="22"/>
  <c r="R162" i="22"/>
  <c r="P162" i="22"/>
  <c r="BI160" i="22"/>
  <c r="BH160" i="22"/>
  <c r="BG160" i="22"/>
  <c r="BF160" i="22"/>
  <c r="T160" i="22"/>
  <c r="R160" i="22"/>
  <c r="P160" i="22"/>
  <c r="BI158" i="22"/>
  <c r="BH158" i="22"/>
  <c r="BG158" i="22"/>
  <c r="BF158" i="22"/>
  <c r="T158" i="22"/>
  <c r="R158" i="22"/>
  <c r="P158" i="22"/>
  <c r="BI156" i="22"/>
  <c r="BH156" i="22"/>
  <c r="BG156" i="22"/>
  <c r="BF156" i="22"/>
  <c r="T156" i="22"/>
  <c r="R156" i="22"/>
  <c r="P156" i="22"/>
  <c r="BI154" i="22"/>
  <c r="BH154" i="22"/>
  <c r="BG154" i="22"/>
  <c r="BF154" i="22"/>
  <c r="T154" i="22"/>
  <c r="R154" i="22"/>
  <c r="P154" i="22"/>
  <c r="BI152" i="22"/>
  <c r="BH152" i="22"/>
  <c r="BG152" i="22"/>
  <c r="BF152" i="22"/>
  <c r="T152" i="22"/>
  <c r="R152" i="22"/>
  <c r="P152" i="22"/>
  <c r="BI149" i="22"/>
  <c r="BH149" i="22"/>
  <c r="BG149" i="22"/>
  <c r="BF149" i="22"/>
  <c r="T149" i="22"/>
  <c r="R149" i="22"/>
  <c r="P149" i="22"/>
  <c r="BI148" i="22"/>
  <c r="BH148" i="22"/>
  <c r="BG148" i="22"/>
  <c r="BF148" i="22"/>
  <c r="T148" i="22"/>
  <c r="R148" i="22"/>
  <c r="P148" i="22"/>
  <c r="BI146" i="22"/>
  <c r="BH146" i="22"/>
  <c r="BG146" i="22"/>
  <c r="BF146" i="22"/>
  <c r="T146" i="22"/>
  <c r="R146" i="22"/>
  <c r="P146" i="22"/>
  <c r="BI145" i="22"/>
  <c r="BH145" i="22"/>
  <c r="BG145" i="22"/>
  <c r="BF145" i="22"/>
  <c r="T145" i="22"/>
  <c r="R145" i="22"/>
  <c r="P145" i="22"/>
  <c r="BI144" i="22"/>
  <c r="BH144" i="22"/>
  <c r="BG144" i="22"/>
  <c r="BF144" i="22"/>
  <c r="T144" i="22"/>
  <c r="R144" i="22"/>
  <c r="P144" i="22"/>
  <c r="BI142" i="22"/>
  <c r="BH142" i="22"/>
  <c r="BG142" i="22"/>
  <c r="BF142" i="22"/>
  <c r="T142" i="22"/>
  <c r="R142" i="22"/>
  <c r="P142" i="22"/>
  <c r="BI141" i="22"/>
  <c r="BH141" i="22"/>
  <c r="BG141" i="22"/>
  <c r="BF141" i="22"/>
  <c r="T141" i="22"/>
  <c r="R141" i="22"/>
  <c r="P141" i="22"/>
  <c r="BI139" i="22"/>
  <c r="BH139" i="22"/>
  <c r="BG139" i="22"/>
  <c r="BF139" i="22"/>
  <c r="T139" i="22"/>
  <c r="R139" i="22"/>
  <c r="P139" i="22"/>
  <c r="BI137" i="22"/>
  <c r="BH137" i="22"/>
  <c r="BG137" i="22"/>
  <c r="BF137" i="22"/>
  <c r="T137" i="22"/>
  <c r="R137" i="22"/>
  <c r="P137" i="22"/>
  <c r="BI134" i="22"/>
  <c r="BH134" i="22"/>
  <c r="BG134" i="22"/>
  <c r="BF134" i="22"/>
  <c r="T134" i="22"/>
  <c r="R134" i="22"/>
  <c r="P134" i="22"/>
  <c r="BI131" i="22"/>
  <c r="BH131" i="22"/>
  <c r="BG131" i="22"/>
  <c r="BF131" i="22"/>
  <c r="T131" i="22"/>
  <c r="R131" i="22"/>
  <c r="P131" i="22"/>
  <c r="BI129" i="22"/>
  <c r="BH129" i="22"/>
  <c r="BG129" i="22"/>
  <c r="BF129" i="22"/>
  <c r="T129" i="22"/>
  <c r="R129" i="22"/>
  <c r="P129" i="22"/>
  <c r="BI127" i="22"/>
  <c r="BH127" i="22"/>
  <c r="BG127" i="22"/>
  <c r="BF127" i="22"/>
  <c r="T127" i="22"/>
  <c r="R127" i="22"/>
  <c r="P127" i="22"/>
  <c r="BI124" i="22"/>
  <c r="BH124" i="22"/>
  <c r="BG124" i="22"/>
  <c r="BF124" i="22"/>
  <c r="T124" i="22"/>
  <c r="T123" i="22" s="1"/>
  <c r="R124" i="22"/>
  <c r="R123" i="22" s="1"/>
  <c r="P124" i="22"/>
  <c r="P123" i="22" s="1"/>
  <c r="J119" i="22"/>
  <c r="J118" i="22"/>
  <c r="F118" i="22"/>
  <c r="F116" i="22"/>
  <c r="E114" i="22"/>
  <c r="J92" i="22"/>
  <c r="J91" i="22"/>
  <c r="F91" i="22"/>
  <c r="F89" i="22"/>
  <c r="E87" i="22"/>
  <c r="J18" i="22"/>
  <c r="E18" i="22"/>
  <c r="F119" i="22"/>
  <c r="J17" i="22"/>
  <c r="J12" i="22"/>
  <c r="J116" i="22" s="1"/>
  <c r="E7" i="22"/>
  <c r="E112" i="22"/>
  <c r="J37" i="21"/>
  <c r="J36" i="21"/>
  <c r="AY114" i="1"/>
  <c r="J35" i="21"/>
  <c r="AX114" i="1"/>
  <c r="BI176" i="21"/>
  <c r="BH176" i="21"/>
  <c r="BG176" i="21"/>
  <c r="BF176" i="21"/>
  <c r="T176" i="21"/>
  <c r="R176" i="21"/>
  <c r="P176" i="21"/>
  <c r="BI174" i="21"/>
  <c r="BH174" i="21"/>
  <c r="BG174" i="21"/>
  <c r="BF174" i="21"/>
  <c r="T174" i="21"/>
  <c r="R174" i="21"/>
  <c r="P174" i="21"/>
  <c r="BI172" i="21"/>
  <c r="BH172" i="21"/>
  <c r="BG172" i="21"/>
  <c r="BF172" i="21"/>
  <c r="T172" i="21"/>
  <c r="R172" i="21"/>
  <c r="P172" i="21"/>
  <c r="BI170" i="21"/>
  <c r="BH170" i="21"/>
  <c r="BG170" i="21"/>
  <c r="BF170" i="21"/>
  <c r="T170" i="21"/>
  <c r="R170" i="21"/>
  <c r="P170" i="21"/>
  <c r="BI168" i="21"/>
  <c r="BH168" i="21"/>
  <c r="BG168" i="21"/>
  <c r="BF168" i="21"/>
  <c r="T168" i="21"/>
  <c r="R168" i="21"/>
  <c r="P168" i="21"/>
  <c r="BI166" i="21"/>
  <c r="BH166" i="21"/>
  <c r="BG166" i="21"/>
  <c r="BF166" i="21"/>
  <c r="T166" i="21"/>
  <c r="R166" i="21"/>
  <c r="P166" i="21"/>
  <c r="BI163" i="21"/>
  <c r="BH163" i="21"/>
  <c r="BG163" i="21"/>
  <c r="BF163" i="21"/>
  <c r="T163" i="21"/>
  <c r="R163" i="21"/>
  <c r="P163" i="21"/>
  <c r="BI161" i="21"/>
  <c r="BH161" i="21"/>
  <c r="BG161" i="21"/>
  <c r="BF161" i="21"/>
  <c r="T161" i="21"/>
  <c r="R161" i="21"/>
  <c r="P161" i="21"/>
  <c r="BI159" i="21"/>
  <c r="BH159" i="21"/>
  <c r="BG159" i="21"/>
  <c r="BF159" i="21"/>
  <c r="T159" i="21"/>
  <c r="R159" i="21"/>
  <c r="P159" i="21"/>
  <c r="BI157" i="21"/>
  <c r="BH157" i="21"/>
  <c r="BG157" i="21"/>
  <c r="BF157" i="21"/>
  <c r="T157" i="21"/>
  <c r="R157" i="21"/>
  <c r="P157" i="21"/>
  <c r="BI155" i="21"/>
  <c r="BH155" i="21"/>
  <c r="BG155" i="21"/>
  <c r="BF155" i="21"/>
  <c r="T155" i="21"/>
  <c r="R155" i="21"/>
  <c r="P155" i="21"/>
  <c r="BI153" i="21"/>
  <c r="BH153" i="21"/>
  <c r="BG153" i="21"/>
  <c r="BF153" i="21"/>
  <c r="T153" i="21"/>
  <c r="R153" i="21"/>
  <c r="P153" i="21"/>
  <c r="BI151" i="21"/>
  <c r="BH151" i="21"/>
  <c r="BG151" i="21"/>
  <c r="BF151" i="21"/>
  <c r="T151" i="21"/>
  <c r="R151" i="21"/>
  <c r="P151" i="21"/>
  <c r="BI149" i="21"/>
  <c r="BH149" i="21"/>
  <c r="BG149" i="21"/>
  <c r="BF149" i="21"/>
  <c r="T149" i="21"/>
  <c r="R149" i="21"/>
  <c r="P149" i="21"/>
  <c r="BI147" i="21"/>
  <c r="BH147" i="21"/>
  <c r="BG147" i="21"/>
  <c r="BF147" i="21"/>
  <c r="T147" i="21"/>
  <c r="R147" i="21"/>
  <c r="P147" i="21"/>
  <c r="BI145" i="21"/>
  <c r="BH145" i="21"/>
  <c r="BG145" i="21"/>
  <c r="BF145" i="21"/>
  <c r="T145" i="21"/>
  <c r="R145" i="21"/>
  <c r="P145" i="21"/>
  <c r="BI143" i="21"/>
  <c r="BH143" i="21"/>
  <c r="BG143" i="21"/>
  <c r="BF143" i="21"/>
  <c r="T143" i="21"/>
  <c r="R143" i="21"/>
  <c r="P143" i="21"/>
  <c r="BI141" i="21"/>
  <c r="BH141" i="21"/>
  <c r="BG141" i="21"/>
  <c r="BF141" i="21"/>
  <c r="T141" i="21"/>
  <c r="R141" i="21"/>
  <c r="P141" i="21"/>
  <c r="BI139" i="21"/>
  <c r="BH139" i="21"/>
  <c r="BG139" i="21"/>
  <c r="BF139" i="21"/>
  <c r="T139" i="21"/>
  <c r="R139" i="21"/>
  <c r="P139" i="21"/>
  <c r="BI136" i="21"/>
  <c r="BH136" i="21"/>
  <c r="BG136" i="21"/>
  <c r="BF136" i="21"/>
  <c r="T136" i="21"/>
  <c r="T135" i="21"/>
  <c r="R136" i="21"/>
  <c r="R135" i="21" s="1"/>
  <c r="P136" i="21"/>
  <c r="P135" i="21" s="1"/>
  <c r="BI133" i="21"/>
  <c r="BH133" i="21"/>
  <c r="BG133" i="21"/>
  <c r="BF133" i="21"/>
  <c r="T133" i="21"/>
  <c r="R133" i="21"/>
  <c r="P133" i="21"/>
  <c r="BI130" i="21"/>
  <c r="BH130" i="21"/>
  <c r="BG130" i="21"/>
  <c r="BF130" i="21"/>
  <c r="T130" i="21"/>
  <c r="R130" i="21"/>
  <c r="P130" i="21"/>
  <c r="BI128" i="21"/>
  <c r="BH128" i="21"/>
  <c r="BG128" i="21"/>
  <c r="BF128" i="21"/>
  <c r="T128" i="21"/>
  <c r="R128" i="21"/>
  <c r="P128" i="21"/>
  <c r="BI126" i="21"/>
  <c r="BH126" i="21"/>
  <c r="BG126" i="21"/>
  <c r="BF126" i="21"/>
  <c r="T126" i="21"/>
  <c r="R126" i="21"/>
  <c r="P126" i="21"/>
  <c r="BI123" i="21"/>
  <c r="BH123" i="21"/>
  <c r="BG123" i="21"/>
  <c r="BF123" i="21"/>
  <c r="T123" i="21"/>
  <c r="T122" i="21" s="1"/>
  <c r="R123" i="21"/>
  <c r="R122" i="21" s="1"/>
  <c r="P123" i="21"/>
  <c r="P122" i="21" s="1"/>
  <c r="J118" i="21"/>
  <c r="J117" i="21"/>
  <c r="F117" i="21"/>
  <c r="F115" i="21"/>
  <c r="E113" i="21"/>
  <c r="J92" i="21"/>
  <c r="J91" i="21"/>
  <c r="F91" i="21"/>
  <c r="F89" i="21"/>
  <c r="E87" i="21"/>
  <c r="J18" i="21"/>
  <c r="E18" i="21"/>
  <c r="F118" i="21"/>
  <c r="J17" i="21"/>
  <c r="J12" i="21"/>
  <c r="J115" i="21" s="1"/>
  <c r="E7" i="21"/>
  <c r="E111" i="21" s="1"/>
  <c r="J37" i="20"/>
  <c r="J36" i="20"/>
  <c r="AY113" i="1"/>
  <c r="J35" i="20"/>
  <c r="AX113" i="1"/>
  <c r="BI201" i="20"/>
  <c r="BH201" i="20"/>
  <c r="BG201" i="20"/>
  <c r="BF201" i="20"/>
  <c r="T201" i="20"/>
  <c r="R201" i="20"/>
  <c r="P201" i="20"/>
  <c r="BI200" i="20"/>
  <c r="BH200" i="20"/>
  <c r="BG200" i="20"/>
  <c r="BF200" i="20"/>
  <c r="T200" i="20"/>
  <c r="R200" i="20"/>
  <c r="P200" i="20"/>
  <c r="BI198" i="20"/>
  <c r="BH198" i="20"/>
  <c r="BG198" i="20"/>
  <c r="BF198" i="20"/>
  <c r="T198" i="20"/>
  <c r="T197" i="20" s="1"/>
  <c r="R198" i="20"/>
  <c r="R197" i="20"/>
  <c r="P198" i="20"/>
  <c r="P197" i="20"/>
  <c r="BI195" i="20"/>
  <c r="BH195" i="20"/>
  <c r="BG195" i="20"/>
  <c r="BF195" i="20"/>
  <c r="T195" i="20"/>
  <c r="R195" i="20"/>
  <c r="P195" i="20"/>
  <c r="BI193" i="20"/>
  <c r="BH193" i="20"/>
  <c r="BG193" i="20"/>
  <c r="BF193" i="20"/>
  <c r="T193" i="20"/>
  <c r="R193" i="20"/>
  <c r="P193" i="20"/>
  <c r="BI191" i="20"/>
  <c r="BH191" i="20"/>
  <c r="BG191" i="20"/>
  <c r="BF191" i="20"/>
  <c r="T191" i="20"/>
  <c r="R191" i="20"/>
  <c r="P191" i="20"/>
  <c r="BI189" i="20"/>
  <c r="BH189" i="20"/>
  <c r="BG189" i="20"/>
  <c r="BF189" i="20"/>
  <c r="T189" i="20"/>
  <c r="R189" i="20"/>
  <c r="P189" i="20"/>
  <c r="BI187" i="20"/>
  <c r="BH187" i="20"/>
  <c r="BG187" i="20"/>
  <c r="BF187" i="20"/>
  <c r="T187" i="20"/>
  <c r="R187" i="20"/>
  <c r="P187" i="20"/>
  <c r="BI185" i="20"/>
  <c r="BH185" i="20"/>
  <c r="BG185" i="20"/>
  <c r="BF185" i="20"/>
  <c r="T185" i="20"/>
  <c r="R185" i="20"/>
  <c r="P185" i="20"/>
  <c r="BI182" i="20"/>
  <c r="BH182" i="20"/>
  <c r="BG182" i="20"/>
  <c r="BF182" i="20"/>
  <c r="T182" i="20"/>
  <c r="R182" i="20"/>
  <c r="P182" i="20"/>
  <c r="BI180" i="20"/>
  <c r="BH180" i="20"/>
  <c r="BG180" i="20"/>
  <c r="BF180" i="20"/>
  <c r="T180" i="20"/>
  <c r="R180" i="20"/>
  <c r="P180" i="20"/>
  <c r="BI178" i="20"/>
  <c r="BH178" i="20"/>
  <c r="BG178" i="20"/>
  <c r="BF178" i="20"/>
  <c r="T178" i="20"/>
  <c r="R178" i="20"/>
  <c r="P178" i="20"/>
  <c r="BI176" i="20"/>
  <c r="BH176" i="20"/>
  <c r="BG176" i="20"/>
  <c r="BF176" i="20"/>
  <c r="T176" i="20"/>
  <c r="R176" i="20"/>
  <c r="P176" i="20"/>
  <c r="BI174" i="20"/>
  <c r="BH174" i="20"/>
  <c r="BG174" i="20"/>
  <c r="BF174" i="20"/>
  <c r="T174" i="20"/>
  <c r="R174" i="20"/>
  <c r="P174" i="20"/>
  <c r="BI172" i="20"/>
  <c r="BH172" i="20"/>
  <c r="BG172" i="20"/>
  <c r="BF172" i="20"/>
  <c r="T172" i="20"/>
  <c r="R172" i="20"/>
  <c r="P172" i="20"/>
  <c r="BI170" i="20"/>
  <c r="BH170" i="20"/>
  <c r="BG170" i="20"/>
  <c r="BF170" i="20"/>
  <c r="T170" i="20"/>
  <c r="R170" i="20"/>
  <c r="P170" i="20"/>
  <c r="BI168" i="20"/>
  <c r="BH168" i="20"/>
  <c r="BG168" i="20"/>
  <c r="BF168" i="20"/>
  <c r="T168" i="20"/>
  <c r="R168" i="20"/>
  <c r="P168" i="20"/>
  <c r="BI166" i="20"/>
  <c r="BH166" i="20"/>
  <c r="BG166" i="20"/>
  <c r="BF166" i="20"/>
  <c r="T166" i="20"/>
  <c r="R166" i="20"/>
  <c r="P166" i="20"/>
  <c r="BI164" i="20"/>
  <c r="BH164" i="20"/>
  <c r="BG164" i="20"/>
  <c r="BF164" i="20"/>
  <c r="T164" i="20"/>
  <c r="R164" i="20"/>
  <c r="P164" i="20"/>
  <c r="BI162" i="20"/>
  <c r="BH162" i="20"/>
  <c r="BG162" i="20"/>
  <c r="BF162" i="20"/>
  <c r="T162" i="20"/>
  <c r="R162" i="20"/>
  <c r="P162" i="20"/>
  <c r="BI160" i="20"/>
  <c r="BH160" i="20"/>
  <c r="BG160" i="20"/>
  <c r="BF160" i="20"/>
  <c r="T160" i="20"/>
  <c r="R160" i="20"/>
  <c r="P160" i="20"/>
  <c r="BI158" i="20"/>
  <c r="BH158" i="20"/>
  <c r="BG158" i="20"/>
  <c r="BF158" i="20"/>
  <c r="T158" i="20"/>
  <c r="R158" i="20"/>
  <c r="P158" i="20"/>
  <c r="BI155" i="20"/>
  <c r="BH155" i="20"/>
  <c r="BG155" i="20"/>
  <c r="BF155" i="20"/>
  <c r="T155" i="20"/>
  <c r="T154" i="20" s="1"/>
  <c r="R155" i="20"/>
  <c r="R154" i="20" s="1"/>
  <c r="P155" i="20"/>
  <c r="P154" i="20" s="1"/>
  <c r="BI152" i="20"/>
  <c r="BH152" i="20"/>
  <c r="BG152" i="20"/>
  <c r="BF152" i="20"/>
  <c r="T152" i="20"/>
  <c r="R152" i="20"/>
  <c r="P152" i="20"/>
  <c r="BI150" i="20"/>
  <c r="BH150" i="20"/>
  <c r="BG150" i="20"/>
  <c r="BF150" i="20"/>
  <c r="T150" i="20"/>
  <c r="R150" i="20"/>
  <c r="P150" i="20"/>
  <c r="BI148" i="20"/>
  <c r="BH148" i="20"/>
  <c r="BG148" i="20"/>
  <c r="BF148" i="20"/>
  <c r="T148" i="20"/>
  <c r="R148" i="20"/>
  <c r="P148" i="20"/>
  <c r="BI145" i="20"/>
  <c r="BH145" i="20"/>
  <c r="BG145" i="20"/>
  <c r="BF145" i="20"/>
  <c r="T145" i="20"/>
  <c r="R145" i="20"/>
  <c r="P145" i="20"/>
  <c r="BI143" i="20"/>
  <c r="BH143" i="20"/>
  <c r="BG143" i="20"/>
  <c r="BF143" i="20"/>
  <c r="T143" i="20"/>
  <c r="R143" i="20"/>
  <c r="P143" i="20"/>
  <c r="BI141" i="20"/>
  <c r="BH141" i="20"/>
  <c r="BG141" i="20"/>
  <c r="BF141" i="20"/>
  <c r="T141" i="20"/>
  <c r="R141" i="20"/>
  <c r="P141" i="20"/>
  <c r="BI138" i="20"/>
  <c r="BH138" i="20"/>
  <c r="BG138" i="20"/>
  <c r="BF138" i="20"/>
  <c r="T138" i="20"/>
  <c r="R138" i="20"/>
  <c r="P138" i="20"/>
  <c r="BI135" i="20"/>
  <c r="BH135" i="20"/>
  <c r="BG135" i="20"/>
  <c r="BF135" i="20"/>
  <c r="T135" i="20"/>
  <c r="R135" i="20"/>
  <c r="P135" i="20"/>
  <c r="BI133" i="20"/>
  <c r="BH133" i="20"/>
  <c r="BG133" i="20"/>
  <c r="BF133" i="20"/>
  <c r="T133" i="20"/>
  <c r="R133" i="20"/>
  <c r="P133" i="20"/>
  <c r="BI131" i="20"/>
  <c r="BH131" i="20"/>
  <c r="BG131" i="20"/>
  <c r="BF131" i="20"/>
  <c r="T131" i="20"/>
  <c r="R131" i="20"/>
  <c r="P131" i="20"/>
  <c r="BI129" i="20"/>
  <c r="BH129" i="20"/>
  <c r="BG129" i="20"/>
  <c r="BF129" i="20"/>
  <c r="T129" i="20"/>
  <c r="R129" i="20"/>
  <c r="P129" i="20"/>
  <c r="BI127" i="20"/>
  <c r="BH127" i="20"/>
  <c r="BG127" i="20"/>
  <c r="BF127" i="20"/>
  <c r="T127" i="20"/>
  <c r="R127" i="20"/>
  <c r="P127" i="20"/>
  <c r="J122" i="20"/>
  <c r="J121" i="20"/>
  <c r="F121" i="20"/>
  <c r="F119" i="20"/>
  <c r="E117" i="20"/>
  <c r="J92" i="20"/>
  <c r="J91" i="20"/>
  <c r="F91" i="20"/>
  <c r="F89" i="20"/>
  <c r="E87" i="20"/>
  <c r="J18" i="20"/>
  <c r="E18" i="20"/>
  <c r="F92" i="20"/>
  <c r="J17" i="20"/>
  <c r="J12" i="20"/>
  <c r="J89" i="20" s="1"/>
  <c r="E7" i="20"/>
  <c r="E115" i="20" s="1"/>
  <c r="J37" i="19"/>
  <c r="J36" i="19"/>
  <c r="AY112" i="1"/>
  <c r="J35" i="19"/>
  <c r="AX112" i="1"/>
  <c r="BI197" i="19"/>
  <c r="BH197" i="19"/>
  <c r="BG197" i="19"/>
  <c r="BF197" i="19"/>
  <c r="T197" i="19"/>
  <c r="R197" i="19"/>
  <c r="P197" i="19"/>
  <c r="BI195" i="19"/>
  <c r="BH195" i="19"/>
  <c r="BG195" i="19"/>
  <c r="BF195" i="19"/>
  <c r="T195" i="19"/>
  <c r="R195" i="19"/>
  <c r="P195" i="19"/>
  <c r="BI193" i="19"/>
  <c r="BH193" i="19"/>
  <c r="BG193" i="19"/>
  <c r="BF193" i="19"/>
  <c r="T193" i="19"/>
  <c r="R193" i="19"/>
  <c r="P193" i="19"/>
  <c r="BI191" i="19"/>
  <c r="BH191" i="19"/>
  <c r="BG191" i="19"/>
  <c r="BF191" i="19"/>
  <c r="T191" i="19"/>
  <c r="R191" i="19"/>
  <c r="P191" i="19"/>
  <c r="BI189" i="19"/>
  <c r="BH189" i="19"/>
  <c r="BG189" i="19"/>
  <c r="BF189" i="19"/>
  <c r="T189" i="19"/>
  <c r="R189" i="19"/>
  <c r="P189" i="19"/>
  <c r="BI187" i="19"/>
  <c r="BH187" i="19"/>
  <c r="BG187" i="19"/>
  <c r="BF187" i="19"/>
  <c r="T187" i="19"/>
  <c r="R187" i="19"/>
  <c r="P187" i="19"/>
  <c r="BI184" i="19"/>
  <c r="BH184" i="19"/>
  <c r="BG184" i="19"/>
  <c r="BF184" i="19"/>
  <c r="T184" i="19"/>
  <c r="R184" i="19"/>
  <c r="P184" i="19"/>
  <c r="BI182" i="19"/>
  <c r="BH182" i="19"/>
  <c r="BG182" i="19"/>
  <c r="BF182" i="19"/>
  <c r="T182" i="19"/>
  <c r="R182" i="19"/>
  <c r="P182" i="19"/>
  <c r="BI179" i="19"/>
  <c r="BH179" i="19"/>
  <c r="BG179" i="19"/>
  <c r="BF179" i="19"/>
  <c r="T179" i="19"/>
  <c r="R179" i="19"/>
  <c r="P179" i="19"/>
  <c r="BI176" i="19"/>
  <c r="BH176" i="19"/>
  <c r="BG176" i="19"/>
  <c r="BF176" i="19"/>
  <c r="T176" i="19"/>
  <c r="R176" i="19"/>
  <c r="P176" i="19"/>
  <c r="BI174" i="19"/>
  <c r="BH174" i="19"/>
  <c r="BG174" i="19"/>
  <c r="BF174" i="19"/>
  <c r="T174" i="19"/>
  <c r="R174" i="19"/>
  <c r="P174" i="19"/>
  <c r="BI172" i="19"/>
  <c r="BH172" i="19"/>
  <c r="BG172" i="19"/>
  <c r="BF172" i="19"/>
  <c r="T172" i="19"/>
  <c r="R172" i="19"/>
  <c r="P172" i="19"/>
  <c r="BI170" i="19"/>
  <c r="BH170" i="19"/>
  <c r="BG170" i="19"/>
  <c r="BF170" i="19"/>
  <c r="T170" i="19"/>
  <c r="R170" i="19"/>
  <c r="P170" i="19"/>
  <c r="BI168" i="19"/>
  <c r="BH168" i="19"/>
  <c r="BG168" i="19"/>
  <c r="BF168" i="19"/>
  <c r="T168" i="19"/>
  <c r="R168" i="19"/>
  <c r="P168" i="19"/>
  <c r="BI166" i="19"/>
  <c r="BH166" i="19"/>
  <c r="BG166" i="19"/>
  <c r="BF166" i="19"/>
  <c r="T166" i="19"/>
  <c r="R166" i="19"/>
  <c r="P166" i="19"/>
  <c r="BI164" i="19"/>
  <c r="BH164" i="19"/>
  <c r="BG164" i="19"/>
  <c r="BF164" i="19"/>
  <c r="T164" i="19"/>
  <c r="R164" i="19"/>
  <c r="P164" i="19"/>
  <c r="BI162" i="19"/>
  <c r="BH162" i="19"/>
  <c r="BG162" i="19"/>
  <c r="BF162" i="19"/>
  <c r="T162" i="19"/>
  <c r="R162" i="19"/>
  <c r="P162" i="19"/>
  <c r="BI160" i="19"/>
  <c r="BH160" i="19"/>
  <c r="BG160" i="19"/>
  <c r="BF160" i="19"/>
  <c r="T160" i="19"/>
  <c r="R160" i="19"/>
  <c r="P160" i="19"/>
  <c r="BI158" i="19"/>
  <c r="BH158" i="19"/>
  <c r="BG158" i="19"/>
  <c r="BF158" i="19"/>
  <c r="T158" i="19"/>
  <c r="R158" i="19"/>
  <c r="P158" i="19"/>
  <c r="BI156" i="19"/>
  <c r="BH156" i="19"/>
  <c r="BG156" i="19"/>
  <c r="BF156" i="19"/>
  <c r="T156" i="19"/>
  <c r="R156" i="19"/>
  <c r="P156" i="19"/>
  <c r="BI154" i="19"/>
  <c r="BH154" i="19"/>
  <c r="BG154" i="19"/>
  <c r="BF154" i="19"/>
  <c r="T154" i="19"/>
  <c r="R154" i="19"/>
  <c r="P154" i="19"/>
  <c r="BI152" i="19"/>
  <c r="BH152" i="19"/>
  <c r="BG152" i="19"/>
  <c r="BF152" i="19"/>
  <c r="T152" i="19"/>
  <c r="R152" i="19"/>
  <c r="P152" i="19"/>
  <c r="BI149" i="19"/>
  <c r="BH149" i="19"/>
  <c r="BG149" i="19"/>
  <c r="BF149" i="19"/>
  <c r="T149" i="19"/>
  <c r="R149" i="19"/>
  <c r="P149" i="19"/>
  <c r="BI148" i="19"/>
  <c r="BH148" i="19"/>
  <c r="BG148" i="19"/>
  <c r="BF148" i="19"/>
  <c r="T148" i="19"/>
  <c r="R148" i="19"/>
  <c r="P148" i="19"/>
  <c r="BI146" i="19"/>
  <c r="BH146" i="19"/>
  <c r="BG146" i="19"/>
  <c r="BF146" i="19"/>
  <c r="T146" i="19"/>
  <c r="R146" i="19"/>
  <c r="P146" i="19"/>
  <c r="BI145" i="19"/>
  <c r="BH145" i="19"/>
  <c r="BG145" i="19"/>
  <c r="BF145" i="19"/>
  <c r="T145" i="19"/>
  <c r="R145" i="19"/>
  <c r="P145" i="19"/>
  <c r="BI144" i="19"/>
  <c r="BH144" i="19"/>
  <c r="BG144" i="19"/>
  <c r="BF144" i="19"/>
  <c r="T144" i="19"/>
  <c r="R144" i="19"/>
  <c r="P144" i="19"/>
  <c r="BI142" i="19"/>
  <c r="BH142" i="19"/>
  <c r="BG142" i="19"/>
  <c r="BF142" i="19"/>
  <c r="T142" i="19"/>
  <c r="R142" i="19"/>
  <c r="P142" i="19"/>
  <c r="BI141" i="19"/>
  <c r="BH141" i="19"/>
  <c r="BG141" i="19"/>
  <c r="BF141" i="19"/>
  <c r="T141" i="19"/>
  <c r="R141" i="19"/>
  <c r="P141" i="19"/>
  <c r="BI139" i="19"/>
  <c r="BH139" i="19"/>
  <c r="BG139" i="19"/>
  <c r="BF139" i="19"/>
  <c r="T139" i="19"/>
  <c r="R139" i="19"/>
  <c r="P139" i="19"/>
  <c r="BI137" i="19"/>
  <c r="BH137" i="19"/>
  <c r="BG137" i="19"/>
  <c r="BF137" i="19"/>
  <c r="T137" i="19"/>
  <c r="R137" i="19"/>
  <c r="P137" i="19"/>
  <c r="BI134" i="19"/>
  <c r="BH134" i="19"/>
  <c r="BG134" i="19"/>
  <c r="BF134" i="19"/>
  <c r="T134" i="19"/>
  <c r="R134" i="19"/>
  <c r="P134" i="19"/>
  <c r="BI131" i="19"/>
  <c r="BH131" i="19"/>
  <c r="BG131" i="19"/>
  <c r="BF131" i="19"/>
  <c r="T131" i="19"/>
  <c r="R131" i="19"/>
  <c r="P131" i="19"/>
  <c r="BI129" i="19"/>
  <c r="BH129" i="19"/>
  <c r="BG129" i="19"/>
  <c r="BF129" i="19"/>
  <c r="T129" i="19"/>
  <c r="R129" i="19"/>
  <c r="P129" i="19"/>
  <c r="BI127" i="19"/>
  <c r="BH127" i="19"/>
  <c r="BG127" i="19"/>
  <c r="BF127" i="19"/>
  <c r="T127" i="19"/>
  <c r="R127" i="19"/>
  <c r="P127" i="19"/>
  <c r="BI124" i="19"/>
  <c r="BH124" i="19"/>
  <c r="BG124" i="19"/>
  <c r="BF124" i="19"/>
  <c r="T124" i="19"/>
  <c r="T123" i="19" s="1"/>
  <c r="R124" i="19"/>
  <c r="R123" i="19"/>
  <c r="P124" i="19"/>
  <c r="P123" i="19" s="1"/>
  <c r="J119" i="19"/>
  <c r="J118" i="19"/>
  <c r="F118" i="19"/>
  <c r="F116" i="19"/>
  <c r="E114" i="19"/>
  <c r="J92" i="19"/>
  <c r="J91" i="19"/>
  <c r="F91" i="19"/>
  <c r="F89" i="19"/>
  <c r="E87" i="19"/>
  <c r="J18" i="19"/>
  <c r="E18" i="19"/>
  <c r="F119" i="19"/>
  <c r="J17" i="19"/>
  <c r="J12" i="19"/>
  <c r="J89" i="19" s="1"/>
  <c r="E7" i="19"/>
  <c r="E112" i="19" s="1"/>
  <c r="J37" i="18"/>
  <c r="J36" i="18"/>
  <c r="AY111" i="1"/>
  <c r="J35" i="18"/>
  <c r="AX111" i="1"/>
  <c r="BI176" i="18"/>
  <c r="BH176" i="18"/>
  <c r="BG176" i="18"/>
  <c r="BF176" i="18"/>
  <c r="T176" i="18"/>
  <c r="R176" i="18"/>
  <c r="P176" i="18"/>
  <c r="BI174" i="18"/>
  <c r="BH174" i="18"/>
  <c r="BG174" i="18"/>
  <c r="BF174" i="18"/>
  <c r="T174" i="18"/>
  <c r="R174" i="18"/>
  <c r="P174" i="18"/>
  <c r="BI172" i="18"/>
  <c r="BH172" i="18"/>
  <c r="BG172" i="18"/>
  <c r="BF172" i="18"/>
  <c r="T172" i="18"/>
  <c r="R172" i="18"/>
  <c r="P172" i="18"/>
  <c r="BI170" i="18"/>
  <c r="BH170" i="18"/>
  <c r="BG170" i="18"/>
  <c r="BF170" i="18"/>
  <c r="T170" i="18"/>
  <c r="R170" i="18"/>
  <c r="P170" i="18"/>
  <c r="BI168" i="18"/>
  <c r="BH168" i="18"/>
  <c r="BG168" i="18"/>
  <c r="BF168" i="18"/>
  <c r="T168" i="18"/>
  <c r="R168" i="18"/>
  <c r="P168" i="18"/>
  <c r="BI166" i="18"/>
  <c r="BH166" i="18"/>
  <c r="BG166" i="18"/>
  <c r="BF166" i="18"/>
  <c r="T166" i="18"/>
  <c r="R166" i="18"/>
  <c r="P166" i="18"/>
  <c r="BI163" i="18"/>
  <c r="BH163" i="18"/>
  <c r="BG163" i="18"/>
  <c r="BF163" i="18"/>
  <c r="T163" i="18"/>
  <c r="R163" i="18"/>
  <c r="P163" i="18"/>
  <c r="BI161" i="18"/>
  <c r="BH161" i="18"/>
  <c r="BG161" i="18"/>
  <c r="BF161" i="18"/>
  <c r="T161" i="18"/>
  <c r="R161" i="18"/>
  <c r="P161" i="18"/>
  <c r="BI159" i="18"/>
  <c r="BH159" i="18"/>
  <c r="BG159" i="18"/>
  <c r="BF159" i="18"/>
  <c r="T159" i="18"/>
  <c r="R159" i="18"/>
  <c r="P159" i="18"/>
  <c r="BI157" i="18"/>
  <c r="BH157" i="18"/>
  <c r="BG157" i="18"/>
  <c r="BF157" i="18"/>
  <c r="T157" i="18"/>
  <c r="R157" i="18"/>
  <c r="P157" i="18"/>
  <c r="BI155" i="18"/>
  <c r="BH155" i="18"/>
  <c r="BG155" i="18"/>
  <c r="BF155" i="18"/>
  <c r="T155" i="18"/>
  <c r="R155" i="18"/>
  <c r="P155" i="18"/>
  <c r="BI153" i="18"/>
  <c r="BH153" i="18"/>
  <c r="BG153" i="18"/>
  <c r="BF153" i="18"/>
  <c r="T153" i="18"/>
  <c r="R153" i="18"/>
  <c r="P153" i="18"/>
  <c r="BI151" i="18"/>
  <c r="BH151" i="18"/>
  <c r="BG151" i="18"/>
  <c r="BF151" i="18"/>
  <c r="T151" i="18"/>
  <c r="R151" i="18"/>
  <c r="P151" i="18"/>
  <c r="BI149" i="18"/>
  <c r="BH149" i="18"/>
  <c r="BG149" i="18"/>
  <c r="BF149" i="18"/>
  <c r="T149" i="18"/>
  <c r="R149" i="18"/>
  <c r="P149" i="18"/>
  <c r="BI147" i="18"/>
  <c r="BH147" i="18"/>
  <c r="BG147" i="18"/>
  <c r="BF147" i="18"/>
  <c r="T147" i="18"/>
  <c r="R147" i="18"/>
  <c r="P147" i="18"/>
  <c r="BI145" i="18"/>
  <c r="BH145" i="18"/>
  <c r="BG145" i="18"/>
  <c r="BF145" i="18"/>
  <c r="T145" i="18"/>
  <c r="R145" i="18"/>
  <c r="P145" i="18"/>
  <c r="BI143" i="18"/>
  <c r="BH143" i="18"/>
  <c r="BG143" i="18"/>
  <c r="BF143" i="18"/>
  <c r="T143" i="18"/>
  <c r="R143" i="18"/>
  <c r="P143" i="18"/>
  <c r="BI141" i="18"/>
  <c r="BH141" i="18"/>
  <c r="BG141" i="18"/>
  <c r="BF141" i="18"/>
  <c r="T141" i="18"/>
  <c r="R141" i="18"/>
  <c r="P141" i="18"/>
  <c r="BI139" i="18"/>
  <c r="BH139" i="18"/>
  <c r="BG139" i="18"/>
  <c r="BF139" i="18"/>
  <c r="T139" i="18"/>
  <c r="R139" i="18"/>
  <c r="P139" i="18"/>
  <c r="BI136" i="18"/>
  <c r="BH136" i="18"/>
  <c r="BG136" i="18"/>
  <c r="BF136" i="18"/>
  <c r="T136" i="18"/>
  <c r="T135" i="18" s="1"/>
  <c r="R136" i="18"/>
  <c r="R135" i="18" s="1"/>
  <c r="P136" i="18"/>
  <c r="P135" i="18"/>
  <c r="BI133" i="18"/>
  <c r="BH133" i="18"/>
  <c r="BG133" i="18"/>
  <c r="BF133" i="18"/>
  <c r="T133" i="18"/>
  <c r="R133" i="18"/>
  <c r="P133" i="18"/>
  <c r="BI130" i="18"/>
  <c r="BH130" i="18"/>
  <c r="BG130" i="18"/>
  <c r="BF130" i="18"/>
  <c r="T130" i="18"/>
  <c r="R130" i="18"/>
  <c r="P130" i="18"/>
  <c r="BI128" i="18"/>
  <c r="BH128" i="18"/>
  <c r="BG128" i="18"/>
  <c r="BF128" i="18"/>
  <c r="T128" i="18"/>
  <c r="R128" i="18"/>
  <c r="P128" i="18"/>
  <c r="BI126" i="18"/>
  <c r="BH126" i="18"/>
  <c r="BG126" i="18"/>
  <c r="BF126" i="18"/>
  <c r="T126" i="18"/>
  <c r="R126" i="18"/>
  <c r="P126" i="18"/>
  <c r="BI123" i="18"/>
  <c r="BH123" i="18"/>
  <c r="BG123" i="18"/>
  <c r="BF123" i="18"/>
  <c r="T123" i="18"/>
  <c r="T122" i="18" s="1"/>
  <c r="R123" i="18"/>
  <c r="R122" i="18" s="1"/>
  <c r="P123" i="18"/>
  <c r="P122" i="18"/>
  <c r="J118" i="18"/>
  <c r="J117" i="18"/>
  <c r="F117" i="18"/>
  <c r="F115" i="18"/>
  <c r="E113" i="18"/>
  <c r="J92" i="18"/>
  <c r="J91" i="18"/>
  <c r="F91" i="18"/>
  <c r="F89" i="18"/>
  <c r="E87" i="18"/>
  <c r="J18" i="18"/>
  <c r="E18" i="18"/>
  <c r="F118" i="18"/>
  <c r="J17" i="18"/>
  <c r="J12" i="18"/>
  <c r="J115" i="18"/>
  <c r="E7" i="18"/>
  <c r="E111" i="18"/>
  <c r="J37" i="17"/>
  <c r="J36" i="17"/>
  <c r="AY110" i="1"/>
  <c r="J35" i="17"/>
  <c r="AX110" i="1"/>
  <c r="BI201" i="17"/>
  <c r="BH201" i="17"/>
  <c r="BG201" i="17"/>
  <c r="BF201" i="17"/>
  <c r="T201" i="17"/>
  <c r="R201" i="17"/>
  <c r="P201" i="17"/>
  <c r="BI200" i="17"/>
  <c r="BH200" i="17"/>
  <c r="BG200" i="17"/>
  <c r="BF200" i="17"/>
  <c r="T200" i="17"/>
  <c r="R200" i="17"/>
  <c r="P200" i="17"/>
  <c r="BI198" i="17"/>
  <c r="BH198" i="17"/>
  <c r="BG198" i="17"/>
  <c r="BF198" i="17"/>
  <c r="T198" i="17"/>
  <c r="T197" i="17"/>
  <c r="R198" i="17"/>
  <c r="R197" i="17"/>
  <c r="P198" i="17"/>
  <c r="P197" i="17"/>
  <c r="BI195" i="17"/>
  <c r="BH195" i="17"/>
  <c r="BG195" i="17"/>
  <c r="BF195" i="17"/>
  <c r="T195" i="17"/>
  <c r="R195" i="17"/>
  <c r="P195" i="17"/>
  <c r="BI193" i="17"/>
  <c r="BH193" i="17"/>
  <c r="BG193" i="17"/>
  <c r="BF193" i="17"/>
  <c r="T193" i="17"/>
  <c r="R193" i="17"/>
  <c r="P193" i="17"/>
  <c r="BI191" i="17"/>
  <c r="BH191" i="17"/>
  <c r="BG191" i="17"/>
  <c r="BF191" i="17"/>
  <c r="T191" i="17"/>
  <c r="R191" i="17"/>
  <c r="P191" i="17"/>
  <c r="BI189" i="17"/>
  <c r="BH189" i="17"/>
  <c r="BG189" i="17"/>
  <c r="BF189" i="17"/>
  <c r="T189" i="17"/>
  <c r="R189" i="17"/>
  <c r="P189" i="17"/>
  <c r="BI187" i="17"/>
  <c r="BH187" i="17"/>
  <c r="BG187" i="17"/>
  <c r="BF187" i="17"/>
  <c r="T187" i="17"/>
  <c r="R187" i="17"/>
  <c r="P187" i="17"/>
  <c r="BI185" i="17"/>
  <c r="BH185" i="17"/>
  <c r="BG185" i="17"/>
  <c r="BF185" i="17"/>
  <c r="T185" i="17"/>
  <c r="R185" i="17"/>
  <c r="P185" i="17"/>
  <c r="BI182" i="17"/>
  <c r="BH182" i="17"/>
  <c r="BG182" i="17"/>
  <c r="BF182" i="17"/>
  <c r="T182" i="17"/>
  <c r="R182" i="17"/>
  <c r="P182" i="17"/>
  <c r="BI180" i="17"/>
  <c r="BH180" i="17"/>
  <c r="BG180" i="17"/>
  <c r="BF180" i="17"/>
  <c r="T180" i="17"/>
  <c r="R180" i="17"/>
  <c r="P180" i="17"/>
  <c r="BI178" i="17"/>
  <c r="BH178" i="17"/>
  <c r="BG178" i="17"/>
  <c r="BF178" i="17"/>
  <c r="T178" i="17"/>
  <c r="R178" i="17"/>
  <c r="P178" i="17"/>
  <c r="BI176" i="17"/>
  <c r="BH176" i="17"/>
  <c r="BG176" i="17"/>
  <c r="BF176" i="17"/>
  <c r="T176" i="17"/>
  <c r="R176" i="17"/>
  <c r="P176" i="17"/>
  <c r="BI174" i="17"/>
  <c r="BH174" i="17"/>
  <c r="BG174" i="17"/>
  <c r="BF174" i="17"/>
  <c r="T174" i="17"/>
  <c r="R174" i="17"/>
  <c r="P174" i="17"/>
  <c r="BI172" i="17"/>
  <c r="BH172" i="17"/>
  <c r="BG172" i="17"/>
  <c r="BF172" i="17"/>
  <c r="T172" i="17"/>
  <c r="R172" i="17"/>
  <c r="P172" i="17"/>
  <c r="BI170" i="17"/>
  <c r="BH170" i="17"/>
  <c r="BG170" i="17"/>
  <c r="BF170" i="17"/>
  <c r="T170" i="17"/>
  <c r="R170" i="17"/>
  <c r="P170" i="17"/>
  <c r="BI168" i="17"/>
  <c r="BH168" i="17"/>
  <c r="BG168" i="17"/>
  <c r="BF168" i="17"/>
  <c r="T168" i="17"/>
  <c r="R168" i="17"/>
  <c r="P168" i="17"/>
  <c r="BI166" i="17"/>
  <c r="BH166" i="17"/>
  <c r="BG166" i="17"/>
  <c r="BF166" i="17"/>
  <c r="T166" i="17"/>
  <c r="R166" i="17"/>
  <c r="P166" i="17"/>
  <c r="BI164" i="17"/>
  <c r="BH164" i="17"/>
  <c r="BG164" i="17"/>
  <c r="BF164" i="17"/>
  <c r="T164" i="17"/>
  <c r="R164" i="17"/>
  <c r="P164" i="17"/>
  <c r="BI162" i="17"/>
  <c r="BH162" i="17"/>
  <c r="BG162" i="17"/>
  <c r="BF162" i="17"/>
  <c r="T162" i="17"/>
  <c r="R162" i="17"/>
  <c r="P162" i="17"/>
  <c r="BI160" i="17"/>
  <c r="BH160" i="17"/>
  <c r="BG160" i="17"/>
  <c r="BF160" i="17"/>
  <c r="T160" i="17"/>
  <c r="R160" i="17"/>
  <c r="P160" i="17"/>
  <c r="BI158" i="17"/>
  <c r="BH158" i="17"/>
  <c r="BG158" i="17"/>
  <c r="BF158" i="17"/>
  <c r="T158" i="17"/>
  <c r="R158" i="17"/>
  <c r="P158" i="17"/>
  <c r="BI155" i="17"/>
  <c r="BH155" i="17"/>
  <c r="BG155" i="17"/>
  <c r="BF155" i="17"/>
  <c r="T155" i="17"/>
  <c r="T154" i="17"/>
  <c r="R155" i="17"/>
  <c r="R154" i="17" s="1"/>
  <c r="P155" i="17"/>
  <c r="P154" i="17" s="1"/>
  <c r="BI152" i="17"/>
  <c r="BH152" i="17"/>
  <c r="BG152" i="17"/>
  <c r="BF152" i="17"/>
  <c r="T152" i="17"/>
  <c r="R152" i="17"/>
  <c r="P152" i="17"/>
  <c r="BI150" i="17"/>
  <c r="BH150" i="17"/>
  <c r="BG150" i="17"/>
  <c r="BF150" i="17"/>
  <c r="T150" i="17"/>
  <c r="R150" i="17"/>
  <c r="P150" i="17"/>
  <c r="BI148" i="17"/>
  <c r="BH148" i="17"/>
  <c r="BG148" i="17"/>
  <c r="BF148" i="17"/>
  <c r="T148" i="17"/>
  <c r="R148" i="17"/>
  <c r="P148" i="17"/>
  <c r="BI145" i="17"/>
  <c r="BH145" i="17"/>
  <c r="BG145" i="17"/>
  <c r="BF145" i="17"/>
  <c r="T145" i="17"/>
  <c r="R145" i="17"/>
  <c r="P145" i="17"/>
  <c r="BI143" i="17"/>
  <c r="BH143" i="17"/>
  <c r="BG143" i="17"/>
  <c r="BF143" i="17"/>
  <c r="T143" i="17"/>
  <c r="R143" i="17"/>
  <c r="P143" i="17"/>
  <c r="BI141" i="17"/>
  <c r="BH141" i="17"/>
  <c r="BG141" i="17"/>
  <c r="BF141" i="17"/>
  <c r="T141" i="17"/>
  <c r="R141" i="17"/>
  <c r="P141" i="17"/>
  <c r="BI138" i="17"/>
  <c r="BH138" i="17"/>
  <c r="BG138" i="17"/>
  <c r="BF138" i="17"/>
  <c r="T138" i="17"/>
  <c r="R138" i="17"/>
  <c r="P138" i="17"/>
  <c r="BI135" i="17"/>
  <c r="BH135" i="17"/>
  <c r="BG135" i="17"/>
  <c r="BF135" i="17"/>
  <c r="T135" i="17"/>
  <c r="R135" i="17"/>
  <c r="P135" i="17"/>
  <c r="BI133" i="17"/>
  <c r="BH133" i="17"/>
  <c r="BG133" i="17"/>
  <c r="BF133" i="17"/>
  <c r="T133" i="17"/>
  <c r="R133" i="17"/>
  <c r="P133" i="17"/>
  <c r="BI131" i="17"/>
  <c r="BH131" i="17"/>
  <c r="BG131" i="17"/>
  <c r="BF131" i="17"/>
  <c r="T131" i="17"/>
  <c r="R131" i="17"/>
  <c r="P131" i="17"/>
  <c r="BI129" i="17"/>
  <c r="BH129" i="17"/>
  <c r="BG129" i="17"/>
  <c r="BF129" i="17"/>
  <c r="T129" i="17"/>
  <c r="R129" i="17"/>
  <c r="P129" i="17"/>
  <c r="BI127" i="17"/>
  <c r="BH127" i="17"/>
  <c r="BG127" i="17"/>
  <c r="BF127" i="17"/>
  <c r="T127" i="17"/>
  <c r="R127" i="17"/>
  <c r="P127" i="17"/>
  <c r="J122" i="17"/>
  <c r="J121" i="17"/>
  <c r="F121" i="17"/>
  <c r="F119" i="17"/>
  <c r="E117" i="17"/>
  <c r="J92" i="17"/>
  <c r="J91" i="17"/>
  <c r="F91" i="17"/>
  <c r="F89" i="17"/>
  <c r="E87" i="17"/>
  <c r="J18" i="17"/>
  <c r="E18" i="17"/>
  <c r="F122" i="17"/>
  <c r="J17" i="17"/>
  <c r="J12" i="17"/>
  <c r="J89" i="17" s="1"/>
  <c r="E7" i="17"/>
  <c r="E115" i="17" s="1"/>
  <c r="J37" i="16"/>
  <c r="J36" i="16"/>
  <c r="AY109" i="1"/>
  <c r="J35" i="16"/>
  <c r="AX109" i="1"/>
  <c r="BI199" i="16"/>
  <c r="BH199" i="16"/>
  <c r="BG199" i="16"/>
  <c r="BF199" i="16"/>
  <c r="T199" i="16"/>
  <c r="R199" i="16"/>
  <c r="P199" i="16"/>
  <c r="BI197" i="16"/>
  <c r="BH197" i="16"/>
  <c r="BG197" i="16"/>
  <c r="BF197" i="16"/>
  <c r="T197" i="16"/>
  <c r="R197" i="16"/>
  <c r="P197" i="16"/>
  <c r="BI195" i="16"/>
  <c r="BH195" i="16"/>
  <c r="BG195" i="16"/>
  <c r="BF195" i="16"/>
  <c r="T195" i="16"/>
  <c r="R195" i="16"/>
  <c r="P195" i="16"/>
  <c r="BI193" i="16"/>
  <c r="BH193" i="16"/>
  <c r="BG193" i="16"/>
  <c r="BF193" i="16"/>
  <c r="T193" i="16"/>
  <c r="R193" i="16"/>
  <c r="P193" i="16"/>
  <c r="BI191" i="16"/>
  <c r="BH191" i="16"/>
  <c r="BG191" i="16"/>
  <c r="BF191" i="16"/>
  <c r="T191" i="16"/>
  <c r="R191" i="16"/>
  <c r="P191" i="16"/>
  <c r="BI189" i="16"/>
  <c r="BH189" i="16"/>
  <c r="BG189" i="16"/>
  <c r="BF189" i="16"/>
  <c r="T189" i="16"/>
  <c r="R189" i="16"/>
  <c r="P189" i="16"/>
  <c r="BI186" i="16"/>
  <c r="BH186" i="16"/>
  <c r="BG186" i="16"/>
  <c r="BF186" i="16"/>
  <c r="T186" i="16"/>
  <c r="R186" i="16"/>
  <c r="P186" i="16"/>
  <c r="BI184" i="16"/>
  <c r="BH184" i="16"/>
  <c r="BG184" i="16"/>
  <c r="BF184" i="16"/>
  <c r="T184" i="16"/>
  <c r="R184" i="16"/>
  <c r="P184" i="16"/>
  <c r="BI181" i="16"/>
  <c r="BH181" i="16"/>
  <c r="BG181" i="16"/>
  <c r="BF181" i="16"/>
  <c r="T181" i="16"/>
  <c r="R181" i="16"/>
  <c r="P181" i="16"/>
  <c r="BI178" i="16"/>
  <c r="BH178" i="16"/>
  <c r="BG178" i="16"/>
  <c r="BF178" i="16"/>
  <c r="T178" i="16"/>
  <c r="R178" i="16"/>
  <c r="P178" i="16"/>
  <c r="BI176" i="16"/>
  <c r="BH176" i="16"/>
  <c r="BG176" i="16"/>
  <c r="BF176" i="16"/>
  <c r="T176" i="16"/>
  <c r="R176" i="16"/>
  <c r="P176" i="16"/>
  <c r="BI174" i="16"/>
  <c r="BH174" i="16"/>
  <c r="BG174" i="16"/>
  <c r="BF174" i="16"/>
  <c r="T174" i="16"/>
  <c r="R174" i="16"/>
  <c r="P174" i="16"/>
  <c r="BI172" i="16"/>
  <c r="BH172" i="16"/>
  <c r="BG172" i="16"/>
  <c r="BF172" i="16"/>
  <c r="T172" i="16"/>
  <c r="R172" i="16"/>
  <c r="P172" i="16"/>
  <c r="BI170" i="16"/>
  <c r="BH170" i="16"/>
  <c r="BG170" i="16"/>
  <c r="BF170" i="16"/>
  <c r="T170" i="16"/>
  <c r="R170" i="16"/>
  <c r="P170" i="16"/>
  <c r="BI168" i="16"/>
  <c r="BH168" i="16"/>
  <c r="BG168" i="16"/>
  <c r="BF168" i="16"/>
  <c r="T168" i="16"/>
  <c r="R168" i="16"/>
  <c r="P168" i="16"/>
  <c r="BI166" i="16"/>
  <c r="BH166" i="16"/>
  <c r="BG166" i="16"/>
  <c r="BF166" i="16"/>
  <c r="T166" i="16"/>
  <c r="R166" i="16"/>
  <c r="P166" i="16"/>
  <c r="BI164" i="16"/>
  <c r="BH164" i="16"/>
  <c r="BG164" i="16"/>
  <c r="BF164" i="16"/>
  <c r="T164" i="16"/>
  <c r="R164" i="16"/>
  <c r="P164" i="16"/>
  <c r="BI162" i="16"/>
  <c r="BH162" i="16"/>
  <c r="BG162" i="16"/>
  <c r="BF162" i="16"/>
  <c r="T162" i="16"/>
  <c r="R162" i="16"/>
  <c r="P162" i="16"/>
  <c r="BI160" i="16"/>
  <c r="BH160" i="16"/>
  <c r="BG160" i="16"/>
  <c r="BF160" i="16"/>
  <c r="T160" i="16"/>
  <c r="R160" i="16"/>
  <c r="P160" i="16"/>
  <c r="BI158" i="16"/>
  <c r="BH158" i="16"/>
  <c r="BG158" i="16"/>
  <c r="BF158" i="16"/>
  <c r="T158" i="16"/>
  <c r="R158" i="16"/>
  <c r="P158" i="16"/>
  <c r="BI156" i="16"/>
  <c r="BH156" i="16"/>
  <c r="BG156" i="16"/>
  <c r="BF156" i="16"/>
  <c r="T156" i="16"/>
  <c r="R156" i="16"/>
  <c r="P156" i="16"/>
  <c r="BI154" i="16"/>
  <c r="BH154" i="16"/>
  <c r="BG154" i="16"/>
  <c r="BF154" i="16"/>
  <c r="T154" i="16"/>
  <c r="R154" i="16"/>
  <c r="P154" i="16"/>
  <c r="BI151" i="16"/>
  <c r="BH151" i="16"/>
  <c r="BG151" i="16"/>
  <c r="BF151" i="16"/>
  <c r="T151" i="16"/>
  <c r="R151" i="16"/>
  <c r="P151" i="16"/>
  <c r="BI149" i="16"/>
  <c r="BH149" i="16"/>
  <c r="BG149" i="16"/>
  <c r="BF149" i="16"/>
  <c r="T149" i="16"/>
  <c r="R149" i="16"/>
  <c r="P149" i="16"/>
  <c r="BI148" i="16"/>
  <c r="BH148" i="16"/>
  <c r="BG148" i="16"/>
  <c r="BF148" i="16"/>
  <c r="T148" i="16"/>
  <c r="R148" i="16"/>
  <c r="P148" i="16"/>
  <c r="BI146" i="16"/>
  <c r="BH146" i="16"/>
  <c r="BG146" i="16"/>
  <c r="BF146" i="16"/>
  <c r="T146" i="16"/>
  <c r="R146" i="16"/>
  <c r="P146" i="16"/>
  <c r="BI145" i="16"/>
  <c r="BH145" i="16"/>
  <c r="BG145" i="16"/>
  <c r="BF145" i="16"/>
  <c r="T145" i="16"/>
  <c r="R145" i="16"/>
  <c r="P145" i="16"/>
  <c r="BI144" i="16"/>
  <c r="BH144" i="16"/>
  <c r="BG144" i="16"/>
  <c r="BF144" i="16"/>
  <c r="T144" i="16"/>
  <c r="R144" i="16"/>
  <c r="P144" i="16"/>
  <c r="BI142" i="16"/>
  <c r="BH142" i="16"/>
  <c r="BG142" i="16"/>
  <c r="BF142" i="16"/>
  <c r="T142" i="16"/>
  <c r="R142" i="16"/>
  <c r="P142" i="16"/>
  <c r="BI141" i="16"/>
  <c r="BH141" i="16"/>
  <c r="BG141" i="16"/>
  <c r="BF141" i="16"/>
  <c r="T141" i="16"/>
  <c r="R141" i="16"/>
  <c r="P141" i="16"/>
  <c r="BI139" i="16"/>
  <c r="BH139" i="16"/>
  <c r="BG139" i="16"/>
  <c r="BF139" i="16"/>
  <c r="T139" i="16"/>
  <c r="R139" i="16"/>
  <c r="P139" i="16"/>
  <c r="BI137" i="16"/>
  <c r="BH137" i="16"/>
  <c r="BG137" i="16"/>
  <c r="BF137" i="16"/>
  <c r="T137" i="16"/>
  <c r="R137" i="16"/>
  <c r="P137" i="16"/>
  <c r="BI134" i="16"/>
  <c r="BH134" i="16"/>
  <c r="BG134" i="16"/>
  <c r="BF134" i="16"/>
  <c r="T134" i="16"/>
  <c r="R134" i="16"/>
  <c r="P134" i="16"/>
  <c r="BI131" i="16"/>
  <c r="BH131" i="16"/>
  <c r="BG131" i="16"/>
  <c r="BF131" i="16"/>
  <c r="T131" i="16"/>
  <c r="R131" i="16"/>
  <c r="P131" i="16"/>
  <c r="BI129" i="16"/>
  <c r="BH129" i="16"/>
  <c r="BG129" i="16"/>
  <c r="BF129" i="16"/>
  <c r="T129" i="16"/>
  <c r="R129" i="16"/>
  <c r="P129" i="16"/>
  <c r="BI127" i="16"/>
  <c r="BH127" i="16"/>
  <c r="BG127" i="16"/>
  <c r="BF127" i="16"/>
  <c r="T127" i="16"/>
  <c r="R127" i="16"/>
  <c r="P127" i="16"/>
  <c r="BI124" i="16"/>
  <c r="BH124" i="16"/>
  <c r="BG124" i="16"/>
  <c r="BF124" i="16"/>
  <c r="T124" i="16"/>
  <c r="T123" i="16"/>
  <c r="R124" i="16"/>
  <c r="R123" i="16"/>
  <c r="P124" i="16"/>
  <c r="P123" i="16"/>
  <c r="J119" i="16"/>
  <c r="J118" i="16"/>
  <c r="F118" i="16"/>
  <c r="F116" i="16"/>
  <c r="E114" i="16"/>
  <c r="J92" i="16"/>
  <c r="J91" i="16"/>
  <c r="F91" i="16"/>
  <c r="F89" i="16"/>
  <c r="E87" i="16"/>
  <c r="J18" i="16"/>
  <c r="E18" i="16"/>
  <c r="F119" i="16" s="1"/>
  <c r="J17" i="16"/>
  <c r="J12" i="16"/>
  <c r="J89" i="16"/>
  <c r="E7" i="16"/>
  <c r="E112" i="16" s="1"/>
  <c r="J37" i="15"/>
  <c r="J36" i="15"/>
  <c r="AY108" i="1" s="1"/>
  <c r="J35" i="15"/>
  <c r="AX108" i="1" s="1"/>
  <c r="BI196" i="15"/>
  <c r="BH196" i="15"/>
  <c r="BG196" i="15"/>
  <c r="BF196" i="15"/>
  <c r="T196" i="15"/>
  <c r="R196" i="15"/>
  <c r="P196" i="15"/>
  <c r="BI194" i="15"/>
  <c r="BH194" i="15"/>
  <c r="BG194" i="15"/>
  <c r="BF194" i="15"/>
  <c r="T194" i="15"/>
  <c r="R194" i="15"/>
  <c r="P194" i="15"/>
  <c r="BI192" i="15"/>
  <c r="BH192" i="15"/>
  <c r="BG192" i="15"/>
  <c r="BF192" i="15"/>
  <c r="T192" i="15"/>
  <c r="R192" i="15"/>
  <c r="P192" i="15"/>
  <c r="BI190" i="15"/>
  <c r="BH190" i="15"/>
  <c r="BG190" i="15"/>
  <c r="BF190" i="15"/>
  <c r="T190" i="15"/>
  <c r="R190" i="15"/>
  <c r="P190" i="15"/>
  <c r="BI188" i="15"/>
  <c r="BH188" i="15"/>
  <c r="BG188" i="15"/>
  <c r="BF188" i="15"/>
  <c r="T188" i="15"/>
  <c r="R188" i="15"/>
  <c r="P188" i="15"/>
  <c r="BI186" i="15"/>
  <c r="BH186" i="15"/>
  <c r="BG186" i="15"/>
  <c r="BF186" i="15"/>
  <c r="T186" i="15"/>
  <c r="R186" i="15"/>
  <c r="P186" i="15"/>
  <c r="BI183" i="15"/>
  <c r="BH183" i="15"/>
  <c r="BG183" i="15"/>
  <c r="BF183" i="15"/>
  <c r="T183" i="15"/>
  <c r="R183" i="15"/>
  <c r="P183" i="15"/>
  <c r="BI181" i="15"/>
  <c r="BH181" i="15"/>
  <c r="BG181" i="15"/>
  <c r="BF181" i="15"/>
  <c r="T181" i="15"/>
  <c r="R181" i="15"/>
  <c r="P181" i="15"/>
  <c r="BI178" i="15"/>
  <c r="BH178" i="15"/>
  <c r="BG178" i="15"/>
  <c r="BF178" i="15"/>
  <c r="T178" i="15"/>
  <c r="R178" i="15"/>
  <c r="P178" i="15"/>
  <c r="BI175" i="15"/>
  <c r="BH175" i="15"/>
  <c r="BG175" i="15"/>
  <c r="BF175" i="15"/>
  <c r="T175" i="15"/>
  <c r="R175" i="15"/>
  <c r="P175" i="15"/>
  <c r="BI173" i="15"/>
  <c r="BH173" i="15"/>
  <c r="BG173" i="15"/>
  <c r="BF173" i="15"/>
  <c r="T173" i="15"/>
  <c r="R173" i="15"/>
  <c r="P173" i="15"/>
  <c r="BI171" i="15"/>
  <c r="BH171" i="15"/>
  <c r="BG171" i="15"/>
  <c r="BF171" i="15"/>
  <c r="T171" i="15"/>
  <c r="R171" i="15"/>
  <c r="P171" i="15"/>
  <c r="BI169" i="15"/>
  <c r="BH169" i="15"/>
  <c r="BG169" i="15"/>
  <c r="BF169" i="15"/>
  <c r="T169" i="15"/>
  <c r="R169" i="15"/>
  <c r="P169" i="15"/>
  <c r="BI167" i="15"/>
  <c r="BH167" i="15"/>
  <c r="BG167" i="15"/>
  <c r="BF167" i="15"/>
  <c r="T167" i="15"/>
  <c r="R167" i="15"/>
  <c r="P167" i="15"/>
  <c r="BI165" i="15"/>
  <c r="BH165" i="15"/>
  <c r="BG165" i="15"/>
  <c r="BF165" i="15"/>
  <c r="T165" i="15"/>
  <c r="R165" i="15"/>
  <c r="P165" i="15"/>
  <c r="BI163" i="15"/>
  <c r="BH163" i="15"/>
  <c r="BG163" i="15"/>
  <c r="BF163" i="15"/>
  <c r="T163" i="15"/>
  <c r="R163" i="15"/>
  <c r="P163" i="15"/>
  <c r="BI161" i="15"/>
  <c r="BH161" i="15"/>
  <c r="BG161" i="15"/>
  <c r="BF161" i="15"/>
  <c r="T161" i="15"/>
  <c r="R161" i="15"/>
  <c r="P161" i="15"/>
  <c r="BI159" i="15"/>
  <c r="BH159" i="15"/>
  <c r="BG159" i="15"/>
  <c r="BF159" i="15"/>
  <c r="T159" i="15"/>
  <c r="R159" i="15"/>
  <c r="P159" i="15"/>
  <c r="BI157" i="15"/>
  <c r="BH157" i="15"/>
  <c r="BG157" i="15"/>
  <c r="BF157" i="15"/>
  <c r="T157" i="15"/>
  <c r="R157" i="15"/>
  <c r="P157" i="15"/>
  <c r="BI155" i="15"/>
  <c r="BH155" i="15"/>
  <c r="BG155" i="15"/>
  <c r="BF155" i="15"/>
  <c r="T155" i="15"/>
  <c r="R155" i="15"/>
  <c r="P155" i="15"/>
  <c r="BI153" i="15"/>
  <c r="BH153" i="15"/>
  <c r="BG153" i="15"/>
  <c r="BF153" i="15"/>
  <c r="T153" i="15"/>
  <c r="R153" i="15"/>
  <c r="P153" i="15"/>
  <c r="BI151" i="15"/>
  <c r="BH151" i="15"/>
  <c r="BG151" i="15"/>
  <c r="BF151" i="15"/>
  <c r="T151" i="15"/>
  <c r="R151" i="15"/>
  <c r="P151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8" i="15"/>
  <c r="BH138" i="15"/>
  <c r="BG138" i="15"/>
  <c r="BF138" i="15"/>
  <c r="T138" i="15"/>
  <c r="R138" i="15"/>
  <c r="P138" i="15"/>
  <c r="BI136" i="15"/>
  <c r="BH136" i="15"/>
  <c r="BG136" i="15"/>
  <c r="BF136" i="15"/>
  <c r="T136" i="15"/>
  <c r="R136" i="15"/>
  <c r="P136" i="15"/>
  <c r="BI133" i="15"/>
  <c r="BH133" i="15"/>
  <c r="BG133" i="15"/>
  <c r="BF133" i="15"/>
  <c r="T133" i="15"/>
  <c r="R133" i="15"/>
  <c r="P133" i="15"/>
  <c r="BI131" i="15"/>
  <c r="BH131" i="15"/>
  <c r="BG131" i="15"/>
  <c r="BF131" i="15"/>
  <c r="T131" i="15"/>
  <c r="R131" i="15"/>
  <c r="P131" i="15"/>
  <c r="BI129" i="15"/>
  <c r="BH129" i="15"/>
  <c r="BG129" i="15"/>
  <c r="BF129" i="15"/>
  <c r="T129" i="15"/>
  <c r="R129" i="15"/>
  <c r="P129" i="15"/>
  <c r="BI127" i="15"/>
  <c r="BH127" i="15"/>
  <c r="BG127" i="15"/>
  <c r="BF127" i="15"/>
  <c r="T127" i="15"/>
  <c r="R127" i="15"/>
  <c r="P127" i="15"/>
  <c r="BI124" i="15"/>
  <c r="BH124" i="15"/>
  <c r="BG124" i="15"/>
  <c r="BF124" i="15"/>
  <c r="T124" i="15"/>
  <c r="T123" i="15" s="1"/>
  <c r="R124" i="15"/>
  <c r="R123" i="15"/>
  <c r="P124" i="15"/>
  <c r="P123" i="15"/>
  <c r="J119" i="15"/>
  <c r="J118" i="15"/>
  <c r="F118" i="15"/>
  <c r="F116" i="15"/>
  <c r="E114" i="15"/>
  <c r="J92" i="15"/>
  <c r="J91" i="15"/>
  <c r="F91" i="15"/>
  <c r="F89" i="15"/>
  <c r="E87" i="15"/>
  <c r="J18" i="15"/>
  <c r="E18" i="15"/>
  <c r="F119" i="15"/>
  <c r="J17" i="15"/>
  <c r="J12" i="15"/>
  <c r="J89" i="15"/>
  <c r="E7" i="15"/>
  <c r="E112" i="15"/>
  <c r="J37" i="14"/>
  <c r="J36" i="14"/>
  <c r="AY107" i="1"/>
  <c r="J35" i="14"/>
  <c r="AX107" i="1" s="1"/>
  <c r="BI213" i="14"/>
  <c r="BH213" i="14"/>
  <c r="BG213" i="14"/>
  <c r="BF213" i="14"/>
  <c r="T213" i="14"/>
  <c r="R213" i="14"/>
  <c r="P213" i="14"/>
  <c r="BI211" i="14"/>
  <c r="BH211" i="14"/>
  <c r="BG211" i="14"/>
  <c r="BF211" i="14"/>
  <c r="T211" i="14"/>
  <c r="R211" i="14"/>
  <c r="P211" i="14"/>
  <c r="BI209" i="14"/>
  <c r="BH209" i="14"/>
  <c r="BG209" i="14"/>
  <c r="BF209" i="14"/>
  <c r="T209" i="14"/>
  <c r="R209" i="14"/>
  <c r="P209" i="14"/>
  <c r="BI207" i="14"/>
  <c r="BH207" i="14"/>
  <c r="BG207" i="14"/>
  <c r="BF207" i="14"/>
  <c r="T207" i="14"/>
  <c r="R207" i="14"/>
  <c r="P207" i="14"/>
  <c r="BI205" i="14"/>
  <c r="BH205" i="14"/>
  <c r="BG205" i="14"/>
  <c r="BF205" i="14"/>
  <c r="T205" i="14"/>
  <c r="R205" i="14"/>
  <c r="P205" i="14"/>
  <c r="BI203" i="14"/>
  <c r="BH203" i="14"/>
  <c r="BG203" i="14"/>
  <c r="BF203" i="14"/>
  <c r="T203" i="14"/>
  <c r="R203" i="14"/>
  <c r="P203" i="14"/>
  <c r="BI200" i="14"/>
  <c r="BH200" i="14"/>
  <c r="BG200" i="14"/>
  <c r="BF200" i="14"/>
  <c r="T200" i="14"/>
  <c r="R200" i="14"/>
  <c r="P200" i="14"/>
  <c r="BI198" i="14"/>
  <c r="BH198" i="14"/>
  <c r="BG198" i="14"/>
  <c r="BF198" i="14"/>
  <c r="T198" i="14"/>
  <c r="R198" i="14"/>
  <c r="P198" i="14"/>
  <c r="BI195" i="14"/>
  <c r="BH195" i="14"/>
  <c r="BG195" i="14"/>
  <c r="BF195" i="14"/>
  <c r="T195" i="14"/>
  <c r="R195" i="14"/>
  <c r="P195" i="14"/>
  <c r="BI192" i="14"/>
  <c r="BH192" i="14"/>
  <c r="BG192" i="14"/>
  <c r="BF192" i="14"/>
  <c r="T192" i="14"/>
  <c r="R192" i="14"/>
  <c r="P192" i="14"/>
  <c r="BI190" i="14"/>
  <c r="BH190" i="14"/>
  <c r="BG190" i="14"/>
  <c r="BF190" i="14"/>
  <c r="T190" i="14"/>
  <c r="R190" i="14"/>
  <c r="P190" i="14"/>
  <c r="BI188" i="14"/>
  <c r="BH188" i="14"/>
  <c r="BG188" i="14"/>
  <c r="BF188" i="14"/>
  <c r="T188" i="14"/>
  <c r="R188" i="14"/>
  <c r="P188" i="14"/>
  <c r="BI186" i="14"/>
  <c r="BH186" i="14"/>
  <c r="BG186" i="14"/>
  <c r="BF186" i="14"/>
  <c r="T186" i="14"/>
  <c r="R186" i="14"/>
  <c r="P186" i="14"/>
  <c r="BI184" i="14"/>
  <c r="BH184" i="14"/>
  <c r="BG184" i="14"/>
  <c r="BF184" i="14"/>
  <c r="T184" i="14"/>
  <c r="R184" i="14"/>
  <c r="P184" i="14"/>
  <c r="BI182" i="14"/>
  <c r="BH182" i="14"/>
  <c r="BG182" i="14"/>
  <c r="BF182" i="14"/>
  <c r="T182" i="14"/>
  <c r="R182" i="14"/>
  <c r="P182" i="14"/>
  <c r="BI180" i="14"/>
  <c r="BH180" i="14"/>
  <c r="BG180" i="14"/>
  <c r="BF180" i="14"/>
  <c r="T180" i="14"/>
  <c r="R180" i="14"/>
  <c r="P180" i="14"/>
  <c r="BI178" i="14"/>
  <c r="BH178" i="14"/>
  <c r="BG178" i="14"/>
  <c r="BF178" i="14"/>
  <c r="T178" i="14"/>
  <c r="R178" i="14"/>
  <c r="P178" i="14"/>
  <c r="BI176" i="14"/>
  <c r="BH176" i="14"/>
  <c r="BG176" i="14"/>
  <c r="BF176" i="14"/>
  <c r="T176" i="14"/>
  <c r="R176" i="14"/>
  <c r="P176" i="14"/>
  <c r="BI174" i="14"/>
  <c r="BH174" i="14"/>
  <c r="BG174" i="14"/>
  <c r="BF174" i="14"/>
  <c r="T174" i="14"/>
  <c r="R174" i="14"/>
  <c r="P174" i="14"/>
  <c r="BI172" i="14"/>
  <c r="BH172" i="14"/>
  <c r="BG172" i="14"/>
  <c r="BF172" i="14"/>
  <c r="T172" i="14"/>
  <c r="R172" i="14"/>
  <c r="P172" i="14"/>
  <c r="BI170" i="14"/>
  <c r="BH170" i="14"/>
  <c r="BG170" i="14"/>
  <c r="BF170" i="14"/>
  <c r="T170" i="14"/>
  <c r="R170" i="14"/>
  <c r="P170" i="14"/>
  <c r="BI168" i="14"/>
  <c r="BH168" i="14"/>
  <c r="BG168" i="14"/>
  <c r="BF168" i="14"/>
  <c r="T168" i="14"/>
  <c r="R168" i="14"/>
  <c r="P168" i="14"/>
  <c r="BI165" i="14"/>
  <c r="BH165" i="14"/>
  <c r="BG165" i="14"/>
  <c r="BF165" i="14"/>
  <c r="T165" i="14"/>
  <c r="R165" i="14"/>
  <c r="P165" i="14"/>
  <c r="BI164" i="14"/>
  <c r="BH164" i="14"/>
  <c r="BG164" i="14"/>
  <c r="BF164" i="14"/>
  <c r="T164" i="14"/>
  <c r="R164" i="14"/>
  <c r="P164" i="14"/>
  <c r="BI162" i="14"/>
  <c r="BH162" i="14"/>
  <c r="BG162" i="14"/>
  <c r="BF162" i="14"/>
  <c r="T162" i="14"/>
  <c r="R162" i="14"/>
  <c r="P162" i="14"/>
  <c r="BI161" i="14"/>
  <c r="BH161" i="14"/>
  <c r="BG161" i="14"/>
  <c r="BF161" i="14"/>
  <c r="T161" i="14"/>
  <c r="R161" i="14"/>
  <c r="P161" i="14"/>
  <c r="BI160" i="14"/>
  <c r="BH160" i="14"/>
  <c r="BG160" i="14"/>
  <c r="BF160" i="14"/>
  <c r="T160" i="14"/>
  <c r="R160" i="14"/>
  <c r="P160" i="14"/>
  <c r="BI158" i="14"/>
  <c r="BH158" i="14"/>
  <c r="BG158" i="14"/>
  <c r="BF158" i="14"/>
  <c r="T158" i="14"/>
  <c r="R158" i="14"/>
  <c r="P158" i="14"/>
  <c r="BI157" i="14"/>
  <c r="BH157" i="14"/>
  <c r="BG157" i="14"/>
  <c r="BF157" i="14"/>
  <c r="T157" i="14"/>
  <c r="R157" i="14"/>
  <c r="P157" i="14"/>
  <c r="BI155" i="14"/>
  <c r="BH155" i="14"/>
  <c r="BG155" i="14"/>
  <c r="BF155" i="14"/>
  <c r="T155" i="14"/>
  <c r="R155" i="14"/>
  <c r="P155" i="14"/>
  <c r="BI153" i="14"/>
  <c r="BH153" i="14"/>
  <c r="BG153" i="14"/>
  <c r="BF153" i="14"/>
  <c r="T153" i="14"/>
  <c r="R153" i="14"/>
  <c r="P153" i="14"/>
  <c r="BI150" i="14"/>
  <c r="BH150" i="14"/>
  <c r="BG150" i="14"/>
  <c r="BF150" i="14"/>
  <c r="T150" i="14"/>
  <c r="R150" i="14"/>
  <c r="P150" i="14"/>
  <c r="BI148" i="14"/>
  <c r="BH148" i="14"/>
  <c r="BG148" i="14"/>
  <c r="BF148" i="14"/>
  <c r="T148" i="14"/>
  <c r="R148" i="14"/>
  <c r="P148" i="14"/>
  <c r="BI146" i="14"/>
  <c r="BH146" i="14"/>
  <c r="BG146" i="14"/>
  <c r="BF146" i="14"/>
  <c r="T146" i="14"/>
  <c r="R146" i="14"/>
  <c r="P146" i="14"/>
  <c r="BI143" i="14"/>
  <c r="BH143" i="14"/>
  <c r="BG143" i="14"/>
  <c r="BF143" i="14"/>
  <c r="T143" i="14"/>
  <c r="R143" i="14"/>
  <c r="P143" i="14"/>
  <c r="BI141" i="14"/>
  <c r="BH141" i="14"/>
  <c r="BG141" i="14"/>
  <c r="BF141" i="14"/>
  <c r="T141" i="14"/>
  <c r="R141" i="14"/>
  <c r="P141" i="14"/>
  <c r="BI139" i="14"/>
  <c r="BH139" i="14"/>
  <c r="BG139" i="14"/>
  <c r="BF139" i="14"/>
  <c r="T139" i="14"/>
  <c r="R139" i="14"/>
  <c r="P139" i="14"/>
  <c r="BI136" i="14"/>
  <c r="BH136" i="14"/>
  <c r="BG136" i="14"/>
  <c r="BF136" i="14"/>
  <c r="T136" i="14"/>
  <c r="R136" i="14"/>
  <c r="P136" i="14"/>
  <c r="BI133" i="14"/>
  <c r="BH133" i="14"/>
  <c r="BG133" i="14"/>
  <c r="BF133" i="14"/>
  <c r="T133" i="14"/>
  <c r="R133" i="14"/>
  <c r="P133" i="14"/>
  <c r="BI131" i="14"/>
  <c r="BH131" i="14"/>
  <c r="BG131" i="14"/>
  <c r="BF131" i="14"/>
  <c r="T131" i="14"/>
  <c r="R131" i="14"/>
  <c r="P131" i="14"/>
  <c r="BI129" i="14"/>
  <c r="BH129" i="14"/>
  <c r="BG129" i="14"/>
  <c r="BF129" i="14"/>
  <c r="T129" i="14"/>
  <c r="R129" i="14"/>
  <c r="P129" i="14"/>
  <c r="BI126" i="14"/>
  <c r="BH126" i="14"/>
  <c r="BG126" i="14"/>
  <c r="BF126" i="14"/>
  <c r="T126" i="14"/>
  <c r="T125" i="14" s="1"/>
  <c r="R126" i="14"/>
  <c r="R125" i="14"/>
  <c r="P126" i="14"/>
  <c r="P125" i="14"/>
  <c r="J121" i="14"/>
  <c r="J120" i="14"/>
  <c r="F120" i="14"/>
  <c r="F118" i="14"/>
  <c r="E116" i="14"/>
  <c r="J92" i="14"/>
  <c r="J91" i="14"/>
  <c r="F91" i="14"/>
  <c r="F89" i="14"/>
  <c r="E87" i="14"/>
  <c r="J18" i="14"/>
  <c r="E18" i="14"/>
  <c r="F92" i="14" s="1"/>
  <c r="J17" i="14"/>
  <c r="J12" i="14"/>
  <c r="J118" i="14"/>
  <c r="E7" i="14"/>
  <c r="E85" i="14"/>
  <c r="J37" i="13"/>
  <c r="J36" i="13"/>
  <c r="AY106" i="1"/>
  <c r="J35" i="13"/>
  <c r="AX106" i="1" s="1"/>
  <c r="BI168" i="13"/>
  <c r="BH168" i="13"/>
  <c r="BG168" i="13"/>
  <c r="BF168" i="13"/>
  <c r="T168" i="13"/>
  <c r="R168" i="13"/>
  <c r="P168" i="13"/>
  <c r="BI166" i="13"/>
  <c r="BH166" i="13"/>
  <c r="BG166" i="13"/>
  <c r="BF166" i="13"/>
  <c r="T166" i="13"/>
  <c r="R166" i="13"/>
  <c r="P166" i="13"/>
  <c r="BI164" i="13"/>
  <c r="BH164" i="13"/>
  <c r="BG164" i="13"/>
  <c r="BF164" i="13"/>
  <c r="T164" i="13"/>
  <c r="R164" i="13"/>
  <c r="P164" i="13"/>
  <c r="BI162" i="13"/>
  <c r="BH162" i="13"/>
  <c r="BG162" i="13"/>
  <c r="BF162" i="13"/>
  <c r="T162" i="13"/>
  <c r="R162" i="13"/>
  <c r="P162" i="13"/>
  <c r="BI160" i="13"/>
  <c r="BH160" i="13"/>
  <c r="BG160" i="13"/>
  <c r="BF160" i="13"/>
  <c r="T160" i="13"/>
  <c r="R160" i="13"/>
  <c r="P160" i="13"/>
  <c r="BI158" i="13"/>
  <c r="BH158" i="13"/>
  <c r="BG158" i="13"/>
  <c r="BF158" i="13"/>
  <c r="T158" i="13"/>
  <c r="R158" i="13"/>
  <c r="P158" i="13"/>
  <c r="BI155" i="13"/>
  <c r="BH155" i="13"/>
  <c r="BG155" i="13"/>
  <c r="BF155" i="13"/>
  <c r="T155" i="13"/>
  <c r="R155" i="13"/>
  <c r="P155" i="13"/>
  <c r="BI153" i="13"/>
  <c r="BH153" i="13"/>
  <c r="BG153" i="13"/>
  <c r="BF153" i="13"/>
  <c r="T153" i="13"/>
  <c r="R153" i="13"/>
  <c r="P153" i="13"/>
  <c r="BI151" i="13"/>
  <c r="BH151" i="13"/>
  <c r="BG151" i="13"/>
  <c r="BF151" i="13"/>
  <c r="T151" i="13"/>
  <c r="R151" i="13"/>
  <c r="P151" i="13"/>
  <c r="BI149" i="13"/>
  <c r="BH149" i="13"/>
  <c r="BG149" i="13"/>
  <c r="BF149" i="13"/>
  <c r="T149" i="13"/>
  <c r="R149" i="13"/>
  <c r="P149" i="13"/>
  <c r="BI147" i="13"/>
  <c r="BH147" i="13"/>
  <c r="BG147" i="13"/>
  <c r="BF147" i="13"/>
  <c r="T147" i="13"/>
  <c r="R147" i="13"/>
  <c r="P147" i="13"/>
  <c r="BI145" i="13"/>
  <c r="BH145" i="13"/>
  <c r="BG145" i="13"/>
  <c r="BF145" i="13"/>
  <c r="T145" i="13"/>
  <c r="R145" i="13"/>
  <c r="P145" i="13"/>
  <c r="BI143" i="13"/>
  <c r="BH143" i="13"/>
  <c r="BG143" i="13"/>
  <c r="BF143" i="13"/>
  <c r="T143" i="13"/>
  <c r="R143" i="13"/>
  <c r="P143" i="13"/>
  <c r="BI141" i="13"/>
  <c r="BH141" i="13"/>
  <c r="BG141" i="13"/>
  <c r="BF141" i="13"/>
  <c r="T141" i="13"/>
  <c r="R141" i="13"/>
  <c r="P141" i="13"/>
  <c r="BI139" i="13"/>
  <c r="BH139" i="13"/>
  <c r="BG139" i="13"/>
  <c r="BF139" i="13"/>
  <c r="T139" i="13"/>
  <c r="R139" i="13"/>
  <c r="P139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2" i="13"/>
  <c r="BH132" i="13"/>
  <c r="BG132" i="13"/>
  <c r="BF132" i="13"/>
  <c r="T132" i="13"/>
  <c r="R132" i="13"/>
  <c r="P132" i="13"/>
  <c r="BI129" i="13"/>
  <c r="BH129" i="13"/>
  <c r="BG129" i="13"/>
  <c r="BF129" i="13"/>
  <c r="T129" i="13"/>
  <c r="R129" i="13"/>
  <c r="P129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BI122" i="13"/>
  <c r="BH122" i="13"/>
  <c r="BG122" i="13"/>
  <c r="BF122" i="13"/>
  <c r="T122" i="13"/>
  <c r="T121" i="13"/>
  <c r="R122" i="13"/>
  <c r="R121" i="13"/>
  <c r="P122" i="13"/>
  <c r="P121" i="13" s="1"/>
  <c r="J117" i="13"/>
  <c r="J116" i="13"/>
  <c r="F116" i="13"/>
  <c r="F114" i="13"/>
  <c r="E112" i="13"/>
  <c r="J92" i="13"/>
  <c r="J91" i="13"/>
  <c r="F91" i="13"/>
  <c r="F89" i="13"/>
  <c r="E87" i="13"/>
  <c r="J18" i="13"/>
  <c r="E18" i="13"/>
  <c r="F117" i="13" s="1"/>
  <c r="J17" i="13"/>
  <c r="J12" i="13"/>
  <c r="J89" i="13" s="1"/>
  <c r="E7" i="13"/>
  <c r="E110" i="13"/>
  <c r="J37" i="12"/>
  <c r="J36" i="12"/>
  <c r="AY105" i="1" s="1"/>
  <c r="J35" i="12"/>
  <c r="AX105" i="1"/>
  <c r="BI200" i="12"/>
  <c r="BH200" i="12"/>
  <c r="BG200" i="12"/>
  <c r="BF200" i="12"/>
  <c r="T200" i="12"/>
  <c r="R200" i="12"/>
  <c r="P200" i="12"/>
  <c r="BI199" i="12"/>
  <c r="BH199" i="12"/>
  <c r="BG199" i="12"/>
  <c r="BF199" i="12"/>
  <c r="T199" i="12"/>
  <c r="R199" i="12"/>
  <c r="P199" i="12"/>
  <c r="BI197" i="12"/>
  <c r="BH197" i="12"/>
  <c r="BG197" i="12"/>
  <c r="BF197" i="12"/>
  <c r="T197" i="12"/>
  <c r="T196" i="12" s="1"/>
  <c r="R197" i="12"/>
  <c r="R196" i="12" s="1"/>
  <c r="P197" i="12"/>
  <c r="P196" i="12"/>
  <c r="BI194" i="12"/>
  <c r="BH194" i="12"/>
  <c r="BG194" i="12"/>
  <c r="BF194" i="12"/>
  <c r="T194" i="12"/>
  <c r="R194" i="12"/>
  <c r="P194" i="12"/>
  <c r="BI192" i="12"/>
  <c r="BH192" i="12"/>
  <c r="BG192" i="12"/>
  <c r="BF192" i="12"/>
  <c r="T192" i="12"/>
  <c r="R192" i="12"/>
  <c r="P192" i="12"/>
  <c r="BI190" i="12"/>
  <c r="BH190" i="12"/>
  <c r="BG190" i="12"/>
  <c r="BF190" i="12"/>
  <c r="T190" i="12"/>
  <c r="R190" i="12"/>
  <c r="P190" i="12"/>
  <c r="BI188" i="12"/>
  <c r="BH188" i="12"/>
  <c r="BG188" i="12"/>
  <c r="BF188" i="12"/>
  <c r="T188" i="12"/>
  <c r="R188" i="12"/>
  <c r="P188" i="12"/>
  <c r="BI186" i="12"/>
  <c r="BH186" i="12"/>
  <c r="BG186" i="12"/>
  <c r="BF186" i="12"/>
  <c r="T186" i="12"/>
  <c r="R186" i="12"/>
  <c r="P186" i="12"/>
  <c r="BI184" i="12"/>
  <c r="BH184" i="12"/>
  <c r="BG184" i="12"/>
  <c r="BF184" i="12"/>
  <c r="T184" i="12"/>
  <c r="R184" i="12"/>
  <c r="P184" i="12"/>
  <c r="BI181" i="12"/>
  <c r="BH181" i="12"/>
  <c r="BG181" i="12"/>
  <c r="BF181" i="12"/>
  <c r="T181" i="12"/>
  <c r="R181" i="12"/>
  <c r="P181" i="12"/>
  <c r="BI179" i="12"/>
  <c r="BH179" i="12"/>
  <c r="BG179" i="12"/>
  <c r="BF179" i="12"/>
  <c r="T179" i="12"/>
  <c r="R179" i="12"/>
  <c r="P179" i="12"/>
  <c r="BI178" i="12"/>
  <c r="BH178" i="12"/>
  <c r="BG178" i="12"/>
  <c r="BF178" i="12"/>
  <c r="T178" i="12"/>
  <c r="R178" i="12"/>
  <c r="P178" i="12"/>
  <c r="BI176" i="12"/>
  <c r="BH176" i="12"/>
  <c r="BG176" i="12"/>
  <c r="BF176" i="12"/>
  <c r="T176" i="12"/>
  <c r="R176" i="12"/>
  <c r="P176" i="12"/>
  <c r="BI174" i="12"/>
  <c r="BH174" i="12"/>
  <c r="BG174" i="12"/>
  <c r="BF174" i="12"/>
  <c r="T174" i="12"/>
  <c r="R174" i="12"/>
  <c r="P174" i="12"/>
  <c r="BI172" i="12"/>
  <c r="BH172" i="12"/>
  <c r="BG172" i="12"/>
  <c r="BF172" i="12"/>
  <c r="T172" i="12"/>
  <c r="R172" i="12"/>
  <c r="P172" i="12"/>
  <c r="BI170" i="12"/>
  <c r="BH170" i="12"/>
  <c r="BG170" i="12"/>
  <c r="BF170" i="12"/>
  <c r="T170" i="12"/>
  <c r="R170" i="12"/>
  <c r="P170" i="12"/>
  <c r="BI168" i="12"/>
  <c r="BH168" i="12"/>
  <c r="BG168" i="12"/>
  <c r="BF168" i="12"/>
  <c r="T168" i="12"/>
  <c r="R168" i="12"/>
  <c r="P168" i="12"/>
  <c r="BI166" i="12"/>
  <c r="BH166" i="12"/>
  <c r="BG166" i="12"/>
  <c r="BF166" i="12"/>
  <c r="T166" i="12"/>
  <c r="R166" i="12"/>
  <c r="P166" i="12"/>
  <c r="BI164" i="12"/>
  <c r="BH164" i="12"/>
  <c r="BG164" i="12"/>
  <c r="BF164" i="12"/>
  <c r="T164" i="12"/>
  <c r="R164" i="12"/>
  <c r="P164" i="12"/>
  <c r="BI162" i="12"/>
  <c r="BH162" i="12"/>
  <c r="BG162" i="12"/>
  <c r="BF162" i="12"/>
  <c r="T162" i="12"/>
  <c r="R162" i="12"/>
  <c r="P162" i="12"/>
  <c r="BI160" i="12"/>
  <c r="BH160" i="12"/>
  <c r="BG160" i="12"/>
  <c r="BF160" i="12"/>
  <c r="T160" i="12"/>
  <c r="R160" i="12"/>
  <c r="P160" i="12"/>
  <c r="BI158" i="12"/>
  <c r="BH158" i="12"/>
  <c r="BG158" i="12"/>
  <c r="BF158" i="12"/>
  <c r="T158" i="12"/>
  <c r="R158" i="12"/>
  <c r="P158" i="12"/>
  <c r="BI155" i="12"/>
  <c r="BH155" i="12"/>
  <c r="BG155" i="12"/>
  <c r="BF155" i="12"/>
  <c r="T155" i="12"/>
  <c r="T154" i="12"/>
  <c r="R155" i="12"/>
  <c r="R154" i="12"/>
  <c r="P155" i="12"/>
  <c r="P154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5" i="12"/>
  <c r="BH145" i="12"/>
  <c r="BG145" i="12"/>
  <c r="BF145" i="12"/>
  <c r="T145" i="12"/>
  <c r="R145" i="12"/>
  <c r="P145" i="12"/>
  <c r="BI143" i="12"/>
  <c r="BH143" i="12"/>
  <c r="BG143" i="12"/>
  <c r="BF143" i="12"/>
  <c r="T143" i="12"/>
  <c r="R143" i="12"/>
  <c r="P143" i="12"/>
  <c r="BI141" i="12"/>
  <c r="BH141" i="12"/>
  <c r="BG141" i="12"/>
  <c r="BF141" i="12"/>
  <c r="T141" i="12"/>
  <c r="R141" i="12"/>
  <c r="P141" i="12"/>
  <c r="BI138" i="12"/>
  <c r="BH138" i="12"/>
  <c r="BG138" i="12"/>
  <c r="BF138" i="12"/>
  <c r="T138" i="12"/>
  <c r="R138" i="12"/>
  <c r="P138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R129" i="12"/>
  <c r="P129" i="12"/>
  <c r="BI127" i="12"/>
  <c r="BH127" i="12"/>
  <c r="BG127" i="12"/>
  <c r="BF127" i="12"/>
  <c r="T127" i="12"/>
  <c r="R127" i="12"/>
  <c r="P127" i="12"/>
  <c r="J122" i="12"/>
  <c r="J121" i="12"/>
  <c r="F121" i="12"/>
  <c r="F119" i="12"/>
  <c r="E117" i="12"/>
  <c r="J92" i="12"/>
  <c r="J91" i="12"/>
  <c r="F91" i="12"/>
  <c r="F89" i="12"/>
  <c r="E87" i="12"/>
  <c r="J18" i="12"/>
  <c r="E18" i="12"/>
  <c r="F92" i="12" s="1"/>
  <c r="J17" i="12"/>
  <c r="J12" i="12"/>
  <c r="J119" i="12"/>
  <c r="E7" i="12"/>
  <c r="E85" i="12"/>
  <c r="J37" i="11"/>
  <c r="J36" i="11"/>
  <c r="AY104" i="1" s="1"/>
  <c r="J35" i="11"/>
  <c r="AX104" i="1"/>
  <c r="BI197" i="11"/>
  <c r="BH197" i="11"/>
  <c r="BG197" i="11"/>
  <c r="BF197" i="11"/>
  <c r="T197" i="11"/>
  <c r="R197" i="11"/>
  <c r="P197" i="11"/>
  <c r="BI195" i="11"/>
  <c r="BH195" i="11"/>
  <c r="BG195" i="11"/>
  <c r="BF195" i="11"/>
  <c r="T195" i="11"/>
  <c r="R195" i="11"/>
  <c r="P195" i="11"/>
  <c r="BI193" i="11"/>
  <c r="BH193" i="11"/>
  <c r="BG193" i="11"/>
  <c r="BF193" i="11"/>
  <c r="T193" i="11"/>
  <c r="R193" i="11"/>
  <c r="P193" i="11"/>
  <c r="BI191" i="11"/>
  <c r="BH191" i="11"/>
  <c r="BG191" i="11"/>
  <c r="BF191" i="11"/>
  <c r="T191" i="11"/>
  <c r="R191" i="11"/>
  <c r="P191" i="11"/>
  <c r="BI189" i="11"/>
  <c r="BH189" i="11"/>
  <c r="BG189" i="11"/>
  <c r="BF189" i="11"/>
  <c r="T189" i="11"/>
  <c r="R189" i="11"/>
  <c r="P189" i="11"/>
  <c r="BI187" i="11"/>
  <c r="BH187" i="11"/>
  <c r="BG187" i="11"/>
  <c r="BF187" i="11"/>
  <c r="T187" i="11"/>
  <c r="R187" i="11"/>
  <c r="P187" i="11"/>
  <c r="BI184" i="11"/>
  <c r="BH184" i="11"/>
  <c r="BG184" i="11"/>
  <c r="BF184" i="11"/>
  <c r="T184" i="11"/>
  <c r="R184" i="11"/>
  <c r="P184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6" i="11"/>
  <c r="BH176" i="11"/>
  <c r="BG176" i="11"/>
  <c r="BF176" i="11"/>
  <c r="T176" i="11"/>
  <c r="R176" i="11"/>
  <c r="P176" i="11"/>
  <c r="BI174" i="11"/>
  <c r="BH174" i="11"/>
  <c r="BG174" i="11"/>
  <c r="BF174" i="11"/>
  <c r="T174" i="11"/>
  <c r="R174" i="11"/>
  <c r="P174" i="11"/>
  <c r="BI172" i="11"/>
  <c r="BH172" i="11"/>
  <c r="BG172" i="11"/>
  <c r="BF172" i="11"/>
  <c r="T172" i="11"/>
  <c r="R172" i="11"/>
  <c r="P172" i="11"/>
  <c r="BI170" i="11"/>
  <c r="BH170" i="11"/>
  <c r="BG170" i="11"/>
  <c r="BF170" i="11"/>
  <c r="T170" i="11"/>
  <c r="R170" i="11"/>
  <c r="P170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4" i="11"/>
  <c r="BH164" i="11"/>
  <c r="BG164" i="11"/>
  <c r="BF164" i="11"/>
  <c r="T164" i="11"/>
  <c r="R164" i="11"/>
  <c r="P164" i="11"/>
  <c r="BI162" i="11"/>
  <c r="BH162" i="11"/>
  <c r="BG162" i="11"/>
  <c r="BF162" i="11"/>
  <c r="T162" i="11"/>
  <c r="R162" i="11"/>
  <c r="P162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BI129" i="11"/>
  <c r="BH129" i="11"/>
  <c r="BG129" i="11"/>
  <c r="BF129" i="11"/>
  <c r="T129" i="11"/>
  <c r="R129" i="11"/>
  <c r="P129" i="11"/>
  <c r="BI127" i="11"/>
  <c r="BH127" i="11"/>
  <c r="BG127" i="11"/>
  <c r="BF127" i="11"/>
  <c r="T127" i="11"/>
  <c r="R127" i="11"/>
  <c r="P127" i="11"/>
  <c r="BI124" i="11"/>
  <c r="BH124" i="11"/>
  <c r="BG124" i="11"/>
  <c r="BF124" i="11"/>
  <c r="T124" i="11"/>
  <c r="T123" i="11"/>
  <c r="R124" i="11"/>
  <c r="R123" i="11" s="1"/>
  <c r="P124" i="11"/>
  <c r="P123" i="11"/>
  <c r="J119" i="11"/>
  <c r="J118" i="11"/>
  <c r="F118" i="11"/>
  <c r="F116" i="11"/>
  <c r="E114" i="11"/>
  <c r="J92" i="11"/>
  <c r="J91" i="11"/>
  <c r="F91" i="11"/>
  <c r="F89" i="11"/>
  <c r="E87" i="11"/>
  <c r="J18" i="11"/>
  <c r="E18" i="11"/>
  <c r="F92" i="11" s="1"/>
  <c r="J17" i="11"/>
  <c r="J12" i="11"/>
  <c r="J116" i="11"/>
  <c r="E7" i="11"/>
  <c r="E112" i="11"/>
  <c r="J37" i="10"/>
  <c r="J36" i="10"/>
  <c r="AY103" i="1" s="1"/>
  <c r="J35" i="10"/>
  <c r="AX103" i="1" s="1"/>
  <c r="BI176" i="10"/>
  <c r="BH176" i="10"/>
  <c r="BG176" i="10"/>
  <c r="BF176" i="10"/>
  <c r="T176" i="10"/>
  <c r="R176" i="10"/>
  <c r="P176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59" i="10"/>
  <c r="BH159" i="10"/>
  <c r="BG159" i="10"/>
  <c r="BF159" i="10"/>
  <c r="T159" i="10"/>
  <c r="R159" i="10"/>
  <c r="P159" i="10"/>
  <c r="BI157" i="10"/>
  <c r="BH157" i="10"/>
  <c r="BG157" i="10"/>
  <c r="BF157" i="10"/>
  <c r="T157" i="10"/>
  <c r="R157" i="10"/>
  <c r="P157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5" i="10"/>
  <c r="BH145" i="10"/>
  <c r="BG145" i="10"/>
  <c r="BF145" i="10"/>
  <c r="T145" i="10"/>
  <c r="R145" i="10"/>
  <c r="P145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39" i="10"/>
  <c r="BH139" i="10"/>
  <c r="BG139" i="10"/>
  <c r="BF139" i="10"/>
  <c r="T139" i="10"/>
  <c r="R139" i="10"/>
  <c r="P139" i="10"/>
  <c r="BI136" i="10"/>
  <c r="BH136" i="10"/>
  <c r="BG136" i="10"/>
  <c r="BF136" i="10"/>
  <c r="T136" i="10"/>
  <c r="T135" i="10"/>
  <c r="R136" i="10"/>
  <c r="R135" i="10"/>
  <c r="P136" i="10"/>
  <c r="P135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3" i="10"/>
  <c r="BH123" i="10"/>
  <c r="BG123" i="10"/>
  <c r="BF123" i="10"/>
  <c r="T123" i="10"/>
  <c r="T122" i="10"/>
  <c r="R123" i="10"/>
  <c r="R122" i="10"/>
  <c r="P123" i="10"/>
  <c r="P122" i="10"/>
  <c r="J118" i="10"/>
  <c r="J117" i="10"/>
  <c r="F117" i="10"/>
  <c r="F115" i="10"/>
  <c r="E113" i="10"/>
  <c r="J92" i="10"/>
  <c r="J91" i="10"/>
  <c r="F91" i="10"/>
  <c r="F89" i="10"/>
  <c r="E87" i="10"/>
  <c r="J18" i="10"/>
  <c r="E18" i="10"/>
  <c r="F118" i="10" s="1"/>
  <c r="J17" i="10"/>
  <c r="J12" i="10"/>
  <c r="J115" i="10"/>
  <c r="E7" i="10"/>
  <c r="E111" i="10"/>
  <c r="J37" i="9"/>
  <c r="J36" i="9"/>
  <c r="AY102" i="1"/>
  <c r="J35" i="9"/>
  <c r="AX102" i="1" s="1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T197" i="9" s="1"/>
  <c r="R198" i="9"/>
  <c r="R197" i="9"/>
  <c r="P198" i="9"/>
  <c r="P197" i="9" s="1"/>
  <c r="BI195" i="9"/>
  <c r="BH195" i="9"/>
  <c r="BG195" i="9"/>
  <c r="BF195" i="9"/>
  <c r="T195" i="9"/>
  <c r="R195" i="9"/>
  <c r="P195" i="9"/>
  <c r="BI193" i="9"/>
  <c r="BH193" i="9"/>
  <c r="BG193" i="9"/>
  <c r="BF193" i="9"/>
  <c r="T193" i="9"/>
  <c r="R193" i="9"/>
  <c r="P193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7" i="9"/>
  <c r="BH187" i="9"/>
  <c r="BG187" i="9"/>
  <c r="BF187" i="9"/>
  <c r="T187" i="9"/>
  <c r="R187" i="9"/>
  <c r="P187" i="9"/>
  <c r="BI185" i="9"/>
  <c r="BH185" i="9"/>
  <c r="BG185" i="9"/>
  <c r="BF185" i="9"/>
  <c r="T185" i="9"/>
  <c r="R185" i="9"/>
  <c r="P185" i="9"/>
  <c r="BI182" i="9"/>
  <c r="BH182" i="9"/>
  <c r="BG182" i="9"/>
  <c r="BF182" i="9"/>
  <c r="T182" i="9"/>
  <c r="R182" i="9"/>
  <c r="P182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4" i="9"/>
  <c r="BH174" i="9"/>
  <c r="BG174" i="9"/>
  <c r="BF174" i="9"/>
  <c r="T174" i="9"/>
  <c r="R174" i="9"/>
  <c r="P174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T154" i="9" s="1"/>
  <c r="R155" i="9"/>
  <c r="R154" i="9"/>
  <c r="P155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43" i="9"/>
  <c r="BH143" i="9"/>
  <c r="BG143" i="9"/>
  <c r="BF143" i="9"/>
  <c r="T143" i="9"/>
  <c r="R143" i="9"/>
  <c r="P143" i="9"/>
  <c r="BI141" i="9"/>
  <c r="BH141" i="9"/>
  <c r="BG141" i="9"/>
  <c r="BF141" i="9"/>
  <c r="T141" i="9"/>
  <c r="R141" i="9"/>
  <c r="P141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J122" i="9"/>
  <c r="J121" i="9"/>
  <c r="F121" i="9"/>
  <c r="F119" i="9"/>
  <c r="E117" i="9"/>
  <c r="J92" i="9"/>
  <c r="J91" i="9"/>
  <c r="F91" i="9"/>
  <c r="F89" i="9"/>
  <c r="E87" i="9"/>
  <c r="J18" i="9"/>
  <c r="E18" i="9"/>
  <c r="F92" i="9" s="1"/>
  <c r="J17" i="9"/>
  <c r="J12" i="9"/>
  <c r="J119" i="9" s="1"/>
  <c r="E7" i="9"/>
  <c r="E115" i="9" s="1"/>
  <c r="J37" i="8"/>
  <c r="J36" i="8"/>
  <c r="AY101" i="1" s="1"/>
  <c r="J35" i="8"/>
  <c r="AX101" i="1" s="1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3" i="8"/>
  <c r="BH193" i="8"/>
  <c r="BG193" i="8"/>
  <c r="BF193" i="8"/>
  <c r="T193" i="8"/>
  <c r="R193" i="8"/>
  <c r="P193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7" i="8"/>
  <c r="BH187" i="8"/>
  <c r="BG187" i="8"/>
  <c r="BF187" i="8"/>
  <c r="T187" i="8"/>
  <c r="R187" i="8"/>
  <c r="P187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4" i="8"/>
  <c r="BH124" i="8"/>
  <c r="BG124" i="8"/>
  <c r="BF124" i="8"/>
  <c r="T124" i="8"/>
  <c r="T123" i="8"/>
  <c r="R124" i="8"/>
  <c r="R123" i="8"/>
  <c r="P124" i="8"/>
  <c r="P123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/>
  <c r="J37" i="7"/>
  <c r="J36" i="7"/>
  <c r="AY100" i="1"/>
  <c r="J35" i="7"/>
  <c r="AX100" i="1" s="1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6" i="7"/>
  <c r="BH136" i="7"/>
  <c r="BG136" i="7"/>
  <c r="BF136" i="7"/>
  <c r="T136" i="7"/>
  <c r="T135" i="7"/>
  <c r="R136" i="7"/>
  <c r="R135" i="7"/>
  <c r="P136" i="7"/>
  <c r="P135" i="7"/>
  <c r="BI133" i="7"/>
  <c r="BH133" i="7"/>
  <c r="BG133" i="7"/>
  <c r="BF133" i="7"/>
  <c r="T133" i="7"/>
  <c r="R133" i="7"/>
  <c r="P133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T122" i="7"/>
  <c r="R123" i="7"/>
  <c r="R122" i="7"/>
  <c r="P123" i="7"/>
  <c r="P122" i="7"/>
  <c r="J118" i="7"/>
  <c r="J117" i="7"/>
  <c r="F117" i="7"/>
  <c r="F115" i="7"/>
  <c r="E113" i="7"/>
  <c r="J92" i="7"/>
  <c r="J91" i="7"/>
  <c r="F91" i="7"/>
  <c r="F89" i="7"/>
  <c r="E87" i="7"/>
  <c r="J18" i="7"/>
  <c r="E18" i="7"/>
  <c r="F92" i="7" s="1"/>
  <c r="J17" i="7"/>
  <c r="J12" i="7"/>
  <c r="J89" i="7"/>
  <c r="E7" i="7"/>
  <c r="E111" i="7"/>
  <c r="J37" i="6"/>
  <c r="J36" i="6"/>
  <c r="AY99" i="1" s="1"/>
  <c r="J35" i="6"/>
  <c r="AX99" i="1" s="1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T197" i="6" s="1"/>
  <c r="R198" i="6"/>
  <c r="R197" i="6" s="1"/>
  <c r="P198" i="6"/>
  <c r="P197" i="6" s="1"/>
  <c r="BI195" i="6"/>
  <c r="BH195" i="6"/>
  <c r="BG195" i="6"/>
  <c r="BF195" i="6"/>
  <c r="T195" i="6"/>
  <c r="R195" i="6"/>
  <c r="P195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T154" i="6"/>
  <c r="R155" i="6"/>
  <c r="R154" i="6"/>
  <c r="P155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J122" i="6"/>
  <c r="J121" i="6"/>
  <c r="F121" i="6"/>
  <c r="F119" i="6"/>
  <c r="E117" i="6"/>
  <c r="J92" i="6"/>
  <c r="J91" i="6"/>
  <c r="F91" i="6"/>
  <c r="F89" i="6"/>
  <c r="E87" i="6"/>
  <c r="J18" i="6"/>
  <c r="E18" i="6"/>
  <c r="F122" i="6"/>
  <c r="J17" i="6"/>
  <c r="J12" i="6"/>
  <c r="J119" i="6"/>
  <c r="E7" i="6"/>
  <c r="E115" i="6"/>
  <c r="J37" i="5"/>
  <c r="J36" i="5"/>
  <c r="AY98" i="1"/>
  <c r="J35" i="5"/>
  <c r="AX98" i="1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T123" i="5"/>
  <c r="R124" i="5"/>
  <c r="R123" i="5" s="1"/>
  <c r="P124" i="5"/>
  <c r="P123" i="5"/>
  <c r="J119" i="5"/>
  <c r="J118" i="5"/>
  <c r="F118" i="5"/>
  <c r="F116" i="5"/>
  <c r="E114" i="5"/>
  <c r="J92" i="5"/>
  <c r="J91" i="5"/>
  <c r="F91" i="5"/>
  <c r="F89" i="5"/>
  <c r="E87" i="5"/>
  <c r="J18" i="5"/>
  <c r="E18" i="5"/>
  <c r="F92" i="5" s="1"/>
  <c r="J17" i="5"/>
  <c r="J12" i="5"/>
  <c r="J116" i="5" s="1"/>
  <c r="E7" i="5"/>
  <c r="E112" i="5"/>
  <c r="J37" i="4"/>
  <c r="J36" i="4"/>
  <c r="AY97" i="1" s="1"/>
  <c r="J35" i="4"/>
  <c r="AX97" i="1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T135" i="4"/>
  <c r="R136" i="4"/>
  <c r="R135" i="4"/>
  <c r="P136" i="4"/>
  <c r="P135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T122" i="4"/>
  <c r="R123" i="4"/>
  <c r="R122" i="4"/>
  <c r="P123" i="4"/>
  <c r="P122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89" i="4"/>
  <c r="E7" i="4"/>
  <c r="E85" i="4"/>
  <c r="J37" i="3"/>
  <c r="J36" i="3"/>
  <c r="AY96" i="1" s="1"/>
  <c r="J35" i="3"/>
  <c r="AX96" i="1" s="1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T197" i="3" s="1"/>
  <c r="R198" i="3"/>
  <c r="R197" i="3" s="1"/>
  <c r="P198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T154" i="3" s="1"/>
  <c r="R155" i="3"/>
  <c r="R154" i="3"/>
  <c r="P155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/>
  <c r="J17" i="3"/>
  <c r="J12" i="3"/>
  <c r="J119" i="3" s="1"/>
  <c r="E7" i="3"/>
  <c r="E115" i="3"/>
  <c r="J37" i="2"/>
  <c r="J36" i="2"/>
  <c r="AY95" i="1"/>
  <c r="J35" i="2"/>
  <c r="AX95" i="1" s="1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J34" i="2" s="1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9" i="2"/>
  <c r="F37" i="2" s="1"/>
  <c r="BH129" i="2"/>
  <c r="BG129" i="2"/>
  <c r="BF129" i="2"/>
  <c r="T129" i="2"/>
  <c r="R129" i="2"/>
  <c r="P129" i="2"/>
  <c r="BI127" i="2"/>
  <c r="BH127" i="2"/>
  <c r="F36" i="2" s="1"/>
  <c r="BG127" i="2"/>
  <c r="BF127" i="2"/>
  <c r="T127" i="2"/>
  <c r="R127" i="2"/>
  <c r="P127" i="2"/>
  <c r="BI124" i="2"/>
  <c r="BH124" i="2"/>
  <c r="BG124" i="2"/>
  <c r="F35" i="2" s="1"/>
  <c r="BF124" i="2"/>
  <c r="T124" i="2"/>
  <c r="T123" i="2" s="1"/>
  <c r="R124" i="2"/>
  <c r="R123" i="2" s="1"/>
  <c r="P124" i="2"/>
  <c r="P123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/>
  <c r="J17" i="2"/>
  <c r="J12" i="2"/>
  <c r="J89" i="2"/>
  <c r="E7" i="2"/>
  <c r="E112" i="2" s="1"/>
  <c r="L90" i="1"/>
  <c r="AM90" i="1"/>
  <c r="AM89" i="1"/>
  <c r="L89" i="1"/>
  <c r="AM87" i="1"/>
  <c r="L87" i="1"/>
  <c r="L85" i="1"/>
  <c r="L84" i="1"/>
  <c r="BK182" i="11"/>
  <c r="J197" i="11"/>
  <c r="BK144" i="11"/>
  <c r="BK179" i="11"/>
  <c r="BK148" i="11"/>
  <c r="BK179" i="12"/>
  <c r="BK188" i="12"/>
  <c r="J136" i="14"/>
  <c r="BK213" i="14"/>
  <c r="J131" i="14"/>
  <c r="J141" i="16"/>
  <c r="BK160" i="16"/>
  <c r="J156" i="16"/>
  <c r="J124" i="16"/>
  <c r="J162" i="2"/>
  <c r="J129" i="2"/>
  <c r="J176" i="3"/>
  <c r="BK141" i="3"/>
  <c r="BK133" i="3"/>
  <c r="J145" i="3"/>
  <c r="J185" i="3"/>
  <c r="J127" i="3"/>
  <c r="J150" i="3"/>
  <c r="J201" i="3"/>
  <c r="BK178" i="3"/>
  <c r="BK187" i="3"/>
  <c r="J162" i="3"/>
  <c r="J172" i="3"/>
  <c r="J155" i="3"/>
  <c r="J158" i="3"/>
  <c r="BK147" i="4"/>
  <c r="J159" i="4"/>
  <c r="J157" i="4"/>
  <c r="BK155" i="4"/>
  <c r="J153" i="4"/>
  <c r="J151" i="4"/>
  <c r="J147" i="4"/>
  <c r="J145" i="4"/>
  <c r="J143" i="4"/>
  <c r="J136" i="4"/>
  <c r="BK123" i="4"/>
  <c r="J139" i="4"/>
  <c r="BK130" i="4"/>
  <c r="BK128" i="4"/>
  <c r="J126" i="4"/>
  <c r="BK157" i="4"/>
  <c r="J149" i="4"/>
  <c r="BK143" i="4"/>
  <c r="BK133" i="4"/>
  <c r="BK172" i="4"/>
  <c r="J166" i="4"/>
  <c r="BK159" i="4"/>
  <c r="BK145" i="4"/>
  <c r="BK141" i="4"/>
  <c r="J133" i="4"/>
  <c r="BK126" i="4"/>
  <c r="BK153" i="4"/>
  <c r="BK151" i="4"/>
  <c r="J170" i="5"/>
  <c r="BK197" i="5"/>
  <c r="J197" i="5"/>
  <c r="BK187" i="5"/>
  <c r="BK160" i="5"/>
  <c r="BK149" i="5"/>
  <c r="J139" i="5"/>
  <c r="J166" i="5"/>
  <c r="BK124" i="5"/>
  <c r="BK182" i="5"/>
  <c r="BK139" i="5"/>
  <c r="J124" i="5"/>
  <c r="J184" i="5"/>
  <c r="BK162" i="5"/>
  <c r="J146" i="5"/>
  <c r="J137" i="5"/>
  <c r="J189" i="5"/>
  <c r="J174" i="5"/>
  <c r="J162" i="5"/>
  <c r="J141" i="5"/>
  <c r="J129" i="5"/>
  <c r="BK168" i="5"/>
  <c r="BK142" i="5"/>
  <c r="BK176" i="6"/>
  <c r="J198" i="6"/>
  <c r="BK168" i="6"/>
  <c r="BK131" i="6"/>
  <c r="J201" i="6"/>
  <c r="BK170" i="6"/>
  <c r="J141" i="6"/>
  <c r="BK172" i="6"/>
  <c r="J189" i="6"/>
  <c r="J160" i="6"/>
  <c r="J138" i="6"/>
  <c r="BK162" i="6"/>
  <c r="BK135" i="6"/>
  <c r="J126" i="7"/>
  <c r="BK197" i="8"/>
  <c r="J182" i="8"/>
  <c r="J162" i="8"/>
  <c r="J189" i="8"/>
  <c r="J191" i="8"/>
  <c r="J174" i="8"/>
  <c r="J152" i="8"/>
  <c r="J158" i="8"/>
  <c r="J131" i="8"/>
  <c r="BK200" i="9"/>
  <c r="BK148" i="9"/>
  <c r="J187" i="9"/>
  <c r="J152" i="9"/>
  <c r="J180" i="9"/>
  <c r="J150" i="9"/>
  <c r="J168" i="9"/>
  <c r="BK135" i="9"/>
  <c r="J138" i="9"/>
  <c r="BK176" i="10"/>
  <c r="J151" i="10"/>
  <c r="BK166" i="10"/>
  <c r="J126" i="10"/>
  <c r="BK157" i="10"/>
  <c r="J141" i="10"/>
  <c r="BK193" i="11"/>
  <c r="J164" i="11"/>
  <c r="J146" i="11"/>
  <c r="BK187" i="11"/>
  <c r="J164" i="12"/>
  <c r="J178" i="12"/>
  <c r="BK138" i="12"/>
  <c r="BK129" i="12"/>
  <c r="BK145" i="13"/>
  <c r="J158" i="13"/>
  <c r="J132" i="13"/>
  <c r="J139" i="13"/>
  <c r="BK147" i="13"/>
  <c r="J188" i="14"/>
  <c r="J198" i="14"/>
  <c r="J155" i="14"/>
  <c r="J190" i="14"/>
  <c r="BK205" i="14"/>
  <c r="J150" i="14"/>
  <c r="J141" i="14"/>
  <c r="J178" i="15"/>
  <c r="J185" i="6"/>
  <c r="J191" i="6"/>
  <c r="BK152" i="6"/>
  <c r="BK193" i="6"/>
  <c r="J168" i="6"/>
  <c r="J135" i="6"/>
  <c r="BK166" i="6"/>
  <c r="J129" i="6"/>
  <c r="J145" i="6"/>
  <c r="BK174" i="7"/>
  <c r="BK163" i="7"/>
  <c r="J159" i="7"/>
  <c r="BK157" i="7"/>
  <c r="BK153" i="7"/>
  <c r="J151" i="7"/>
  <c r="J139" i="7"/>
  <c r="BK166" i="7"/>
  <c r="J157" i="7"/>
  <c r="J153" i="7"/>
  <c r="BK147" i="7"/>
  <c r="BK145" i="7"/>
  <c r="BK130" i="7"/>
  <c r="BK123" i="7"/>
  <c r="J163" i="7"/>
  <c r="J147" i="7"/>
  <c r="J145" i="7"/>
  <c r="J130" i="7"/>
  <c r="BK133" i="7"/>
  <c r="J128" i="7"/>
  <c r="J145" i="8"/>
  <c r="BK144" i="8"/>
  <c r="BK142" i="8"/>
  <c r="BK134" i="8"/>
  <c r="J134" i="8"/>
  <c r="BK184" i="8"/>
  <c r="J172" i="8"/>
  <c r="J197" i="8"/>
  <c r="BK156" i="8"/>
  <c r="BK170" i="8"/>
  <c r="J195" i="8"/>
  <c r="J176" i="8"/>
  <c r="BK148" i="8"/>
  <c r="BK131" i="8"/>
  <c r="BK127" i="8"/>
  <c r="J201" i="9"/>
  <c r="J176" i="9"/>
  <c r="BK141" i="9"/>
  <c r="BK178" i="9"/>
  <c r="J148" i="9"/>
  <c r="J195" i="9"/>
  <c r="J182" i="9"/>
  <c r="BK164" i="9"/>
  <c r="BK150" i="9"/>
  <c r="BK152" i="9"/>
  <c r="BK133" i="9"/>
  <c r="J145" i="9"/>
  <c r="J163" i="10"/>
  <c r="J176" i="10"/>
  <c r="J159" i="10"/>
  <c r="J136" i="10"/>
  <c r="BK170" i="10"/>
  <c r="J143" i="10"/>
  <c r="BK178" i="12"/>
  <c r="BK135" i="12"/>
  <c r="J194" i="12"/>
  <c r="J197" i="12"/>
  <c r="J179" i="12"/>
  <c r="J138" i="12"/>
  <c r="BK170" i="12"/>
  <c r="BK131" i="12"/>
  <c r="BK141" i="12"/>
  <c r="BK162" i="13"/>
  <c r="J160" i="13"/>
  <c r="J147" i="13"/>
  <c r="BK122" i="13"/>
  <c r="J122" i="13"/>
  <c r="BK139" i="13"/>
  <c r="BK161" i="14"/>
  <c r="BK178" i="14"/>
  <c r="J162" i="14"/>
  <c r="J203" i="14"/>
  <c r="J211" i="14"/>
  <c r="BK200" i="14"/>
  <c r="BK176" i="14"/>
  <c r="BK146" i="14"/>
  <c r="J148" i="14"/>
  <c r="J139" i="14"/>
  <c r="BK183" i="15"/>
  <c r="J148" i="15"/>
  <c r="J153" i="15"/>
  <c r="BK171" i="15"/>
  <c r="BK141" i="15"/>
  <c r="BK127" i="15"/>
  <c r="J144" i="15"/>
  <c r="BK197" i="16"/>
  <c r="J131" i="16"/>
  <c r="J174" i="16"/>
  <c r="BK127" i="16"/>
  <c r="J193" i="16"/>
  <c r="J149" i="16"/>
  <c r="BK162" i="16"/>
  <c r="J168" i="16"/>
  <c r="BK139" i="16"/>
  <c r="J127" i="16"/>
  <c r="J182" i="17"/>
  <c r="BK143" i="17"/>
  <c r="J158" i="17"/>
  <c r="J135" i="17"/>
  <c r="BK164" i="17"/>
  <c r="BK178" i="17"/>
  <c r="J141" i="17"/>
  <c r="J168" i="17"/>
  <c r="BK176" i="18"/>
  <c r="BK147" i="18"/>
  <c r="J141" i="18"/>
  <c r="BK159" i="18"/>
  <c r="J163" i="18"/>
  <c r="BK143" i="18"/>
  <c r="J191" i="19"/>
  <c r="BK197" i="19"/>
  <c r="J174" i="19"/>
  <c r="BK134" i="19"/>
  <c r="BK174" i="19"/>
  <c r="J158" i="19"/>
  <c r="J144" i="19"/>
  <c r="J149" i="19"/>
  <c r="BK129" i="19"/>
  <c r="J193" i="20"/>
  <c r="BK174" i="20"/>
  <c r="J141" i="21"/>
  <c r="BK155" i="21"/>
  <c r="J170" i="21"/>
  <c r="BK133" i="21"/>
  <c r="BK127" i="22"/>
  <c r="J184" i="22"/>
  <c r="BK152" i="22"/>
  <c r="J124" i="22"/>
  <c r="BK164" i="22"/>
  <c r="J131" i="22"/>
  <c r="J158" i="22"/>
  <c r="BK139" i="22"/>
  <c r="BK179" i="22"/>
  <c r="J139" i="22"/>
  <c r="J198" i="23"/>
  <c r="BK168" i="23"/>
  <c r="J201" i="23"/>
  <c r="J163" i="24"/>
  <c r="BK197" i="25"/>
  <c r="J174" i="25"/>
  <c r="BK193" i="25"/>
  <c r="J160" i="25"/>
  <c r="J176" i="25"/>
  <c r="J158" i="25"/>
  <c r="BK142" i="25"/>
  <c r="BK172" i="25"/>
  <c r="BK148" i="25"/>
  <c r="J134" i="25"/>
  <c r="J127" i="25"/>
  <c r="BK197" i="26"/>
  <c r="BK172" i="26"/>
  <c r="BK152" i="26"/>
  <c r="J133" i="26"/>
  <c r="J181" i="26"/>
  <c r="BK135" i="26"/>
  <c r="BK188" i="26"/>
  <c r="BK162" i="26"/>
  <c r="BK138" i="26"/>
  <c r="BK170" i="26"/>
  <c r="BK143" i="26"/>
  <c r="BK166" i="26"/>
  <c r="BK129" i="27"/>
  <c r="BK155" i="27"/>
  <c r="J164" i="27"/>
  <c r="BK153" i="27"/>
  <c r="BK137" i="27"/>
  <c r="BK151" i="27"/>
  <c r="J132" i="27"/>
  <c r="J178" i="28"/>
  <c r="BK157" i="28"/>
  <c r="J190" i="28"/>
  <c r="BK162" i="28"/>
  <c r="BK136" i="28"/>
  <c r="J205" i="28"/>
  <c r="J168" i="28"/>
  <c r="J133" i="28"/>
  <c r="BK170" i="28"/>
  <c r="BK129" i="28"/>
  <c r="BK192" i="28"/>
  <c r="BK178" i="28"/>
  <c r="BK153" i="28"/>
  <c r="BK192" i="29"/>
  <c r="BK178" i="29"/>
  <c r="J151" i="29"/>
  <c r="J136" i="29"/>
  <c r="BK190" i="29"/>
  <c r="BK169" i="29"/>
  <c r="BK151" i="29"/>
  <c r="J171" i="29"/>
  <c r="J131" i="31"/>
  <c r="J145" i="31"/>
  <c r="BK164" i="32"/>
  <c r="BK124" i="32"/>
  <c r="BK158" i="32"/>
  <c r="J145" i="32"/>
  <c r="J151" i="32"/>
  <c r="J154" i="32"/>
  <c r="BK122" i="32"/>
  <c r="J177" i="33"/>
  <c r="BK160" i="33"/>
  <c r="BK137" i="33"/>
  <c r="BK183" i="33"/>
  <c r="J156" i="33"/>
  <c r="BK145" i="33"/>
  <c r="BK158" i="33"/>
  <c r="J160" i="33"/>
  <c r="BK150" i="33"/>
  <c r="BK181" i="34"/>
  <c r="BK170" i="34"/>
  <c r="BK137" i="34"/>
  <c r="J153" i="34"/>
  <c r="BK125" i="34"/>
  <c r="BK158" i="34"/>
  <c r="J139" i="34"/>
  <c r="J151" i="34"/>
  <c r="J173" i="35"/>
  <c r="BK171" i="35"/>
  <c r="J164" i="35"/>
  <c r="J141" i="35"/>
  <c r="BK169" i="35"/>
  <c r="J150" i="35"/>
  <c r="BK131" i="35"/>
  <c r="J160" i="36"/>
  <c r="BK131" i="36"/>
  <c r="BK169" i="36"/>
  <c r="BK141" i="36"/>
  <c r="J164" i="36"/>
  <c r="J141" i="36"/>
  <c r="J169" i="37"/>
  <c r="J173" i="37"/>
  <c r="J199" i="2"/>
  <c r="J195" i="2"/>
  <c r="BK191" i="2"/>
  <c r="J189" i="2"/>
  <c r="BK184" i="2"/>
  <c r="BK178" i="2"/>
  <c r="J176" i="2"/>
  <c r="BK172" i="2"/>
  <c r="J170" i="2"/>
  <c r="BK166" i="2"/>
  <c r="J164" i="2"/>
  <c r="J144" i="2"/>
  <c r="J139" i="2"/>
  <c r="J124" i="2"/>
  <c r="BK195" i="2"/>
  <c r="J154" i="2"/>
  <c r="J151" i="2"/>
  <c r="BK148" i="2"/>
  <c r="J146" i="2"/>
  <c r="BK144" i="2"/>
  <c r="J141" i="2"/>
  <c r="BK137" i="2"/>
  <c r="BK131" i="2"/>
  <c r="BK127" i="2"/>
  <c r="J160" i="2"/>
  <c r="J156" i="2"/>
  <c r="BK135" i="3"/>
  <c r="BK150" i="3"/>
  <c r="BK182" i="3"/>
  <c r="J143" i="3"/>
  <c r="J182" i="3"/>
  <c r="J138" i="3"/>
  <c r="J168" i="3"/>
  <c r="J141" i="3"/>
  <c r="BK195" i="3"/>
  <c r="J189" i="3"/>
  <c r="J166" i="3"/>
  <c r="BK164" i="3"/>
  <c r="BK145" i="3"/>
  <c r="J133" i="3"/>
  <c r="BK176" i="4"/>
  <c r="J174" i="4"/>
  <c r="J163" i="4"/>
  <c r="J160" i="8"/>
  <c r="BK166" i="8"/>
  <c r="J179" i="8"/>
  <c r="J184" i="8"/>
  <c r="J168" i="8"/>
  <c r="J137" i="8"/>
  <c r="J127" i="8"/>
  <c r="BK195" i="9"/>
  <c r="BK172" i="9"/>
  <c r="BK193" i="9"/>
  <c r="J174" i="9"/>
  <c r="BK158" i="9"/>
  <c r="BK129" i="9"/>
  <c r="BK176" i="9"/>
  <c r="J155" i="9"/>
  <c r="J160" i="9"/>
  <c r="J164" i="9"/>
  <c r="J133" i="9"/>
  <c r="J141" i="9"/>
  <c r="BK174" i="10"/>
  <c r="BK130" i="10"/>
  <c r="J170" i="10"/>
  <c r="BK147" i="10"/>
  <c r="BK133" i="10"/>
  <c r="BK163" i="10"/>
  <c r="J149" i="10"/>
  <c r="J128" i="10"/>
  <c r="J123" i="10"/>
  <c r="J195" i="11"/>
  <c r="BK162" i="11"/>
  <c r="BK149" i="11"/>
  <c r="BK127" i="11"/>
  <c r="J193" i="11"/>
  <c r="BK172" i="11"/>
  <c r="J139" i="11"/>
  <c r="J187" i="11"/>
  <c r="J149" i="11"/>
  <c r="BK139" i="11"/>
  <c r="BK168" i="11"/>
  <c r="BK129" i="11"/>
  <c r="J186" i="12"/>
  <c r="J166" i="12"/>
  <c r="J143" i="12"/>
  <c r="BK186" i="12"/>
  <c r="J170" i="12"/>
  <c r="BK192" i="12"/>
  <c r="BK172" i="12"/>
  <c r="BK148" i="12"/>
  <c r="J184" i="12"/>
  <c r="J168" i="12"/>
  <c r="J148" i="12"/>
  <c r="BK127" i="12"/>
  <c r="BK150" i="12"/>
  <c r="BK160" i="13"/>
  <c r="J166" i="13"/>
  <c r="BK153" i="13"/>
  <c r="J141" i="13"/>
  <c r="BK164" i="13"/>
  <c r="BK127" i="13"/>
  <c r="BK143" i="13"/>
  <c r="BK132" i="13"/>
  <c r="BK148" i="14"/>
  <c r="J186" i="14"/>
  <c r="J164" i="14"/>
  <c r="BK209" i="14"/>
  <c r="J143" i="14"/>
  <c r="J209" i="14"/>
  <c r="J180" i="14"/>
  <c r="BK184" i="14"/>
  <c r="BK150" i="14"/>
  <c r="BK133" i="14"/>
  <c r="J188" i="15"/>
  <c r="J151" i="15"/>
  <c r="J131" i="15"/>
  <c r="J171" i="15"/>
  <c r="J127" i="15"/>
  <c r="BK188" i="15"/>
  <c r="BK148" i="15"/>
  <c r="J183" i="15"/>
  <c r="J145" i="15"/>
  <c r="J165" i="15"/>
  <c r="J133" i="15"/>
  <c r="J195" i="16"/>
  <c r="BK158" i="16"/>
  <c r="J191" i="16"/>
  <c r="J181" i="16"/>
  <c r="BK148" i="16"/>
  <c r="BK131" i="16"/>
  <c r="BK199" i="16"/>
  <c r="J170" i="16"/>
  <c r="J197" i="16"/>
  <c r="BK184" i="16"/>
  <c r="BK166" i="16"/>
  <c r="J154" i="16"/>
  <c r="BK134" i="16"/>
  <c r="J137" i="16"/>
  <c r="J187" i="17"/>
  <c r="J162" i="17"/>
  <c r="J131" i="17"/>
  <c r="BK160" i="17"/>
  <c r="BK158" i="17"/>
  <c r="J191" i="17"/>
  <c r="BK198" i="17"/>
  <c r="J174" i="17"/>
  <c r="BK145" i="17"/>
  <c r="J176" i="17"/>
  <c r="J129" i="17"/>
  <c r="BK168" i="18"/>
  <c r="J176" i="18"/>
  <c r="BK145" i="18"/>
  <c r="BK133" i="18"/>
  <c r="BK170" i="18"/>
  <c r="BK148" i="5"/>
  <c r="J148" i="6"/>
  <c r="BK182" i="6"/>
  <c r="J195" i="6"/>
  <c r="J155" i="6"/>
  <c r="J176" i="6"/>
  <c r="BK141" i="6"/>
  <c r="J180" i="6"/>
  <c r="J170" i="6"/>
  <c r="J143" i="6"/>
  <c r="J172" i="6"/>
  <c r="BK138" i="6"/>
  <c r="BK159" i="7"/>
  <c r="BK174" i="8"/>
  <c r="J156" i="8"/>
  <c r="BK168" i="8"/>
  <c r="BK191" i="8"/>
  <c r="BK158" i="8"/>
  <c r="BK187" i="8"/>
  <c r="BK172" i="8"/>
  <c r="BK146" i="8"/>
  <c r="J166" i="10"/>
  <c r="J148" i="11"/>
  <c r="J129" i="11"/>
  <c r="J176" i="11"/>
  <c r="BK145" i="11"/>
  <c r="J168" i="11"/>
  <c r="BK158" i="11"/>
  <c r="BK197" i="12"/>
  <c r="BK158" i="12"/>
  <c r="BK199" i="12"/>
  <c r="BK194" i="12"/>
  <c r="BK174" i="12"/>
  <c r="BK162" i="12"/>
  <c r="J162" i="12"/>
  <c r="J133" i="12"/>
  <c r="BK133" i="12"/>
  <c r="BK168" i="13"/>
  <c r="J164" i="13"/>
  <c r="J149" i="13"/>
  <c r="J129" i="13"/>
  <c r="J168" i="13"/>
  <c r="J153" i="13"/>
  <c r="J207" i="14"/>
  <c r="J213" i="14"/>
  <c r="J172" i="14"/>
  <c r="BK139" i="14"/>
  <c r="BK182" i="14"/>
  <c r="BK190" i="14"/>
  <c r="BK186" i="14"/>
  <c r="BK160" i="14"/>
  <c r="J176" i="14"/>
  <c r="J160" i="14"/>
  <c r="BK153" i="14"/>
  <c r="BK126" i="14"/>
  <c r="BK186" i="15"/>
  <c r="BK153" i="15"/>
  <c r="J186" i="15"/>
  <c r="BK157" i="15"/>
  <c r="J169" i="15"/>
  <c r="BK144" i="15"/>
  <c r="J159" i="15"/>
  <c r="J173" i="15"/>
  <c r="J129" i="15"/>
  <c r="J172" i="16"/>
  <c r="J148" i="17"/>
  <c r="J200" i="17"/>
  <c r="J152" i="17"/>
  <c r="J172" i="17"/>
  <c r="BK193" i="17"/>
  <c r="J170" i="17"/>
  <c r="BK201" i="17"/>
  <c r="BK150" i="17"/>
  <c r="J127" i="17"/>
  <c r="J145" i="18"/>
  <c r="J166" i="18"/>
  <c r="J143" i="18"/>
  <c r="J168" i="18"/>
  <c r="J149" i="18"/>
  <c r="J147" i="18"/>
  <c r="J197" i="19"/>
  <c r="BK179" i="19"/>
  <c r="BK156" i="19"/>
  <c r="J184" i="19"/>
  <c r="BK162" i="19"/>
  <c r="J124" i="19"/>
  <c r="J166" i="20"/>
  <c r="J145" i="20"/>
  <c r="BK191" i="20"/>
  <c r="J168" i="20"/>
  <c r="BK150" i="20"/>
  <c r="BK129" i="20"/>
  <c r="BK157" i="21"/>
  <c r="BK130" i="21"/>
  <c r="BK170" i="21"/>
  <c r="BK143" i="21"/>
  <c r="J159" i="21"/>
  <c r="J161" i="21"/>
  <c r="BK141" i="21"/>
  <c r="J195" i="22"/>
  <c r="J179" i="22"/>
  <c r="J156" i="22"/>
  <c r="BK129" i="22"/>
  <c r="BK182" i="22"/>
  <c r="BK160" i="22"/>
  <c r="J145" i="22"/>
  <c r="J166" i="22"/>
  <c r="BK154" i="22"/>
  <c r="BK131" i="22"/>
  <c r="J187" i="22"/>
  <c r="BK145" i="22"/>
  <c r="BK201" i="23"/>
  <c r="BK182" i="23"/>
  <c r="J193" i="23"/>
  <c r="BK170" i="23"/>
  <c r="J143" i="23"/>
  <c r="J200" i="23"/>
  <c r="BK178" i="23"/>
  <c r="J162" i="23"/>
  <c r="J152" i="23"/>
  <c r="BK138" i="23"/>
  <c r="BK193" i="23"/>
  <c r="BK145" i="23"/>
  <c r="BK166" i="23"/>
  <c r="BK129" i="23"/>
  <c r="BK128" i="24"/>
  <c r="J157" i="24"/>
  <c r="BK141" i="24"/>
  <c r="J128" i="24"/>
  <c r="J170" i="24"/>
  <c r="J151" i="24"/>
  <c r="BK170" i="24"/>
  <c r="J176" i="24"/>
  <c r="J123" i="24"/>
  <c r="BK182" i="25"/>
  <c r="J139" i="25"/>
  <c r="J182" i="25"/>
  <c r="J170" i="25"/>
  <c r="J148" i="25"/>
  <c r="BK184" i="25"/>
  <c r="J172" i="25"/>
  <c r="BK152" i="25"/>
  <c r="J191" i="25"/>
  <c r="BK170" i="25"/>
  <c r="BK149" i="25"/>
  <c r="BK156" i="25"/>
  <c r="J142" i="25"/>
  <c r="BK134" i="25"/>
  <c r="J129" i="25"/>
  <c r="BK192" i="26"/>
  <c r="J176" i="26"/>
  <c r="BK164" i="26"/>
  <c r="J138" i="26"/>
  <c r="BK199" i="26"/>
  <c r="BK178" i="26"/>
  <c r="BK127" i="26"/>
  <c r="J192" i="26"/>
  <c r="J174" i="26"/>
  <c r="J148" i="26"/>
  <c r="J179" i="26"/>
  <c r="J164" i="26"/>
  <c r="BK129" i="26"/>
  <c r="BK174" i="26"/>
  <c r="BK164" i="27"/>
  <c r="BK122" i="27"/>
  <c r="BK143" i="27"/>
  <c r="J125" i="27"/>
  <c r="J160" i="27"/>
  <c r="BK145" i="27"/>
  <c r="J162" i="27"/>
  <c r="BK139" i="27"/>
  <c r="BK207" i="28"/>
  <c r="J157" i="28"/>
  <c r="J196" i="29"/>
  <c r="BK183" i="29"/>
  <c r="BK171" i="29"/>
  <c r="BK147" i="29"/>
  <c r="J140" i="29"/>
  <c r="J192" i="29"/>
  <c r="J178" i="29"/>
  <c r="BK161" i="29"/>
  <c r="J147" i="29"/>
  <c r="J186" i="29"/>
  <c r="J153" i="29"/>
  <c r="J143" i="29"/>
  <c r="J157" i="29"/>
  <c r="BK127" i="29"/>
  <c r="J156" i="30"/>
  <c r="BK166" i="30"/>
  <c r="J148" i="30"/>
  <c r="J137" i="30"/>
  <c r="BK156" i="30"/>
  <c r="BK141" i="30"/>
  <c r="J124" i="30"/>
  <c r="J156" i="31"/>
  <c r="J143" i="31"/>
  <c r="BK122" i="31"/>
  <c r="J124" i="31"/>
  <c r="J137" i="31"/>
  <c r="J134" i="31"/>
  <c r="BK131" i="31"/>
  <c r="BK156" i="32"/>
  <c r="BK131" i="32"/>
  <c r="J149" i="32"/>
  <c r="BK127" i="32"/>
  <c r="BK151" i="32"/>
  <c r="J131" i="32"/>
  <c r="J160" i="32"/>
  <c r="BK137" i="32"/>
  <c r="J127" i="32"/>
  <c r="J137" i="32"/>
  <c r="J181" i="33"/>
  <c r="J183" i="33"/>
  <c r="J151" i="33"/>
  <c r="BK135" i="33"/>
  <c r="BK181" i="33"/>
  <c r="BK151" i="33"/>
  <c r="J158" i="33"/>
  <c r="BK166" i="33"/>
  <c r="BK153" i="33"/>
  <c r="J166" i="33"/>
  <c r="J127" i="33"/>
  <c r="J179" i="34"/>
  <c r="BK160" i="34"/>
  <c r="BK174" i="34"/>
  <c r="BK156" i="34"/>
  <c r="BK131" i="34"/>
  <c r="J181" i="34"/>
  <c r="J170" i="34"/>
  <c r="BK151" i="34"/>
  <c r="J160" i="34"/>
  <c r="BK175" i="35"/>
  <c r="BK141" i="35"/>
  <c r="BK153" i="37"/>
  <c r="BK164" i="37"/>
  <c r="BK171" i="37"/>
  <c r="BK155" i="37"/>
  <c r="J166" i="37"/>
  <c r="BK141" i="37"/>
  <c r="J197" i="2"/>
  <c r="J193" i="2"/>
  <c r="BK189" i="2"/>
  <c r="BK186" i="2"/>
  <c r="BK181" i="2"/>
  <c r="J178" i="2"/>
  <c r="BK174" i="2"/>
  <c r="J172" i="2"/>
  <c r="BK168" i="2"/>
  <c r="J166" i="2"/>
  <c r="BK146" i="2"/>
  <c r="BK141" i="2"/>
  <c r="J131" i="2"/>
  <c r="BK197" i="2"/>
  <c r="BK151" i="2"/>
  <c r="J149" i="2"/>
  <c r="J148" i="2"/>
  <c r="BK145" i="2"/>
  <c r="BK142" i="2"/>
  <c r="BK139" i="2"/>
  <c r="BK134" i="2"/>
  <c r="BK129" i="2"/>
  <c r="BK124" i="2"/>
  <c r="BK154" i="2"/>
  <c r="J129" i="3"/>
  <c r="BK138" i="3"/>
  <c r="BK185" i="3"/>
  <c r="J195" i="3"/>
  <c r="J178" i="3"/>
  <c r="BK129" i="3"/>
  <c r="BK148" i="3"/>
  <c r="J198" i="3"/>
  <c r="J193" i="3"/>
  <c r="J160" i="3"/>
  <c r="BK170" i="3"/>
  <c r="BK127" i="3"/>
  <c r="BK152" i="3"/>
  <c r="J130" i="4"/>
  <c r="J172" i="4"/>
  <c r="BK166" i="4"/>
  <c r="J189" i="9"/>
  <c r="BK191" i="9"/>
  <c r="BK170" i="9"/>
  <c r="BK155" i="9"/>
  <c r="BK138" i="9"/>
  <c r="J174" i="10"/>
  <c r="BK141" i="10"/>
  <c r="J155" i="10"/>
  <c r="BK139" i="10"/>
  <c r="J134" i="11"/>
  <c r="J162" i="11"/>
  <c r="J127" i="11"/>
  <c r="J142" i="11"/>
  <c r="BK137" i="11"/>
  <c r="BK160" i="12"/>
  <c r="J172" i="12"/>
  <c r="BK184" i="12"/>
  <c r="J129" i="12"/>
  <c r="J192" i="15"/>
  <c r="BK133" i="15"/>
  <c r="J155" i="15"/>
  <c r="J167" i="15"/>
  <c r="J140" i="15"/>
  <c r="BK129" i="15"/>
  <c r="BK147" i="15"/>
  <c r="BK136" i="15"/>
  <c r="BK129" i="16"/>
  <c r="J160" i="16"/>
  <c r="J129" i="16"/>
  <c r="J178" i="16"/>
  <c r="J199" i="16"/>
  <c r="BK178" i="16"/>
  <c r="J162" i="16"/>
  <c r="J148" i="16"/>
  <c r="J193" i="17"/>
  <c r="J150" i="17"/>
  <c r="BK191" i="17"/>
  <c r="J164" i="17"/>
  <c r="BK187" i="17"/>
  <c r="BK195" i="17"/>
  <c r="BK152" i="17"/>
  <c r="BK154" i="19"/>
  <c r="J148" i="19"/>
  <c r="BK176" i="19"/>
  <c r="BK146" i="19"/>
  <c r="BK139" i="19"/>
  <c r="BK141" i="19"/>
  <c r="J134" i="19"/>
  <c r="BK189" i="20"/>
  <c r="BK152" i="20"/>
  <c r="BK131" i="20"/>
  <c r="BK187" i="20"/>
  <c r="J160" i="20"/>
  <c r="J172" i="20"/>
  <c r="BK148" i="20"/>
  <c r="J172" i="21"/>
  <c r="J133" i="21"/>
  <c r="BK151" i="21"/>
  <c r="BK149" i="21"/>
  <c r="BK137" i="22"/>
  <c r="J187" i="23"/>
  <c r="BK172" i="23"/>
  <c r="J133" i="23"/>
  <c r="BK180" i="23"/>
  <c r="J150" i="23"/>
  <c r="BK127" i="23"/>
  <c r="J160" i="23"/>
  <c r="J168" i="23"/>
  <c r="J141" i="23"/>
  <c r="BK168" i="24"/>
  <c r="BK149" i="24"/>
  <c r="BK151" i="24"/>
  <c r="BK143" i="24"/>
  <c r="BK126" i="24"/>
  <c r="J149" i="24"/>
  <c r="BK187" i="25"/>
  <c r="BK158" i="25"/>
  <c r="J189" i="25"/>
  <c r="J168" i="25"/>
  <c r="BK146" i="25"/>
  <c r="BK174" i="25"/>
  <c r="J154" i="25"/>
  <c r="J124" i="25"/>
  <c r="J184" i="25"/>
  <c r="BK154" i="25"/>
  <c r="J141" i="25"/>
  <c r="BK131" i="25"/>
  <c r="BK129" i="25"/>
  <c r="BK200" i="26"/>
  <c r="J184" i="26"/>
  <c r="J170" i="26"/>
  <c r="J150" i="26"/>
  <c r="J131" i="26"/>
  <c r="J197" i="26"/>
  <c r="J145" i="26"/>
  <c r="BK194" i="26"/>
  <c r="J172" i="26"/>
  <c r="BK158" i="26"/>
  <c r="J152" i="26"/>
  <c r="BK186" i="26"/>
  <c r="BK139" i="28"/>
  <c r="J126" i="28"/>
  <c r="BK195" i="28"/>
  <c r="J158" i="28"/>
  <c r="J211" i="28"/>
  <c r="BK188" i="28"/>
  <c r="BK150" i="28"/>
  <c r="BK148" i="29"/>
  <c r="J129" i="29"/>
  <c r="BK155" i="29"/>
  <c r="J166" i="30"/>
  <c r="BK148" i="30"/>
  <c r="BK164" i="30"/>
  <c r="J146" i="30"/>
  <c r="BK127" i="30"/>
  <c r="BK146" i="30"/>
  <c r="BK137" i="30"/>
  <c r="J129" i="30"/>
  <c r="J154" i="31"/>
  <c r="BK160" i="31"/>
  <c r="J122" i="31"/>
  <c r="BK156" i="31"/>
  <c r="BK149" i="31"/>
  <c r="BK129" i="31"/>
  <c r="J147" i="32"/>
  <c r="BK162" i="32"/>
  <c r="BK139" i="32"/>
  <c r="BK154" i="32"/>
  <c r="BK134" i="32"/>
  <c r="J164" i="32"/>
  <c r="BK145" i="32"/>
  <c r="J141" i="32"/>
  <c r="BK179" i="33"/>
  <c r="BK162" i="33"/>
  <c r="BK142" i="33"/>
  <c r="BK127" i="33"/>
  <c r="BK164" i="33"/>
  <c r="J174" i="33"/>
  <c r="BK170" i="33"/>
  <c r="J164" i="33"/>
  <c r="J137" i="33"/>
  <c r="J131" i="33"/>
  <c r="J177" i="34"/>
  <c r="J156" i="34"/>
  <c r="BK164" i="34"/>
  <c r="J148" i="34"/>
  <c r="J127" i="34"/>
  <c r="J168" i="34"/>
  <c r="J145" i="34"/>
  <c r="BK168" i="34"/>
  <c r="BK139" i="34"/>
  <c r="BK153" i="35"/>
  <c r="BK152" i="35"/>
  <c r="J162" i="35"/>
  <c r="J152" i="35"/>
  <c r="BK173" i="35"/>
  <c r="J155" i="35"/>
  <c r="J171" i="36"/>
  <c r="J153" i="36"/>
  <c r="J139" i="36"/>
  <c r="BK171" i="36"/>
  <c r="J162" i="36"/>
  <c r="J133" i="36"/>
  <c r="J152" i="36"/>
  <c r="J137" i="36"/>
  <c r="BK160" i="37"/>
  <c r="BK147" i="37"/>
  <c r="J155" i="37"/>
  <c r="J147" i="37"/>
  <c r="BK169" i="37"/>
  <c r="J139" i="37"/>
  <c r="BK125" i="37"/>
  <c r="J155" i="4"/>
  <c r="BK161" i="4"/>
  <c r="BK139" i="4"/>
  <c r="BK179" i="5"/>
  <c r="BK195" i="5"/>
  <c r="J195" i="5"/>
  <c r="J179" i="5"/>
  <c r="BK154" i="5"/>
  <c r="J148" i="5"/>
  <c r="BK191" i="5"/>
  <c r="J164" i="5"/>
  <c r="J191" i="5"/>
  <c r="BK176" i="5"/>
  <c r="BK131" i="5"/>
  <c r="J187" i="5"/>
  <c r="BK174" i="5"/>
  <c r="BK166" i="5"/>
  <c r="J154" i="5"/>
  <c r="BK144" i="5"/>
  <c r="BK129" i="5"/>
  <c r="J182" i="5"/>
  <c r="J158" i="5"/>
  <c r="J142" i="5"/>
  <c r="BK134" i="5"/>
  <c r="BK156" i="5"/>
  <c r="BK145" i="5"/>
  <c r="J158" i="6"/>
  <c r="BK195" i="6"/>
  <c r="J162" i="6"/>
  <c r="BK129" i="6"/>
  <c r="BK198" i="6"/>
  <c r="J166" i="6"/>
  <c r="BK148" i="6"/>
  <c r="BK187" i="6"/>
  <c r="BK180" i="6"/>
  <c r="BK178" i="6"/>
  <c r="BK164" i="6"/>
  <c r="BK133" i="6"/>
  <c r="J164" i="6"/>
  <c r="BK143" i="6"/>
  <c r="BK176" i="7"/>
  <c r="J136" i="7"/>
  <c r="BK172" i="7"/>
  <c r="BK170" i="7"/>
  <c r="J146" i="8"/>
  <c r="BK152" i="8"/>
  <c r="J166" i="8"/>
  <c r="J149" i="8"/>
  <c r="J170" i="8"/>
  <c r="J142" i="8"/>
  <c r="BK137" i="8"/>
  <c r="J124" i="8"/>
  <c r="J191" i="9"/>
  <c r="BK162" i="9"/>
  <c r="J198" i="9"/>
  <c r="BK180" i="9"/>
  <c r="BK136" i="10"/>
  <c r="J133" i="10"/>
  <c r="BK123" i="10"/>
  <c r="J191" i="11"/>
  <c r="BK176" i="11"/>
  <c r="J152" i="11"/>
  <c r="J124" i="11"/>
  <c r="BK195" i="11"/>
  <c r="J182" i="11"/>
  <c r="BK154" i="11"/>
  <c r="J137" i="11"/>
  <c r="J184" i="11"/>
  <c r="BK174" i="11"/>
  <c r="J144" i="11"/>
  <c r="BK164" i="11"/>
  <c r="BK141" i="11"/>
  <c r="BK152" i="11"/>
  <c r="J192" i="12"/>
  <c r="J152" i="12"/>
  <c r="J199" i="12"/>
  <c r="J135" i="13"/>
  <c r="BK149" i="13"/>
  <c r="BK129" i="13"/>
  <c r="BK211" i="14"/>
  <c r="J174" i="14"/>
  <c r="J165" i="14"/>
  <c r="BK129" i="14"/>
  <c r="J153" i="14"/>
  <c r="J205" i="14"/>
  <c r="BK174" i="14"/>
  <c r="J182" i="14"/>
  <c r="J158" i="14"/>
  <c r="J184" i="14"/>
  <c r="BK158" i="14"/>
  <c r="J146" i="14"/>
  <c r="J194" i="15"/>
  <c r="BK163" i="15"/>
  <c r="BK161" i="15"/>
  <c r="J147" i="15"/>
  <c r="BK192" i="15"/>
  <c r="J161" i="15"/>
  <c r="BK178" i="15"/>
  <c r="J141" i="15"/>
  <c r="J143" i="15"/>
  <c r="BK140" i="15"/>
  <c r="BK164" i="16"/>
  <c r="BK151" i="16"/>
  <c r="BK189" i="16"/>
  <c r="BK154" i="16"/>
  <c r="BK137" i="16"/>
  <c r="BK124" i="16"/>
  <c r="BK191" i="16"/>
  <c r="J139" i="16"/>
  <c r="J166" i="16"/>
  <c r="BK181" i="16"/>
  <c r="BK145" i="16"/>
  <c r="J145" i="16"/>
  <c r="J185" i="17"/>
  <c r="BK141" i="17"/>
  <c r="BK162" i="17"/>
  <c r="BK127" i="17"/>
  <c r="J201" i="17"/>
  <c r="BK176" i="17"/>
  <c r="BK185" i="17"/>
  <c r="BK168" i="17"/>
  <c r="BK189" i="17"/>
  <c r="BK170" i="17"/>
  <c r="J138" i="17"/>
  <c r="J172" i="18"/>
  <c r="J161" i="18"/>
  <c r="BK172" i="18"/>
  <c r="J159" i="18"/>
  <c r="J136" i="18"/>
  <c r="J155" i="18"/>
  <c r="BK155" i="18"/>
  <c r="J139" i="18"/>
  <c r="J126" i="18"/>
  <c r="BK182" i="19"/>
  <c r="J152" i="19"/>
  <c r="J179" i="19"/>
  <c r="BK170" i="19"/>
  <c r="BK145" i="19"/>
  <c r="BK189" i="19"/>
  <c r="J162" i="19"/>
  <c r="J141" i="19"/>
  <c r="BK148" i="19"/>
  <c r="J127" i="19"/>
  <c r="BK131" i="19"/>
  <c r="J137" i="19"/>
  <c r="J182" i="20"/>
  <c r="BK172" i="20"/>
  <c r="J150" i="20"/>
  <c r="J141" i="20"/>
  <c r="BK133" i="20"/>
  <c r="J191" i="20"/>
  <c r="J170" i="20"/>
  <c r="BK155" i="20"/>
  <c r="BK141" i="20"/>
  <c r="BK193" i="20"/>
  <c r="J176" i="20"/>
  <c r="BK160" i="20"/>
  <c r="BK138" i="20"/>
  <c r="BK139" i="21"/>
  <c r="J174" i="21"/>
  <c r="J157" i="21"/>
  <c r="J130" i="21"/>
  <c r="J147" i="21"/>
  <c r="J126" i="21"/>
  <c r="J163" i="21"/>
  <c r="BK147" i="21"/>
  <c r="BK124" i="22"/>
  <c r="J182" i="22"/>
  <c r="BK158" i="22"/>
  <c r="BK144" i="22"/>
  <c r="BK197" i="22"/>
  <c r="BK149" i="22"/>
  <c r="J189" i="22"/>
  <c r="J168" i="22"/>
  <c r="J144" i="22"/>
  <c r="J191" i="22"/>
  <c r="BK184" i="22"/>
  <c r="J134" i="22"/>
  <c r="BK200" i="23"/>
  <c r="J178" i="23"/>
  <c r="J166" i="23"/>
  <c r="J182" i="23"/>
  <c r="J174" i="23"/>
  <c r="J145" i="23"/>
  <c r="J135" i="23"/>
  <c r="BK162" i="23"/>
  <c r="J191" i="23"/>
  <c r="BK150" i="23"/>
  <c r="J138" i="23"/>
  <c r="J166" i="24"/>
  <c r="J155" i="24"/>
  <c r="BK174" i="24"/>
  <c r="BK155" i="24"/>
  <c r="BK136" i="24"/>
  <c r="J126" i="24"/>
  <c r="BK139" i="24"/>
  <c r="BK130" i="24"/>
  <c r="J145" i="24"/>
  <c r="BK147" i="24"/>
  <c r="J179" i="25"/>
  <c r="J195" i="25"/>
  <c r="BK164" i="25"/>
  <c r="BK141" i="25"/>
  <c r="J162" i="25"/>
  <c r="J149" i="25"/>
  <c r="BK139" i="25"/>
  <c r="J187" i="25"/>
  <c r="BK166" i="25"/>
  <c r="J145" i="25"/>
  <c r="BK145" i="25"/>
  <c r="J131" i="25"/>
  <c r="BK124" i="25"/>
  <c r="J199" i="26"/>
  <c r="J162" i="26"/>
  <c r="J141" i="26"/>
  <c r="J129" i="26"/>
  <c r="BK184" i="26"/>
  <c r="BK150" i="26"/>
  <c r="J200" i="26"/>
  <c r="BK179" i="26"/>
  <c r="J166" i="26"/>
  <c r="BK141" i="26"/>
  <c r="J178" i="26"/>
  <c r="BK160" i="26"/>
  <c r="BK133" i="26"/>
  <c r="BK181" i="26"/>
  <c r="J141" i="27"/>
  <c r="J168" i="27"/>
  <c r="J139" i="27"/>
  <c r="BK168" i="27"/>
  <c r="J158" i="27"/>
  <c r="BK147" i="27"/>
  <c r="J135" i="27"/>
  <c r="BK149" i="27"/>
  <c r="J127" i="27"/>
  <c r="BK209" i="28"/>
  <c r="J170" i="28"/>
  <c r="J146" i="28"/>
  <c r="J192" i="28"/>
  <c r="BK172" i="28"/>
  <c r="BK160" i="28"/>
  <c r="J141" i="28"/>
  <c r="J129" i="28"/>
  <c r="J200" i="28"/>
  <c r="BK180" i="28"/>
  <c r="BK155" i="28"/>
  <c r="J131" i="28"/>
  <c r="BK200" i="28"/>
  <c r="BK168" i="28"/>
  <c r="J207" i="28"/>
  <c r="J188" i="28"/>
  <c r="J165" i="28"/>
  <c r="J160" i="28"/>
  <c r="J139" i="28"/>
  <c r="J194" i="29"/>
  <c r="BK186" i="29"/>
  <c r="BK167" i="29"/>
  <c r="BK157" i="29"/>
  <c r="BK141" i="29"/>
  <c r="BK196" i="29"/>
  <c r="J175" i="29"/>
  <c r="J163" i="29"/>
  <c r="BK153" i="29"/>
  <c r="BK129" i="29"/>
  <c r="J183" i="29"/>
  <c r="J145" i="29"/>
  <c r="BK138" i="29"/>
  <c r="J169" i="29"/>
  <c r="J148" i="29"/>
  <c r="BK124" i="29"/>
  <c r="BK158" i="30"/>
  <c r="BK144" i="30"/>
  <c r="J162" i="30"/>
  <c r="BK124" i="30"/>
  <c r="BK153" i="30"/>
  <c r="BK139" i="30"/>
  <c r="J127" i="30"/>
  <c r="J158" i="31"/>
  <c r="BK145" i="31"/>
  <c r="BK137" i="31"/>
  <c r="BK139" i="31"/>
  <c r="BK151" i="31"/>
  <c r="BK134" i="31"/>
  <c r="BK143" i="31"/>
  <c r="BK148" i="33"/>
  <c r="J179" i="33"/>
  <c r="J162" i="33"/>
  <c r="BK177" i="33"/>
  <c r="J153" i="33"/>
  <c r="BK156" i="33"/>
  <c r="J183" i="34"/>
  <c r="BK172" i="34"/>
  <c r="J142" i="34"/>
  <c r="BK162" i="34"/>
  <c r="BK145" i="34"/>
  <c r="J125" i="34"/>
  <c r="BK166" i="34"/>
  <c r="J137" i="34"/>
  <c r="J162" i="34"/>
  <c r="BK150" i="34"/>
  <c r="J171" i="35"/>
  <c r="J133" i="35"/>
  <c r="BK150" i="35"/>
  <c r="J125" i="35"/>
  <c r="BK155" i="35"/>
  <c r="J137" i="35"/>
  <c r="BK162" i="35"/>
  <c r="J139" i="35"/>
  <c r="J175" i="36"/>
  <c r="J158" i="36"/>
  <c r="BK133" i="36"/>
  <c r="BK173" i="36"/>
  <c r="BK164" i="36"/>
  <c r="BK137" i="36"/>
  <c r="BK162" i="36"/>
  <c r="BK139" i="36"/>
  <c r="J131" i="36"/>
  <c r="BK158" i="37"/>
  <c r="BK144" i="37"/>
  <c r="J127" i="37"/>
  <c r="BK139" i="37"/>
  <c r="BK173" i="37"/>
  <c r="BK162" i="37"/>
  <c r="J152" i="37"/>
  <c r="J137" i="37"/>
  <c r="J125" i="37"/>
  <c r="J168" i="7"/>
  <c r="BK151" i="7"/>
  <c r="BK139" i="7"/>
  <c r="J123" i="7"/>
  <c r="J144" i="8"/>
  <c r="BK195" i="8"/>
  <c r="J178" i="9"/>
  <c r="J172" i="9"/>
  <c r="BK189" i="9"/>
  <c r="J129" i="9"/>
  <c r="J126" i="14"/>
  <c r="J136" i="15"/>
  <c r="BK194" i="15"/>
  <c r="BK181" i="15"/>
  <c r="BK159" i="15"/>
  <c r="BK168" i="16"/>
  <c r="J170" i="18"/>
  <c r="BK128" i="18"/>
  <c r="BK174" i="18"/>
  <c r="J168" i="19"/>
  <c r="BK187" i="19"/>
  <c r="J187" i="19"/>
  <c r="J195" i="20"/>
  <c r="J133" i="20"/>
  <c r="BK166" i="20"/>
  <c r="BK174" i="21"/>
  <c r="BK128" i="21"/>
  <c r="J128" i="21"/>
  <c r="J168" i="21"/>
  <c r="J197" i="22"/>
  <c r="BK141" i="22"/>
  <c r="BK166" i="22"/>
  <c r="BK187" i="22"/>
  <c r="J149" i="22"/>
  <c r="J154" i="22"/>
  <c r="J195" i="23"/>
  <c r="BK164" i="23"/>
  <c r="BK160" i="23"/>
  <c r="BK176" i="23"/>
  <c r="BK155" i="10"/>
  <c r="BK161" i="10"/>
  <c r="BK145" i="10"/>
  <c r="BK197" i="11"/>
  <c r="J166" i="11"/>
  <c r="J154" i="11"/>
  <c r="BK189" i="11"/>
  <c r="BK184" i="11"/>
  <c r="BK142" i="11"/>
  <c r="J189" i="11"/>
  <c r="BK146" i="11"/>
  <c r="J141" i="11"/>
  <c r="J145" i="11"/>
  <c r="BK134" i="11"/>
  <c r="J181" i="12"/>
  <c r="J150" i="12"/>
  <c r="J176" i="12"/>
  <c r="J190" i="12"/>
  <c r="BK166" i="12"/>
  <c r="J131" i="12"/>
  <c r="BK176" i="12"/>
  <c r="J141" i="12"/>
  <c r="J158" i="12"/>
  <c r="BK143" i="12"/>
  <c r="J137" i="13"/>
  <c r="J151" i="13"/>
  <c r="BK125" i="13"/>
  <c r="J125" i="13"/>
  <c r="BK141" i="13"/>
  <c r="J195" i="14"/>
  <c r="BK196" i="15"/>
  <c r="J163" i="15"/>
  <c r="J124" i="15"/>
  <c r="BK175" i="15"/>
  <c r="BK143" i="15"/>
  <c r="BK156" i="16"/>
  <c r="J184" i="16"/>
  <c r="BK146" i="16"/>
  <c r="BK195" i="16"/>
  <c r="J134" i="16"/>
  <c r="BK153" i="10"/>
  <c r="BK143" i="10"/>
  <c r="J170" i="11"/>
  <c r="BK166" i="13"/>
  <c r="BK137" i="13"/>
  <c r="BK155" i="13"/>
  <c r="BK131" i="14"/>
  <c r="BK168" i="14"/>
  <c r="J178" i="14"/>
  <c r="BK188" i="14"/>
  <c r="BK155" i="14"/>
  <c r="BK157" i="14"/>
  <c r="J157" i="15"/>
  <c r="BK173" i="15"/>
  <c r="BK165" i="15"/>
  <c r="BK124" i="15"/>
  <c r="BK131" i="15"/>
  <c r="J146" i="16"/>
  <c r="J158" i="16"/>
  <c r="J164" i="16"/>
  <c r="J176" i="16"/>
  <c r="BK141" i="16"/>
  <c r="J155" i="17"/>
  <c r="J143" i="17"/>
  <c r="BK180" i="17"/>
  <c r="BK172" i="17"/>
  <c r="J178" i="17"/>
  <c r="BK157" i="18"/>
  <c r="J133" i="18"/>
  <c r="BK153" i="18"/>
  <c r="BK158" i="19"/>
  <c r="BK172" i="19"/>
  <c r="J193" i="19"/>
  <c r="J160" i="19"/>
  <c r="J146" i="19"/>
  <c r="BK127" i="19"/>
  <c r="BK195" i="20"/>
  <c r="BK143" i="20"/>
  <c r="BK198" i="20"/>
  <c r="J123" i="21"/>
  <c r="J151" i="21"/>
  <c r="BK148" i="22"/>
  <c r="J160" i="22"/>
  <c r="J141" i="22"/>
  <c r="BK187" i="23"/>
  <c r="J189" i="23"/>
  <c r="BK131" i="23"/>
  <c r="J158" i="23"/>
  <c r="BK176" i="24"/>
  <c r="BK172" i="24"/>
  <c r="J172" i="24"/>
  <c r="J133" i="24"/>
  <c r="J156" i="25"/>
  <c r="J137" i="25"/>
  <c r="J188" i="26"/>
  <c r="J135" i="26"/>
  <c r="BK155" i="26"/>
  <c r="BK190" i="26"/>
  <c r="J143" i="26"/>
  <c r="J168" i="26"/>
  <c r="BK166" i="27"/>
  <c r="J122" i="27"/>
  <c r="BK141" i="27"/>
  <c r="J129" i="27"/>
  <c r="J164" i="28"/>
  <c r="J174" i="28"/>
  <c r="BK131" i="28"/>
  <c r="J150" i="28"/>
  <c r="J186" i="28"/>
  <c r="J184" i="28"/>
  <c r="J148" i="28"/>
  <c r="BK181" i="29"/>
  <c r="BK144" i="29"/>
  <c r="J181" i="29"/>
  <c r="J131" i="29"/>
  <c r="J124" i="29"/>
  <c r="J164" i="30"/>
  <c r="BK160" i="30"/>
  <c r="BK162" i="30"/>
  <c r="J160" i="31"/>
  <c r="BK162" i="31"/>
  <c r="J151" i="31"/>
  <c r="J127" i="31"/>
  <c r="J156" i="32"/>
  <c r="BK129" i="32"/>
  <c r="BK147" i="32"/>
  <c r="BK174" i="33"/>
  <c r="BK131" i="33"/>
  <c r="BK172" i="33"/>
  <c r="J142" i="33"/>
  <c r="BK183" i="34"/>
  <c r="J150" i="34"/>
  <c r="J131" i="34"/>
  <c r="BK142" i="34"/>
  <c r="BK158" i="35"/>
  <c r="J169" i="35"/>
  <c r="J131" i="35"/>
  <c r="BK127" i="35"/>
  <c r="J150" i="36"/>
  <c r="BK155" i="36"/>
  <c r="BK160" i="36"/>
  <c r="J141" i="37"/>
  <c r="J171" i="37"/>
  <c r="J153" i="37"/>
  <c r="J123" i="4"/>
  <c r="BK163" i="4"/>
  <c r="BK149" i="4"/>
  <c r="BK136" i="4"/>
  <c r="J128" i="4"/>
  <c r="J168" i="4"/>
  <c r="J141" i="4"/>
  <c r="J160" i="5"/>
  <c r="J193" i="5"/>
  <c r="BK189" i="5"/>
  <c r="BK170" i="5"/>
  <c r="J152" i="5"/>
  <c r="BK141" i="5"/>
  <c r="BK193" i="5"/>
  <c r="J144" i="5"/>
  <c r="BK184" i="5"/>
  <c r="BK152" i="5"/>
  <c r="J134" i="5"/>
  <c r="J176" i="5"/>
  <c r="J172" i="5"/>
  <c r="BK158" i="5"/>
  <c r="J145" i="5"/>
  <c r="J131" i="5"/>
  <c r="BK127" i="5"/>
  <c r="BK164" i="5"/>
  <c r="J156" i="5"/>
  <c r="BK137" i="5"/>
  <c r="J127" i="5"/>
  <c r="BK146" i="5"/>
  <c r="J178" i="6"/>
  <c r="BK201" i="6"/>
  <c r="BK174" i="6"/>
  <c r="BK145" i="6"/>
  <c r="J127" i="6"/>
  <c r="J200" i="6"/>
  <c r="J174" i="6"/>
  <c r="BK150" i="6"/>
  <c r="BK189" i="6"/>
  <c r="J182" i="6"/>
  <c r="BK160" i="6"/>
  <c r="J187" i="6"/>
  <c r="J150" i="6"/>
  <c r="BK127" i="6"/>
  <c r="BK158" i="6"/>
  <c r="J133" i="6"/>
  <c r="J170" i="7"/>
  <c r="J176" i="7"/>
  <c r="BK164" i="8"/>
  <c r="BK149" i="8"/>
  <c r="J164" i="8"/>
  <c r="J193" i="8"/>
  <c r="BK160" i="8"/>
  <c r="J148" i="8"/>
  <c r="BK179" i="8"/>
  <c r="BK154" i="8"/>
  <c r="BK139" i="8"/>
  <c r="BK124" i="8"/>
  <c r="J193" i="9"/>
  <c r="J166" i="9"/>
  <c r="BK201" i="9"/>
  <c r="BK182" i="9"/>
  <c r="BK168" i="9"/>
  <c r="BK145" i="9"/>
  <c r="J135" i="9"/>
  <c r="BK185" i="9"/>
  <c r="BK174" i="9"/>
  <c r="BK143" i="9"/>
  <c r="J185" i="9"/>
  <c r="J162" i="9"/>
  <c r="J143" i="9"/>
  <c r="J127" i="9"/>
  <c r="J168" i="10"/>
  <c r="BK128" i="10"/>
  <c r="J161" i="10"/>
  <c r="J145" i="10"/>
  <c r="BK168" i="10"/>
  <c r="BK149" i="10"/>
  <c r="J130" i="10"/>
  <c r="J179" i="11"/>
  <c r="J158" i="11"/>
  <c r="BK131" i="11"/>
  <c r="BK191" i="11"/>
  <c r="BK170" i="11"/>
  <c r="J160" i="12"/>
  <c r="BK180" i="14"/>
  <c r="J161" i="14"/>
  <c r="BK198" i="14"/>
  <c r="BK164" i="14"/>
  <c r="J192" i="14"/>
  <c r="BK207" i="14"/>
  <c r="J170" i="14"/>
  <c r="J133" i="14"/>
  <c r="BK165" i="14"/>
  <c r="J157" i="14"/>
  <c r="BK141" i="14"/>
  <c r="J196" i="15"/>
  <c r="BK155" i="15"/>
  <c r="BK190" i="15"/>
  <c r="J151" i="16"/>
  <c r="BK172" i="16"/>
  <c r="J142" i="16"/>
  <c r="BK149" i="16"/>
  <c r="J198" i="17"/>
  <c r="J160" i="17"/>
  <c r="J195" i="17"/>
  <c r="BK133" i="17"/>
  <c r="J145" i="17"/>
  <c r="BK174" i="17"/>
  <c r="BK182" i="17"/>
  <c r="BK155" i="17"/>
  <c r="J180" i="17"/>
  <c r="BK131" i="17"/>
  <c r="BK163" i="18"/>
  <c r="BK136" i="18"/>
  <c r="J153" i="18"/>
  <c r="BK166" i="18"/>
  <c r="J123" i="18"/>
  <c r="J151" i="18"/>
  <c r="BK123" i="18"/>
  <c r="J164" i="19"/>
  <c r="J195" i="19"/>
  <c r="J182" i="19"/>
  <c r="BK160" i="19"/>
  <c r="BK195" i="19"/>
  <c r="J172" i="19"/>
  <c r="BK149" i="19"/>
  <c r="BK152" i="19"/>
  <c r="J131" i="19"/>
  <c r="BK137" i="19"/>
  <c r="BK124" i="19"/>
  <c r="J200" i="20"/>
  <c r="BK185" i="20"/>
  <c r="BK176" i="20"/>
  <c r="BK170" i="20"/>
  <c r="BK145" i="20"/>
  <c r="J135" i="20"/>
  <c r="BK201" i="20"/>
  <c r="BK182" i="20"/>
  <c r="J162" i="20"/>
  <c r="J129" i="20"/>
  <c r="J178" i="20"/>
  <c r="J155" i="20"/>
  <c r="BK135" i="20"/>
  <c r="BK163" i="21"/>
  <c r="BK136" i="21"/>
  <c r="J176" i="21"/>
  <c r="BK168" i="21"/>
  <c r="BK126" i="21"/>
  <c r="J145" i="21"/>
  <c r="J166" i="21"/>
  <c r="J155" i="21"/>
  <c r="BK123" i="21"/>
  <c r="BK168" i="22"/>
  <c r="BK191" i="22"/>
  <c r="BK174" i="22"/>
  <c r="J148" i="22"/>
  <c r="J127" i="22"/>
  <c r="J176" i="22"/>
  <c r="BK170" i="22"/>
  <c r="J146" i="22"/>
  <c r="J172" i="22"/>
  <c r="BK156" i="22"/>
  <c r="J137" i="22"/>
  <c r="BK189" i="22"/>
  <c r="BK162" i="22"/>
  <c r="BK146" i="22"/>
  <c r="BK134" i="22"/>
  <c r="BK185" i="23"/>
  <c r="J180" i="23"/>
  <c r="BK158" i="23"/>
  <c r="BK191" i="23"/>
  <c r="J176" i="23"/>
  <c r="BK155" i="23"/>
  <c r="BK143" i="23"/>
  <c r="BK189" i="23"/>
  <c r="J155" i="23"/>
  <c r="J164" i="23"/>
  <c r="BK135" i="23"/>
  <c r="BK141" i="23"/>
  <c r="J161" i="24"/>
  <c r="J143" i="24"/>
  <c r="J168" i="24"/>
  <c r="J153" i="24"/>
  <c r="J130" i="24"/>
  <c r="BK163" i="24"/>
  <c r="J141" i="24"/>
  <c r="J136" i="24"/>
  <c r="BK161" i="24"/>
  <c r="BK145" i="24"/>
  <c r="BK195" i="25"/>
  <c r="J146" i="25"/>
  <c r="J197" i="25"/>
  <c r="J166" i="25"/>
  <c r="BK148" i="26"/>
  <c r="J186" i="26"/>
  <c r="J160" i="26"/>
  <c r="BK145" i="26"/>
  <c r="BK131" i="26"/>
  <c r="BK168" i="26"/>
  <c r="J127" i="26"/>
  <c r="J155" i="26"/>
  <c r="J137" i="27"/>
  <c r="BK158" i="27"/>
  <c r="BK135" i="27"/>
  <c r="BK162" i="27"/>
  <c r="J151" i="27"/>
  <c r="J143" i="27"/>
  <c r="BK127" i="27"/>
  <c r="J147" i="27"/>
  <c r="BK211" i="28"/>
  <c r="BK174" i="28"/>
  <c r="BK148" i="28"/>
  <c r="J198" i="28"/>
  <c r="BK184" i="28"/>
  <c r="BK161" i="28"/>
  <c r="BK143" i="28"/>
  <c r="BK133" i="28"/>
  <c r="J209" i="28"/>
  <c r="BK190" i="28"/>
  <c r="J153" i="28"/>
  <c r="BK203" i="28"/>
  <c r="J182" i="28"/>
  <c r="BK205" i="28"/>
  <c r="BK186" i="28"/>
  <c r="BK176" i="28"/>
  <c r="J162" i="28"/>
  <c r="BK126" i="28"/>
  <c r="J188" i="29"/>
  <c r="BK175" i="29"/>
  <c r="J165" i="29"/>
  <c r="BK143" i="29"/>
  <c r="BK194" i="29"/>
  <c r="BK173" i="29"/>
  <c r="J159" i="29"/>
  <c r="BK145" i="29"/>
  <c r="J127" i="29"/>
  <c r="BK159" i="29"/>
  <c r="J141" i="29"/>
  <c r="J167" i="29"/>
  <c r="BK131" i="29"/>
  <c r="J151" i="30"/>
  <c r="J141" i="30"/>
  <c r="J139" i="30"/>
  <c r="J158" i="30"/>
  <c r="BK164" i="31"/>
  <c r="J147" i="31"/>
  <c r="BK154" i="31"/>
  <c r="J164" i="31"/>
  <c r="J139" i="31"/>
  <c r="BK127" i="31"/>
  <c r="J135" i="34"/>
  <c r="BK139" i="35"/>
  <c r="J147" i="35"/>
  <c r="J158" i="35"/>
  <c r="BK144" i="35"/>
  <c r="J127" i="35"/>
  <c r="BK160" i="35"/>
  <c r="BK137" i="35"/>
  <c r="J166" i="36"/>
  <c r="J155" i="36"/>
  <c r="J147" i="36"/>
  <c r="BK175" i="36"/>
  <c r="BK166" i="36"/>
  <c r="BK150" i="36"/>
  <c r="BK125" i="36"/>
  <c r="BK153" i="36"/>
  <c r="J144" i="36"/>
  <c r="J162" i="37"/>
  <c r="BK152" i="37"/>
  <c r="J144" i="37"/>
  <c r="BK166" i="37"/>
  <c r="BK137" i="37"/>
  <c r="J164" i="37"/>
  <c r="BK150" i="37"/>
  <c r="BK127" i="37"/>
  <c r="J131" i="37"/>
  <c r="BK199" i="2"/>
  <c r="BK193" i="2"/>
  <c r="J191" i="2"/>
  <c r="J186" i="2"/>
  <c r="J184" i="2"/>
  <c r="J181" i="2"/>
  <c r="BK176" i="2"/>
  <c r="J174" i="2"/>
  <c r="BK170" i="2"/>
  <c r="J168" i="2"/>
  <c r="BK164" i="2"/>
  <c r="BK156" i="2"/>
  <c r="J142" i="2"/>
  <c r="J137" i="2"/>
  <c r="AS94" i="1"/>
  <c r="BK158" i="2"/>
  <c r="BK149" i="2"/>
  <c r="BK174" i="3"/>
  <c r="J135" i="3"/>
  <c r="J180" i="3"/>
  <c r="J191" i="3"/>
  <c r="BK180" i="3"/>
  <c r="BK155" i="3"/>
  <c r="J170" i="3"/>
  <c r="BK131" i="3"/>
  <c r="BK193" i="3"/>
  <c r="BK172" i="3"/>
  <c r="BK143" i="3"/>
  <c r="BK160" i="3"/>
  <c r="J164" i="3"/>
  <c r="J131" i="3"/>
  <c r="J176" i="4"/>
  <c r="BK168" i="4"/>
  <c r="J149" i="5"/>
  <c r="J168" i="5"/>
  <c r="BK172" i="5"/>
  <c r="BK200" i="6"/>
  <c r="J193" i="6"/>
  <c r="BK191" i="6"/>
  <c r="J152" i="6"/>
  <c r="BK187" i="9"/>
  <c r="J170" i="9"/>
  <c r="J131" i="9"/>
  <c r="BK131" i="9"/>
  <c r="BK127" i="9"/>
  <c r="J157" i="10"/>
  <c r="BK172" i="10"/>
  <c r="J139" i="10"/>
  <c r="BK159" i="10"/>
  <c r="BK126" i="10"/>
  <c r="BK190" i="12"/>
  <c r="J155" i="12"/>
  <c r="BK185" i="6"/>
  <c r="J131" i="6"/>
  <c r="J172" i="7"/>
  <c r="BK168" i="7"/>
  <c r="BK149" i="7"/>
  <c r="BK128" i="7"/>
  <c r="J149" i="7"/>
  <c r="BK126" i="7"/>
  <c r="BK145" i="8"/>
  <c r="J141" i="8"/>
  <c r="BK189" i="8"/>
  <c r="BK193" i="8"/>
  <c r="J187" i="8"/>
  <c r="BK182" i="8"/>
  <c r="BK141" i="8"/>
  <c r="BK198" i="9"/>
  <c r="J200" i="9"/>
  <c r="BK160" i="9"/>
  <c r="BK166" i="9"/>
  <c r="J158" i="9"/>
  <c r="J153" i="10"/>
  <c r="BK151" i="10"/>
  <c r="J172" i="10"/>
  <c r="J147" i="10"/>
  <c r="J174" i="11"/>
  <c r="BK166" i="11"/>
  <c r="J160" i="11"/>
  <c r="BK124" i="11"/>
  <c r="BK160" i="11"/>
  <c r="J131" i="11"/>
  <c r="BK162" i="14"/>
  <c r="J190" i="15"/>
  <c r="J175" i="15"/>
  <c r="J133" i="17"/>
  <c r="BK200" i="17"/>
  <c r="J166" i="17"/>
  <c r="BK148" i="17"/>
  <c r="BK141" i="18"/>
  <c r="J128" i="18"/>
  <c r="BK149" i="18"/>
  <c r="J166" i="19"/>
  <c r="BK191" i="19"/>
  <c r="J198" i="20"/>
  <c r="BK164" i="20"/>
  <c r="BK200" i="20"/>
  <c r="J164" i="20"/>
  <c r="J189" i="20"/>
  <c r="J158" i="20"/>
  <c r="BK153" i="21"/>
  <c r="BK159" i="21"/>
  <c r="J139" i="21"/>
  <c r="BK176" i="22"/>
  <c r="J162" i="22"/>
  <c r="J193" i="22"/>
  <c r="J172" i="23"/>
  <c r="BK148" i="23"/>
  <c r="J170" i="23"/>
  <c r="J185" i="23"/>
  <c r="J131" i="23"/>
  <c r="BK123" i="24"/>
  <c r="J174" i="24"/>
  <c r="J159" i="24"/>
  <c r="BK168" i="25"/>
  <c r="BK191" i="25"/>
  <c r="BK179" i="25"/>
  <c r="BK144" i="25"/>
  <c r="J152" i="25"/>
  <c r="BK137" i="25"/>
  <c r="J190" i="26"/>
  <c r="J158" i="26"/>
  <c r="J194" i="26"/>
  <c r="BK176" i="26"/>
  <c r="J155" i="27"/>
  <c r="J153" i="27"/>
  <c r="J180" i="28"/>
  <c r="J213" i="28"/>
  <c r="J155" i="28"/>
  <c r="BK213" i="28"/>
  <c r="BK141" i="28"/>
  <c r="BK158" i="28"/>
  <c r="BK182" i="28"/>
  <c r="J155" i="29"/>
  <c r="J144" i="29"/>
  <c r="J138" i="29"/>
  <c r="BK151" i="30"/>
  <c r="J134" i="30"/>
  <c r="BK134" i="30"/>
  <c r="BK141" i="31"/>
  <c r="J162" i="31"/>
  <c r="J129" i="31"/>
  <c r="J143" i="32"/>
  <c r="BK149" i="32"/>
  <c r="J158" i="32"/>
  <c r="BK141" i="32"/>
  <c r="J145" i="33"/>
  <c r="BK168" i="33"/>
  <c r="J148" i="33"/>
  <c r="J139" i="33"/>
  <c r="J135" i="33"/>
  <c r="BK153" i="34"/>
  <c r="J158" i="34"/>
  <c r="J172" i="34"/>
  <c r="BK135" i="34"/>
  <c r="BK166" i="35"/>
  <c r="J144" i="35"/>
  <c r="BK164" i="35"/>
  <c r="BK125" i="35"/>
  <c r="J127" i="36"/>
  <c r="BK144" i="36"/>
  <c r="BK147" i="36"/>
  <c r="BK131" i="37"/>
  <c r="J166" i="7"/>
  <c r="BK136" i="7"/>
  <c r="BK155" i="7"/>
  <c r="BK143" i="7"/>
  <c r="J155" i="7"/>
  <c r="J141" i="7"/>
  <c r="J129" i="8"/>
  <c r="BK156" i="11"/>
  <c r="J156" i="11"/>
  <c r="J172" i="11"/>
  <c r="BK200" i="12"/>
  <c r="J174" i="12"/>
  <c r="BK145" i="12"/>
  <c r="J200" i="12"/>
  <c r="BK155" i="12"/>
  <c r="BK168" i="12"/>
  <c r="J135" i="12"/>
  <c r="BK152" i="12"/>
  <c r="J145" i="12"/>
  <c r="BK158" i="13"/>
  <c r="J162" i="13"/>
  <c r="BK135" i="13"/>
  <c r="J155" i="13"/>
  <c r="J145" i="13"/>
  <c r="BK203" i="14"/>
  <c r="J200" i="14"/>
  <c r="BK143" i="14"/>
  <c r="BK172" i="14"/>
  <c r="BK195" i="14"/>
  <c r="BK192" i="14"/>
  <c r="J168" i="14"/>
  <c r="BK170" i="14"/>
  <c r="J129" i="14"/>
  <c r="BK136" i="14"/>
  <c r="BK169" i="15"/>
  <c r="BK145" i="15"/>
  <c r="J181" i="15"/>
  <c r="J138" i="15"/>
  <c r="BK151" i="15"/>
  <c r="BK167" i="15"/>
  <c r="BK138" i="15"/>
  <c r="BK193" i="16"/>
  <c r="J144" i="16"/>
  <c r="J186" i="16"/>
  <c r="BK142" i="16"/>
  <c r="J189" i="16"/>
  <c r="BK176" i="16"/>
  <c r="BK170" i="16"/>
  <c r="BK144" i="16"/>
  <c r="J189" i="17"/>
  <c r="BK135" i="17"/>
  <c r="BK138" i="17"/>
  <c r="BK161" i="18"/>
  <c r="BK130" i="18"/>
  <c r="J189" i="19"/>
  <c r="BK144" i="19"/>
  <c r="J176" i="19"/>
  <c r="J139" i="19"/>
  <c r="BK168" i="19"/>
  <c r="J154" i="19"/>
  <c r="BK142" i="19"/>
  <c r="BK164" i="19"/>
  <c r="BK180" i="20"/>
  <c r="BK158" i="20"/>
  <c r="BK127" i="20"/>
  <c r="J185" i="20"/>
  <c r="BK168" i="20"/>
  <c r="J131" i="20"/>
  <c r="J180" i="20"/>
  <c r="J143" i="20"/>
  <c r="J127" i="20"/>
  <c r="J149" i="21"/>
  <c r="BK176" i="21"/>
  <c r="BK161" i="21"/>
  <c r="J136" i="21"/>
  <c r="J143" i="21"/>
  <c r="J153" i="21"/>
  <c r="BK195" i="22"/>
  <c r="BK193" i="22"/>
  <c r="BK172" i="22"/>
  <c r="J129" i="22"/>
  <c r="J174" i="22"/>
  <c r="J152" i="22"/>
  <c r="J170" i="22"/>
  <c r="BK142" i="22"/>
  <c r="J164" i="22"/>
  <c r="J142" i="22"/>
  <c r="BK198" i="23"/>
  <c r="BK174" i="23"/>
  <c r="J127" i="23"/>
  <c r="J148" i="23"/>
  <c r="BK195" i="23"/>
  <c r="J129" i="23"/>
  <c r="BK152" i="23"/>
  <c r="BK133" i="23"/>
  <c r="BK157" i="24"/>
  <c r="J139" i="24"/>
  <c r="BK159" i="24"/>
  <c r="BK133" i="24"/>
  <c r="J147" i="24"/>
  <c r="BK166" i="24"/>
  <c r="BK153" i="24"/>
  <c r="BK189" i="25"/>
  <c r="J144" i="25"/>
  <c r="BK176" i="25"/>
  <c r="J193" i="25"/>
  <c r="BK160" i="25"/>
  <c r="BK127" i="25"/>
  <c r="J164" i="25"/>
  <c r="BK162" i="25"/>
  <c r="J145" i="27"/>
  <c r="BK160" i="27"/>
  <c r="J166" i="27"/>
  <c r="J149" i="27"/>
  <c r="BK132" i="27"/>
  <c r="BK125" i="27"/>
  <c r="J172" i="28"/>
  <c r="J203" i="28"/>
  <c r="J176" i="28"/>
  <c r="BK146" i="28"/>
  <c r="BK198" i="28"/>
  <c r="J161" i="28"/>
  <c r="J136" i="28"/>
  <c r="BK165" i="28"/>
  <c r="J195" i="28"/>
  <c r="BK164" i="28"/>
  <c r="J143" i="28"/>
  <c r="J190" i="29"/>
  <c r="J173" i="29"/>
  <c r="J161" i="29"/>
  <c r="J133" i="29"/>
  <c r="BK188" i="29"/>
  <c r="BK165" i="29"/>
  <c r="BK136" i="29"/>
  <c r="BK163" i="29"/>
  <c r="BK133" i="29"/>
  <c r="BK140" i="29"/>
  <c r="J160" i="30"/>
  <c r="J131" i="30"/>
  <c r="J153" i="30"/>
  <c r="BK129" i="30"/>
  <c r="J144" i="30"/>
  <c r="BK131" i="30"/>
  <c r="J149" i="31"/>
  <c r="BK147" i="31"/>
  <c r="BK158" i="31"/>
  <c r="BK124" i="31"/>
  <c r="J141" i="31"/>
  <c r="BK143" i="32"/>
  <c r="BK160" i="32"/>
  <c r="J162" i="32"/>
  <c r="J139" i="32"/>
  <c r="J122" i="32"/>
  <c r="J134" i="32"/>
  <c r="J124" i="32"/>
  <c r="J129" i="32"/>
  <c r="J172" i="33"/>
  <c r="BK139" i="33"/>
  <c r="J170" i="33"/>
  <c r="J150" i="33"/>
  <c r="J168" i="33"/>
  <c r="J125" i="33"/>
  <c r="BK125" i="33"/>
  <c r="J174" i="34"/>
  <c r="J166" i="34"/>
  <c r="BK179" i="34"/>
  <c r="BK127" i="34"/>
  <c r="BK177" i="34"/>
  <c r="BK148" i="34"/>
  <c r="J164" i="34"/>
  <c r="J160" i="35"/>
  <c r="J175" i="35"/>
  <c r="BK133" i="35"/>
  <c r="J153" i="35"/>
  <c r="J166" i="35"/>
  <c r="BK147" i="35"/>
  <c r="J169" i="36"/>
  <c r="BK152" i="36"/>
  <c r="J125" i="36"/>
  <c r="BK158" i="36"/>
  <c r="J173" i="36"/>
  <c r="BK127" i="36"/>
  <c r="BK175" i="37"/>
  <c r="J150" i="37"/>
  <c r="J175" i="37"/>
  <c r="J160" i="37"/>
  <c r="J133" i="37"/>
  <c r="J158" i="37"/>
  <c r="BK133" i="37"/>
  <c r="J145" i="2"/>
  <c r="J134" i="2"/>
  <c r="BK162" i="2"/>
  <c r="BK160" i="2"/>
  <c r="J158" i="2"/>
  <c r="J127" i="2"/>
  <c r="BK191" i="3"/>
  <c r="J148" i="3"/>
  <c r="J187" i="3"/>
  <c r="J152" i="3"/>
  <c r="BK189" i="3"/>
  <c r="BK176" i="3"/>
  <c r="J200" i="3"/>
  <c r="BK162" i="3"/>
  <c r="BK200" i="3"/>
  <c r="BK201" i="3"/>
  <c r="J174" i="3"/>
  <c r="BK198" i="3"/>
  <c r="BK168" i="3"/>
  <c r="BK158" i="3"/>
  <c r="BK166" i="3"/>
  <c r="BK170" i="4"/>
  <c r="BK174" i="4"/>
  <c r="J170" i="4"/>
  <c r="J161" i="4"/>
  <c r="BK155" i="6"/>
  <c r="J174" i="7"/>
  <c r="J161" i="7"/>
  <c r="BK141" i="7"/>
  <c r="BK161" i="7"/>
  <c r="J143" i="7"/>
  <c r="J133" i="7"/>
  <c r="J139" i="8"/>
  <c r="BK176" i="8"/>
  <c r="BK162" i="8"/>
  <c r="J154" i="8"/>
  <c r="BK129" i="8"/>
  <c r="BK181" i="12"/>
  <c r="J188" i="12"/>
  <c r="J127" i="12"/>
  <c r="BK164" i="12"/>
  <c r="J127" i="13"/>
  <c r="J143" i="13"/>
  <c r="BK151" i="13"/>
  <c r="BK174" i="16"/>
  <c r="BK186" i="16"/>
  <c r="BK166" i="17"/>
  <c r="BK129" i="17"/>
  <c r="BK151" i="18"/>
  <c r="J174" i="18"/>
  <c r="BK139" i="18"/>
  <c r="J130" i="18"/>
  <c r="J157" i="18"/>
  <c r="BK126" i="18"/>
  <c r="BK184" i="19"/>
  <c r="BK193" i="19"/>
  <c r="J156" i="19"/>
  <c r="J170" i="19"/>
  <c r="J129" i="19"/>
  <c r="J145" i="19"/>
  <c r="BK166" i="19"/>
  <c r="J142" i="19"/>
  <c r="J201" i="20"/>
  <c r="BK178" i="20"/>
  <c r="J148" i="20"/>
  <c r="J138" i="20"/>
  <c r="J174" i="20"/>
  <c r="J152" i="20"/>
  <c r="J187" i="20"/>
  <c r="BK162" i="20"/>
  <c r="BK166" i="21"/>
  <c r="BK172" i="21"/>
  <c r="BK145" i="21"/>
  <c r="F34" i="2" l="1"/>
  <c r="P126" i="2"/>
  <c r="T126" i="2"/>
  <c r="T136" i="2"/>
  <c r="BK180" i="2"/>
  <c r="J180" i="2"/>
  <c r="J101" i="2" s="1"/>
  <c r="P188" i="2"/>
  <c r="P126" i="3"/>
  <c r="T130" i="3"/>
  <c r="BK147" i="3"/>
  <c r="J147" i="3"/>
  <c r="J100" i="3" s="1"/>
  <c r="P157" i="3"/>
  <c r="T184" i="3"/>
  <c r="R199" i="3"/>
  <c r="BK138" i="4"/>
  <c r="J138" i="4" s="1"/>
  <c r="J100" i="4" s="1"/>
  <c r="BK165" i="4"/>
  <c r="J165" i="4" s="1"/>
  <c r="J101" i="4"/>
  <c r="P136" i="5"/>
  <c r="BK151" i="5"/>
  <c r="J151" i="5"/>
  <c r="J100" i="5" s="1"/>
  <c r="P178" i="5"/>
  <c r="R186" i="5"/>
  <c r="R126" i="6"/>
  <c r="T130" i="6"/>
  <c r="BK147" i="6"/>
  <c r="J147" i="6" s="1"/>
  <c r="J100" i="6" s="1"/>
  <c r="P157" i="6"/>
  <c r="P184" i="6"/>
  <c r="T199" i="6"/>
  <c r="P125" i="7"/>
  <c r="P121" i="7"/>
  <c r="AU100" i="1" s="1"/>
  <c r="R138" i="7"/>
  <c r="R165" i="7"/>
  <c r="P136" i="8"/>
  <c r="R151" i="8"/>
  <c r="T186" i="8"/>
  <c r="P126" i="9"/>
  <c r="P130" i="9"/>
  <c r="BK140" i="9"/>
  <c r="J140" i="9" s="1"/>
  <c r="J99" i="9" s="1"/>
  <c r="T147" i="9"/>
  <c r="T157" i="9"/>
  <c r="T184" i="9"/>
  <c r="P199" i="9"/>
  <c r="R125" i="10"/>
  <c r="R121" i="10" s="1"/>
  <c r="P138" i="10"/>
  <c r="T165" i="10"/>
  <c r="P136" i="11"/>
  <c r="P151" i="11"/>
  <c r="T178" i="11"/>
  <c r="T186" i="11"/>
  <c r="BK130" i="12"/>
  <c r="J130" i="12" s="1"/>
  <c r="J98" i="12" s="1"/>
  <c r="R140" i="12"/>
  <c r="R147" i="12"/>
  <c r="BK157" i="12"/>
  <c r="J157" i="12"/>
  <c r="J102" i="12" s="1"/>
  <c r="BK124" i="13"/>
  <c r="P134" i="13"/>
  <c r="BK157" i="13"/>
  <c r="J157" i="13"/>
  <c r="J100" i="13"/>
  <c r="BK128" i="14"/>
  <c r="J128" i="14"/>
  <c r="J98" i="14" s="1"/>
  <c r="T128" i="14"/>
  <c r="R138" i="14"/>
  <c r="P152" i="14"/>
  <c r="T152" i="14"/>
  <c r="P167" i="14"/>
  <c r="BK194" i="14"/>
  <c r="J194" i="14" s="1"/>
  <c r="J103" i="14" s="1"/>
  <c r="BK202" i="14"/>
  <c r="J202" i="14" s="1"/>
  <c r="J104" i="14" s="1"/>
  <c r="T202" i="14"/>
  <c r="T150" i="15"/>
  <c r="P153" i="16"/>
  <c r="P122" i="16" s="1"/>
  <c r="AU109" i="1" s="1"/>
  <c r="T157" i="17"/>
  <c r="T125" i="18"/>
  <c r="T165" i="18"/>
  <c r="R126" i="19"/>
  <c r="P178" i="19"/>
  <c r="BK147" i="20"/>
  <c r="J147" i="20" s="1"/>
  <c r="J100" i="20" s="1"/>
  <c r="P138" i="21"/>
  <c r="T138" i="24"/>
  <c r="T136" i="25"/>
  <c r="P178" i="25"/>
  <c r="T130" i="26"/>
  <c r="T134" i="27"/>
  <c r="P136" i="31"/>
  <c r="T121" i="32"/>
  <c r="R126" i="32"/>
  <c r="T153" i="32"/>
  <c r="BK124" i="34"/>
  <c r="J124" i="34"/>
  <c r="J97" i="34" s="1"/>
  <c r="R134" i="34"/>
  <c r="P147" i="34"/>
  <c r="T155" i="34"/>
  <c r="R176" i="34"/>
  <c r="P136" i="19"/>
  <c r="BK153" i="32"/>
  <c r="J153" i="32"/>
  <c r="J100" i="32" s="1"/>
  <c r="BK155" i="34"/>
  <c r="J155" i="34" s="1"/>
  <c r="J102" i="34" s="1"/>
  <c r="R157" i="20"/>
  <c r="R199" i="20"/>
  <c r="BK165" i="21"/>
  <c r="J165" i="21"/>
  <c r="J101" i="21" s="1"/>
  <c r="BK121" i="31"/>
  <c r="J121" i="31" s="1"/>
  <c r="J97" i="31" s="1"/>
  <c r="P153" i="31"/>
  <c r="R124" i="35"/>
  <c r="P136" i="2"/>
  <c r="P122" i="2" s="1"/>
  <c r="AU95" i="1" s="1"/>
  <c r="R153" i="2"/>
  <c r="BK188" i="2"/>
  <c r="J188" i="2"/>
  <c r="J102" i="2" s="1"/>
  <c r="BK126" i="3"/>
  <c r="J126" i="3"/>
  <c r="J97" i="3" s="1"/>
  <c r="R130" i="3"/>
  <c r="T140" i="3"/>
  <c r="R125" i="4"/>
  <c r="R121" i="4"/>
  <c r="T138" i="4"/>
  <c r="P126" i="5"/>
  <c r="T126" i="5"/>
  <c r="P151" i="5"/>
  <c r="BK178" i="5"/>
  <c r="J178" i="5" s="1"/>
  <c r="J101" i="5" s="1"/>
  <c r="BK186" i="5"/>
  <c r="J186" i="5" s="1"/>
  <c r="J102" i="5" s="1"/>
  <c r="P130" i="6"/>
  <c r="R140" i="6"/>
  <c r="BK157" i="6"/>
  <c r="J157" i="6" s="1"/>
  <c r="J102" i="6" s="1"/>
  <c r="R184" i="6"/>
  <c r="R199" i="6"/>
  <c r="BK138" i="7"/>
  <c r="J138" i="7"/>
  <c r="J100" i="7" s="1"/>
  <c r="R136" i="8"/>
  <c r="T136" i="8"/>
  <c r="BK178" i="8"/>
  <c r="J178" i="8"/>
  <c r="J101" i="8" s="1"/>
  <c r="T178" i="8"/>
  <c r="BK126" i="9"/>
  <c r="R126" i="9"/>
  <c r="T130" i="9"/>
  <c r="BK147" i="9"/>
  <c r="J147" i="9" s="1"/>
  <c r="J100" i="9" s="1"/>
  <c r="P125" i="10"/>
  <c r="T138" i="10"/>
  <c r="P126" i="11"/>
  <c r="P122" i="11" s="1"/>
  <c r="AU104" i="1" s="1"/>
  <c r="R136" i="11"/>
  <c r="T136" i="11"/>
  <c r="T126" i="12"/>
  <c r="BK140" i="12"/>
  <c r="J140" i="12" s="1"/>
  <c r="J99" i="12"/>
  <c r="P147" i="12"/>
  <c r="BK183" i="12"/>
  <c r="J183" i="12"/>
  <c r="J103" i="12" s="1"/>
  <c r="T198" i="12"/>
  <c r="T124" i="13"/>
  <c r="T120" i="13" s="1"/>
  <c r="BK145" i="14"/>
  <c r="BK136" i="16"/>
  <c r="J136" i="16" s="1"/>
  <c r="J99" i="16" s="1"/>
  <c r="R188" i="16"/>
  <c r="BK126" i="17"/>
  <c r="J126" i="17"/>
  <c r="J97" i="17" s="1"/>
  <c r="T126" i="17"/>
  <c r="P157" i="17"/>
  <c r="P165" i="18"/>
  <c r="T136" i="19"/>
  <c r="P186" i="19"/>
  <c r="R138" i="21"/>
  <c r="BK136" i="22"/>
  <c r="J136" i="22" s="1"/>
  <c r="J99" i="22" s="1"/>
  <c r="P130" i="23"/>
  <c r="BK126" i="31"/>
  <c r="J126" i="31"/>
  <c r="J98" i="31"/>
  <c r="P126" i="32"/>
  <c r="R155" i="33"/>
  <c r="BK176" i="34"/>
  <c r="J176" i="34" s="1"/>
  <c r="J103" i="34" s="1"/>
  <c r="R149" i="35"/>
  <c r="R125" i="18"/>
  <c r="P138" i="18"/>
  <c r="R165" i="18"/>
  <c r="R151" i="19"/>
  <c r="R178" i="19"/>
  <c r="BK138" i="21"/>
  <c r="J138" i="21"/>
  <c r="J100" i="21" s="1"/>
  <c r="T165" i="21"/>
  <c r="P151" i="22"/>
  <c r="P126" i="23"/>
  <c r="BK140" i="23"/>
  <c r="J140" i="23" s="1"/>
  <c r="J99" i="23" s="1"/>
  <c r="R147" i="23"/>
  <c r="R157" i="23"/>
  <c r="P184" i="23"/>
  <c r="P199" i="23"/>
  <c r="T125" i="24"/>
  <c r="T121" i="24"/>
  <c r="T165" i="24"/>
  <c r="R126" i="25"/>
  <c r="T151" i="25"/>
  <c r="BK186" i="25"/>
  <c r="J186" i="25"/>
  <c r="J102" i="25" s="1"/>
  <c r="P130" i="26"/>
  <c r="P124" i="33"/>
  <c r="P134" i="33"/>
  <c r="P155" i="33"/>
  <c r="R124" i="34"/>
  <c r="BK134" i="34"/>
  <c r="J134" i="34"/>
  <c r="J99" i="34" s="1"/>
  <c r="R147" i="34"/>
  <c r="P155" i="34"/>
  <c r="T176" i="34"/>
  <c r="BK130" i="35"/>
  <c r="J130" i="35" s="1"/>
  <c r="J98" i="35" s="1"/>
  <c r="T136" i="35"/>
  <c r="BK149" i="35"/>
  <c r="J149" i="35"/>
  <c r="J101" i="35" s="1"/>
  <c r="P157" i="35"/>
  <c r="R136" i="16"/>
  <c r="R180" i="16"/>
  <c r="P130" i="17"/>
  <c r="BK136" i="19"/>
  <c r="J136" i="19" s="1"/>
  <c r="J99" i="19"/>
  <c r="T178" i="19"/>
  <c r="P130" i="20"/>
  <c r="T147" i="33"/>
  <c r="P124" i="35"/>
  <c r="R157" i="35"/>
  <c r="T165" i="7"/>
  <c r="P126" i="8"/>
  <c r="P122" i="8"/>
  <c r="AU101" i="1" s="1"/>
  <c r="R178" i="8"/>
  <c r="BK165" i="10"/>
  <c r="J165" i="10" s="1"/>
  <c r="J101" i="10" s="1"/>
  <c r="BK136" i="11"/>
  <c r="J136" i="11" s="1"/>
  <c r="J99" i="11"/>
  <c r="T151" i="11"/>
  <c r="R178" i="11"/>
  <c r="R186" i="11"/>
  <c r="P126" i="12"/>
  <c r="P130" i="12"/>
  <c r="T140" i="12"/>
  <c r="R157" i="12"/>
  <c r="P183" i="12"/>
  <c r="BK198" i="12"/>
  <c r="J198" i="12" s="1"/>
  <c r="J105" i="12" s="1"/>
  <c r="R134" i="13"/>
  <c r="P157" i="13"/>
  <c r="P128" i="14"/>
  <c r="P124" i="14" s="1"/>
  <c r="AU107" i="1"/>
  <c r="BK138" i="14"/>
  <c r="J138" i="14" s="1"/>
  <c r="J99" i="14" s="1"/>
  <c r="T138" i="14"/>
  <c r="BK152" i="14"/>
  <c r="J152" i="14"/>
  <c r="J101" i="14" s="1"/>
  <c r="R152" i="14"/>
  <c r="R124" i="14" s="1"/>
  <c r="T167" i="14"/>
  <c r="R194" i="14"/>
  <c r="P202" i="14"/>
  <c r="P135" i="15"/>
  <c r="P150" i="15"/>
  <c r="P177" i="15"/>
  <c r="T185" i="15"/>
  <c r="BK126" i="16"/>
  <c r="R153" i="16"/>
  <c r="T188" i="16"/>
  <c r="BK130" i="17"/>
  <c r="J130" i="17"/>
  <c r="J98" i="17" s="1"/>
  <c r="R140" i="17"/>
  <c r="BK138" i="18"/>
  <c r="J138" i="18" s="1"/>
  <c r="J100" i="18" s="1"/>
  <c r="BK165" i="18"/>
  <c r="J165" i="18"/>
  <c r="J101" i="18"/>
  <c r="BK130" i="20"/>
  <c r="J130" i="20"/>
  <c r="J98" i="20" s="1"/>
  <c r="R140" i="20"/>
  <c r="T147" i="20"/>
  <c r="R184" i="20"/>
  <c r="T199" i="20"/>
  <c r="T126" i="22"/>
  <c r="T122" i="22" s="1"/>
  <c r="T151" i="22"/>
  <c r="T186" i="22"/>
  <c r="BK130" i="23"/>
  <c r="J130" i="23"/>
  <c r="J98" i="23" s="1"/>
  <c r="P140" i="23"/>
  <c r="BK147" i="23"/>
  <c r="J147" i="23" s="1"/>
  <c r="J100" i="23"/>
  <c r="BK157" i="23"/>
  <c r="J157" i="23" s="1"/>
  <c r="J102" i="23" s="1"/>
  <c r="BK184" i="23"/>
  <c r="J184" i="23"/>
  <c r="J103" i="23"/>
  <c r="BK199" i="23"/>
  <c r="J199" i="23"/>
  <c r="J105" i="23" s="1"/>
  <c r="R125" i="24"/>
  <c r="R138" i="24"/>
  <c r="P136" i="25"/>
  <c r="P151" i="25"/>
  <c r="BK178" i="25"/>
  <c r="J178" i="25"/>
  <c r="J101" i="25" s="1"/>
  <c r="R186" i="25"/>
  <c r="T126" i="26"/>
  <c r="BK140" i="26"/>
  <c r="J140" i="26"/>
  <c r="J99" i="26"/>
  <c r="P147" i="26"/>
  <c r="T147" i="26"/>
  <c r="T157" i="26"/>
  <c r="R198" i="26"/>
  <c r="R124" i="27"/>
  <c r="R120" i="27" s="1"/>
  <c r="T124" i="27"/>
  <c r="BK157" i="27"/>
  <c r="J157" i="27" s="1"/>
  <c r="J100" i="27"/>
  <c r="P128" i="28"/>
  <c r="P124" i="28" s="1"/>
  <c r="AU121" i="1" s="1"/>
  <c r="BK138" i="28"/>
  <c r="J138" i="28"/>
  <c r="J99" i="28"/>
  <c r="T138" i="28"/>
  <c r="R145" i="28"/>
  <c r="T167" i="28"/>
  <c r="R202" i="28"/>
  <c r="P126" i="29"/>
  <c r="T126" i="29"/>
  <c r="T135" i="29"/>
  <c r="BK177" i="29"/>
  <c r="J177" i="29" s="1"/>
  <c r="J101" i="29" s="1"/>
  <c r="T185" i="29"/>
  <c r="R126" i="30"/>
  <c r="R136" i="30"/>
  <c r="P143" i="30"/>
  <c r="R155" i="30"/>
  <c r="BK136" i="31"/>
  <c r="J136" i="31"/>
  <c r="J99" i="31" s="1"/>
  <c r="BK136" i="32"/>
  <c r="J136" i="32"/>
  <c r="J99" i="32" s="1"/>
  <c r="P153" i="32"/>
  <c r="BK155" i="33"/>
  <c r="J155" i="33" s="1"/>
  <c r="J102" i="33" s="1"/>
  <c r="T124" i="35"/>
  <c r="T130" i="35"/>
  <c r="P168" i="35"/>
  <c r="T126" i="19"/>
  <c r="R186" i="19"/>
  <c r="R151" i="22"/>
  <c r="T130" i="23"/>
  <c r="T157" i="23"/>
  <c r="R199" i="23"/>
  <c r="T126" i="31"/>
  <c r="R121" i="32"/>
  <c r="R136" i="32"/>
  <c r="BK134" i="33"/>
  <c r="J134" i="33"/>
  <c r="J99" i="33" s="1"/>
  <c r="T155" i="33"/>
  <c r="P124" i="34"/>
  <c r="P123" i="34" s="1"/>
  <c r="AU127" i="1" s="1"/>
  <c r="P134" i="34"/>
  <c r="T147" i="34"/>
  <c r="R155" i="34"/>
  <c r="P176" i="34"/>
  <c r="BK124" i="35"/>
  <c r="J124" i="35" s="1"/>
  <c r="J97" i="35" s="1"/>
  <c r="R136" i="35"/>
  <c r="P149" i="35"/>
  <c r="T157" i="35"/>
  <c r="T124" i="36"/>
  <c r="R157" i="17"/>
  <c r="T199" i="17"/>
  <c r="P157" i="20"/>
  <c r="P125" i="21"/>
  <c r="BK121" i="32"/>
  <c r="J121" i="32"/>
  <c r="J97" i="32" s="1"/>
  <c r="T136" i="32"/>
  <c r="BK124" i="33"/>
  <c r="J124" i="33" s="1"/>
  <c r="J97" i="33" s="1"/>
  <c r="T134" i="33"/>
  <c r="P147" i="33"/>
  <c r="P176" i="33"/>
  <c r="BK136" i="35"/>
  <c r="J136" i="35"/>
  <c r="J99" i="35" s="1"/>
  <c r="BK157" i="35"/>
  <c r="J157" i="35"/>
  <c r="J102" i="35" s="1"/>
  <c r="T168" i="35"/>
  <c r="R124" i="36"/>
  <c r="BK136" i="36"/>
  <c r="J136" i="36"/>
  <c r="J99" i="36" s="1"/>
  <c r="BK168" i="36"/>
  <c r="J168" i="36"/>
  <c r="J103" i="36" s="1"/>
  <c r="R136" i="31"/>
  <c r="BK147" i="33"/>
  <c r="J147" i="33" s="1"/>
  <c r="J101" i="33"/>
  <c r="T134" i="34"/>
  <c r="R130" i="35"/>
  <c r="R168" i="35"/>
  <c r="T157" i="36"/>
  <c r="R136" i="2"/>
  <c r="P153" i="2"/>
  <c r="P180" i="2"/>
  <c r="R188" i="2"/>
  <c r="R122" i="2" s="1"/>
  <c r="T126" i="3"/>
  <c r="BK140" i="3"/>
  <c r="J140" i="3"/>
  <c r="J99" i="3" s="1"/>
  <c r="T147" i="3"/>
  <c r="BK157" i="3"/>
  <c r="J157" i="3" s="1"/>
  <c r="J102" i="3"/>
  <c r="R184" i="3"/>
  <c r="T199" i="3"/>
  <c r="P125" i="4"/>
  <c r="P121" i="4" s="1"/>
  <c r="AU97" i="1" s="1"/>
  <c r="P138" i="4"/>
  <c r="R165" i="4"/>
  <c r="BK136" i="5"/>
  <c r="J136" i="5" s="1"/>
  <c r="J99" i="5" s="1"/>
  <c r="R151" i="5"/>
  <c r="R178" i="5"/>
  <c r="T186" i="5"/>
  <c r="BK126" i="6"/>
  <c r="BK130" i="6"/>
  <c r="J130" i="6"/>
  <c r="J98" i="6" s="1"/>
  <c r="T140" i="6"/>
  <c r="T147" i="6"/>
  <c r="BK184" i="6"/>
  <c r="J184" i="6"/>
  <c r="J103" i="6"/>
  <c r="R125" i="7"/>
  <c r="R121" i="7"/>
  <c r="P138" i="7"/>
  <c r="P165" i="7"/>
  <c r="BK136" i="8"/>
  <c r="J136" i="8" s="1"/>
  <c r="J99" i="8" s="1"/>
  <c r="P151" i="8"/>
  <c r="P186" i="8"/>
  <c r="T126" i="9"/>
  <c r="P140" i="9"/>
  <c r="P147" i="9"/>
  <c r="P157" i="9"/>
  <c r="R184" i="9"/>
  <c r="BK199" i="9"/>
  <c r="J199" i="9"/>
  <c r="J105" i="9" s="1"/>
  <c r="BK135" i="15"/>
  <c r="J135" i="15" s="1"/>
  <c r="J99" i="15" s="1"/>
  <c r="T135" i="15"/>
  <c r="R177" i="15"/>
  <c r="R185" i="15"/>
  <c r="P136" i="16"/>
  <c r="P180" i="16"/>
  <c r="R126" i="17"/>
  <c r="P140" i="17"/>
  <c r="P147" i="17"/>
  <c r="R184" i="17"/>
  <c r="R199" i="17"/>
  <c r="BK125" i="18"/>
  <c r="J125" i="18"/>
  <c r="J98" i="18" s="1"/>
  <c r="R138" i="18"/>
  <c r="BK151" i="19"/>
  <c r="J151" i="19" s="1"/>
  <c r="J100" i="19" s="1"/>
  <c r="T186" i="19"/>
  <c r="R130" i="20"/>
  <c r="T140" i="20"/>
  <c r="P184" i="20"/>
  <c r="BK199" i="20"/>
  <c r="J199" i="20" s="1"/>
  <c r="J105" i="20" s="1"/>
  <c r="P126" i="22"/>
  <c r="P122" i="22" s="1"/>
  <c r="AU115" i="1" s="1"/>
  <c r="R136" i="22"/>
  <c r="R178" i="22"/>
  <c r="R186" i="22"/>
  <c r="R126" i="23"/>
  <c r="BK125" i="24"/>
  <c r="J125" i="24"/>
  <c r="J98" i="24" s="1"/>
  <c r="R165" i="24"/>
  <c r="R121" i="24" s="1"/>
  <c r="BK126" i="25"/>
  <c r="J126" i="25" s="1"/>
  <c r="J98" i="25" s="1"/>
  <c r="T126" i="25"/>
  <c r="T122" i="25" s="1"/>
  <c r="BK151" i="25"/>
  <c r="J151" i="25" s="1"/>
  <c r="J100" i="25" s="1"/>
  <c r="T178" i="25"/>
  <c r="P186" i="25"/>
  <c r="R126" i="26"/>
  <c r="T140" i="26"/>
  <c r="R147" i="26"/>
  <c r="P183" i="26"/>
  <c r="BK124" i="27"/>
  <c r="J124" i="27"/>
  <c r="J98" i="27"/>
  <c r="R134" i="27"/>
  <c r="T157" i="27"/>
  <c r="BK128" i="28"/>
  <c r="J128" i="28" s="1"/>
  <c r="J98" i="28" s="1"/>
  <c r="T128" i="28"/>
  <c r="P138" i="28"/>
  <c r="P145" i="28"/>
  <c r="T145" i="28"/>
  <c r="T124" i="28" s="1"/>
  <c r="P167" i="28"/>
  <c r="R194" i="28"/>
  <c r="T202" i="28"/>
  <c r="R135" i="29"/>
  <c r="T150" i="29"/>
  <c r="BK185" i="29"/>
  <c r="J185" i="29" s="1"/>
  <c r="J102" i="29"/>
  <c r="BK126" i="30"/>
  <c r="J126" i="30" s="1"/>
  <c r="J98" i="30" s="1"/>
  <c r="T136" i="30"/>
  <c r="T143" i="30"/>
  <c r="T150" i="30"/>
  <c r="T155" i="30"/>
  <c r="T136" i="31"/>
  <c r="R124" i="33"/>
  <c r="BK176" i="33"/>
  <c r="J176" i="33"/>
  <c r="J103" i="33" s="1"/>
  <c r="P124" i="36"/>
  <c r="R130" i="36"/>
  <c r="T136" i="36"/>
  <c r="R149" i="36"/>
  <c r="R168" i="36"/>
  <c r="T126" i="20"/>
  <c r="P140" i="20"/>
  <c r="R147" i="20"/>
  <c r="T184" i="20"/>
  <c r="BK126" i="22"/>
  <c r="J126" i="22" s="1"/>
  <c r="J98" i="22"/>
  <c r="BK151" i="22"/>
  <c r="J151" i="22" s="1"/>
  <c r="J100" i="22" s="1"/>
  <c r="BK178" i="22"/>
  <c r="J178" i="22"/>
  <c r="J101" i="22"/>
  <c r="BK186" i="22"/>
  <c r="J186" i="22"/>
  <c r="J102" i="22" s="1"/>
  <c r="BK130" i="26"/>
  <c r="J130" i="26"/>
  <c r="J98" i="26" s="1"/>
  <c r="P140" i="26"/>
  <c r="R157" i="26"/>
  <c r="BK183" i="26"/>
  <c r="J183" i="26"/>
  <c r="J103" i="26" s="1"/>
  <c r="BK198" i="26"/>
  <c r="J198" i="26"/>
  <c r="J105" i="26" s="1"/>
  <c r="BK152" i="28"/>
  <c r="J152" i="28"/>
  <c r="J101" i="28" s="1"/>
  <c r="BK167" i="28"/>
  <c r="J167" i="28" s="1"/>
  <c r="J102" i="28" s="1"/>
  <c r="P194" i="28"/>
  <c r="P202" i="28"/>
  <c r="BK126" i="29"/>
  <c r="J126" i="29"/>
  <c r="J98" i="29" s="1"/>
  <c r="R126" i="29"/>
  <c r="BK150" i="29"/>
  <c r="J150" i="29" s="1"/>
  <c r="J100" i="29" s="1"/>
  <c r="P177" i="29"/>
  <c r="R185" i="29"/>
  <c r="P126" i="30"/>
  <c r="P122" i="30" s="1"/>
  <c r="AU123" i="1" s="1"/>
  <c r="P136" i="30"/>
  <c r="R143" i="30"/>
  <c r="R122" i="30" s="1"/>
  <c r="R150" i="30"/>
  <c r="P155" i="30"/>
  <c r="R121" i="31"/>
  <c r="BK153" i="31"/>
  <c r="J153" i="31" s="1"/>
  <c r="J100" i="31" s="1"/>
  <c r="T124" i="33"/>
  <c r="BK126" i="2"/>
  <c r="J126" i="2"/>
  <c r="J98" i="2" s="1"/>
  <c r="R126" i="2"/>
  <c r="BK153" i="2"/>
  <c r="J153" i="2"/>
  <c r="J100" i="2" s="1"/>
  <c r="R180" i="2"/>
  <c r="T188" i="2"/>
  <c r="R126" i="3"/>
  <c r="P130" i="3"/>
  <c r="R140" i="3"/>
  <c r="P147" i="3"/>
  <c r="R157" i="3"/>
  <c r="BK184" i="3"/>
  <c r="J184" i="3" s="1"/>
  <c r="J103" i="3" s="1"/>
  <c r="BK199" i="3"/>
  <c r="J199" i="3"/>
  <c r="J105" i="3"/>
  <c r="BK125" i="4"/>
  <c r="J125" i="4"/>
  <c r="J98" i="4" s="1"/>
  <c r="R138" i="4"/>
  <c r="T165" i="4"/>
  <c r="BK126" i="5"/>
  <c r="J126" i="5"/>
  <c r="J98" i="5"/>
  <c r="R126" i="5"/>
  <c r="R122" i="5"/>
  <c r="T136" i="5"/>
  <c r="T126" i="6"/>
  <c r="BK140" i="6"/>
  <c r="J140" i="6" s="1"/>
  <c r="J99" i="6" s="1"/>
  <c r="P147" i="6"/>
  <c r="T157" i="6"/>
  <c r="P199" i="6"/>
  <c r="T125" i="7"/>
  <c r="T121" i="7" s="1"/>
  <c r="BK165" i="7"/>
  <c r="J165" i="7" s="1"/>
  <c r="J101" i="7" s="1"/>
  <c r="R126" i="8"/>
  <c r="R122" i="8" s="1"/>
  <c r="BK151" i="8"/>
  <c r="P178" i="8"/>
  <c r="R186" i="8"/>
  <c r="R130" i="9"/>
  <c r="R140" i="9"/>
  <c r="R147" i="9"/>
  <c r="R157" i="9"/>
  <c r="P184" i="9"/>
  <c r="R199" i="9"/>
  <c r="T125" i="10"/>
  <c r="T121" i="10" s="1"/>
  <c r="R138" i="10"/>
  <c r="R165" i="10"/>
  <c r="BK126" i="11"/>
  <c r="J126" i="11"/>
  <c r="J98" i="11" s="1"/>
  <c r="T126" i="11"/>
  <c r="T122" i="11"/>
  <c r="R151" i="11"/>
  <c r="P178" i="11"/>
  <c r="P186" i="11"/>
  <c r="R126" i="12"/>
  <c r="T130" i="12"/>
  <c r="BK147" i="12"/>
  <c r="J147" i="12" s="1"/>
  <c r="J100" i="12" s="1"/>
  <c r="T157" i="12"/>
  <c r="T183" i="12"/>
  <c r="R198" i="12"/>
  <c r="P124" i="13"/>
  <c r="P120" i="13"/>
  <c r="AU106" i="1" s="1"/>
  <c r="T134" i="13"/>
  <c r="T157" i="13"/>
  <c r="R128" i="14"/>
  <c r="P138" i="14"/>
  <c r="R145" i="14"/>
  <c r="T145" i="14"/>
  <c r="BK167" i="14"/>
  <c r="J167" i="14" s="1"/>
  <c r="J102" i="14" s="1"/>
  <c r="R167" i="14"/>
  <c r="P194" i="14"/>
  <c r="T194" i="14"/>
  <c r="R202" i="14"/>
  <c r="R126" i="15"/>
  <c r="R122" i="15" s="1"/>
  <c r="R135" i="15"/>
  <c r="BK150" i="15"/>
  <c r="J150" i="15" s="1"/>
  <c r="J100" i="15" s="1"/>
  <c r="T177" i="15"/>
  <c r="P185" i="15"/>
  <c r="T136" i="16"/>
  <c r="BK180" i="16"/>
  <c r="J180" i="16" s="1"/>
  <c r="J101" i="16" s="1"/>
  <c r="P188" i="16"/>
  <c r="T130" i="17"/>
  <c r="BK147" i="17"/>
  <c r="J147" i="17" s="1"/>
  <c r="J100" i="17"/>
  <c r="T147" i="17"/>
  <c r="P184" i="17"/>
  <c r="P199" i="17"/>
  <c r="P125" i="18"/>
  <c r="P121" i="18"/>
  <c r="AU111" i="1"/>
  <c r="T138" i="18"/>
  <c r="T121" i="18" s="1"/>
  <c r="P151" i="19"/>
  <c r="P122" i="19" s="1"/>
  <c r="AU112" i="1" s="1"/>
  <c r="BK186" i="19"/>
  <c r="J186" i="19" s="1"/>
  <c r="J102" i="19" s="1"/>
  <c r="BK126" i="20"/>
  <c r="J126" i="20"/>
  <c r="J97" i="20"/>
  <c r="R126" i="20"/>
  <c r="R125" i="20"/>
  <c r="BK140" i="20"/>
  <c r="J140" i="20" s="1"/>
  <c r="J99" i="20" s="1"/>
  <c r="P147" i="20"/>
  <c r="T157" i="20"/>
  <c r="P199" i="20"/>
  <c r="T125" i="21"/>
  <c r="T121" i="21"/>
  <c r="P165" i="21"/>
  <c r="P121" i="21" s="1"/>
  <c r="AU114" i="1" s="1"/>
  <c r="T136" i="22"/>
  <c r="T178" i="22"/>
  <c r="P125" i="24"/>
  <c r="P138" i="24"/>
  <c r="P165" i="24"/>
  <c r="P121" i="24" s="1"/>
  <c r="AU117" i="1" s="1"/>
  <c r="BK136" i="25"/>
  <c r="J136" i="25" s="1"/>
  <c r="J99" i="25" s="1"/>
  <c r="R151" i="25"/>
  <c r="R178" i="25"/>
  <c r="T186" i="25"/>
  <c r="P126" i="26"/>
  <c r="R140" i="26"/>
  <c r="BK157" i="26"/>
  <c r="J157" i="26" s="1"/>
  <c r="J102" i="26" s="1"/>
  <c r="T183" i="26"/>
  <c r="T198" i="26"/>
  <c r="P124" i="27"/>
  <c r="P120" i="27" s="1"/>
  <c r="AU120" i="1" s="1"/>
  <c r="P134" i="27"/>
  <c r="R157" i="27"/>
  <c r="P152" i="28"/>
  <c r="R167" i="28"/>
  <c r="T194" i="28"/>
  <c r="P135" i="29"/>
  <c r="P150" i="29"/>
  <c r="R177" i="29"/>
  <c r="P185" i="29"/>
  <c r="BK136" i="30"/>
  <c r="J136" i="30"/>
  <c r="J99" i="30" s="1"/>
  <c r="BK143" i="30"/>
  <c r="J143" i="30"/>
  <c r="J100" i="30" s="1"/>
  <c r="BK150" i="30"/>
  <c r="J150" i="30" s="1"/>
  <c r="J101" i="30" s="1"/>
  <c r="BK155" i="30"/>
  <c r="J155" i="30" s="1"/>
  <c r="J102" i="30" s="1"/>
  <c r="T121" i="31"/>
  <c r="R153" i="31"/>
  <c r="BK126" i="32"/>
  <c r="J126" i="32" s="1"/>
  <c r="J98" i="32" s="1"/>
  <c r="R153" i="32"/>
  <c r="BK126" i="15"/>
  <c r="J126" i="15"/>
  <c r="J98" i="15"/>
  <c r="R126" i="16"/>
  <c r="R122" i="16"/>
  <c r="BK153" i="16"/>
  <c r="J153" i="16" s="1"/>
  <c r="J100" i="16" s="1"/>
  <c r="BK188" i="16"/>
  <c r="J188" i="16"/>
  <c r="J102" i="16"/>
  <c r="R130" i="17"/>
  <c r="BK157" i="17"/>
  <c r="J157" i="17" s="1"/>
  <c r="J102" i="17" s="1"/>
  <c r="T184" i="17"/>
  <c r="BK199" i="17"/>
  <c r="J199" i="17"/>
  <c r="J105" i="17"/>
  <c r="BK126" i="19"/>
  <c r="J126" i="19"/>
  <c r="J98" i="19" s="1"/>
  <c r="R136" i="19"/>
  <c r="R122" i="19" s="1"/>
  <c r="BK178" i="19"/>
  <c r="J178" i="19" s="1"/>
  <c r="J101" i="19" s="1"/>
  <c r="P126" i="20"/>
  <c r="P125" i="20" s="1"/>
  <c r="AU113" i="1" s="1"/>
  <c r="T130" i="20"/>
  <c r="BK157" i="20"/>
  <c r="J157" i="20"/>
  <c r="J102" i="20" s="1"/>
  <c r="BK184" i="20"/>
  <c r="J184" i="20"/>
  <c r="J103" i="20" s="1"/>
  <c r="R125" i="21"/>
  <c r="R121" i="21" s="1"/>
  <c r="R165" i="21"/>
  <c r="R126" i="22"/>
  <c r="P136" i="22"/>
  <c r="P178" i="22"/>
  <c r="P186" i="22"/>
  <c r="T126" i="23"/>
  <c r="R140" i="23"/>
  <c r="P147" i="23"/>
  <c r="P157" i="23"/>
  <c r="R184" i="23"/>
  <c r="T199" i="23"/>
  <c r="BK126" i="26"/>
  <c r="J126" i="26" s="1"/>
  <c r="J97" i="26"/>
  <c r="R130" i="26"/>
  <c r="BK147" i="26"/>
  <c r="J147" i="26"/>
  <c r="J100" i="26" s="1"/>
  <c r="P157" i="26"/>
  <c r="R183" i="26"/>
  <c r="P198" i="26"/>
  <c r="BK134" i="27"/>
  <c r="J134" i="27" s="1"/>
  <c r="J99" i="27" s="1"/>
  <c r="P157" i="27"/>
  <c r="T153" i="31"/>
  <c r="P121" i="32"/>
  <c r="T126" i="32"/>
  <c r="T176" i="33"/>
  <c r="BK147" i="34"/>
  <c r="J147" i="34" s="1"/>
  <c r="J101" i="34" s="1"/>
  <c r="BK124" i="37"/>
  <c r="J124" i="37" s="1"/>
  <c r="J97" i="37" s="1"/>
  <c r="BK136" i="2"/>
  <c r="J136" i="2" s="1"/>
  <c r="J99" i="2"/>
  <c r="T153" i="2"/>
  <c r="T122" i="2" s="1"/>
  <c r="T180" i="2"/>
  <c r="BK130" i="3"/>
  <c r="J130" i="3"/>
  <c r="J98" i="3"/>
  <c r="P140" i="3"/>
  <c r="R147" i="3"/>
  <c r="T157" i="3"/>
  <c r="P184" i="3"/>
  <c r="P199" i="3"/>
  <c r="T125" i="4"/>
  <c r="T121" i="4"/>
  <c r="P165" i="4"/>
  <c r="R136" i="5"/>
  <c r="T151" i="5"/>
  <c r="T178" i="5"/>
  <c r="P186" i="5"/>
  <c r="P122" i="5" s="1"/>
  <c r="AU98" i="1" s="1"/>
  <c r="P126" i="6"/>
  <c r="P125" i="6" s="1"/>
  <c r="AU99" i="1" s="1"/>
  <c r="R130" i="6"/>
  <c r="P140" i="6"/>
  <c r="R147" i="6"/>
  <c r="R157" i="6"/>
  <c r="T184" i="6"/>
  <c r="BK199" i="6"/>
  <c r="J199" i="6" s="1"/>
  <c r="J105" i="6" s="1"/>
  <c r="BK125" i="7"/>
  <c r="J125" i="7" s="1"/>
  <c r="J98" i="7"/>
  <c r="T138" i="7"/>
  <c r="BK126" i="8"/>
  <c r="J126" i="8"/>
  <c r="J98" i="8" s="1"/>
  <c r="T126" i="8"/>
  <c r="T122" i="8"/>
  <c r="T151" i="8"/>
  <c r="BK186" i="8"/>
  <c r="J186" i="8" s="1"/>
  <c r="J102" i="8" s="1"/>
  <c r="BK130" i="9"/>
  <c r="J130" i="9" s="1"/>
  <c r="J98" i="9" s="1"/>
  <c r="T140" i="9"/>
  <c r="BK157" i="9"/>
  <c r="J157" i="9"/>
  <c r="J102" i="9" s="1"/>
  <c r="BK184" i="9"/>
  <c r="J184" i="9"/>
  <c r="J103" i="9" s="1"/>
  <c r="T199" i="9"/>
  <c r="BK125" i="10"/>
  <c r="J125" i="10" s="1"/>
  <c r="J98" i="10"/>
  <c r="BK138" i="10"/>
  <c r="J138" i="10" s="1"/>
  <c r="J100" i="10" s="1"/>
  <c r="P165" i="10"/>
  <c r="P121" i="10" s="1"/>
  <c r="AU103" i="1" s="1"/>
  <c r="R126" i="11"/>
  <c r="R122" i="11"/>
  <c r="BK151" i="11"/>
  <c r="J151" i="11"/>
  <c r="J100" i="11" s="1"/>
  <c r="BK178" i="11"/>
  <c r="J178" i="11"/>
  <c r="J101" i="11" s="1"/>
  <c r="BK186" i="11"/>
  <c r="J186" i="11"/>
  <c r="J102" i="11" s="1"/>
  <c r="BK126" i="12"/>
  <c r="R130" i="12"/>
  <c r="P140" i="12"/>
  <c r="T147" i="12"/>
  <c r="P157" i="12"/>
  <c r="R183" i="12"/>
  <c r="P198" i="12"/>
  <c r="R124" i="13"/>
  <c r="R120" i="13" s="1"/>
  <c r="BK134" i="13"/>
  <c r="J134" i="13" s="1"/>
  <c r="J99" i="13" s="1"/>
  <c r="R157" i="13"/>
  <c r="P145" i="14"/>
  <c r="P126" i="15"/>
  <c r="T126" i="15"/>
  <c r="T122" i="15" s="1"/>
  <c r="R150" i="15"/>
  <c r="BK177" i="15"/>
  <c r="J177" i="15"/>
  <c r="J101" i="15"/>
  <c r="BK185" i="15"/>
  <c r="J185" i="15"/>
  <c r="J102" i="15" s="1"/>
  <c r="P126" i="16"/>
  <c r="T126" i="16"/>
  <c r="T153" i="16"/>
  <c r="T180" i="16"/>
  <c r="P126" i="17"/>
  <c r="P125" i="17" s="1"/>
  <c r="AU110" i="1" s="1"/>
  <c r="BK140" i="17"/>
  <c r="J140" i="17"/>
  <c r="J99" i="17"/>
  <c r="T140" i="17"/>
  <c r="R147" i="17"/>
  <c r="BK184" i="17"/>
  <c r="J184" i="17" s="1"/>
  <c r="J103" i="17" s="1"/>
  <c r="P126" i="19"/>
  <c r="T151" i="19"/>
  <c r="T122" i="19"/>
  <c r="BK125" i="21"/>
  <c r="J125" i="21" s="1"/>
  <c r="J98" i="21" s="1"/>
  <c r="T138" i="21"/>
  <c r="BK126" i="23"/>
  <c r="J126" i="23"/>
  <c r="J97" i="23" s="1"/>
  <c r="R130" i="23"/>
  <c r="T140" i="23"/>
  <c r="T147" i="23"/>
  <c r="T184" i="23"/>
  <c r="BK138" i="24"/>
  <c r="J138" i="24"/>
  <c r="J100" i="24"/>
  <c r="BK165" i="24"/>
  <c r="J165" i="24"/>
  <c r="J101" i="24" s="1"/>
  <c r="P126" i="25"/>
  <c r="P122" i="25"/>
  <c r="AU118" i="1" s="1"/>
  <c r="R136" i="25"/>
  <c r="R122" i="25" s="1"/>
  <c r="R128" i="28"/>
  <c r="R138" i="28"/>
  <c r="BK145" i="28"/>
  <c r="J145" i="28" s="1"/>
  <c r="J100" i="28" s="1"/>
  <c r="R152" i="28"/>
  <c r="T152" i="28"/>
  <c r="BK194" i="28"/>
  <c r="J194" i="28" s="1"/>
  <c r="J103" i="28" s="1"/>
  <c r="BK202" i="28"/>
  <c r="J202" i="28" s="1"/>
  <c r="J104" i="28" s="1"/>
  <c r="BK135" i="29"/>
  <c r="J135" i="29"/>
  <c r="J99" i="29"/>
  <c r="R150" i="29"/>
  <c r="T177" i="29"/>
  <c r="T126" i="30"/>
  <c r="T122" i="30" s="1"/>
  <c r="P150" i="30"/>
  <c r="R126" i="31"/>
  <c r="P136" i="32"/>
  <c r="R134" i="33"/>
  <c r="R147" i="33"/>
  <c r="R176" i="33"/>
  <c r="T124" i="34"/>
  <c r="T123" i="34" s="1"/>
  <c r="P130" i="35"/>
  <c r="P136" i="35"/>
  <c r="T149" i="35"/>
  <c r="BK168" i="35"/>
  <c r="J168" i="35" s="1"/>
  <c r="J103" i="35"/>
  <c r="BK124" i="36"/>
  <c r="J124" i="36" s="1"/>
  <c r="J97" i="36" s="1"/>
  <c r="P130" i="36"/>
  <c r="P136" i="36"/>
  <c r="P149" i="36"/>
  <c r="BK157" i="36"/>
  <c r="J157" i="36"/>
  <c r="J102" i="36" s="1"/>
  <c r="P157" i="36"/>
  <c r="P168" i="36"/>
  <c r="T124" i="37"/>
  <c r="BK136" i="37"/>
  <c r="J136" i="37"/>
  <c r="J99" i="37" s="1"/>
  <c r="BK130" i="36"/>
  <c r="J130" i="36" s="1"/>
  <c r="J98" i="36" s="1"/>
  <c r="T130" i="36"/>
  <c r="R136" i="36"/>
  <c r="BK149" i="36"/>
  <c r="J149" i="36"/>
  <c r="J101" i="36" s="1"/>
  <c r="T149" i="36"/>
  <c r="R157" i="36"/>
  <c r="T168" i="36"/>
  <c r="P124" i="37"/>
  <c r="R124" i="37"/>
  <c r="BK130" i="37"/>
  <c r="J130" i="37"/>
  <c r="J98" i="37" s="1"/>
  <c r="P130" i="37"/>
  <c r="R130" i="37"/>
  <c r="T130" i="37"/>
  <c r="P136" i="37"/>
  <c r="R136" i="37"/>
  <c r="T136" i="37"/>
  <c r="BK149" i="37"/>
  <c r="J149" i="37" s="1"/>
  <c r="J101" i="37"/>
  <c r="P149" i="37"/>
  <c r="R149" i="37"/>
  <c r="T149" i="37"/>
  <c r="BK157" i="37"/>
  <c r="J157" i="37"/>
  <c r="J102" i="37"/>
  <c r="P157" i="37"/>
  <c r="R157" i="37"/>
  <c r="T157" i="37"/>
  <c r="BK168" i="37"/>
  <c r="J168" i="37"/>
  <c r="J103" i="37" s="1"/>
  <c r="P168" i="37"/>
  <c r="R168" i="37"/>
  <c r="T168" i="37"/>
  <c r="BK123" i="2"/>
  <c r="BK135" i="7"/>
  <c r="J135" i="7"/>
  <c r="J99" i="7"/>
  <c r="F122" i="12"/>
  <c r="BK123" i="5"/>
  <c r="BK122" i="7"/>
  <c r="J122" i="7" s="1"/>
  <c r="J97" i="7" s="1"/>
  <c r="BK122" i="10"/>
  <c r="J122" i="10" s="1"/>
  <c r="J97" i="10" s="1"/>
  <c r="BK123" i="11"/>
  <c r="J123" i="11" s="1"/>
  <c r="J97" i="11" s="1"/>
  <c r="BK154" i="12"/>
  <c r="J154" i="12"/>
  <c r="J101" i="12"/>
  <c r="BK125" i="14"/>
  <c r="J125" i="14"/>
  <c r="J97" i="14" s="1"/>
  <c r="BK123" i="16"/>
  <c r="J123" i="16"/>
  <c r="J97" i="16" s="1"/>
  <c r="BK135" i="18"/>
  <c r="J135" i="18"/>
  <c r="J99" i="18" s="1"/>
  <c r="BK122" i="18"/>
  <c r="J122" i="18" s="1"/>
  <c r="J97" i="18" s="1"/>
  <c r="BK197" i="23"/>
  <c r="J197" i="23" s="1"/>
  <c r="J104" i="23" s="1"/>
  <c r="BK154" i="17"/>
  <c r="J154" i="17" s="1"/>
  <c r="J101" i="17"/>
  <c r="BK135" i="10"/>
  <c r="J135" i="10" s="1"/>
  <c r="J99" i="10" s="1"/>
  <c r="BK196" i="12"/>
  <c r="J196" i="12"/>
  <c r="J104" i="12"/>
  <c r="BK123" i="15"/>
  <c r="J123" i="15"/>
  <c r="J97" i="15" s="1"/>
  <c r="BK123" i="22"/>
  <c r="J123" i="22"/>
  <c r="J97" i="22" s="1"/>
  <c r="BK123" i="25"/>
  <c r="J123" i="25"/>
  <c r="J97" i="25" s="1"/>
  <c r="BK125" i="28"/>
  <c r="J125" i="28" s="1"/>
  <c r="J97" i="28" s="1"/>
  <c r="BK146" i="35"/>
  <c r="J146" i="35" s="1"/>
  <c r="J100" i="35" s="1"/>
  <c r="BK146" i="36"/>
  <c r="J146" i="36" s="1"/>
  <c r="J100" i="36" s="1"/>
  <c r="BK122" i="4"/>
  <c r="J122" i="4" s="1"/>
  <c r="J97" i="4" s="1"/>
  <c r="BK154" i="20"/>
  <c r="J154" i="20"/>
  <c r="J101" i="20"/>
  <c r="BK135" i="24"/>
  <c r="J135" i="24"/>
  <c r="J99" i="24" s="1"/>
  <c r="BK154" i="26"/>
  <c r="J154" i="26"/>
  <c r="J101" i="26" s="1"/>
  <c r="BK144" i="33"/>
  <c r="J144" i="33"/>
  <c r="J100" i="33" s="1"/>
  <c r="BK154" i="3"/>
  <c r="J154" i="3" s="1"/>
  <c r="J101" i="3" s="1"/>
  <c r="BK135" i="4"/>
  <c r="J135" i="4" s="1"/>
  <c r="J99" i="4" s="1"/>
  <c r="BK154" i="6"/>
  <c r="J154" i="6" s="1"/>
  <c r="J101" i="6"/>
  <c r="BK197" i="6"/>
  <c r="J197" i="6" s="1"/>
  <c r="J104" i="6" s="1"/>
  <c r="BK123" i="8"/>
  <c r="J123" i="8"/>
  <c r="J97" i="8"/>
  <c r="BK123" i="19"/>
  <c r="J123" i="19"/>
  <c r="J97" i="19" s="1"/>
  <c r="BK122" i="21"/>
  <c r="J122" i="21"/>
  <c r="J97" i="21" s="1"/>
  <c r="BK122" i="24"/>
  <c r="J122" i="24"/>
  <c r="J97" i="24" s="1"/>
  <c r="BK121" i="27"/>
  <c r="J121" i="27" s="1"/>
  <c r="J97" i="27" s="1"/>
  <c r="BK197" i="20"/>
  <c r="J197" i="20" s="1"/>
  <c r="J104" i="20" s="1"/>
  <c r="BK135" i="21"/>
  <c r="J135" i="21" s="1"/>
  <c r="J99" i="21" s="1"/>
  <c r="BK196" i="26"/>
  <c r="J196" i="26" s="1"/>
  <c r="J104" i="26" s="1"/>
  <c r="BK130" i="33"/>
  <c r="J130" i="33"/>
  <c r="J98" i="33"/>
  <c r="BK130" i="34"/>
  <c r="J130" i="34"/>
  <c r="J98" i="34" s="1"/>
  <c r="BK197" i="3"/>
  <c r="J197" i="3"/>
  <c r="J104" i="3" s="1"/>
  <c r="BK154" i="9"/>
  <c r="J154" i="9"/>
  <c r="J101" i="9" s="1"/>
  <c r="BK197" i="9"/>
  <c r="J197" i="9" s="1"/>
  <c r="J104" i="9" s="1"/>
  <c r="BK121" i="13"/>
  <c r="J121" i="13" s="1"/>
  <c r="J97" i="13" s="1"/>
  <c r="BK197" i="17"/>
  <c r="J197" i="17" s="1"/>
  <c r="J104" i="17"/>
  <c r="BK154" i="23"/>
  <c r="J154" i="23" s="1"/>
  <c r="J101" i="23" s="1"/>
  <c r="BK123" i="29"/>
  <c r="J123" i="29"/>
  <c r="J97" i="29"/>
  <c r="BK123" i="30"/>
  <c r="J123" i="30"/>
  <c r="J97" i="30" s="1"/>
  <c r="BK144" i="34"/>
  <c r="J144" i="34"/>
  <c r="J100" i="34" s="1"/>
  <c r="BK146" i="37"/>
  <c r="J146" i="37"/>
  <c r="J100" i="37" s="1"/>
  <c r="F92" i="37"/>
  <c r="BE152" i="37"/>
  <c r="BE155" i="37"/>
  <c r="BE160" i="37"/>
  <c r="E113" i="37"/>
  <c r="BE125" i="37"/>
  <c r="BE127" i="37"/>
  <c r="BE131" i="37"/>
  <c r="BE137" i="37"/>
  <c r="BE141" i="37"/>
  <c r="BE153" i="37"/>
  <c r="BE158" i="37"/>
  <c r="BE162" i="37"/>
  <c r="BE164" i="37"/>
  <c r="BE139" i="37"/>
  <c r="BE147" i="37"/>
  <c r="BE150" i="37"/>
  <c r="BE166" i="37"/>
  <c r="BE169" i="37"/>
  <c r="BE171" i="37"/>
  <c r="J89" i="37"/>
  <c r="BE133" i="37"/>
  <c r="BE144" i="37"/>
  <c r="BE173" i="37"/>
  <c r="BE175" i="37"/>
  <c r="E85" i="36"/>
  <c r="BE127" i="36"/>
  <c r="F92" i="36"/>
  <c r="BE137" i="36"/>
  <c r="BE153" i="36"/>
  <c r="BE160" i="36"/>
  <c r="J89" i="36"/>
  <c r="BE147" i="36"/>
  <c r="BE150" i="36"/>
  <c r="BE155" i="36"/>
  <c r="BE158" i="36"/>
  <c r="BE166" i="36"/>
  <c r="BE131" i="36"/>
  <c r="BE139" i="36"/>
  <c r="BE152" i="36"/>
  <c r="BE162" i="36"/>
  <c r="BE125" i="36"/>
  <c r="BE133" i="36"/>
  <c r="BE141" i="36"/>
  <c r="BE144" i="36"/>
  <c r="BE164" i="36"/>
  <c r="BE169" i="36"/>
  <c r="BE171" i="36"/>
  <c r="BE173" i="36"/>
  <c r="BE175" i="36"/>
  <c r="F120" i="35"/>
  <c r="BE131" i="35"/>
  <c r="BE139" i="35"/>
  <c r="BE141" i="35"/>
  <c r="BE155" i="35"/>
  <c r="BE158" i="35"/>
  <c r="BE171" i="35"/>
  <c r="E85" i="35"/>
  <c r="J117" i="35"/>
  <c r="BE164" i="35"/>
  <c r="BE173" i="35"/>
  <c r="BE175" i="35"/>
  <c r="BE125" i="35"/>
  <c r="BE133" i="35"/>
  <c r="BE137" i="35"/>
  <c r="BE152" i="35"/>
  <c r="BE160" i="35"/>
  <c r="BE162" i="35"/>
  <c r="BE127" i="35"/>
  <c r="BE144" i="35"/>
  <c r="BE147" i="35"/>
  <c r="BE150" i="35"/>
  <c r="BE153" i="35"/>
  <c r="BE166" i="35"/>
  <c r="BE169" i="35"/>
  <c r="BE137" i="34"/>
  <c r="BE142" i="34"/>
  <c r="BE151" i="34"/>
  <c r="BE158" i="34"/>
  <c r="BE135" i="34"/>
  <c r="BE156" i="34"/>
  <c r="BE160" i="34"/>
  <c r="BE174" i="34"/>
  <c r="BE179" i="34"/>
  <c r="E85" i="34"/>
  <c r="J89" i="34"/>
  <c r="F92" i="34"/>
  <c r="BE125" i="34"/>
  <c r="BE127" i="34"/>
  <c r="BE131" i="34"/>
  <c r="BE139" i="34"/>
  <c r="BE148" i="34"/>
  <c r="BE164" i="34"/>
  <c r="BE168" i="34"/>
  <c r="BE177" i="34"/>
  <c r="BE145" i="34"/>
  <c r="BE150" i="34"/>
  <c r="BE153" i="34"/>
  <c r="BE162" i="34"/>
  <c r="BE166" i="34"/>
  <c r="BE170" i="34"/>
  <c r="BE172" i="34"/>
  <c r="BE181" i="34"/>
  <c r="BE183" i="34"/>
  <c r="F92" i="33"/>
  <c r="BE127" i="33"/>
  <c r="BE131" i="33"/>
  <c r="J117" i="33"/>
  <c r="BE142" i="33"/>
  <c r="BE151" i="33"/>
  <c r="BE158" i="33"/>
  <c r="BE164" i="33"/>
  <c r="E85" i="33"/>
  <c r="BE135" i="33"/>
  <c r="BE160" i="33"/>
  <c r="BE156" i="33"/>
  <c r="BE168" i="33"/>
  <c r="BE170" i="33"/>
  <c r="BE177" i="33"/>
  <c r="BE137" i="33"/>
  <c r="BE145" i="33"/>
  <c r="BE148" i="33"/>
  <c r="BE153" i="33"/>
  <c r="BE172" i="33"/>
  <c r="BE174" i="33"/>
  <c r="BE179" i="33"/>
  <c r="BE183" i="33"/>
  <c r="BE125" i="33"/>
  <c r="BE139" i="33"/>
  <c r="BE150" i="33"/>
  <c r="BE166" i="33"/>
  <c r="BE162" i="33"/>
  <c r="BE181" i="33"/>
  <c r="E85" i="32"/>
  <c r="BE134" i="32"/>
  <c r="BE139" i="32"/>
  <c r="J89" i="32"/>
  <c r="BE122" i="32"/>
  <c r="BE131" i="32"/>
  <c r="BE149" i="32"/>
  <c r="BE151" i="32"/>
  <c r="BE127" i="32"/>
  <c r="BE143" i="32"/>
  <c r="F117" i="32"/>
  <c r="BE124" i="32"/>
  <c r="BE129" i="32"/>
  <c r="BE137" i="32"/>
  <c r="BE141" i="32"/>
  <c r="BE147" i="32"/>
  <c r="BE156" i="32"/>
  <c r="BE160" i="32"/>
  <c r="BE162" i="32"/>
  <c r="BE164" i="32"/>
  <c r="BE145" i="32"/>
  <c r="BE154" i="32"/>
  <c r="BE158" i="32"/>
  <c r="J89" i="31"/>
  <c r="BE134" i="31"/>
  <c r="E110" i="31"/>
  <c r="F117" i="31"/>
  <c r="BE124" i="31"/>
  <c r="BE145" i="31"/>
  <c r="BE151" i="31"/>
  <c r="BE154" i="31"/>
  <c r="BE156" i="31"/>
  <c r="BE137" i="31"/>
  <c r="BE139" i="31"/>
  <c r="BE149" i="31"/>
  <c r="BE122" i="31"/>
  <c r="BE141" i="31"/>
  <c r="BE143" i="31"/>
  <c r="BE147" i="31"/>
  <c r="BE160" i="31"/>
  <c r="BE162" i="31"/>
  <c r="BE164" i="31"/>
  <c r="BE127" i="31"/>
  <c r="BE129" i="31"/>
  <c r="BE131" i="31"/>
  <c r="BE158" i="31"/>
  <c r="BK122" i="29"/>
  <c r="J122" i="29" s="1"/>
  <c r="J96" i="29"/>
  <c r="F92" i="30"/>
  <c r="BE131" i="30"/>
  <c r="BE141" i="30"/>
  <c r="BE144" i="30"/>
  <c r="BE148" i="30"/>
  <c r="E85" i="30"/>
  <c r="BE129" i="30"/>
  <c r="BE134" i="30"/>
  <c r="BE137" i="30"/>
  <c r="BE146" i="30"/>
  <c r="BE151" i="30"/>
  <c r="BE158" i="30"/>
  <c r="BE156" i="30"/>
  <c r="BE162" i="30"/>
  <c r="BE164" i="30"/>
  <c r="BE124" i="30"/>
  <c r="BE127" i="30"/>
  <c r="BE139" i="30"/>
  <c r="J89" i="30"/>
  <c r="BE153" i="30"/>
  <c r="BE160" i="30"/>
  <c r="BE166" i="30"/>
  <c r="F119" i="29"/>
  <c r="BE127" i="29"/>
  <c r="BE138" i="29"/>
  <c r="BE157" i="29"/>
  <c r="BE163" i="29"/>
  <c r="BE173" i="29"/>
  <c r="BE124" i="29"/>
  <c r="BE129" i="29"/>
  <c r="BE133" i="29"/>
  <c r="BE143" i="29"/>
  <c r="BE144" i="29"/>
  <c r="BE145" i="29"/>
  <c r="BE159" i="29"/>
  <c r="BE165" i="29"/>
  <c r="BE171" i="29"/>
  <c r="BE175" i="29"/>
  <c r="E85" i="29"/>
  <c r="J116" i="29"/>
  <c r="BE131" i="29"/>
  <c r="BE136" i="29"/>
  <c r="BE140" i="29"/>
  <c r="BE141" i="29"/>
  <c r="BE147" i="29"/>
  <c r="BE148" i="29"/>
  <c r="BE155" i="29"/>
  <c r="BE169" i="29"/>
  <c r="BE183" i="29"/>
  <c r="BE186" i="29"/>
  <c r="BE188" i="29"/>
  <c r="BE190" i="29"/>
  <c r="BE192" i="29"/>
  <c r="BE194" i="29"/>
  <c r="BE196" i="29"/>
  <c r="BE151" i="29"/>
  <c r="BE153" i="29"/>
  <c r="BE161" i="29"/>
  <c r="BE167" i="29"/>
  <c r="BE178" i="29"/>
  <c r="BE181" i="29"/>
  <c r="F92" i="28"/>
  <c r="BE133" i="28"/>
  <c r="BE155" i="28"/>
  <c r="BE158" i="28"/>
  <c r="BE161" i="28"/>
  <c r="BE164" i="28"/>
  <c r="BE168" i="28"/>
  <c r="BE170" i="28"/>
  <c r="BE172" i="28"/>
  <c r="BE200" i="28"/>
  <c r="E85" i="28"/>
  <c r="BE126" i="28"/>
  <c r="BE131" i="28"/>
  <c r="BE141" i="28"/>
  <c r="BE146" i="28"/>
  <c r="BE162" i="28"/>
  <c r="BE174" i="28"/>
  <c r="BE180" i="28"/>
  <c r="BE184" i="28"/>
  <c r="BE186" i="28"/>
  <c r="BE205" i="28"/>
  <c r="BE209" i="28"/>
  <c r="BE213" i="28"/>
  <c r="J89" i="28"/>
  <c r="BE129" i="28"/>
  <c r="BE143" i="28"/>
  <c r="BE150" i="28"/>
  <c r="BE160" i="28"/>
  <c r="BE178" i="28"/>
  <c r="BE207" i="28"/>
  <c r="BE136" i="28"/>
  <c r="BE139" i="28"/>
  <c r="BE148" i="28"/>
  <c r="BE157" i="28"/>
  <c r="BE182" i="28"/>
  <c r="BE188" i="28"/>
  <c r="BE192" i="28"/>
  <c r="BE198" i="28"/>
  <c r="BE211" i="28"/>
  <c r="BE153" i="28"/>
  <c r="BE165" i="28"/>
  <c r="BE176" i="28"/>
  <c r="BE190" i="28"/>
  <c r="BE195" i="28"/>
  <c r="BE203" i="28"/>
  <c r="F92" i="27"/>
  <c r="BE122" i="27"/>
  <c r="BE132" i="27"/>
  <c r="BE143" i="27"/>
  <c r="BE158" i="27"/>
  <c r="E110" i="27"/>
  <c r="BE127" i="27"/>
  <c r="BE129" i="27"/>
  <c r="BE145" i="27"/>
  <c r="BE153" i="27"/>
  <c r="BE160" i="27"/>
  <c r="J114" i="27"/>
  <c r="BE137" i="27"/>
  <c r="BE139" i="27"/>
  <c r="BE149" i="27"/>
  <c r="BE168" i="27"/>
  <c r="BE125" i="27"/>
  <c r="BE135" i="27"/>
  <c r="BE141" i="27"/>
  <c r="BE147" i="27"/>
  <c r="BE151" i="27"/>
  <c r="BE155" i="27"/>
  <c r="BE162" i="27"/>
  <c r="BE164" i="27"/>
  <c r="BE166" i="27"/>
  <c r="F92" i="26"/>
  <c r="BE129" i="26"/>
  <c r="BE135" i="26"/>
  <c r="BE141" i="26"/>
  <c r="BE145" i="26"/>
  <c r="BE148" i="26"/>
  <c r="BE168" i="26"/>
  <c r="BE170" i="26"/>
  <c r="BE179" i="26"/>
  <c r="E115" i="26"/>
  <c r="J119" i="26"/>
  <c r="BE150" i="26"/>
  <c r="BE155" i="26"/>
  <c r="BE158" i="26"/>
  <c r="BE164" i="26"/>
  <c r="BE172" i="26"/>
  <c r="BE176" i="26"/>
  <c r="BE184" i="26"/>
  <c r="BE190" i="26"/>
  <c r="BE152" i="26"/>
  <c r="BE166" i="26"/>
  <c r="BE178" i="26"/>
  <c r="BE197" i="26"/>
  <c r="BE199" i="26"/>
  <c r="BE131" i="26"/>
  <c r="BE133" i="26"/>
  <c r="BE143" i="26"/>
  <c r="BE188" i="26"/>
  <c r="BE192" i="26"/>
  <c r="BE127" i="26"/>
  <c r="BE138" i="26"/>
  <c r="BE160" i="26"/>
  <c r="BE162" i="26"/>
  <c r="BE174" i="26"/>
  <c r="BE181" i="26"/>
  <c r="BE186" i="26"/>
  <c r="BE194" i="26"/>
  <c r="BE200" i="26"/>
  <c r="E112" i="25"/>
  <c r="J116" i="25"/>
  <c r="BE124" i="25"/>
  <c r="BE127" i="25"/>
  <c r="BE129" i="25"/>
  <c r="BE131" i="25"/>
  <c r="BE134" i="25"/>
  <c r="BE137" i="25"/>
  <c r="BE141" i="25"/>
  <c r="BE144" i="25"/>
  <c r="BE149" i="25"/>
  <c r="BE139" i="25"/>
  <c r="BE142" i="25"/>
  <c r="BE158" i="25"/>
  <c r="BE176" i="25"/>
  <c r="F92" i="25"/>
  <c r="BE145" i="25"/>
  <c r="BE148" i="25"/>
  <c r="BE168" i="25"/>
  <c r="BE170" i="25"/>
  <c r="BE174" i="25"/>
  <c r="BE179" i="25"/>
  <c r="BE182" i="25"/>
  <c r="BE187" i="25"/>
  <c r="BE146" i="25"/>
  <c r="BE152" i="25"/>
  <c r="BE160" i="25"/>
  <c r="BE172" i="25"/>
  <c r="BE184" i="25"/>
  <c r="BE189" i="25"/>
  <c r="BE193" i="25"/>
  <c r="BE195" i="25"/>
  <c r="BE197" i="25"/>
  <c r="BE154" i="25"/>
  <c r="BE156" i="25"/>
  <c r="BE162" i="25"/>
  <c r="BE164" i="25"/>
  <c r="BE166" i="25"/>
  <c r="BE191" i="25"/>
  <c r="F92" i="24"/>
  <c r="BE147" i="24"/>
  <c r="BE159" i="24"/>
  <c r="J115" i="24"/>
  <c r="BE139" i="24"/>
  <c r="BE153" i="24"/>
  <c r="BE161" i="24"/>
  <c r="BE168" i="24"/>
  <c r="BE172" i="24"/>
  <c r="BE174" i="24"/>
  <c r="BE176" i="24"/>
  <c r="BE130" i="24"/>
  <c r="BE133" i="24"/>
  <c r="BE136" i="24"/>
  <c r="BE145" i="24"/>
  <c r="BE166" i="24"/>
  <c r="E85" i="24"/>
  <c r="BE123" i="24"/>
  <c r="BE126" i="24"/>
  <c r="BE141" i="24"/>
  <c r="BE143" i="24"/>
  <c r="BE149" i="24"/>
  <c r="BE155" i="24"/>
  <c r="BE157" i="24"/>
  <c r="BE170" i="24"/>
  <c r="BE128" i="24"/>
  <c r="BE151" i="24"/>
  <c r="BE163" i="24"/>
  <c r="E85" i="23"/>
  <c r="F92" i="23"/>
  <c r="J119" i="23"/>
  <c r="BE129" i="23"/>
  <c r="BE133" i="23"/>
  <c r="BE138" i="23"/>
  <c r="BE143" i="23"/>
  <c r="BE145" i="23"/>
  <c r="BE160" i="23"/>
  <c r="BE164" i="23"/>
  <c r="BE172" i="23"/>
  <c r="BE127" i="23"/>
  <c r="BE135" i="23"/>
  <c r="BE148" i="23"/>
  <c r="BE200" i="23"/>
  <c r="BE131" i="23"/>
  <c r="BE150" i="23"/>
  <c r="BE155" i="23"/>
  <c r="BE162" i="23"/>
  <c r="BE166" i="23"/>
  <c r="BE176" i="23"/>
  <c r="BE182" i="23"/>
  <c r="BE185" i="23"/>
  <c r="BE141" i="23"/>
  <c r="BE152" i="23"/>
  <c r="BE158" i="23"/>
  <c r="BE189" i="23"/>
  <c r="BE191" i="23"/>
  <c r="BE193" i="23"/>
  <c r="BE195" i="23"/>
  <c r="BE168" i="23"/>
  <c r="BE170" i="23"/>
  <c r="BE174" i="23"/>
  <c r="BE178" i="23"/>
  <c r="BE180" i="23"/>
  <c r="BE187" i="23"/>
  <c r="BE198" i="23"/>
  <c r="BE201" i="23"/>
  <c r="BE137" i="22"/>
  <c r="BE145" i="22"/>
  <c r="BE131" i="22"/>
  <c r="BE142" i="22"/>
  <c r="BE148" i="22"/>
  <c r="BE152" i="22"/>
  <c r="BE154" i="22"/>
  <c r="BE156" i="22"/>
  <c r="BE182" i="22"/>
  <c r="BE134" i="22"/>
  <c r="BE158" i="22"/>
  <c r="BE160" i="22"/>
  <c r="BE164" i="22"/>
  <c r="BE168" i="22"/>
  <c r="BE172" i="22"/>
  <c r="BE189" i="22"/>
  <c r="BE195" i="22"/>
  <c r="BE139" i="22"/>
  <c r="BE141" i="22"/>
  <c r="BE144" i="22"/>
  <c r="BE187" i="22"/>
  <c r="BE191" i="22"/>
  <c r="E85" i="22"/>
  <c r="BE124" i="22"/>
  <c r="BE127" i="22"/>
  <c r="BE129" i="22"/>
  <c r="BE146" i="22"/>
  <c r="BE149" i="22"/>
  <c r="BE162" i="22"/>
  <c r="BE176" i="22"/>
  <c r="BE179" i="22"/>
  <c r="BE193" i="22"/>
  <c r="BE197" i="22"/>
  <c r="J89" i="22"/>
  <c r="F92" i="22"/>
  <c r="BE166" i="22"/>
  <c r="BE170" i="22"/>
  <c r="BE174" i="22"/>
  <c r="BE184" i="22"/>
  <c r="BE133" i="21"/>
  <c r="F92" i="21"/>
  <c r="BE130" i="21"/>
  <c r="BE141" i="21"/>
  <c r="BE149" i="21"/>
  <c r="BE151" i="21"/>
  <c r="BE155" i="21"/>
  <c r="BE161" i="21"/>
  <c r="BE170" i="21"/>
  <c r="E85" i="21"/>
  <c r="J89" i="21"/>
  <c r="BE128" i="21"/>
  <c r="BE136" i="21"/>
  <c r="BE157" i="21"/>
  <c r="BE159" i="21"/>
  <c r="BE163" i="21"/>
  <c r="BE126" i="21"/>
  <c r="BE139" i="21"/>
  <c r="BE145" i="21"/>
  <c r="BE147" i="21"/>
  <c r="BE153" i="21"/>
  <c r="BE166" i="21"/>
  <c r="BE168" i="21"/>
  <c r="BE172" i="21"/>
  <c r="BE174" i="21"/>
  <c r="BE123" i="21"/>
  <c r="BE143" i="21"/>
  <c r="BE176" i="21"/>
  <c r="E85" i="20"/>
  <c r="BE127" i="20"/>
  <c r="BE133" i="20"/>
  <c r="BE138" i="20"/>
  <c r="BE143" i="20"/>
  <c r="BE148" i="20"/>
  <c r="BE158" i="20"/>
  <c r="BE164" i="20"/>
  <c r="BE168" i="20"/>
  <c r="BE170" i="20"/>
  <c r="BE176" i="20"/>
  <c r="BE189" i="20"/>
  <c r="BE195" i="20"/>
  <c r="J119" i="20"/>
  <c r="F122" i="20"/>
  <c r="BE129" i="20"/>
  <c r="BE131" i="20"/>
  <c r="BE135" i="20"/>
  <c r="BE141" i="20"/>
  <c r="BE166" i="20"/>
  <c r="BE174" i="20"/>
  <c r="BE182" i="20"/>
  <c r="BE185" i="20"/>
  <c r="BE198" i="20"/>
  <c r="BE200" i="20"/>
  <c r="BE145" i="20"/>
  <c r="BE150" i="20"/>
  <c r="BE152" i="20"/>
  <c r="BE155" i="20"/>
  <c r="BE160" i="20"/>
  <c r="BE162" i="20"/>
  <c r="BE172" i="20"/>
  <c r="BE178" i="20"/>
  <c r="BE180" i="20"/>
  <c r="BE187" i="20"/>
  <c r="BE191" i="20"/>
  <c r="BE193" i="20"/>
  <c r="BE201" i="20"/>
  <c r="E85" i="19"/>
  <c r="F92" i="19"/>
  <c r="J116" i="19"/>
  <c r="BE127" i="19"/>
  <c r="BE145" i="19"/>
  <c r="BE129" i="19"/>
  <c r="BE134" i="19"/>
  <c r="BE144" i="19"/>
  <c r="BE124" i="19"/>
  <c r="BE137" i="19"/>
  <c r="BE156" i="19"/>
  <c r="BE152" i="19"/>
  <c r="BE154" i="19"/>
  <c r="BE158" i="19"/>
  <c r="BE160" i="19"/>
  <c r="BE164" i="19"/>
  <c r="BE168" i="19"/>
  <c r="BE172" i="19"/>
  <c r="BE176" i="19"/>
  <c r="BE184" i="19"/>
  <c r="BE131" i="19"/>
  <c r="BE141" i="19"/>
  <c r="BE146" i="19"/>
  <c r="BE148" i="19"/>
  <c r="BE149" i="19"/>
  <c r="BE166" i="19"/>
  <c r="BE170" i="19"/>
  <c r="BE174" i="19"/>
  <c r="BE182" i="19"/>
  <c r="BE191" i="19"/>
  <c r="BE195" i="19"/>
  <c r="BE197" i="19"/>
  <c r="BE139" i="19"/>
  <c r="BE142" i="19"/>
  <c r="BE162" i="19"/>
  <c r="BE179" i="19"/>
  <c r="BE187" i="19"/>
  <c r="BE189" i="19"/>
  <c r="BE193" i="19"/>
  <c r="J89" i="18"/>
  <c r="BE126" i="18"/>
  <c r="BE130" i="18"/>
  <c r="BE133" i="18"/>
  <c r="BE145" i="18"/>
  <c r="BE155" i="18"/>
  <c r="BE166" i="18"/>
  <c r="E85" i="18"/>
  <c r="F92" i="18"/>
  <c r="BE139" i="18"/>
  <c r="BE141" i="18"/>
  <c r="BE149" i="18"/>
  <c r="BE163" i="18"/>
  <c r="BE168" i="18"/>
  <c r="BE123" i="18"/>
  <c r="BE128" i="18"/>
  <c r="BE159" i="18"/>
  <c r="BE172" i="18"/>
  <c r="BE176" i="18"/>
  <c r="BE136" i="18"/>
  <c r="BE143" i="18"/>
  <c r="BE147" i="18"/>
  <c r="BE151" i="18"/>
  <c r="BE153" i="18"/>
  <c r="BE157" i="18"/>
  <c r="BE161" i="18"/>
  <c r="BE170" i="18"/>
  <c r="BE174" i="18"/>
  <c r="J119" i="17"/>
  <c r="BE129" i="17"/>
  <c r="BE135" i="17"/>
  <c r="BE141" i="17"/>
  <c r="E85" i="17"/>
  <c r="BE127" i="17"/>
  <c r="BE143" i="17"/>
  <c r="BE155" i="17"/>
  <c r="BE164" i="17"/>
  <c r="F92" i="17"/>
  <c r="BE158" i="17"/>
  <c r="BE162" i="17"/>
  <c r="BE174" i="17"/>
  <c r="BE180" i="17"/>
  <c r="BE187" i="17"/>
  <c r="BE191" i="17"/>
  <c r="BE200" i="17"/>
  <c r="BE168" i="17"/>
  <c r="BE170" i="17"/>
  <c r="BE176" i="17"/>
  <c r="BE182" i="17"/>
  <c r="BE195" i="17"/>
  <c r="BE138" i="17"/>
  <c r="BE160" i="17"/>
  <c r="BE172" i="17"/>
  <c r="BE185" i="17"/>
  <c r="BE131" i="17"/>
  <c r="BE145" i="17"/>
  <c r="BE150" i="17"/>
  <c r="BE193" i="17"/>
  <c r="BE133" i="17"/>
  <c r="BE148" i="17"/>
  <c r="BE152" i="17"/>
  <c r="BE166" i="17"/>
  <c r="BE178" i="17"/>
  <c r="BE189" i="17"/>
  <c r="BE198" i="17"/>
  <c r="BE201" i="17"/>
  <c r="BE127" i="16"/>
  <c r="BE129" i="16"/>
  <c r="BE154" i="16"/>
  <c r="E85" i="16"/>
  <c r="J116" i="16"/>
  <c r="BE142" i="16"/>
  <c r="BE146" i="16"/>
  <c r="BE170" i="16"/>
  <c r="BE134" i="16"/>
  <c r="BE158" i="16"/>
  <c r="BE160" i="16"/>
  <c r="BE164" i="16"/>
  <c r="BE168" i="16"/>
  <c r="BE174" i="16"/>
  <c r="BE124" i="16"/>
  <c r="BE131" i="16"/>
  <c r="BE137" i="16"/>
  <c r="BE145" i="16"/>
  <c r="BE178" i="16"/>
  <c r="BE186" i="16"/>
  <c r="F92" i="16"/>
  <c r="BE139" i="16"/>
  <c r="BE141" i="16"/>
  <c r="BE144" i="16"/>
  <c r="BE148" i="16"/>
  <c r="BE149" i="16"/>
  <c r="BE162" i="16"/>
  <c r="BE189" i="16"/>
  <c r="BE197" i="16"/>
  <c r="BE151" i="16"/>
  <c r="BE172" i="16"/>
  <c r="BE176" i="16"/>
  <c r="BE181" i="16"/>
  <c r="BE184" i="16"/>
  <c r="BE191" i="16"/>
  <c r="BE195" i="16"/>
  <c r="BE156" i="16"/>
  <c r="BE166" i="16"/>
  <c r="BE193" i="16"/>
  <c r="BE199" i="16"/>
  <c r="E85" i="15"/>
  <c r="J116" i="15"/>
  <c r="BE133" i="15"/>
  <c r="BE138" i="15"/>
  <c r="F92" i="15"/>
  <c r="BE124" i="15"/>
  <c r="BE127" i="15"/>
  <c r="BE131" i="15"/>
  <c r="BE136" i="15"/>
  <c r="BE141" i="15"/>
  <c r="BE143" i="15"/>
  <c r="BE157" i="15"/>
  <c r="BE159" i="15"/>
  <c r="BE161" i="15"/>
  <c r="BE167" i="15"/>
  <c r="BE183" i="15"/>
  <c r="BE186" i="15"/>
  <c r="BE155" i="15"/>
  <c r="BE163" i="15"/>
  <c r="BE140" i="15"/>
  <c r="BE147" i="15"/>
  <c r="BE165" i="15"/>
  <c r="BE178" i="15"/>
  <c r="BE190" i="15"/>
  <c r="BE145" i="15"/>
  <c r="BE148" i="15"/>
  <c r="BE151" i="15"/>
  <c r="BE153" i="15"/>
  <c r="BE169" i="15"/>
  <c r="BE194" i="15"/>
  <c r="BE196" i="15"/>
  <c r="BE129" i="15"/>
  <c r="BE144" i="15"/>
  <c r="BE171" i="15"/>
  <c r="BE173" i="15"/>
  <c r="BE175" i="15"/>
  <c r="BE181" i="15"/>
  <c r="BE188" i="15"/>
  <c r="BE192" i="15"/>
  <c r="E114" i="14"/>
  <c r="F121" i="14"/>
  <c r="BE139" i="14"/>
  <c r="BE148" i="14"/>
  <c r="BE155" i="14"/>
  <c r="BE126" i="14"/>
  <c r="BE136" i="14"/>
  <c r="BE168" i="14"/>
  <c r="J89" i="14"/>
  <c r="BE129" i="14"/>
  <c r="BE143" i="14"/>
  <c r="BE157" i="14"/>
  <c r="BE164" i="14"/>
  <c r="BE165" i="14"/>
  <c r="BE190" i="14"/>
  <c r="BE209" i="14"/>
  <c r="BE172" i="14"/>
  <c r="BE174" i="14"/>
  <c r="BE178" i="14"/>
  <c r="BE184" i="14"/>
  <c r="BE192" i="14"/>
  <c r="BE198" i="14"/>
  <c r="BE203" i="14"/>
  <c r="BE161" i="14"/>
  <c r="BE170" i="14"/>
  <c r="BE182" i="14"/>
  <c r="BE188" i="14"/>
  <c r="BE200" i="14"/>
  <c r="BE205" i="14"/>
  <c r="BE211" i="14"/>
  <c r="BE131" i="14"/>
  <c r="BE133" i="14"/>
  <c r="BE150" i="14"/>
  <c r="BE153" i="14"/>
  <c r="BE160" i="14"/>
  <c r="BE162" i="14"/>
  <c r="BE176" i="14"/>
  <c r="BE195" i="14"/>
  <c r="BE207" i="14"/>
  <c r="BE141" i="14"/>
  <c r="BE146" i="14"/>
  <c r="BE158" i="14"/>
  <c r="BE180" i="14"/>
  <c r="BE186" i="14"/>
  <c r="BE213" i="14"/>
  <c r="BE127" i="13"/>
  <c r="F92" i="13"/>
  <c r="BE125" i="13"/>
  <c r="BE132" i="13"/>
  <c r="E85" i="13"/>
  <c r="J114" i="13"/>
  <c r="BE122" i="13"/>
  <c r="BE135" i="13"/>
  <c r="BE137" i="13"/>
  <c r="BE145" i="13"/>
  <c r="BE151" i="13"/>
  <c r="BE158" i="13"/>
  <c r="BE160" i="13"/>
  <c r="BE139" i="13"/>
  <c r="BE143" i="13"/>
  <c r="BE168" i="13"/>
  <c r="BE129" i="13"/>
  <c r="BE141" i="13"/>
  <c r="BE147" i="13"/>
  <c r="BE149" i="13"/>
  <c r="BE164" i="13"/>
  <c r="BE166" i="13"/>
  <c r="BE153" i="13"/>
  <c r="BE155" i="13"/>
  <c r="BE162" i="13"/>
  <c r="J89" i="12"/>
  <c r="E115" i="12"/>
  <c r="BE127" i="12"/>
  <c r="BE131" i="12"/>
  <c r="BE138" i="12"/>
  <c r="BE143" i="12"/>
  <c r="BE164" i="12"/>
  <c r="BE170" i="12"/>
  <c r="BE133" i="12"/>
  <c r="BE135" i="12"/>
  <c r="BE145" i="12"/>
  <c r="BE150" i="12"/>
  <c r="BE155" i="12"/>
  <c r="BE166" i="12"/>
  <c r="BE188" i="12"/>
  <c r="BE129" i="12"/>
  <c r="BE178" i="12"/>
  <c r="BE158" i="12"/>
  <c r="BE160" i="12"/>
  <c r="BE162" i="12"/>
  <c r="BE168" i="12"/>
  <c r="BE174" i="12"/>
  <c r="BE179" i="12"/>
  <c r="BE181" i="12"/>
  <c r="BE186" i="12"/>
  <c r="BE190" i="12"/>
  <c r="BE197" i="12"/>
  <c r="BE200" i="12"/>
  <c r="BE172" i="12"/>
  <c r="BE176" i="12"/>
  <c r="BE192" i="12"/>
  <c r="BE152" i="12"/>
  <c r="BE184" i="12"/>
  <c r="BE141" i="12"/>
  <c r="BE148" i="12"/>
  <c r="BE194" i="12"/>
  <c r="BE199" i="12"/>
  <c r="BK121" i="10"/>
  <c r="J121" i="10" s="1"/>
  <c r="J96" i="10" s="1"/>
  <c r="E85" i="11"/>
  <c r="BE124" i="11"/>
  <c r="BE156" i="11"/>
  <c r="J89" i="11"/>
  <c r="BE129" i="11"/>
  <c r="BE134" i="11"/>
  <c r="BE144" i="11"/>
  <c r="BE154" i="11"/>
  <c r="BE160" i="11"/>
  <c r="BE164" i="11"/>
  <c r="BE170" i="11"/>
  <c r="BE179" i="11"/>
  <c r="BE189" i="11"/>
  <c r="BE193" i="11"/>
  <c r="F119" i="11"/>
  <c r="BE137" i="11"/>
  <c r="BE152" i="11"/>
  <c r="BE184" i="11"/>
  <c r="BE127" i="11"/>
  <c r="BE131" i="11"/>
  <c r="BE139" i="11"/>
  <c r="BE141" i="11"/>
  <c r="BE146" i="11"/>
  <c r="BE149" i="11"/>
  <c r="BE158" i="11"/>
  <c r="BE166" i="11"/>
  <c r="BE168" i="11"/>
  <c r="BE172" i="11"/>
  <c r="BE174" i="11"/>
  <c r="BE197" i="11"/>
  <c r="BE176" i="11"/>
  <c r="BE182" i="11"/>
  <c r="BE142" i="11"/>
  <c r="BE145" i="11"/>
  <c r="BE148" i="11"/>
  <c r="BE162" i="11"/>
  <c r="BE187" i="11"/>
  <c r="BE191" i="11"/>
  <c r="BE195" i="11"/>
  <c r="J89" i="10"/>
  <c r="F92" i="10"/>
  <c r="E85" i="10"/>
  <c r="BE128" i="10"/>
  <c r="BE139" i="10"/>
  <c r="J126" i="9"/>
  <c r="J97" i="9"/>
  <c r="BE126" i="10"/>
  <c r="BE130" i="10"/>
  <c r="BE141" i="10"/>
  <c r="BE170" i="10"/>
  <c r="BE174" i="10"/>
  <c r="BE176" i="10"/>
  <c r="BE123" i="10"/>
  <c r="BE133" i="10"/>
  <c r="BE136" i="10"/>
  <c r="BE143" i="10"/>
  <c r="BE145" i="10"/>
  <c r="BE163" i="10"/>
  <c r="BE168" i="10"/>
  <c r="BE153" i="10"/>
  <c r="BE155" i="10"/>
  <c r="BE161" i="10"/>
  <c r="BE166" i="10"/>
  <c r="BE147" i="10"/>
  <c r="BE149" i="10"/>
  <c r="BE151" i="10"/>
  <c r="BE157" i="10"/>
  <c r="BE159" i="10"/>
  <c r="BE172" i="10"/>
  <c r="BE129" i="9"/>
  <c r="J89" i="9"/>
  <c r="BE135" i="9"/>
  <c r="BE155" i="9"/>
  <c r="E85" i="9"/>
  <c r="F122" i="9"/>
  <c r="BE168" i="9"/>
  <c r="BE170" i="9"/>
  <c r="BE178" i="9"/>
  <c r="BE131" i="9"/>
  <c r="BE138" i="9"/>
  <c r="BE158" i="9"/>
  <c r="BE172" i="9"/>
  <c r="BE189" i="9"/>
  <c r="BE191" i="9"/>
  <c r="BE195" i="9"/>
  <c r="BE127" i="9"/>
  <c r="BE133" i="9"/>
  <c r="BE141" i="9"/>
  <c r="BE148" i="9"/>
  <c r="BE152" i="9"/>
  <c r="BE174" i="9"/>
  <c r="BE176" i="9"/>
  <c r="BE180" i="9"/>
  <c r="BE150" i="9"/>
  <c r="BE162" i="9"/>
  <c r="BE187" i="9"/>
  <c r="BE193" i="9"/>
  <c r="BE198" i="9"/>
  <c r="BE201" i="9"/>
  <c r="BE143" i="9"/>
  <c r="BE145" i="9"/>
  <c r="BE160" i="9"/>
  <c r="BE164" i="9"/>
  <c r="BE166" i="9"/>
  <c r="BE182" i="9"/>
  <c r="BE185" i="9"/>
  <c r="BE200" i="9"/>
  <c r="J89" i="8"/>
  <c r="E112" i="8"/>
  <c r="BE127" i="8"/>
  <c r="BE134" i="8"/>
  <c r="BK121" i="7"/>
  <c r="J121" i="7"/>
  <c r="J96" i="7" s="1"/>
  <c r="BE129" i="8"/>
  <c r="BE158" i="8"/>
  <c r="BE146" i="8"/>
  <c r="BE152" i="8"/>
  <c r="BE164" i="8"/>
  <c r="BE166" i="8"/>
  <c r="BE189" i="8"/>
  <c r="BE148" i="8"/>
  <c r="BE149" i="8"/>
  <c r="BE154" i="8"/>
  <c r="BE156" i="8"/>
  <c r="BE160" i="8"/>
  <c r="BE168" i="8"/>
  <c r="BE172" i="8"/>
  <c r="BE187" i="8"/>
  <c r="BE195" i="8"/>
  <c r="BE197" i="8"/>
  <c r="BE193" i="8"/>
  <c r="BE174" i="8"/>
  <c r="BE176" i="8"/>
  <c r="BE179" i="8"/>
  <c r="BE182" i="8"/>
  <c r="BE184" i="8"/>
  <c r="F92" i="8"/>
  <c r="BE162" i="8"/>
  <c r="BE170" i="8"/>
  <c r="BE191" i="8"/>
  <c r="BE124" i="8"/>
  <c r="BE131" i="8"/>
  <c r="BE137" i="8"/>
  <c r="BE139" i="8"/>
  <c r="BE141" i="8"/>
  <c r="BE142" i="8"/>
  <c r="BE144" i="8"/>
  <c r="BE145" i="8"/>
  <c r="J126" i="6"/>
  <c r="J97" i="6" s="1"/>
  <c r="F118" i="7"/>
  <c r="BE126" i="7"/>
  <c r="E85" i="7"/>
  <c r="BE128" i="7"/>
  <c r="BE130" i="7"/>
  <c r="BE136" i="7"/>
  <c r="BE155" i="7"/>
  <c r="BE168" i="7"/>
  <c r="J115" i="7"/>
  <c r="BE133" i="7"/>
  <c r="BE139" i="7"/>
  <c r="BE151" i="7"/>
  <c r="BE163" i="7"/>
  <c r="BE141" i="7"/>
  <c r="BE145" i="7"/>
  <c r="BE143" i="7"/>
  <c r="BE149" i="7"/>
  <c r="BE153" i="7"/>
  <c r="BE159" i="7"/>
  <c r="BE166" i="7"/>
  <c r="BE170" i="7"/>
  <c r="BE172" i="7"/>
  <c r="BE174" i="7"/>
  <c r="BE176" i="7"/>
  <c r="BE123" i="7"/>
  <c r="BE147" i="7"/>
  <c r="BE157" i="7"/>
  <c r="BE161" i="7"/>
  <c r="BE131" i="6"/>
  <c r="BE155" i="6"/>
  <c r="BE160" i="6"/>
  <c r="BE182" i="6"/>
  <c r="E85" i="6"/>
  <c r="J89" i="6"/>
  <c r="F92" i="6"/>
  <c r="BE141" i="6"/>
  <c r="BE164" i="6"/>
  <c r="BE168" i="6"/>
  <c r="BE170" i="6"/>
  <c r="BE185" i="6"/>
  <c r="BE193" i="6"/>
  <c r="BE200" i="6"/>
  <c r="BE145" i="6"/>
  <c r="BE150" i="6"/>
  <c r="BE178" i="6"/>
  <c r="BE135" i="6"/>
  <c r="BE148" i="6"/>
  <c r="BE152" i="6"/>
  <c r="BE158" i="6"/>
  <c r="BE174" i="6"/>
  <c r="BE176" i="6"/>
  <c r="BE180" i="6"/>
  <c r="BE189" i="6"/>
  <c r="BE191" i="6"/>
  <c r="BE127" i="6"/>
  <c r="BE129" i="6"/>
  <c r="BE133" i="6"/>
  <c r="BE143" i="6"/>
  <c r="BE162" i="6"/>
  <c r="BE187" i="6"/>
  <c r="BE198" i="6"/>
  <c r="BE138" i="6"/>
  <c r="BE166" i="6"/>
  <c r="BE172" i="6"/>
  <c r="BE195" i="6"/>
  <c r="BE201" i="6"/>
  <c r="BE134" i="5"/>
  <c r="BE141" i="5"/>
  <c r="BE149" i="5"/>
  <c r="BE166" i="5"/>
  <c r="BE170" i="5"/>
  <c r="BK121" i="4"/>
  <c r="J121" i="4"/>
  <c r="J96" i="4" s="1"/>
  <c r="J89" i="5"/>
  <c r="F119" i="5"/>
  <c r="BE124" i="5"/>
  <c r="BE131" i="5"/>
  <c r="BE144" i="5"/>
  <c r="BE146" i="5"/>
  <c r="BE154" i="5"/>
  <c r="BE160" i="5"/>
  <c r="BE162" i="5"/>
  <c r="BE176" i="5"/>
  <c r="E85" i="5"/>
  <c r="BE139" i="5"/>
  <c r="BE148" i="5"/>
  <c r="BE152" i="5"/>
  <c r="BE164" i="5"/>
  <c r="BE179" i="5"/>
  <c r="BE187" i="5"/>
  <c r="BE195" i="5"/>
  <c r="BE189" i="5"/>
  <c r="BE193" i="5"/>
  <c r="BE127" i="5"/>
  <c r="BE137" i="5"/>
  <c r="BE145" i="5"/>
  <c r="BE158" i="5"/>
  <c r="BE129" i="5"/>
  <c r="BE142" i="5"/>
  <c r="BE156" i="5"/>
  <c r="BE168" i="5"/>
  <c r="BE174" i="5"/>
  <c r="BE182" i="5"/>
  <c r="BE191" i="5"/>
  <c r="BE197" i="5"/>
  <c r="BE172" i="5"/>
  <c r="BE184" i="5"/>
  <c r="BE161" i="4"/>
  <c r="BE163" i="4"/>
  <c r="J115" i="4"/>
  <c r="BE123" i="4"/>
  <c r="BE128" i="4"/>
  <c r="BE139" i="4"/>
  <c r="BE153" i="4"/>
  <c r="BE155" i="4"/>
  <c r="BE159" i="4"/>
  <c r="BE166" i="4"/>
  <c r="BE174" i="4"/>
  <c r="BE136" i="4"/>
  <c r="BE170" i="4"/>
  <c r="F92" i="4"/>
  <c r="BE126" i="4"/>
  <c r="BE133" i="4"/>
  <c r="E111" i="4"/>
  <c r="BE130" i="4"/>
  <c r="BE141" i="4"/>
  <c r="BE145" i="4"/>
  <c r="BE147" i="4"/>
  <c r="BE149" i="4"/>
  <c r="BE157" i="4"/>
  <c r="BE168" i="4"/>
  <c r="BE172" i="4"/>
  <c r="BE176" i="4"/>
  <c r="BE143" i="4"/>
  <c r="BE151" i="4"/>
  <c r="E85" i="3"/>
  <c r="J89" i="3"/>
  <c r="BE135" i="3"/>
  <c r="BE143" i="3"/>
  <c r="BE129" i="3"/>
  <c r="BE138" i="3"/>
  <c r="BE152" i="3"/>
  <c r="BE174" i="3"/>
  <c r="BE150" i="3"/>
  <c r="BE158" i="3"/>
  <c r="BE176" i="3"/>
  <c r="F92" i="3"/>
  <c r="BE148" i="3"/>
  <c r="BE162" i="3"/>
  <c r="BE170" i="3"/>
  <c r="BE198" i="3"/>
  <c r="BE180" i="3"/>
  <c r="BE200" i="3"/>
  <c r="BE201" i="3"/>
  <c r="BE145" i="3"/>
  <c r="BE164" i="3"/>
  <c r="BE172" i="3"/>
  <c r="BE189" i="3"/>
  <c r="BE131" i="3"/>
  <c r="BE133" i="3"/>
  <c r="BE182" i="3"/>
  <c r="BE193" i="3"/>
  <c r="BE155" i="3"/>
  <c r="BE160" i="3"/>
  <c r="BE191" i="3"/>
  <c r="BE178" i="3"/>
  <c r="BE166" i="3"/>
  <c r="BE168" i="3"/>
  <c r="BE195" i="3"/>
  <c r="BE185" i="3"/>
  <c r="BE127" i="3"/>
  <c r="BE141" i="3"/>
  <c r="BE187" i="3"/>
  <c r="F92" i="2"/>
  <c r="J116" i="2"/>
  <c r="BE156" i="2"/>
  <c r="BE158" i="2"/>
  <c r="BE160" i="2"/>
  <c r="BC95" i="1"/>
  <c r="BB95" i="1"/>
  <c r="E85" i="2"/>
  <c r="BE124" i="2"/>
  <c r="BE131" i="2"/>
  <c r="BE137" i="2"/>
  <c r="BE139" i="2"/>
  <c r="BE141" i="2"/>
  <c r="BE142" i="2"/>
  <c r="BE144" i="2"/>
  <c r="BE146" i="2"/>
  <c r="BE149" i="2"/>
  <c r="BE151" i="2"/>
  <c r="BE195" i="2"/>
  <c r="BE199" i="2"/>
  <c r="BA95" i="1"/>
  <c r="BE127" i="2"/>
  <c r="BE129" i="2"/>
  <c r="BE134" i="2"/>
  <c r="BE145" i="2"/>
  <c r="BE148" i="2"/>
  <c r="BE154" i="2"/>
  <c r="BE162" i="2"/>
  <c r="BE164" i="2"/>
  <c r="BE166" i="2"/>
  <c r="BE168" i="2"/>
  <c r="BE170" i="2"/>
  <c r="BE172" i="2"/>
  <c r="BE174" i="2"/>
  <c r="BE176" i="2"/>
  <c r="BE178" i="2"/>
  <c r="BE181" i="2"/>
  <c r="BE184" i="2"/>
  <c r="BE186" i="2"/>
  <c r="BE189" i="2"/>
  <c r="BE191" i="2"/>
  <c r="BE193" i="2"/>
  <c r="BE197" i="2"/>
  <c r="AW95" i="1"/>
  <c r="BD95" i="1"/>
  <c r="F36" i="3"/>
  <c r="BC96" i="1"/>
  <c r="F37" i="5"/>
  <c r="BD98" i="1"/>
  <c r="F35" i="7"/>
  <c r="BB100" i="1"/>
  <c r="J34" i="10"/>
  <c r="AW103" i="1" s="1"/>
  <c r="F35" i="10"/>
  <c r="BB103" i="1"/>
  <c r="F35" i="11"/>
  <c r="BB104" i="1" s="1"/>
  <c r="F36" i="13"/>
  <c r="BC106" i="1"/>
  <c r="J34" i="15"/>
  <c r="AW108" i="1" s="1"/>
  <c r="F36" i="16"/>
  <c r="BC109" i="1"/>
  <c r="J34" i="19"/>
  <c r="AW112" i="1"/>
  <c r="F35" i="21"/>
  <c r="BB114" i="1"/>
  <c r="F36" i="22"/>
  <c r="BC115" i="1" s="1"/>
  <c r="F36" i="24"/>
  <c r="BC117" i="1" s="1"/>
  <c r="F37" i="26"/>
  <c r="BD119" i="1" s="1"/>
  <c r="F35" i="28"/>
  <c r="BB121" i="1" s="1"/>
  <c r="J34" i="30"/>
  <c r="AW123" i="1" s="1"/>
  <c r="F37" i="32"/>
  <c r="BD125" i="1"/>
  <c r="F36" i="33"/>
  <c r="BC126" i="1"/>
  <c r="J34" i="35"/>
  <c r="AW128" i="1"/>
  <c r="F36" i="37"/>
  <c r="BC130" i="1" s="1"/>
  <c r="J34" i="3"/>
  <c r="AW96" i="1"/>
  <c r="F36" i="5"/>
  <c r="BC98" i="1" s="1"/>
  <c r="J34" i="8"/>
  <c r="AW101" i="1" s="1"/>
  <c r="F37" i="11"/>
  <c r="BD104" i="1" s="1"/>
  <c r="J34" i="14"/>
  <c r="AW107" i="1"/>
  <c r="F34" i="17"/>
  <c r="BA110" i="1"/>
  <c r="J34" i="20"/>
  <c r="AW113" i="1"/>
  <c r="F34" i="22"/>
  <c r="BA115" i="1" s="1"/>
  <c r="F35" i="24"/>
  <c r="BB117" i="1" s="1"/>
  <c r="F36" i="27"/>
  <c r="BC120" i="1"/>
  <c r="F35" i="29"/>
  <c r="BB122" i="1" s="1"/>
  <c r="F37" i="31"/>
  <c r="BD124" i="1" s="1"/>
  <c r="F35" i="34"/>
  <c r="BB127" i="1"/>
  <c r="J34" i="36"/>
  <c r="AW129" i="1"/>
  <c r="F34" i="4"/>
  <c r="BA97" i="1"/>
  <c r="J34" i="6"/>
  <c r="AW99" i="1" s="1"/>
  <c r="F37" i="9"/>
  <c r="BD102" i="1" s="1"/>
  <c r="J34" i="12"/>
  <c r="AW105" i="1" s="1"/>
  <c r="F34" i="15"/>
  <c r="BA108" i="1"/>
  <c r="F35" i="17"/>
  <c r="BB110" i="1" s="1"/>
  <c r="F37" i="20"/>
  <c r="BD113" i="1"/>
  <c r="F35" i="23"/>
  <c r="BB116" i="1"/>
  <c r="F35" i="26"/>
  <c r="BB119" i="1"/>
  <c r="J34" i="29"/>
  <c r="AW122" i="1" s="1"/>
  <c r="F35" i="32"/>
  <c r="BB125" i="1" s="1"/>
  <c r="F34" i="35"/>
  <c r="BA128" i="1" s="1"/>
  <c r="F37" i="37"/>
  <c r="BD130" i="1" s="1"/>
  <c r="F35" i="4"/>
  <c r="BB97" i="1" s="1"/>
  <c r="F37" i="6"/>
  <c r="BD99" i="1"/>
  <c r="F36" i="9"/>
  <c r="BC102" i="1"/>
  <c r="F36" i="12"/>
  <c r="BC105" i="1"/>
  <c r="F37" i="14"/>
  <c r="BD107" i="1"/>
  <c r="J34" i="17"/>
  <c r="AW110" i="1"/>
  <c r="F35" i="20"/>
  <c r="BB113" i="1"/>
  <c r="F35" i="22"/>
  <c r="BB115" i="1"/>
  <c r="F36" i="25"/>
  <c r="BC118" i="1"/>
  <c r="J34" i="27"/>
  <c r="AW120" i="1"/>
  <c r="F37" i="28"/>
  <c r="BD121" i="1"/>
  <c r="F34" i="31"/>
  <c r="BA124" i="1"/>
  <c r="F37" i="34"/>
  <c r="BD127" i="1"/>
  <c r="F37" i="36"/>
  <c r="BD129" i="1"/>
  <c r="F37" i="3"/>
  <c r="BD96" i="1"/>
  <c r="J34" i="7"/>
  <c r="AW100" i="1"/>
  <c r="F35" i="9"/>
  <c r="BB102" i="1"/>
  <c r="F37" i="12"/>
  <c r="BD105" i="1"/>
  <c r="F37" i="15"/>
  <c r="BD108" i="1"/>
  <c r="J34" i="18"/>
  <c r="AW111" i="1"/>
  <c r="F36" i="19"/>
  <c r="BC112" i="1"/>
  <c r="F37" i="23"/>
  <c r="BD116" i="1"/>
  <c r="J34" i="26"/>
  <c r="AW119" i="1"/>
  <c r="F34" i="30"/>
  <c r="BA123" i="1"/>
  <c r="F37" i="33"/>
  <c r="BD126" i="1"/>
  <c r="F35" i="36"/>
  <c r="BB129" i="1"/>
  <c r="J34" i="4"/>
  <c r="AW97" i="1"/>
  <c r="F34" i="7"/>
  <c r="BA100" i="1"/>
  <c r="F34" i="8"/>
  <c r="BA101" i="1"/>
  <c r="J34" i="11"/>
  <c r="AW104" i="1"/>
  <c r="J34" i="13"/>
  <c r="AW106" i="1"/>
  <c r="F35" i="16"/>
  <c r="BB109" i="1"/>
  <c r="F35" i="18"/>
  <c r="BB111" i="1"/>
  <c r="F34" i="19"/>
  <c r="BA112" i="1"/>
  <c r="F36" i="21"/>
  <c r="BC114" i="1"/>
  <c r="J34" i="24"/>
  <c r="AW117" i="1"/>
  <c r="J34" i="25"/>
  <c r="AW118" i="1"/>
  <c r="F37" i="27"/>
  <c r="BD120" i="1"/>
  <c r="F35" i="30"/>
  <c r="BB123" i="1"/>
  <c r="F36" i="30"/>
  <c r="BC123" i="1"/>
  <c r="J34" i="33"/>
  <c r="AW126" i="1"/>
  <c r="F37" i="35"/>
  <c r="BD128" i="1"/>
  <c r="F34" i="5"/>
  <c r="BA98" i="1"/>
  <c r="F37" i="7"/>
  <c r="BD100" i="1"/>
  <c r="F37" i="10"/>
  <c r="BD103" i="1"/>
  <c r="F34" i="13"/>
  <c r="BA106" i="1"/>
  <c r="F34" i="16"/>
  <c r="BA109" i="1"/>
  <c r="F37" i="18"/>
  <c r="BD111" i="1" s="1"/>
  <c r="F34" i="21"/>
  <c r="BA114" i="1"/>
  <c r="F34" i="24"/>
  <c r="BA117" i="1" s="1"/>
  <c r="F34" i="25"/>
  <c r="BA118" i="1"/>
  <c r="J34" i="28"/>
  <c r="AW121" i="1" s="1"/>
  <c r="F34" i="32"/>
  <c r="BA125" i="1"/>
  <c r="F35" i="35"/>
  <c r="BB128" i="1" s="1"/>
  <c r="F37" i="4"/>
  <c r="BD97" i="1"/>
  <c r="F36" i="6"/>
  <c r="BC99" i="1"/>
  <c r="F34" i="9"/>
  <c r="BA102" i="1"/>
  <c r="F34" i="12"/>
  <c r="BA105" i="1"/>
  <c r="F35" i="14"/>
  <c r="BB107" i="1"/>
  <c r="F36" i="17"/>
  <c r="BC110" i="1"/>
  <c r="J34" i="21"/>
  <c r="AW114" i="1"/>
  <c r="J34" i="23"/>
  <c r="AW116" i="1"/>
  <c r="F34" i="26"/>
  <c r="BA119" i="1"/>
  <c r="F37" i="29"/>
  <c r="BD122" i="1"/>
  <c r="J34" i="31"/>
  <c r="AW124" i="1"/>
  <c r="F34" i="34"/>
  <c r="BA127" i="1"/>
  <c r="F36" i="36"/>
  <c r="BC129" i="1"/>
  <c r="F35" i="3"/>
  <c r="BB96" i="1"/>
  <c r="F35" i="6"/>
  <c r="BB99" i="1"/>
  <c r="F36" i="8"/>
  <c r="BC101" i="1"/>
  <c r="F34" i="11"/>
  <c r="BA104" i="1"/>
  <c r="F36" i="14"/>
  <c r="BC107" i="1"/>
  <c r="F34" i="18"/>
  <c r="BA111" i="1"/>
  <c r="F35" i="19"/>
  <c r="BB112" i="1"/>
  <c r="J34" i="22"/>
  <c r="AW115" i="1"/>
  <c r="F37" i="24"/>
  <c r="BD117" i="1"/>
  <c r="F34" i="27"/>
  <c r="BA120" i="1"/>
  <c r="F36" i="28"/>
  <c r="BC121" i="1"/>
  <c r="J34" i="32"/>
  <c r="AW125" i="1"/>
  <c r="F35" i="33"/>
  <c r="BB126" i="1"/>
  <c r="F34" i="36"/>
  <c r="BA129" i="1"/>
  <c r="F36" i="4"/>
  <c r="BC97" i="1"/>
  <c r="J34" i="5"/>
  <c r="AW98" i="1"/>
  <c r="F36" i="7"/>
  <c r="BC100" i="1"/>
  <c r="F37" i="8"/>
  <c r="BD101" i="1"/>
  <c r="F34" i="10"/>
  <c r="BA103" i="1"/>
  <c r="F36" i="10"/>
  <c r="BC103" i="1"/>
  <c r="F35" i="13"/>
  <c r="BB106" i="1"/>
  <c r="F37" i="13"/>
  <c r="BD106" i="1"/>
  <c r="F36" i="15"/>
  <c r="BC108" i="1"/>
  <c r="J34" i="16"/>
  <c r="AW109" i="1"/>
  <c r="F36" i="18"/>
  <c r="BC111" i="1"/>
  <c r="F37" i="19"/>
  <c r="BD112" i="1"/>
  <c r="F37" i="21"/>
  <c r="BD114" i="1"/>
  <c r="F34" i="23"/>
  <c r="BA116" i="1"/>
  <c r="F37" i="25"/>
  <c r="BD118" i="1"/>
  <c r="F35" i="27"/>
  <c r="BB120" i="1"/>
  <c r="F34" i="29"/>
  <c r="BA122" i="1"/>
  <c r="F37" i="30"/>
  <c r="BD123" i="1"/>
  <c r="F36" i="32"/>
  <c r="BC125" i="1"/>
  <c r="F34" i="33"/>
  <c r="BA126" i="1"/>
  <c r="F36" i="35"/>
  <c r="BC128" i="1" s="1"/>
  <c r="F35" i="37"/>
  <c r="BB130" i="1"/>
  <c r="F35" i="5"/>
  <c r="BB98" i="1"/>
  <c r="F35" i="8"/>
  <c r="BB101" i="1"/>
  <c r="F36" i="11"/>
  <c r="BC104" i="1" s="1"/>
  <c r="F34" i="14"/>
  <c r="BA107" i="1"/>
  <c r="F37" i="17"/>
  <c r="BD110" i="1"/>
  <c r="F34" i="20"/>
  <c r="BA113" i="1"/>
  <c r="F37" i="22"/>
  <c r="BD115" i="1" s="1"/>
  <c r="F35" i="25"/>
  <c r="BB118" i="1"/>
  <c r="F34" i="28"/>
  <c r="BA121" i="1"/>
  <c r="F35" i="31"/>
  <c r="BB124" i="1"/>
  <c r="J34" i="34"/>
  <c r="AW127" i="1" s="1"/>
  <c r="J34" i="37"/>
  <c r="AW130" i="1"/>
  <c r="F34" i="3"/>
  <c r="BA96" i="1"/>
  <c r="F34" i="6"/>
  <c r="BA99" i="1"/>
  <c r="J34" i="9"/>
  <c r="AW102" i="1" s="1"/>
  <c r="F35" i="12"/>
  <c r="BB105" i="1"/>
  <c r="F35" i="15"/>
  <c r="BB108" i="1" s="1"/>
  <c r="F37" i="16"/>
  <c r="BD109" i="1"/>
  <c r="F36" i="20"/>
  <c r="BC113" i="1" s="1"/>
  <c r="F36" i="23"/>
  <c r="BC116" i="1"/>
  <c r="F36" i="26"/>
  <c r="BC119" i="1" s="1"/>
  <c r="F36" i="29"/>
  <c r="BC122" i="1"/>
  <c r="F36" i="31"/>
  <c r="BC124" i="1" s="1"/>
  <c r="F36" i="34"/>
  <c r="BC127" i="1"/>
  <c r="F34" i="37"/>
  <c r="BA130" i="1" s="1"/>
  <c r="T122" i="5" l="1"/>
  <c r="BK123" i="36"/>
  <c r="J123" i="36" s="1"/>
  <c r="J96" i="36" s="1"/>
  <c r="R124" i="28"/>
  <c r="J124" i="13"/>
  <c r="J98" i="13" s="1"/>
  <c r="BK120" i="13"/>
  <c r="J120" i="13" s="1"/>
  <c r="J96" i="13" s="1"/>
  <c r="BK122" i="2"/>
  <c r="J122" i="2" s="1"/>
  <c r="J123" i="2"/>
  <c r="J97" i="2" s="1"/>
  <c r="J126" i="12"/>
  <c r="J97" i="12" s="1"/>
  <c r="BK125" i="12"/>
  <c r="J125" i="12" s="1"/>
  <c r="J96" i="12" s="1"/>
  <c r="R122" i="22"/>
  <c r="T124" i="14"/>
  <c r="J145" i="14"/>
  <c r="J100" i="14" s="1"/>
  <c r="BK124" i="14"/>
  <c r="J124" i="14" s="1"/>
  <c r="J30" i="14" s="1"/>
  <c r="T122" i="16"/>
  <c r="J123" i="5"/>
  <c r="J97" i="5" s="1"/>
  <c r="BK122" i="5"/>
  <c r="J122" i="5" s="1"/>
  <c r="J96" i="5" s="1"/>
  <c r="BK122" i="15"/>
  <c r="J122" i="15" s="1"/>
  <c r="J96" i="15" s="1"/>
  <c r="J151" i="8"/>
  <c r="J100" i="8" s="1"/>
  <c r="BK122" i="8"/>
  <c r="J122" i="8" s="1"/>
  <c r="J96" i="8" s="1"/>
  <c r="J126" i="16"/>
  <c r="J98" i="16" s="1"/>
  <c r="BK122" i="16"/>
  <c r="J122" i="16" s="1"/>
  <c r="J96" i="16" s="1"/>
  <c r="T125" i="20"/>
  <c r="T125" i="9"/>
  <c r="T125" i="3"/>
  <c r="T122" i="29"/>
  <c r="R125" i="17"/>
  <c r="R125" i="9"/>
  <c r="P123" i="37"/>
  <c r="AU130" i="1" s="1"/>
  <c r="P125" i="26"/>
  <c r="AU119" i="1"/>
  <c r="T123" i="33"/>
  <c r="R122" i="29"/>
  <c r="T123" i="35"/>
  <c r="P122" i="29"/>
  <c r="AU122" i="1"/>
  <c r="P125" i="23"/>
  <c r="AU116" i="1" s="1"/>
  <c r="R121" i="18"/>
  <c r="R125" i="26"/>
  <c r="R125" i="23"/>
  <c r="R123" i="36"/>
  <c r="P123" i="35"/>
  <c r="AU128" i="1"/>
  <c r="R125" i="12"/>
  <c r="P120" i="32"/>
  <c r="AU125" i="1"/>
  <c r="T125" i="17"/>
  <c r="P125" i="9"/>
  <c r="AU102" i="1" s="1"/>
  <c r="T120" i="31"/>
  <c r="T125" i="6"/>
  <c r="R125" i="3"/>
  <c r="R125" i="6"/>
  <c r="BK125" i="6"/>
  <c r="J125" i="6"/>
  <c r="R120" i="32"/>
  <c r="T125" i="26"/>
  <c r="P125" i="12"/>
  <c r="AU105" i="1"/>
  <c r="P125" i="3"/>
  <c r="AU96" i="1" s="1"/>
  <c r="P123" i="36"/>
  <c r="AU129" i="1"/>
  <c r="T123" i="36"/>
  <c r="T125" i="12"/>
  <c r="T123" i="37"/>
  <c r="R123" i="33"/>
  <c r="T120" i="32"/>
  <c r="R123" i="34"/>
  <c r="T125" i="23"/>
  <c r="BK125" i="9"/>
  <c r="J125" i="9"/>
  <c r="J96" i="9" s="1"/>
  <c r="R120" i="31"/>
  <c r="P122" i="15"/>
  <c r="AU108" i="1" s="1"/>
  <c r="R123" i="35"/>
  <c r="T120" i="27"/>
  <c r="P123" i="33"/>
  <c r="AU126" i="1"/>
  <c r="R123" i="37"/>
  <c r="P120" i="31"/>
  <c r="AU124" i="1"/>
  <c r="BK122" i="11"/>
  <c r="J122" i="11" s="1"/>
  <c r="J96" i="11" s="1"/>
  <c r="BK121" i="21"/>
  <c r="J121" i="21"/>
  <c r="J30" i="21" s="1"/>
  <c r="AG114" i="1" s="1"/>
  <c r="BK125" i="20"/>
  <c r="J125" i="20"/>
  <c r="BK125" i="26"/>
  <c r="J125" i="26" s="1"/>
  <c r="J96" i="26" s="1"/>
  <c r="BK125" i="17"/>
  <c r="J125" i="17"/>
  <c r="J96" i="17"/>
  <c r="BK125" i="23"/>
  <c r="J125" i="23"/>
  <c r="J96" i="23"/>
  <c r="BK120" i="27"/>
  <c r="J120" i="27" s="1"/>
  <c r="J96" i="27" s="1"/>
  <c r="BK122" i="30"/>
  <c r="J122" i="30"/>
  <c r="J96" i="30" s="1"/>
  <c r="BK120" i="32"/>
  <c r="J120" i="32"/>
  <c r="J30" i="32" s="1"/>
  <c r="AG125" i="1" s="1"/>
  <c r="BK123" i="33"/>
  <c r="J123" i="33" s="1"/>
  <c r="J96" i="33" s="1"/>
  <c r="BK123" i="34"/>
  <c r="J123" i="34"/>
  <c r="J96" i="34" s="1"/>
  <c r="BK122" i="22"/>
  <c r="J122" i="22"/>
  <c r="BK125" i="3"/>
  <c r="J125" i="3" s="1"/>
  <c r="J96" i="3" s="1"/>
  <c r="BK121" i="18"/>
  <c r="J121" i="18"/>
  <c r="BK124" i="28"/>
  <c r="J124" i="28"/>
  <c r="J96" i="28"/>
  <c r="BK120" i="31"/>
  <c r="J120" i="31" s="1"/>
  <c r="J96" i="31" s="1"/>
  <c r="BK122" i="19"/>
  <c r="J122" i="19"/>
  <c r="J96" i="19" s="1"/>
  <c r="BK121" i="24"/>
  <c r="J121" i="24"/>
  <c r="J96" i="24" s="1"/>
  <c r="BK122" i="25"/>
  <c r="J122" i="25"/>
  <c r="J96" i="25"/>
  <c r="BK123" i="35"/>
  <c r="J123" i="35" s="1"/>
  <c r="J96" i="35" s="1"/>
  <c r="BK123" i="37"/>
  <c r="J123" i="37" s="1"/>
  <c r="J96" i="37" s="1"/>
  <c r="AG107" i="1"/>
  <c r="J96" i="14"/>
  <c r="J33" i="6"/>
  <c r="AV99" i="1" s="1"/>
  <c r="AT99" i="1" s="1"/>
  <c r="F33" i="13"/>
  <c r="AZ106" i="1" s="1"/>
  <c r="J33" i="19"/>
  <c r="AV112" i="1"/>
  <c r="AT112" i="1"/>
  <c r="F33" i="26"/>
  <c r="AZ119" i="1" s="1"/>
  <c r="F33" i="35"/>
  <c r="AZ128" i="1" s="1"/>
  <c r="F33" i="2"/>
  <c r="AZ95" i="1"/>
  <c r="J33" i="14"/>
  <c r="AV107" i="1"/>
  <c r="AT107" i="1" s="1"/>
  <c r="AN107" i="1" s="1"/>
  <c r="F33" i="23"/>
  <c r="AZ116" i="1" s="1"/>
  <c r="J33" i="32"/>
  <c r="AV125" i="1"/>
  <c r="AT125" i="1"/>
  <c r="BD94" i="1"/>
  <c r="W33" i="1" s="1"/>
  <c r="J33" i="12"/>
  <c r="AV105" i="1" s="1"/>
  <c r="AT105" i="1" s="1"/>
  <c r="J33" i="21"/>
  <c r="AV114" i="1"/>
  <c r="AT114" i="1"/>
  <c r="J33" i="29"/>
  <c r="AV122" i="1" s="1"/>
  <c r="AT122" i="1" s="1"/>
  <c r="J30" i="36"/>
  <c r="AG129" i="1" s="1"/>
  <c r="BA94" i="1"/>
  <c r="W30" i="1"/>
  <c r="J30" i="6"/>
  <c r="AG99" i="1"/>
  <c r="J30" i="20"/>
  <c r="AG113" i="1"/>
  <c r="J30" i="18"/>
  <c r="AG111" i="1" s="1"/>
  <c r="AN111" i="1" s="1"/>
  <c r="F33" i="5"/>
  <c r="AZ98" i="1"/>
  <c r="F33" i="10"/>
  <c r="AZ103" i="1"/>
  <c r="F33" i="17"/>
  <c r="AZ110" i="1"/>
  <c r="F33" i="25"/>
  <c r="AZ118" i="1" s="1"/>
  <c r="F33" i="33"/>
  <c r="AZ126" i="1"/>
  <c r="J30" i="22"/>
  <c r="AG115" i="1" s="1"/>
  <c r="J33" i="2"/>
  <c r="AV95" i="1"/>
  <c r="AT95" i="1"/>
  <c r="F33" i="14"/>
  <c r="AZ107" i="1"/>
  <c r="F33" i="22"/>
  <c r="AZ115" i="1" s="1"/>
  <c r="F33" i="29"/>
  <c r="AZ122" i="1"/>
  <c r="J33" i="36"/>
  <c r="AV129" i="1"/>
  <c r="AT129" i="1" s="1"/>
  <c r="J33" i="3"/>
  <c r="AV96" i="1"/>
  <c r="AT96" i="1" s="1"/>
  <c r="J33" i="10"/>
  <c r="AV103" i="1"/>
  <c r="AT103" i="1"/>
  <c r="F33" i="16"/>
  <c r="AZ109" i="1" s="1"/>
  <c r="J33" i="24"/>
  <c r="AV117" i="1"/>
  <c r="AT117" i="1" s="1"/>
  <c r="F33" i="31"/>
  <c r="AZ124" i="1"/>
  <c r="F33" i="37"/>
  <c r="AZ130" i="1"/>
  <c r="J30" i="15"/>
  <c r="AG108" i="1"/>
  <c r="F33" i="18"/>
  <c r="AZ111" i="1" s="1"/>
  <c r="J33" i="28"/>
  <c r="AV121" i="1"/>
  <c r="AT121" i="1"/>
  <c r="J33" i="5"/>
  <c r="AV98" i="1" s="1"/>
  <c r="AT98" i="1" s="1"/>
  <c r="J33" i="13"/>
  <c r="AV106" i="1" s="1"/>
  <c r="AT106" i="1" s="1"/>
  <c r="F33" i="21"/>
  <c r="AZ114" i="1"/>
  <c r="J33" i="30"/>
  <c r="AV123" i="1" s="1"/>
  <c r="AT123" i="1" s="1"/>
  <c r="BC94" i="1"/>
  <c r="W32" i="1" s="1"/>
  <c r="F33" i="3"/>
  <c r="AZ96" i="1" s="1"/>
  <c r="F33" i="15"/>
  <c r="AZ108" i="1"/>
  <c r="F33" i="24"/>
  <c r="AZ117" i="1" s="1"/>
  <c r="J33" i="34"/>
  <c r="AV127" i="1" s="1"/>
  <c r="AT127" i="1" s="1"/>
  <c r="F33" i="8"/>
  <c r="AZ101" i="1" s="1"/>
  <c r="J33" i="16"/>
  <c r="AV109" i="1"/>
  <c r="AT109" i="1" s="1"/>
  <c r="F33" i="28"/>
  <c r="AZ121" i="1" s="1"/>
  <c r="J30" i="5"/>
  <c r="AG98" i="1"/>
  <c r="F33" i="7"/>
  <c r="AZ100" i="1"/>
  <c r="J30" i="10"/>
  <c r="AG103" i="1" s="1"/>
  <c r="J33" i="11"/>
  <c r="AV104" i="1" s="1"/>
  <c r="AT104" i="1" s="1"/>
  <c r="F33" i="20"/>
  <c r="AZ113" i="1"/>
  <c r="F33" i="27"/>
  <c r="AZ120" i="1"/>
  <c r="F33" i="32"/>
  <c r="AZ125" i="1" s="1"/>
  <c r="J33" i="37"/>
  <c r="AV130" i="1"/>
  <c r="AT130" i="1"/>
  <c r="J33" i="4"/>
  <c r="AV97" i="1"/>
  <c r="AT97" i="1"/>
  <c r="J33" i="9"/>
  <c r="AV102" i="1" s="1"/>
  <c r="AT102" i="1" s="1"/>
  <c r="J33" i="17"/>
  <c r="AV110" i="1"/>
  <c r="AT110" i="1"/>
  <c r="J33" i="25"/>
  <c r="AV118" i="1"/>
  <c r="AT118" i="1" s="1"/>
  <c r="F33" i="34"/>
  <c r="AZ127" i="1" s="1"/>
  <c r="J30" i="4"/>
  <c r="AG97" i="1"/>
  <c r="J30" i="7"/>
  <c r="AG100" i="1"/>
  <c r="J33" i="8"/>
  <c r="AV101" i="1" s="1"/>
  <c r="AT101" i="1" s="1"/>
  <c r="J30" i="13"/>
  <c r="AG106" i="1"/>
  <c r="J33" i="15"/>
  <c r="AV108" i="1"/>
  <c r="AT108" i="1"/>
  <c r="J33" i="22"/>
  <c r="AV115" i="1" s="1"/>
  <c r="AT115" i="1" s="1"/>
  <c r="J30" i="29"/>
  <c r="AG122" i="1"/>
  <c r="F33" i="30"/>
  <c r="AZ123" i="1"/>
  <c r="F33" i="36"/>
  <c r="AZ129" i="1" s="1"/>
  <c r="J33" i="7"/>
  <c r="AV100" i="1" s="1"/>
  <c r="AT100" i="1" s="1"/>
  <c r="F33" i="12"/>
  <c r="AZ105" i="1"/>
  <c r="J33" i="20"/>
  <c r="AV113" i="1"/>
  <c r="AT113" i="1" s="1"/>
  <c r="J33" i="27"/>
  <c r="AV120" i="1"/>
  <c r="AT120" i="1"/>
  <c r="J33" i="33"/>
  <c r="AV126" i="1"/>
  <c r="AT126" i="1"/>
  <c r="F33" i="6"/>
  <c r="AZ99" i="1" s="1"/>
  <c r="F33" i="11"/>
  <c r="AZ104" i="1"/>
  <c r="F33" i="19"/>
  <c r="AZ112" i="1"/>
  <c r="J33" i="26"/>
  <c r="AV119" i="1"/>
  <c r="AT119" i="1" s="1"/>
  <c r="J33" i="35"/>
  <c r="AV128" i="1" s="1"/>
  <c r="AT128" i="1" s="1"/>
  <c r="F33" i="4"/>
  <c r="AZ97" i="1"/>
  <c r="J30" i="8"/>
  <c r="AG101" i="1"/>
  <c r="F33" i="9"/>
  <c r="AZ102" i="1" s="1"/>
  <c r="J30" i="16"/>
  <c r="AG109" i="1"/>
  <c r="J33" i="18"/>
  <c r="AV111" i="1"/>
  <c r="AT111" i="1"/>
  <c r="J33" i="23"/>
  <c r="AV116" i="1" s="1"/>
  <c r="AT116" i="1" s="1"/>
  <c r="J33" i="31"/>
  <c r="AV124" i="1"/>
  <c r="AT124" i="1"/>
  <c r="BB94" i="1"/>
  <c r="W31" i="1"/>
  <c r="AN115" i="1" l="1"/>
  <c r="AN113" i="1"/>
  <c r="J30" i="12"/>
  <c r="AG105" i="1" s="1"/>
  <c r="J96" i="2"/>
  <c r="J30" i="2"/>
  <c r="AG95" i="1" s="1"/>
  <c r="AN95" i="1" s="1"/>
  <c r="J96" i="21"/>
  <c r="J96" i="20"/>
  <c r="J96" i="22"/>
  <c r="J96" i="6"/>
  <c r="J96" i="18"/>
  <c r="J96" i="32"/>
  <c r="AN129" i="1"/>
  <c r="J39" i="36"/>
  <c r="J39" i="32"/>
  <c r="AN122" i="1"/>
  <c r="J39" i="29"/>
  <c r="J39" i="22"/>
  <c r="J39" i="21"/>
  <c r="J39" i="20"/>
  <c r="J39" i="18"/>
  <c r="AN109" i="1"/>
  <c r="AN108" i="1"/>
  <c r="J39" i="16"/>
  <c r="J39" i="15"/>
  <c r="AN106" i="1"/>
  <c r="J39" i="14"/>
  <c r="AN105" i="1"/>
  <c r="J39" i="13"/>
  <c r="J39" i="12"/>
  <c r="AN103" i="1"/>
  <c r="J39" i="10"/>
  <c r="AN101" i="1"/>
  <c r="AN100" i="1"/>
  <c r="J39" i="8"/>
  <c r="J39" i="7"/>
  <c r="AN98" i="1"/>
  <c r="J39" i="6"/>
  <c r="AN97" i="1"/>
  <c r="J39" i="5"/>
  <c r="J39" i="4"/>
  <c r="J39" i="2"/>
  <c r="AN99" i="1"/>
  <c r="AN125" i="1"/>
  <c r="AN114" i="1"/>
  <c r="AU94" i="1"/>
  <c r="J30" i="25"/>
  <c r="AG118" i="1"/>
  <c r="J30" i="28"/>
  <c r="AG121" i="1"/>
  <c r="J30" i="30"/>
  <c r="AG123" i="1"/>
  <c r="J30" i="34"/>
  <c r="AG127" i="1" s="1"/>
  <c r="J30" i="9"/>
  <c r="AG102" i="1"/>
  <c r="J30" i="17"/>
  <c r="AG110" i="1"/>
  <c r="AX94" i="1"/>
  <c r="J30" i="26"/>
  <c r="AG119" i="1"/>
  <c r="J30" i="31"/>
  <c r="AG124" i="1" s="1"/>
  <c r="J30" i="37"/>
  <c r="AG130" i="1"/>
  <c r="J30" i="23"/>
  <c r="AG116" i="1" s="1"/>
  <c r="J30" i="19"/>
  <c r="AG112" i="1"/>
  <c r="J30" i="33"/>
  <c r="AG126" i="1" s="1"/>
  <c r="J30" i="24"/>
  <c r="AG117" i="1"/>
  <c r="J30" i="11"/>
  <c r="AG104" i="1" s="1"/>
  <c r="J30" i="3"/>
  <c r="AG96" i="1"/>
  <c r="J30" i="35"/>
  <c r="AG128" i="1" s="1"/>
  <c r="J30" i="27"/>
  <c r="AG120" i="1"/>
  <c r="AZ94" i="1"/>
  <c r="W29" i="1" s="1"/>
  <c r="AW94" i="1"/>
  <c r="AK30" i="1"/>
  <c r="AY94" i="1"/>
  <c r="J39" i="26" l="1"/>
  <c r="J39" i="9"/>
  <c r="J39" i="19"/>
  <c r="J39" i="37"/>
  <c r="J39" i="28"/>
  <c r="J39" i="17"/>
  <c r="J39" i="34"/>
  <c r="J39" i="23"/>
  <c r="J39" i="27"/>
  <c r="J39" i="24"/>
  <c r="J39" i="35"/>
  <c r="J39" i="3"/>
  <c r="J39" i="33"/>
  <c r="J39" i="31"/>
  <c r="J39" i="30"/>
  <c r="J39" i="11"/>
  <c r="J39" i="25"/>
  <c r="AN112" i="1"/>
  <c r="AN96" i="1"/>
  <c r="AN117" i="1"/>
  <c r="AN121" i="1"/>
  <c r="AN123" i="1"/>
  <c r="AN127" i="1"/>
  <c r="AN104" i="1"/>
  <c r="AN130" i="1"/>
  <c r="AN102" i="1"/>
  <c r="AN110" i="1"/>
  <c r="AN118" i="1"/>
  <c r="AN120" i="1"/>
  <c r="AN126" i="1"/>
  <c r="AN119" i="1"/>
  <c r="AN128" i="1"/>
  <c r="AN116" i="1"/>
  <c r="AN124" i="1"/>
  <c r="AG94" i="1"/>
  <c r="AV94" i="1"/>
  <c r="AK29" i="1" s="1"/>
  <c r="AK26" i="1" l="1"/>
  <c r="AT94" i="1"/>
  <c r="AN94" i="1" l="1"/>
  <c r="AK35" i="1"/>
</calcChain>
</file>

<file path=xl/sharedStrings.xml><?xml version="1.0" encoding="utf-8"?>
<sst xmlns="http://schemas.openxmlformats.org/spreadsheetml/2006/main" count="26603" uniqueCount="1327">
  <si>
    <t>Export Komplet</t>
  </si>
  <si>
    <t/>
  </si>
  <si>
    <t>2.0</t>
  </si>
  <si>
    <t>ZAMOK</t>
  </si>
  <si>
    <t>False</t>
  </si>
  <si>
    <t>{bf9314f2-4b65-432c-96fa-a69dfeabec23}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</si>
  <si>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</si>
  <si>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</si>
  <si>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</si>
  <si>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</si>
  <si>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</si>
  <si>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</si>
  <si>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</si>
  <si>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</si>
  <si>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2024-ST-07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</si>
  <si>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</si>
  <si>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</si>
  <si>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NÁŠLAPNÉ VRSTVY, AKUST. PODHLEDY, VÝMALBA A VÝMĚNA ZASKLENÍ MŠ A ZŠ.17.LISTOPADU</t>
  </si>
  <si>
    <t>KSO:</t>
  </si>
  <si>
    <t>CC-CZ:</t>
  </si>
  <si>
    <t>Místo:</t>
  </si>
  <si>
    <t xml:space="preserve"> </t>
  </si>
  <si>
    <t>Datum:</t>
  </si>
  <si>
    <t>4. 4. 2025</t>
  </si>
  <si>
    <t>Zadavatel:</t>
  </si>
  <si>
    <t>IČ:</t>
  </si>
  <si>
    <t>Město Kopřivnice</t>
  </si>
  <si>
    <t>DIČ:</t>
  </si>
  <si>
    <t>Uchazeč:</t>
  </si>
  <si>
    <t>Vyplň údaj</t>
  </si>
  <si>
    <t>Projektant:</t>
  </si>
  <si>
    <t>Ing. Jan Stuchlík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</si>
  <si>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</si>
  <si>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</si>
  <si>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</si>
  <si>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</si>
  <si>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</si>
  <si>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</si>
  <si>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</si>
  <si>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</si>
  <si>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</si>
  <si>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</si>
  <si>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</si>
  <si>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</si>
  <si>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</si>
  <si>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</si>
  <si>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</si>
  <si>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</si>
  <si>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</si>
  <si>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</si>
  <si>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</si>
  <si>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</si>
  <si>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</si>
  <si>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</si>
  <si>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</si>
  <si>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</si>
  <si>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</si>
  <si>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</si>
  <si>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</si>
  <si>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</si>
  <si>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</si>
  <si>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</si>
  <si>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</si>
  <si>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</si>
  <si>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</si>
  <si>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</si>
  <si>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</si>
  <si>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</si>
  <si>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</si>
  <si>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</si>
  <si>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</si>
  <si>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</si>
  <si>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</si>
  <si>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</si>
  <si>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</si>
  <si>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</si>
  <si>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</si>
  <si>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</si>
  <si>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</si>
  <si>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</si>
  <si>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</si>
  <si>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</si>
  <si>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</t>
  </si>
  <si>
    <t>Místnost č.202</t>
  </si>
  <si>
    <t>STA</t>
  </si>
  <si>
    <t>1</t>
  </si>
  <si>
    <t>{d3c887a3-3962-4d00-9f86-e5387555295f}</t>
  </si>
  <si>
    <t>2</t>
  </si>
  <si>
    <t>203</t>
  </si>
  <si>
    <t>Místnost č.203</t>
  </si>
  <si>
    <t>{c6bdfbc3-1b08-4571-8f2e-f7d337c2f897}</t>
  </si>
  <si>
    <t>204</t>
  </si>
  <si>
    <t>Místnost č.204</t>
  </si>
  <si>
    <t>{a3267a62-4ef8-49ee-aa93-00e53269f450}</t>
  </si>
  <si>
    <t>205</t>
  </si>
  <si>
    <t>Místnost č.205</t>
  </si>
  <si>
    <t>{d15f5ac5-7602-46c5-afa5-084c70644d07}</t>
  </si>
  <si>
    <t>206</t>
  </si>
  <si>
    <t>Místnost č.206</t>
  </si>
  <si>
    <t>{3a5586fa-22d9-41f2-9751-d29375cd8926}</t>
  </si>
  <si>
    <t>207</t>
  </si>
  <si>
    <t>Místnost č.207</t>
  </si>
  <si>
    <t>{e1fd03d9-b27b-4cf6-92f7-3e747c5c44cb}</t>
  </si>
  <si>
    <t>208</t>
  </si>
  <si>
    <t>Místnost č.208</t>
  </si>
  <si>
    <t>{568f91be-d09e-4b35-9472-094ec615c08b}</t>
  </si>
  <si>
    <t>209</t>
  </si>
  <si>
    <t>Místnost č.209</t>
  </si>
  <si>
    <t>{cf4aa71b-f5ea-4383-970a-bea224f7067a}</t>
  </si>
  <si>
    <t>210</t>
  </si>
  <si>
    <t>Místnost č.210</t>
  </si>
  <si>
    <t>{052e4dbd-df37-41e1-bc66-f5f04fb30838}</t>
  </si>
  <si>
    <t>211</t>
  </si>
  <si>
    <t>Místnost č.211</t>
  </si>
  <si>
    <t>{f83809ce-bb81-4561-8b0e-3100f8e19bf5}</t>
  </si>
  <si>
    <t>212</t>
  </si>
  <si>
    <t>Místnost č.212</t>
  </si>
  <si>
    <t>{58ab78e1-d92d-4641-8fab-08097e373be9}</t>
  </si>
  <si>
    <t>213</t>
  </si>
  <si>
    <t>Místnost č.213</t>
  </si>
  <si>
    <t>{f59f350e-7d10-41a1-8f7a-1d92f6a4d66e}</t>
  </si>
  <si>
    <t>214</t>
  </si>
  <si>
    <t>Místnost č.214</t>
  </si>
  <si>
    <t>{6fd34a85-b938-49e0-8222-5d022e66b098}</t>
  </si>
  <si>
    <t>215</t>
  </si>
  <si>
    <t>Místnost č.215</t>
  </si>
  <si>
    <t>{62af751a-809d-40a5-b5ba-2997e427284b}</t>
  </si>
  <si>
    <t>302</t>
  </si>
  <si>
    <t>Místnost č.302</t>
  </si>
  <si>
    <t>{defe64c1-5616-4268-9bfd-4e858fa899e1}</t>
  </si>
  <si>
    <t>303</t>
  </si>
  <si>
    <t>Místnost č.303</t>
  </si>
  <si>
    <t>{53a13747-eb5b-4b70-bf0f-e9593ee352c7}</t>
  </si>
  <si>
    <t>304</t>
  </si>
  <si>
    <t>Místnost č.304</t>
  </si>
  <si>
    <t>{0cdef5b7-d08d-4b07-a5de-c2a820882ab2}</t>
  </si>
  <si>
    <t>305</t>
  </si>
  <si>
    <t>Místnost č.305</t>
  </si>
  <si>
    <t>{622c7afa-1787-47ca-9a25-c0284802dc85}</t>
  </si>
  <si>
    <t>306</t>
  </si>
  <si>
    <t>Místnost č.306</t>
  </si>
  <si>
    <t>{0b48142f-b876-4f35-ade7-7f70878b411b}</t>
  </si>
  <si>
    <t>307</t>
  </si>
  <si>
    <t>Místnost č.307</t>
  </si>
  <si>
    <t>{c89ae1ea-770a-4e73-9817-be9eab723ec3}</t>
  </si>
  <si>
    <t>308</t>
  </si>
  <si>
    <t>Místnost č.308</t>
  </si>
  <si>
    <t>{58f83adf-0a0a-4a4e-8205-145df4c3c67e}</t>
  </si>
  <si>
    <t>309</t>
  </si>
  <si>
    <t>Místnost č.309</t>
  </si>
  <si>
    <t>{a4314d6c-15b7-4671-8ca1-750b44da3426}</t>
  </si>
  <si>
    <t>310</t>
  </si>
  <si>
    <t>Místnost č.310</t>
  </si>
  <si>
    <t>{e98d35f6-626d-4481-a17c-3b54e7049eb6}</t>
  </si>
  <si>
    <t>311</t>
  </si>
  <si>
    <t>Místnost č.311</t>
  </si>
  <si>
    <t>{7e3d8c38-e3a8-44ed-89b7-faf8dee8a350}</t>
  </si>
  <si>
    <t>312</t>
  </si>
  <si>
    <t>Místnost č.312</t>
  </si>
  <si>
    <t>{a0fbb651-8259-4a7d-8ce4-ddbdb548c470}</t>
  </si>
  <si>
    <t>313</t>
  </si>
  <si>
    <t>Místnost č.313</t>
  </si>
  <si>
    <t>{96c2195e-b46e-4275-9016-2dc070178f70}</t>
  </si>
  <si>
    <t>314</t>
  </si>
  <si>
    <t>Místnost č.314</t>
  </si>
  <si>
    <t>{fb496f06-3109-45bd-9789-499de764833a}</t>
  </si>
  <si>
    <t>315</t>
  </si>
  <si>
    <t>Místnost č.315</t>
  </si>
  <si>
    <t>{f008c0d6-4933-4d47-9775-1206bfa978c4}</t>
  </si>
  <si>
    <t>CH 01</t>
  </si>
  <si>
    <t>Chodba 1.n.p.(školka)</t>
  </si>
  <si>
    <t>{d7ac8ae0-69fd-4227-8f20-7185dc782c70}</t>
  </si>
  <si>
    <t>CH 02</t>
  </si>
  <si>
    <t>Chodba 2.n.p.</t>
  </si>
  <si>
    <t>{8fc866af-6763-4269-8a5c-adcf147cf177}</t>
  </si>
  <si>
    <t>CH 03</t>
  </si>
  <si>
    <t>Chodba 3.n.p.</t>
  </si>
  <si>
    <t>{0c2f2753-4934-465b-9d9c-91e336c5ec3e}</t>
  </si>
  <si>
    <t>DV 01</t>
  </si>
  <si>
    <t>Školka (dveře 1530/2140mm)</t>
  </si>
  <si>
    <t>{a0d05d10-227d-413d-a897-4e0b6bd2ab31}</t>
  </si>
  <si>
    <t>DV 02</t>
  </si>
  <si>
    <t>Chodba 2.NP dveře A (dveře 1530/2140mm)</t>
  </si>
  <si>
    <t>{fc395842-a14d-4038-881b-7aae90f7d96a}</t>
  </si>
  <si>
    <t>DV 03</t>
  </si>
  <si>
    <t>Chodba 2.NP dveře B (dveře 1530/2140mm)</t>
  </si>
  <si>
    <t>{673af453-3c74-45e2-84fc-18baff7a9f66}</t>
  </si>
  <si>
    <t>DV 04</t>
  </si>
  <si>
    <t>Chodba 3.NP dveře A (dveře 1530/2140mm)</t>
  </si>
  <si>
    <t>{4fa95a01-8652-4f33-8da8-43831c898408}</t>
  </si>
  <si>
    <t>DV 05</t>
  </si>
  <si>
    <t>Chodba 3.NP dveře B (dveře 1530/2140mm)</t>
  </si>
  <si>
    <t>{8a2341a8-382d-4f81-9598-3b0c1d9e8869}</t>
  </si>
  <si>
    <t>KRYCÍ LIST SOUPISU PRACÍ</t>
  </si>
  <si>
    <t>Objekt:</t>
  </si>
  <si>
    <t>202 - Místnost č.202</t>
  </si>
  <si>
    <t>REKAPITULACE ČLENĚNÍ SOUPISU PRACÍ</t>
  </si>
  <si>
    <t>Kód dílu - Popis</t>
  </si>
  <si>
    <t>Cena celkem [CZK]</t>
  </si>
  <si>
    <t>Náklady ze soupisu prací</t>
  </si>
  <si>
    <t>-1</t>
  </si>
  <si>
    <t>9 - Ostatní konstrukce a práce, bourání</t>
  </si>
  <si>
    <t>997 - Přesun sutě</t>
  </si>
  <si>
    <t>766 - Konstrukce truhlářské</t>
  </si>
  <si>
    <t>776 - Podlahy povlakové</t>
  </si>
  <si>
    <t>783 - Dokončovací práce - nátěry</t>
  </si>
  <si>
    <t>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</si>
  <si>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</si>
  <si>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</si>
  <si>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</si>
  <si>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</si>
  <si>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</si>
  <si>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</si>
  <si>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</si>
  <si>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</si>
  <si>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</si>
  <si>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</si>
  <si>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</si>
  <si>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</si>
  <si>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</si>
  <si>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9</t>
  </si>
  <si>
    <t>Ostatní konstrukce a práce, bourání</t>
  </si>
  <si>
    <t>ROZPOCET</t>
  </si>
  <si>
    <t>K</t>
  </si>
  <si>
    <t>952901111</t>
  </si>
  <si>
    <t>Vyčištění budov nebo objektů před předáním do užívání budov bytové nebo občanské výstavby, světlé výšky podlaží do 4 m</t>
  </si>
  <si>
    <t>m2</t>
  </si>
  <si>
    <t>4</t>
  </si>
  <si>
    <t>847309138</t>
  </si>
  <si>
    <t>Online PSC</t>
  </si>
  <si>
    <t>https://podminky.urs.cz/item/CS_URS_2024_02/952901111</t>
  </si>
  <si>
    <t>997</t>
  </si>
  <si>
    <t>Přesun sutě</t>
  </si>
  <si>
    <t>997013211</t>
  </si>
  <si>
    <t>Vnitrostaveništní doprava suti a vybouraných hmot vodorovně do 50 m s naložením ručně pro budovy a haly výšky do 6 m</t>
  </si>
  <si>
    <t>t</t>
  </si>
  <si>
    <t>-2119553828</t>
  </si>
  <si>
    <t>https://podminky.urs.cz/item/CS_URS_2024_02/997013211</t>
  </si>
  <si>
    <t>3</t>
  </si>
  <si>
    <t>997013501</t>
  </si>
  <si>
    <t>Odvoz suti a vybouraných hmot na skládku nebo meziskládku se složením, na vzdálenost do 1 km</t>
  </si>
  <si>
    <t>-1033870088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</si>
  <si>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</si>
  <si>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</si>
  <si>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</si>
  <si>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-367778038</t>
  </si>
  <si>
    <t>https://podminky.urs.cz/item/CS_URS_2024_02/997013509</t>
  </si>
  <si>
    <t>VV</t>
  </si>
  <si>
    <t>0,053*14 'Přepočtené koeficientem množství</t>
  </si>
  <si>
    <t>5</t>
  </si>
  <si>
    <t>997013813</t>
  </si>
  <si>
    <t>Poplatek za uložení stavebního odpadu na skládce (skládkovné) z plastických hmot zatříděného do Katalogu odpadů pod kódem 17 02 03</t>
  </si>
  <si>
    <t>806650794</t>
  </si>
  <si>
    <t>https://podminky.urs.cz/item/CS_URS_2024_02/997013813</t>
  </si>
  <si>
    <t>766</t>
  </si>
  <si>
    <t>Konstrukce truhlářské</t>
  </si>
  <si>
    <t>6</t>
  </si>
  <si>
    <t>766491851</t>
  </si>
  <si>
    <t>Demontáž ostatních truhlářských konstrukcí prahů dveří jednokřídlových</t>
  </si>
  <si>
    <t>kus</t>
  </si>
  <si>
    <t>16</t>
  </si>
  <si>
    <t>182338529</t>
  </si>
  <si>
    <t>https://podminky.urs.cz/item/CS_URS_2024_02/766491851</t>
  </si>
  <si>
    <t>7</t>
  </si>
  <si>
    <t>766660022</t>
  </si>
  <si>
    <t>Montáž dveřních křídel dřevěných nebo plastových otevíravých do ocelové zárubně protipožárních jednokřídlových, šířky přes 800 mm</t>
  </si>
  <si>
    <t>-1059385414</t>
  </si>
  <si>
    <t>https://podminky.urs.cz/item/CS_URS_2024_02/766660022</t>
  </si>
  <si>
    <t>8</t>
  </si>
  <si>
    <t>M</t>
  </si>
  <si>
    <t>61162039</t>
  </si>
  <si>
    <t>dveře jednokřídlé dřevotřískové protipožární EI (EW) 30 D3 povrch fóliový plné 900x1970-2100mm</t>
  </si>
  <si>
    <t>32</t>
  </si>
  <si>
    <t>-671378233</t>
  </si>
  <si>
    <t>766660728</t>
  </si>
  <si>
    <t>Montáž dveřních doplňků dveřního kování interiérového zámku</t>
  </si>
  <si>
    <t>-1396046465</t>
  </si>
  <si>
    <t>https://podminky.urs.cz/item/CS_URS_2024_02/766660728</t>
  </si>
  <si>
    <t>10</t>
  </si>
  <si>
    <t>54924008</t>
  </si>
  <si>
    <t>zámek zadlabací vložkový</t>
  </si>
  <si>
    <t>-1743824761</t>
  </si>
  <si>
    <t>11</t>
  </si>
  <si>
    <t>54964100</t>
  </si>
  <si>
    <t>vložka cylindrická</t>
  </si>
  <si>
    <t>-2001607203</t>
  </si>
  <si>
    <t>766660729</t>
  </si>
  <si>
    <t>Montáž dveřních doplňků dveřního kování interiérového štítku s klikou</t>
  </si>
  <si>
    <t>-1962085464</t>
  </si>
  <si>
    <t>https://podminky.urs.cz/item/CS_URS_2024_02/766660729</t>
  </si>
  <si>
    <t>13</t>
  </si>
  <si>
    <t>54914123</t>
  </si>
  <si>
    <t>kování rozetové klika/klika</t>
  </si>
  <si>
    <t>-1878813010</t>
  </si>
  <si>
    <t>14</t>
  </si>
  <si>
    <t>766691914</t>
  </si>
  <si>
    <t>Ostatní práce vyvěšení nebo zavěšení křídel dřevěných dveřních, plochy do 2 m2</t>
  </si>
  <si>
    <t>932727155</t>
  </si>
  <si>
    <t>https://podminky.urs.cz/item/CS_URS_2024_02/766691914</t>
  </si>
  <si>
    <t>15</t>
  </si>
  <si>
    <t>998766201</t>
  </si>
  <si>
    <t>Přesun hmot pro konstrukce truhlářské stanovený procentní sazbou (%) z ceny vodorovná dopravní vzdálenost do 50 m základní v objektech výšky do 6 m</t>
  </si>
  <si>
    <t>%</t>
  </si>
  <si>
    <t>62905542</t>
  </si>
  <si>
    <t>https://podminky.urs.cz/item/CS_URS_2024_02/998766201</t>
  </si>
  <si>
    <t>776</t>
  </si>
  <si>
    <t>Podlahy povlakové</t>
  </si>
  <si>
    <t>776111115</t>
  </si>
  <si>
    <t>Příprava podkladu povlakových podlah a stěn broušení podlah stávajícího podkladu před litím stěrky</t>
  </si>
  <si>
    <t>-1718334703</t>
  </si>
  <si>
    <t>https://podminky.urs.cz/item/CS_URS_2024_02/776111115</t>
  </si>
  <si>
    <t>17</t>
  </si>
  <si>
    <t>776121112</t>
  </si>
  <si>
    <t>Příprava podkladu povlakových podlah a stěn penetrace vodou ředitelná podlah</t>
  </si>
  <si>
    <t>-1234049164</t>
  </si>
  <si>
    <t>https://podminky.urs.cz/item/CS_URS_2024_02/776121112</t>
  </si>
  <si>
    <t>18</t>
  </si>
  <si>
    <t>776141112</t>
  </si>
  <si>
    <t>Příprava podkladu povlakových podlah a stěn vyrovnání samonivelační stěrkou podlah min.pevnosti 20 MPa, tloušťky přes 3 do 5 mm</t>
  </si>
  <si>
    <t>-808390205</t>
  </si>
  <si>
    <t>https://podminky.urs.cz/item/CS_URS_2024_02/776141112</t>
  </si>
  <si>
    <t>19</t>
  </si>
  <si>
    <t>776201812</t>
  </si>
  <si>
    <t>Demontáž povlakových podlahovin lepených ručně s podložkou</t>
  </si>
  <si>
    <t>1624735024</t>
  </si>
  <si>
    <t>https://podminky.urs.cz/item/CS_URS_2024_02/776201812</t>
  </si>
  <si>
    <t>20</t>
  </si>
  <si>
    <t>776221111</t>
  </si>
  <si>
    <t>Montáž podlahovin z PVC lepením standardním lepidlem z pásů</t>
  </si>
  <si>
    <t>-2084428400</t>
  </si>
  <si>
    <t>https://podminky.urs.cz/item/CS_URS_2024_02/776221111</t>
  </si>
  <si>
    <t>28411151</t>
  </si>
  <si>
    <t>PVC vinyl heterogenní zátěžová tl 2,00mm nášlapná vrstva 0,70mm, hořlavost Bfl-s1, třída zátěže 34/43, útlum 4dB, bodová zátěž &lt;= 0,10mm, protiskluznost R10</t>
  </si>
  <si>
    <t>-1397854121</t>
  </si>
  <si>
    <t>4,86*1,1 'Přepočtené koeficientem množství</t>
  </si>
  <si>
    <t>22</t>
  </si>
  <si>
    <t>776223112</t>
  </si>
  <si>
    <t>Montáž podlahovin z PVC spoj podlah svařováním za studena</t>
  </si>
  <si>
    <t>m</t>
  </si>
  <si>
    <t>110716310</t>
  </si>
  <si>
    <t>https://podminky.urs.cz/item/CS_URS_2024_02/776223112</t>
  </si>
  <si>
    <t>23</t>
  </si>
  <si>
    <t>776410811</t>
  </si>
  <si>
    <t>Demontáž soklíků nebo lišt pryžových nebo plastových</t>
  </si>
  <si>
    <t>-599356186</t>
  </si>
  <si>
    <t>https://podminky.urs.cz/item/CS_URS_2024_02/776410811</t>
  </si>
  <si>
    <t>24</t>
  </si>
  <si>
    <t>776421111</t>
  </si>
  <si>
    <t>Montáž lišt obvodových lepených</t>
  </si>
  <si>
    <t>359422438</t>
  </si>
  <si>
    <t>https://podminky.urs.cz/item/CS_URS_2024_02/776421111</t>
  </si>
  <si>
    <t>25</t>
  </si>
  <si>
    <t>28342005</t>
  </si>
  <si>
    <t>lišta ukončovací z PVC 12,5mm</t>
  </si>
  <si>
    <t>790389863</t>
  </si>
  <si>
    <t>9,14*1,02 'Přepočtené koeficientem množství</t>
  </si>
  <si>
    <t>26</t>
  </si>
  <si>
    <t>776421312</t>
  </si>
  <si>
    <t>Montáž lišt přechodových šroubovaných</t>
  </si>
  <si>
    <t>-947479674</t>
  </si>
  <si>
    <t>https://podminky.urs.cz/item/CS_URS_2024_02/776421312</t>
  </si>
  <si>
    <t>27</t>
  </si>
  <si>
    <t>55343110</t>
  </si>
  <si>
    <t>profil přechodový Al narážecí 30mm stříbro</t>
  </si>
  <si>
    <t>-570669457</t>
  </si>
  <si>
    <t>0,9*1,05 'Přepočtené koeficientem množství</t>
  </si>
  <si>
    <t>28</t>
  </si>
  <si>
    <t>998776201</t>
  </si>
  <si>
    <t>Přesun hmot pro podlahy povlakové stanovený procentní sazbou (%) z ceny vodorovná dopravní vzdálenost do 50 m základní v objektech výšky do 6 m</t>
  </si>
  <si>
    <t>-2061589508</t>
  </si>
  <si>
    <t>https://podminky.urs.cz/item/CS_URS_2024_02/998776201</t>
  </si>
  <si>
    <t>783</t>
  </si>
  <si>
    <t>Dokončovací práce - nátěry</t>
  </si>
  <si>
    <t>29</t>
  </si>
  <si>
    <t>783301311</t>
  </si>
  <si>
    <t>Příprava podkladu zámečnických konstrukcí před provedením nátěru odmaštění odmašťovačem vodou ředitelným</t>
  </si>
  <si>
    <t>108466028</t>
  </si>
  <si>
    <t>https://podminky.urs.cz/item/CS_URS_2024_02/783301311</t>
  </si>
  <si>
    <t>((2*1,97+0,90)*(0,15+0,10))</t>
  </si>
  <si>
    <t>30</t>
  </si>
  <si>
    <t>783325101</t>
  </si>
  <si>
    <t>Mezinátěr zámečnických konstrukcí jednonásobný akrylátový</t>
  </si>
  <si>
    <t>703574707</t>
  </si>
  <si>
    <t>https://podminky.urs.cz/item/CS_URS_2024_02/783325101</t>
  </si>
  <si>
    <t>31</t>
  </si>
  <si>
    <t>783327101</t>
  </si>
  <si>
    <t>Krycí nátěr (email) zámečnických konstrukcí jednonásobný akrylátový</t>
  </si>
  <si>
    <t>-1327519524</t>
  </si>
  <si>
    <t>https://podminky.urs.cz/item/CS_URS_2024_02/783327101</t>
  </si>
  <si>
    <t>784</t>
  </si>
  <si>
    <t>Dokončovací práce - malby a tapety</t>
  </si>
  <si>
    <t>784121001</t>
  </si>
  <si>
    <t>Oškrabání malby v místnostech výšky do 3,80 m</t>
  </si>
  <si>
    <t>-553536019</t>
  </si>
  <si>
    <t>https://podminky.urs.cz/item/CS_URS_2024_02/784121001</t>
  </si>
  <si>
    <t>33</t>
  </si>
  <si>
    <t>784121011</t>
  </si>
  <si>
    <t>Rozmývání podkladu po oškrabání malby v místnostech výšky do 3,80 m</t>
  </si>
  <si>
    <t>-1373245773</t>
  </si>
  <si>
    <t>https://podminky.urs.cz/item/CS_URS_2024_02/784121011</t>
  </si>
  <si>
    <t>34</t>
  </si>
  <si>
    <t>784171101</t>
  </si>
  <si>
    <t>Zakrytí nemalovaných ploch (materiál ve specifikaci) včetně pozdějšího odkrytí podlah</t>
  </si>
  <si>
    <t>-129776773</t>
  </si>
  <si>
    <t>https://podminky.urs.cz/item/CS_URS_2024_02/784171101</t>
  </si>
  <si>
    <t>35</t>
  </si>
  <si>
    <t>28323156</t>
  </si>
  <si>
    <t>fólie pro malířské potřeby zakrývací tl 41µ 4x5m</t>
  </si>
  <si>
    <t>99031642</t>
  </si>
  <si>
    <t>4,86*1,05 'Přepočtené koeficientem množství</t>
  </si>
  <si>
    <t>36</t>
  </si>
  <si>
    <t>784181101</t>
  </si>
  <si>
    <t>Penetrace podkladu jednonásobná základní akrylátová bezbarvá v místnostech výšky do 3,80 m</t>
  </si>
  <si>
    <t>-1356489947</t>
  </si>
  <si>
    <t>https://podminky.urs.cz/item/CS_URS_2024_02/784181101</t>
  </si>
  <si>
    <t>37</t>
  </si>
  <si>
    <t>784211101</t>
  </si>
  <si>
    <t>Malby z malířských směsí oděruvzdorných za mokra dvojnásobné, bílé za mokra oděruvzdorné výborně v místnostech výšky do 3,80 m</t>
  </si>
  <si>
    <t>-2072556186</t>
  </si>
  <si>
    <t>https://podminky.urs.cz/item/CS_URS_2024_02/784211101</t>
  </si>
  <si>
    <t>203 - Místnost č.203</t>
  </si>
  <si>
    <t>713 - Izolace tepelné</t>
  </si>
  <si>
    <t>763 - Konstrukce suché výstavby</t>
  </si>
  <si>
    <t>787 - Dokončovací práce - zasklívání</t>
  </si>
  <si>
    <t>N01 - Zednické výpomoci</t>
  </si>
  <si>
    <t>269587990</t>
  </si>
  <si>
    <t>962081131-R</t>
  </si>
  <si>
    <t>Demontáž stávajícího kovového rámu, včetně otevíravých dveří a zasklení z copilit (rám 2x3,25m) + likvidace</t>
  </si>
  <si>
    <t>1242668317</t>
  </si>
  <si>
    <t>1100057324</t>
  </si>
  <si>
    <t>https://podminky.urs.cz/item/CS_URS_2024_01/997013211</t>
  </si>
  <si>
    <t>760759255</t>
  </si>
  <si>
    <t>https://podminky.urs.cz/item/CS_URS_2024_01/997013501</t>
  </si>
  <si>
    <t>-1915109490</t>
  </si>
  <si>
    <t>https://podminky.urs.cz/item/CS_URS_2024_01/997013509</t>
  </si>
  <si>
    <t>1,541*14 'Přepočtené koeficientem množství</t>
  </si>
  <si>
    <t>2033321177</t>
  </si>
  <si>
    <t>https://podminky.urs.cz/item/CS_URS_2024_01/997013813</t>
  </si>
  <si>
    <t>713</t>
  </si>
  <si>
    <t>Izolace tepelné</t>
  </si>
  <si>
    <t>713111111</t>
  </si>
  <si>
    <t>Montáž tepelné izolace stropů rohožemi, pásy, dílci, deskami, bloky (izolační materiál ve specifikaci) vrchem bez překrytí lepenkou kladenými volně</t>
  </si>
  <si>
    <t>-781110053</t>
  </si>
  <si>
    <t>https://podminky.urs.cz/item/CS_URS_2024_01/713111111</t>
  </si>
  <si>
    <t>63166740</t>
  </si>
  <si>
    <t>pás tepelně izolační univerzální λ=0,038-0,039 tl 40mm</t>
  </si>
  <si>
    <t>1261093048</t>
  </si>
  <si>
    <t>78*1,05 'Přepočtené koeficientem množství</t>
  </si>
  <si>
    <t>998713211</t>
  </si>
  <si>
    <t>Přesun hmot pro izolace tepelné stanovený procentní sazbou (%) z ceny vodorovná dopravní vzdálenost do 50 m s omezením mechanizace v objektech výšky do 6 m</t>
  </si>
  <si>
    <t>1518285280</t>
  </si>
  <si>
    <t>https://podminky.urs.cz/item/CS_URS_2024_01/998713211</t>
  </si>
  <si>
    <t>763</t>
  </si>
  <si>
    <t>Konstrukce suché výstavby</t>
  </si>
  <si>
    <t>763135002</t>
  </si>
  <si>
    <t>Montáž sádrokartonového podhledu z desek pro bezesparý podhled včetně zavěšené dvouvrstvé konstrukce z ocelových profilů CD, UD perforovaných celoplošně se speciálním tmelením hran</t>
  </si>
  <si>
    <t>-1647306907</t>
  </si>
  <si>
    <t>https://podminky.urs.cz/item/CS_URS_2024_02/763135002</t>
  </si>
  <si>
    <t>59030599</t>
  </si>
  <si>
    <t>deska pro bezesparý deskový podhled s celoplošnou perforací tl 12,5mm</t>
  </si>
  <si>
    <t>967737662</t>
  </si>
  <si>
    <t>998763200</t>
  </si>
  <si>
    <t>Přesun hmot pro dřevostavby stanovený procentní sazbou (%) z ceny vodorovná dopravní vzdálenost do 50 m základní v objektech výšky do 6 m</t>
  </si>
  <si>
    <t>-1636803241</t>
  </si>
  <si>
    <t>https://podminky.urs.cz/item/CS_URS_2024_01/998763200</t>
  </si>
  <si>
    <t>-420772696</t>
  </si>
  <si>
    <t>https://podminky.urs.cz/item/CS_URS_2024_01/766491851</t>
  </si>
  <si>
    <t>1190145750</t>
  </si>
  <si>
    <t>https://podminky.urs.cz/item/CS_URS_2024_01/776111115</t>
  </si>
  <si>
    <t>517705123</t>
  </si>
  <si>
    <t>https://podminky.urs.cz/item/CS_URS_2024_01/776121112</t>
  </si>
  <si>
    <t>721297250</t>
  </si>
  <si>
    <t>https://podminky.urs.cz/item/CS_URS_2024_01/776141112</t>
  </si>
  <si>
    <t>2091605828</t>
  </si>
  <si>
    <t>https://podminky.urs.cz/item/CS_URS_2024_01/776201812</t>
  </si>
  <si>
    <t>-1093958740</t>
  </si>
  <si>
    <t>https://podminky.urs.cz/item/CS_URS_2024_01/776221111</t>
  </si>
  <si>
    <t>1919612660</t>
  </si>
  <si>
    <t>66,75*1,1 'Přepočtené koeficientem množství</t>
  </si>
  <si>
    <t>1903533351</t>
  </si>
  <si>
    <t>-1248186519</t>
  </si>
  <si>
    <t>https://podminky.urs.cz/item/CS_URS_2024_01/776410811</t>
  </si>
  <si>
    <t>-1906040275</t>
  </si>
  <si>
    <t>https://podminky.urs.cz/item/CS_URS_2024_01/776421111</t>
  </si>
  <si>
    <t>-757746289</t>
  </si>
  <si>
    <t>33,025*1,02 'Přepočtené koeficientem množství</t>
  </si>
  <si>
    <t>1608003086</t>
  </si>
  <si>
    <t>https://podminky.urs.cz/item/CS_URS_2024_01/776421312</t>
  </si>
  <si>
    <t>1937946838</t>
  </si>
  <si>
    <t>1,7*1,02 'Přepočtené koeficientem množství</t>
  </si>
  <si>
    <t>889910762</t>
  </si>
  <si>
    <t>https://podminky.urs.cz/item/CS_URS_2024_01/998776201</t>
  </si>
  <si>
    <t>-1817303580</t>
  </si>
  <si>
    <t>https://podminky.urs.cz/item/CS_URS_2024_01/784121001</t>
  </si>
  <si>
    <t>-2073145707</t>
  </si>
  <si>
    <t>https://podminky.urs.cz/item/CS_URS_2024_01/784121011</t>
  </si>
  <si>
    <t>-29515200</t>
  </si>
  <si>
    <t>-1247765378</t>
  </si>
  <si>
    <t>66,75*1,05 'Přepočtené koeficientem množství</t>
  </si>
  <si>
    <t>-1833822422</t>
  </si>
  <si>
    <t>https://podminky.urs.cz/item/CS_URS_2024_01/784181101</t>
  </si>
  <si>
    <t>-1047311609</t>
  </si>
  <si>
    <t>https://podminky.urs.cz/item/CS_URS_2024_01/784211101</t>
  </si>
  <si>
    <t>787</t>
  </si>
  <si>
    <t>Dokončovací práce - zasklívání</t>
  </si>
  <si>
    <t>787-R01</t>
  </si>
  <si>
    <t>Dodávka a montáž zasklení dle popisu v technické zprávě</t>
  </si>
  <si>
    <t>ks</t>
  </si>
  <si>
    <t>1607451987</t>
  </si>
  <si>
    <t>N01</t>
  </si>
  <si>
    <t>Zednické výpomoci</t>
  </si>
  <si>
    <t>ZV 01</t>
  </si>
  <si>
    <t>Zednické zapravení otvoru po demontáži rámu jako příprava pro montáž nového rámu</t>
  </si>
  <si>
    <t>1671660224</t>
  </si>
  <si>
    <t>ZV 02</t>
  </si>
  <si>
    <t>Zednické začišťovací práce po montáži sestavy</t>
  </si>
  <si>
    <t>1049666099</t>
  </si>
  <si>
    <t>204 - Místnost č.204</t>
  </si>
  <si>
    <t>-1130966510</t>
  </si>
  <si>
    <t>-1656024382</t>
  </si>
  <si>
    <t>-1914620600</t>
  </si>
  <si>
    <t>-1466348135</t>
  </si>
  <si>
    <t>0,116*14 'Přepočtené koeficientem množství</t>
  </si>
  <si>
    <t>1211334680</t>
  </si>
  <si>
    <t>-273571600</t>
  </si>
  <si>
    <t>-621704022</t>
  </si>
  <si>
    <t>-1698270391</t>
  </si>
  <si>
    <t>997773874</t>
  </si>
  <si>
    <t>1165371844</t>
  </si>
  <si>
    <t>-1449169812</t>
  </si>
  <si>
    <t>627799944</t>
  </si>
  <si>
    <t>26,5*1,1 'Přepočtené koeficientem množství</t>
  </si>
  <si>
    <t>1928977823</t>
  </si>
  <si>
    <t>-584094321</t>
  </si>
  <si>
    <t>155153667</t>
  </si>
  <si>
    <t>1558152548</t>
  </si>
  <si>
    <t>10,72*1,02 'Přepočtené koeficientem množství</t>
  </si>
  <si>
    <t>609235906</t>
  </si>
  <si>
    <t>524881389</t>
  </si>
  <si>
    <t>0,9*1,02 'Přepočtené koeficientem množství</t>
  </si>
  <si>
    <t>219078880</t>
  </si>
  <si>
    <t>-339671812</t>
  </si>
  <si>
    <t>106648773</t>
  </si>
  <si>
    <t>1260899665</t>
  </si>
  <si>
    <t>-622761278</t>
  </si>
  <si>
    <t>26,5*1,05 'Přepočtené koeficientem množství</t>
  </si>
  <si>
    <t>-1620530576</t>
  </si>
  <si>
    <t>-330645826</t>
  </si>
  <si>
    <t>205 - Místnost č.205</t>
  </si>
  <si>
    <t>-559547740</t>
  </si>
  <si>
    <t>2050977026</t>
  </si>
  <si>
    <t>850648780</t>
  </si>
  <si>
    <t>-1397112537</t>
  </si>
  <si>
    <t>0,051*14 'Přepočtené koeficientem množství</t>
  </si>
  <si>
    <t>-1992420565</t>
  </si>
  <si>
    <t>696451665</t>
  </si>
  <si>
    <t>-1841380966</t>
  </si>
  <si>
    <t>https://podminky.urs.cz/item/CS_URS_2024_01/766660022</t>
  </si>
  <si>
    <t>2037622422</t>
  </si>
  <si>
    <t>2139745887</t>
  </si>
  <si>
    <t>1353131395</t>
  </si>
  <si>
    <t>-1942763959</t>
  </si>
  <si>
    <t>-417123642</t>
  </si>
  <si>
    <t>-656976133</t>
  </si>
  <si>
    <t>1536823491</t>
  </si>
  <si>
    <t>https://podminky.urs.cz/item/CS_URS_2024_01/766691914</t>
  </si>
  <si>
    <t>-737133278</t>
  </si>
  <si>
    <t>1747302206</t>
  </si>
  <si>
    <t>1623900214</t>
  </si>
  <si>
    <t>-262289534</t>
  </si>
  <si>
    <t>-1502699449</t>
  </si>
  <si>
    <t>-167413867</t>
  </si>
  <si>
    <t>4,53*1,1 'Přepočtené koeficientem množství</t>
  </si>
  <si>
    <t>1860843656</t>
  </si>
  <si>
    <t>958263573</t>
  </si>
  <si>
    <t>2030938720</t>
  </si>
  <si>
    <t>-1189163225</t>
  </si>
  <si>
    <t>8,17*1,02 'Přepočtené koeficientem množství</t>
  </si>
  <si>
    <t>974979936</t>
  </si>
  <si>
    <t>2124588926</t>
  </si>
  <si>
    <t>0,882352941176471*1,02 'Přepočtené koeficientem množství</t>
  </si>
  <si>
    <t>114937971</t>
  </si>
  <si>
    <t>1152838240</t>
  </si>
  <si>
    <t>https://podminky.urs.cz/item/CS_URS_2024_01/783301311</t>
  </si>
  <si>
    <t>-185175776</t>
  </si>
  <si>
    <t>https://podminky.urs.cz/item/CS_URS_2024_01/783325101</t>
  </si>
  <si>
    <t>-1897352656</t>
  </si>
  <si>
    <t>https://podminky.urs.cz/item/CS_URS_2024_01/783327101</t>
  </si>
  <si>
    <t>398062047</t>
  </si>
  <si>
    <t>744362370</t>
  </si>
  <si>
    <t>-978759916</t>
  </si>
  <si>
    <t>-255347153</t>
  </si>
  <si>
    <t>4,53*1,05 'Přepočtené koeficientem množství</t>
  </si>
  <si>
    <t>1339587566</t>
  </si>
  <si>
    <t>-2128267047</t>
  </si>
  <si>
    <t>206 - Místnost č.206</t>
  </si>
  <si>
    <t>1710586883</t>
  </si>
  <si>
    <t>1723396944</t>
  </si>
  <si>
    <t>2032458954</t>
  </si>
  <si>
    <t>3739514</t>
  </si>
  <si>
    <t>-1015125270</t>
  </si>
  <si>
    <t>1,544*14 'Přepočtené koeficientem množství</t>
  </si>
  <si>
    <t>1485462999</t>
  </si>
  <si>
    <t>1251936662</t>
  </si>
  <si>
    <t>-1189163437</t>
  </si>
  <si>
    <t>80*1,05 'Přepočtené koeficientem množství</t>
  </si>
  <si>
    <t>215048527</t>
  </si>
  <si>
    <t>-1356161931</t>
  </si>
  <si>
    <t>-1585172950</t>
  </si>
  <si>
    <t>984038067</t>
  </si>
  <si>
    <t>353608116</t>
  </si>
  <si>
    <t>-1356064516</t>
  </si>
  <si>
    <t>2144158789</t>
  </si>
  <si>
    <t>1478776039</t>
  </si>
  <si>
    <t>-1202904710</t>
  </si>
  <si>
    <t>1761040076</t>
  </si>
  <si>
    <t>830677395</t>
  </si>
  <si>
    <t>68*1,1 'Přepočtené koeficientem množství</t>
  </si>
  <si>
    <t>843091349</t>
  </si>
  <si>
    <t>-1451036920</t>
  </si>
  <si>
    <t>-1797523314</t>
  </si>
  <si>
    <t>-1295307709</t>
  </si>
  <si>
    <t>33,65*1,02 'Přepočtené koeficientem množství</t>
  </si>
  <si>
    <t>-1125857613</t>
  </si>
  <si>
    <t>-467506030</t>
  </si>
  <si>
    <t>-1514547210</t>
  </si>
  <si>
    <t>-1118675131</t>
  </si>
  <si>
    <t>-1619066348</t>
  </si>
  <si>
    <t>-1951050765</t>
  </si>
  <si>
    <t>-2073845185</t>
  </si>
  <si>
    <t>68*1,05 'Přepočtené koeficientem množství</t>
  </si>
  <si>
    <t>519516421</t>
  </si>
  <si>
    <t>387637620</t>
  </si>
  <si>
    <t>-30610983</t>
  </si>
  <si>
    <t>308188680</t>
  </si>
  <si>
    <t>1678296168</t>
  </si>
  <si>
    <t>207 - Místnost č.207</t>
  </si>
  <si>
    <t>-1973123369</t>
  </si>
  <si>
    <t>1759928615</t>
  </si>
  <si>
    <t>-1728666064</t>
  </si>
  <si>
    <t>-2089318860</t>
  </si>
  <si>
    <t>0,082*14 'Přepočtené koeficientem množství</t>
  </si>
  <si>
    <t>-253863955</t>
  </si>
  <si>
    <t>-150490568</t>
  </si>
  <si>
    <t>-1072290502</t>
  </si>
  <si>
    <t>-828097655</t>
  </si>
  <si>
    <t>697632559</t>
  </si>
  <si>
    <t>-1408479899</t>
  </si>
  <si>
    <t>-1389399527</t>
  </si>
  <si>
    <t>-1639719609</t>
  </si>
  <si>
    <t>17,94*1,1 'Přepočtené koeficientem množství</t>
  </si>
  <si>
    <t>471090344</t>
  </si>
  <si>
    <t>1128645443</t>
  </si>
  <si>
    <t>556361925</t>
  </si>
  <si>
    <t>-1360921546</t>
  </si>
  <si>
    <t>17,28*1,02 'Přepočtené koeficientem množství</t>
  </si>
  <si>
    <t>-388320760</t>
  </si>
  <si>
    <t>-964571364</t>
  </si>
  <si>
    <t>1745350950</t>
  </si>
  <si>
    <t>-40681583</t>
  </si>
  <si>
    <t>237560391</t>
  </si>
  <si>
    <t>-157043516</t>
  </si>
  <si>
    <t>-1831074840</t>
  </si>
  <si>
    <t>17,94*1,05 'Přepočtené koeficientem množství</t>
  </si>
  <si>
    <t>-1874282355</t>
  </si>
  <si>
    <t>-1525942086</t>
  </si>
  <si>
    <t>208 - Místnost č.208</t>
  </si>
  <si>
    <t>-1577713788</t>
  </si>
  <si>
    <t>-373274878</t>
  </si>
  <si>
    <t>195265818</t>
  </si>
  <si>
    <t>-381378426</t>
  </si>
  <si>
    <t>0,049*14 'Přepočtené koeficientem množství</t>
  </si>
  <si>
    <t>-395520571</t>
  </si>
  <si>
    <t>738774688</t>
  </si>
  <si>
    <t>659824635</t>
  </si>
  <si>
    <t>-1368615501</t>
  </si>
  <si>
    <t>-602693271</t>
  </si>
  <si>
    <t>-2081172019</t>
  </si>
  <si>
    <t>-1321997882</t>
  </si>
  <si>
    <t>-1796060588</t>
  </si>
  <si>
    <t>-1697683513</t>
  </si>
  <si>
    <t>1705586187</t>
  </si>
  <si>
    <t>2131684447</t>
  </si>
  <si>
    <t>-61095047</t>
  </si>
  <si>
    <t>2109466346</t>
  </si>
  <si>
    <t>1094393815</t>
  </si>
  <si>
    <t>1004102733</t>
  </si>
  <si>
    <t>1444955692</t>
  </si>
  <si>
    <t>4,19*1,1 'Přepočtené koeficientem množství</t>
  </si>
  <si>
    <t>1423773142</t>
  </si>
  <si>
    <t>1614614388</t>
  </si>
  <si>
    <t>1228605391</t>
  </si>
  <si>
    <t>1248072726</t>
  </si>
  <si>
    <t>7,66*1,02 'Přepočtené koeficientem množství</t>
  </si>
  <si>
    <t>-127513032</t>
  </si>
  <si>
    <t>-543037083</t>
  </si>
  <si>
    <t>-801224070</t>
  </si>
  <si>
    <t>481239227</t>
  </si>
  <si>
    <t>408867984</t>
  </si>
  <si>
    <t>654082645</t>
  </si>
  <si>
    <t>62045025</t>
  </si>
  <si>
    <t>1272565503</t>
  </si>
  <si>
    <t>1388092364</t>
  </si>
  <si>
    <t>-1880348369</t>
  </si>
  <si>
    <t>4,19*1,05 'Přepočtené koeficientem množství</t>
  </si>
  <si>
    <t>-1976524524</t>
  </si>
  <si>
    <t>1322318624</t>
  </si>
  <si>
    <t>209 - Místnost č.209</t>
  </si>
  <si>
    <t>472759211</t>
  </si>
  <si>
    <t>1164432544</t>
  </si>
  <si>
    <t>1147471849</t>
  </si>
  <si>
    <t>1571008454</t>
  </si>
  <si>
    <t>1377943343</t>
  </si>
  <si>
    <t>1,558*14 'Přepočtené koeficientem množství</t>
  </si>
  <si>
    <t>-383230641</t>
  </si>
  <si>
    <t>876296571</t>
  </si>
  <si>
    <t>-2123890638</t>
  </si>
  <si>
    <t>83*1,05 'Přepočtené koeficientem množství</t>
  </si>
  <si>
    <t>-589166076</t>
  </si>
  <si>
    <t>2139938152</t>
  </si>
  <si>
    <t>1901512833</t>
  </si>
  <si>
    <t>29172877</t>
  </si>
  <si>
    <t>-2079841144</t>
  </si>
  <si>
    <t>1272884820</t>
  </si>
  <si>
    <t>495239823</t>
  </si>
  <si>
    <t>-772759499</t>
  </si>
  <si>
    <t>1813640405</t>
  </si>
  <si>
    <t>-664021334</t>
  </si>
  <si>
    <t>-1275844511</t>
  </si>
  <si>
    <t>72*1,1 'Přepočtené koeficientem množství</t>
  </si>
  <si>
    <t>1377767911</t>
  </si>
  <si>
    <t>2013405684</t>
  </si>
  <si>
    <t>1233391009</t>
  </si>
  <si>
    <t>-437614118</t>
  </si>
  <si>
    <t>34,65*1,02 'Přepočtené koeficientem množství</t>
  </si>
  <si>
    <t>718300954</t>
  </si>
  <si>
    <t>-1750168564</t>
  </si>
  <si>
    <t>2130671419</t>
  </si>
  <si>
    <t>1841088794</t>
  </si>
  <si>
    <t>1965831333</t>
  </si>
  <si>
    <t>1655082191</t>
  </si>
  <si>
    <t>1560381633</t>
  </si>
  <si>
    <t>72*1,05 'Přepočtené koeficientem množství</t>
  </si>
  <si>
    <t>-2011226734</t>
  </si>
  <si>
    <t>-1592279059</t>
  </si>
  <si>
    <t>-797809270</t>
  </si>
  <si>
    <t>2126688088</t>
  </si>
  <si>
    <t>-1250793233</t>
  </si>
  <si>
    <t>210 - Místnost č.210</t>
  </si>
  <si>
    <t>451552735</t>
  </si>
  <si>
    <t>1542392079</t>
  </si>
  <si>
    <t>1929239027</t>
  </si>
  <si>
    <t>-1675585487</t>
  </si>
  <si>
    <t>0,076*14 'Přepočtené koeficientem množství</t>
  </si>
  <si>
    <t>-2127241276</t>
  </si>
  <si>
    <t>-955693214</t>
  </si>
  <si>
    <t>-143865706</t>
  </si>
  <si>
    <t>89250361</t>
  </si>
  <si>
    <t>-530627442</t>
  </si>
  <si>
    <t>-214044081</t>
  </si>
  <si>
    <t>-713546643</t>
  </si>
  <si>
    <t>-919677385</t>
  </si>
  <si>
    <t>16,45*1,1 'Přepočtené koeficientem množství</t>
  </si>
  <si>
    <t>687527250</t>
  </si>
  <si>
    <t>-497394254</t>
  </si>
  <si>
    <t>-1265578559</t>
  </si>
  <si>
    <t>-1856616797</t>
  </si>
  <si>
    <t>16,76*1,02 'Přepočtené koeficientem množství</t>
  </si>
  <si>
    <t>-1255573478</t>
  </si>
  <si>
    <t>1003047745</t>
  </si>
  <si>
    <t>-1973258010</t>
  </si>
  <si>
    <t>1074618672</t>
  </si>
  <si>
    <t>-21532698</t>
  </si>
  <si>
    <t>579347797</t>
  </si>
  <si>
    <t>1366316766</t>
  </si>
  <si>
    <t>16,45*1,05 'Přepočtené koeficientem množství</t>
  </si>
  <si>
    <t>1164514726</t>
  </si>
  <si>
    <t>961618220</t>
  </si>
  <si>
    <t>211 - Místnost č.211</t>
  </si>
  <si>
    <t>-1141109117</t>
  </si>
  <si>
    <t>1224628926</t>
  </si>
  <si>
    <t>-827868421</t>
  </si>
  <si>
    <t>-866233314</t>
  </si>
  <si>
    <t>-1038845210</t>
  </si>
  <si>
    <t>672115780</t>
  </si>
  <si>
    <t>1764203287</t>
  </si>
  <si>
    <t>-1572822410</t>
  </si>
  <si>
    <t>534439642</t>
  </si>
  <si>
    <t>918537634</t>
  </si>
  <si>
    <t>138034104</t>
  </si>
  <si>
    <t>-1421195017</t>
  </si>
  <si>
    <t>608188748</t>
  </si>
  <si>
    <t>-1389214061</t>
  </si>
  <si>
    <t>220466176</t>
  </si>
  <si>
    <t>373824628</t>
  </si>
  <si>
    <t>-109647340</t>
  </si>
  <si>
    <t>2098463828</t>
  </si>
  <si>
    <t>166340822</t>
  </si>
  <si>
    <t>47666810</t>
  </si>
  <si>
    <t>4,43*1,1 'Přepočtené koeficientem množství</t>
  </si>
  <si>
    <t>259610616</t>
  </si>
  <si>
    <t>-1578901357</t>
  </si>
  <si>
    <t>24591684</t>
  </si>
  <si>
    <t>-328519768</t>
  </si>
  <si>
    <t>8,45*1,02 'Přepočtené koeficientem množství</t>
  </si>
  <si>
    <t>1198462299</t>
  </si>
  <si>
    <t>-754783745</t>
  </si>
  <si>
    <t>-728198281</t>
  </si>
  <si>
    <t>525732345</t>
  </si>
  <si>
    <t>-1547395382</t>
  </si>
  <si>
    <t>-1370395988</t>
  </si>
  <si>
    <t>100630666</t>
  </si>
  <si>
    <t>-1513698481</t>
  </si>
  <si>
    <t>1667737189</t>
  </si>
  <si>
    <t>-1087174971</t>
  </si>
  <si>
    <t>4,43*1,05 'Přepočtené koeficientem množství</t>
  </si>
  <si>
    <t>-387867573</t>
  </si>
  <si>
    <t>-863555157</t>
  </si>
  <si>
    <t>212 - Místnost č.212</t>
  </si>
  <si>
    <t>-601762161</t>
  </si>
  <si>
    <t>-1813578349</t>
  </si>
  <si>
    <t>1563676950</t>
  </si>
  <si>
    <t>-461430014</t>
  </si>
  <si>
    <t>1684175818</t>
  </si>
  <si>
    <t>1,55*14 'Přepočtené koeficientem množství</t>
  </si>
  <si>
    <t>917685512</t>
  </si>
  <si>
    <t>-1398721944</t>
  </si>
  <si>
    <t>-1987200026</t>
  </si>
  <si>
    <t>-472827362</t>
  </si>
  <si>
    <t>771108945</t>
  </si>
  <si>
    <t>2055044359</t>
  </si>
  <si>
    <t>-1791376040</t>
  </si>
  <si>
    <t>1058250976</t>
  </si>
  <si>
    <t>-2081682586</t>
  </si>
  <si>
    <t>1504000142</t>
  </si>
  <si>
    <t>-1154890759</t>
  </si>
  <si>
    <t>339728918</t>
  </si>
  <si>
    <t>-983155179</t>
  </si>
  <si>
    <t>-1784138062</t>
  </si>
  <si>
    <t>69,45*1,1 'Přepočtené koeficientem množství</t>
  </si>
  <si>
    <t>1857532117</t>
  </si>
  <si>
    <t>382237266</t>
  </si>
  <si>
    <t>828697390</t>
  </si>
  <si>
    <t>-866691124</t>
  </si>
  <si>
    <t>34,03*1,02 'Přepočtené koeficientem množství</t>
  </si>
  <si>
    <t>1981403830</t>
  </si>
  <si>
    <t>1621117829</t>
  </si>
  <si>
    <t>1,8*1,02 'Přepočtené koeficientem množství</t>
  </si>
  <si>
    <t>-700724043</t>
  </si>
  <si>
    <t>-422468605</t>
  </si>
  <si>
    <t>-1710749205</t>
  </si>
  <si>
    <t>-281403277</t>
  </si>
  <si>
    <t>-1315980327</t>
  </si>
  <si>
    <t>69,45*1,05 'Přepočtené koeficientem množství</t>
  </si>
  <si>
    <t>-1936501961</t>
  </si>
  <si>
    <t>-1725364896</t>
  </si>
  <si>
    <t>1765075602</t>
  </si>
  <si>
    <t>1302491169</t>
  </si>
  <si>
    <t>1939743947</t>
  </si>
  <si>
    <t>213 - Místnost č.213</t>
  </si>
  <si>
    <t>-992428171</t>
  </si>
  <si>
    <t>858629813</t>
  </si>
  <si>
    <t>-1380698696</t>
  </si>
  <si>
    <t>-707243806</t>
  </si>
  <si>
    <t>0,093*14 'Přepočtené koeficientem množství</t>
  </si>
  <si>
    <t>1782695568</t>
  </si>
  <si>
    <t>1944257531</t>
  </si>
  <si>
    <t>21328148</t>
  </si>
  <si>
    <t>204857794</t>
  </si>
  <si>
    <t>-724614520</t>
  </si>
  <si>
    <t>1757290491</t>
  </si>
  <si>
    <t>-282788858</t>
  </si>
  <si>
    <t>20,36*1,1 'Přepočtené koeficientem množství</t>
  </si>
  <si>
    <t>805505743</t>
  </si>
  <si>
    <t>1783809004</t>
  </si>
  <si>
    <t>979435213</t>
  </si>
  <si>
    <t>970540998</t>
  </si>
  <si>
    <t>18,22*1,02 'Přepočtené koeficientem množství</t>
  </si>
  <si>
    <t>-988758177</t>
  </si>
  <si>
    <t>-221863734</t>
  </si>
  <si>
    <t>732197332</t>
  </si>
  <si>
    <t>371295261</t>
  </si>
  <si>
    <t>475652633</t>
  </si>
  <si>
    <t>20,36*1,05 'Přepočtené koeficientem množství</t>
  </si>
  <si>
    <t>-660164032</t>
  </si>
  <si>
    <t>992310221</t>
  </si>
  <si>
    <t>214 - Místnost č.214</t>
  </si>
  <si>
    <t>-1751756773</t>
  </si>
  <si>
    <t>1235007848</t>
  </si>
  <si>
    <t>-1775945407</t>
  </si>
  <si>
    <t>-1707730454</t>
  </si>
  <si>
    <t>0,338*14 'Přepočtené koeficientem množství</t>
  </si>
  <si>
    <t>1556098004</t>
  </si>
  <si>
    <t>-149978335</t>
  </si>
  <si>
    <t>1367399819</t>
  </si>
  <si>
    <t>102*1,05 'Přepočtené koeficientem množství</t>
  </si>
  <si>
    <t>398183499</t>
  </si>
  <si>
    <t>314711655</t>
  </si>
  <si>
    <t>904361538</t>
  </si>
  <si>
    <t>-1748143158</t>
  </si>
  <si>
    <t>-238959853</t>
  </si>
  <si>
    <t>-281421741</t>
  </si>
  <si>
    <t>-841706462</t>
  </si>
  <si>
    <t>1228460422</t>
  </si>
  <si>
    <t>-2117682966</t>
  </si>
  <si>
    <t>2072860904</t>
  </si>
  <si>
    <t>-2074849670</t>
  </si>
  <si>
    <t>692808015</t>
  </si>
  <si>
    <t>1320914737</t>
  </si>
  <si>
    <t>131098323</t>
  </si>
  <si>
    <t>1791751887</t>
  </si>
  <si>
    <t>-1794834568</t>
  </si>
  <si>
    <t>23306618</t>
  </si>
  <si>
    <t>-1523262599</t>
  </si>
  <si>
    <t>-2089271042</t>
  </si>
  <si>
    <t>89,12*1,1 'Přepočtené koeficientem množství</t>
  </si>
  <si>
    <t>668434756</t>
  </si>
  <si>
    <t>-108561401</t>
  </si>
  <si>
    <t>-2092102912</t>
  </si>
  <si>
    <t>146071892</t>
  </si>
  <si>
    <t>39,61*1,02 'Přepočtené koeficientem množství</t>
  </si>
  <si>
    <t>-1348496758</t>
  </si>
  <si>
    <t>574436631</t>
  </si>
  <si>
    <t>-1521505150</t>
  </si>
  <si>
    <t>1388695178</t>
  </si>
  <si>
    <t>-2008639652</t>
  </si>
  <si>
    <t>-1475587611</t>
  </si>
  <si>
    <t>1088956302</t>
  </si>
  <si>
    <t>38</t>
  </si>
  <si>
    <t>441184733</t>
  </si>
  <si>
    <t>39</t>
  </si>
  <si>
    <t>1188516593</t>
  </si>
  <si>
    <t>40</t>
  </si>
  <si>
    <t>-465817881</t>
  </si>
  <si>
    <t>89,12*1,05 'Přepočtené koeficientem množství</t>
  </si>
  <si>
    <t>41</t>
  </si>
  <si>
    <t>1526532443</t>
  </si>
  <si>
    <t>42</t>
  </si>
  <si>
    <t>-1326492842</t>
  </si>
  <si>
    <t>215 - Místnost č.215</t>
  </si>
  <si>
    <t>-1006215462</t>
  </si>
  <si>
    <t>-395348564</t>
  </si>
  <si>
    <t>-1367039332</t>
  </si>
  <si>
    <t>185695807</t>
  </si>
  <si>
    <t>614636085</t>
  </si>
  <si>
    <t>1773671070</t>
  </si>
  <si>
    <t>1074502787</t>
  </si>
  <si>
    <t>-160424770</t>
  </si>
  <si>
    <t>262900389</t>
  </si>
  <si>
    <t>1555938041</t>
  </si>
  <si>
    <t>-39181908</t>
  </si>
  <si>
    <t>-1950073988</t>
  </si>
  <si>
    <t>-689685919</t>
  </si>
  <si>
    <t>174861811</t>
  </si>
  <si>
    <t>275943255</t>
  </si>
  <si>
    <t>-1475858998</t>
  </si>
  <si>
    <t>-995661715</t>
  </si>
  <si>
    <t>-192131801</t>
  </si>
  <si>
    <t>-592305431</t>
  </si>
  <si>
    <t>1299088877</t>
  </si>
  <si>
    <t>23,63*1,1 'Přepočtené koeficientem množství</t>
  </si>
  <si>
    <t>1238199627</t>
  </si>
  <si>
    <t>-623502458</t>
  </si>
  <si>
    <t>566568607</t>
  </si>
  <si>
    <t>2087643443</t>
  </si>
  <si>
    <t>20,78*1,02 'Přepočtené koeficientem množství</t>
  </si>
  <si>
    <t>-1945096116</t>
  </si>
  <si>
    <t>-1086398643</t>
  </si>
  <si>
    <t>-446024971</t>
  </si>
  <si>
    <t>350039324</t>
  </si>
  <si>
    <t>-1065661119</t>
  </si>
  <si>
    <t>1961742125</t>
  </si>
  <si>
    <t>-1379637679</t>
  </si>
  <si>
    <t>-86338573</t>
  </si>
  <si>
    <t>-1663143369</t>
  </si>
  <si>
    <t>-1405567378</t>
  </si>
  <si>
    <t>23,63*1,05 'Přepočtené koeficientem množství</t>
  </si>
  <si>
    <t>-1784449568</t>
  </si>
  <si>
    <t>1593645246</t>
  </si>
  <si>
    <t>302 - Místnost č.302</t>
  </si>
  <si>
    <t>-467941851</t>
  </si>
  <si>
    <t>-1471034129</t>
  </si>
  <si>
    <t>1035141032</t>
  </si>
  <si>
    <t>-711581926</t>
  </si>
  <si>
    <t>1554556051</t>
  </si>
  <si>
    <t>1609096158</t>
  </si>
  <si>
    <t>https://podminky.urs.cz/item/CS_URS_2024_01/998766201</t>
  </si>
  <si>
    <t>-2097988081</t>
  </si>
  <si>
    <t>-48096056</t>
  </si>
  <si>
    <t>652766128</t>
  </si>
  <si>
    <t>303 - Místnost č.303</t>
  </si>
  <si>
    <t>946080499</t>
  </si>
  <si>
    <t>-1621082303</t>
  </si>
  <si>
    <t>-965841976</t>
  </si>
  <si>
    <t>-772216984</t>
  </si>
  <si>
    <t>691653097</t>
  </si>
  <si>
    <t>304 - Místnost č.304</t>
  </si>
  <si>
    <t>319830473</t>
  </si>
  <si>
    <t>1068559391</t>
  </si>
  <si>
    <t>446147852</t>
  </si>
  <si>
    <t>690078812</t>
  </si>
  <si>
    <t>305 - Místnost č.305</t>
  </si>
  <si>
    <t>-1900804425</t>
  </si>
  <si>
    <t>-285896721</t>
  </si>
  <si>
    <t>1737142398</t>
  </si>
  <si>
    <t>11851733</t>
  </si>
  <si>
    <t>1088996107</t>
  </si>
  <si>
    <t>643240789</t>
  </si>
  <si>
    <t>-556956969</t>
  </si>
  <si>
    <t>432183942</t>
  </si>
  <si>
    <t>432174376</t>
  </si>
  <si>
    <t>306 - Místnost č.306</t>
  </si>
  <si>
    <t>-1507556688</t>
  </si>
  <si>
    <t>1965167079</t>
  </si>
  <si>
    <t>776167058</t>
  </si>
  <si>
    <t>374084580</t>
  </si>
  <si>
    <t>1228871684</t>
  </si>
  <si>
    <t>307 - Místnost č.307</t>
  </si>
  <si>
    <t>-2127572051</t>
  </si>
  <si>
    <t>-1560822547</t>
  </si>
  <si>
    <t>-1794707238</t>
  </si>
  <si>
    <t>-1031642287</t>
  </si>
  <si>
    <t>308 - Místnost č.308</t>
  </si>
  <si>
    <t>106158253</t>
  </si>
  <si>
    <t>938950944</t>
  </si>
  <si>
    <t>409482808</t>
  </si>
  <si>
    <t>239741553</t>
  </si>
  <si>
    <t>-1644717715</t>
  </si>
  <si>
    <t>-163695644</t>
  </si>
  <si>
    <t>712937488</t>
  </si>
  <si>
    <t>1131500120</t>
  </si>
  <si>
    <t>-1668501838</t>
  </si>
  <si>
    <t>309 - Místnost č.309</t>
  </si>
  <si>
    <t>1967724920</t>
  </si>
  <si>
    <t>896112</t>
  </si>
  <si>
    <t>-427511204</t>
  </si>
  <si>
    <t>-699623880</t>
  </si>
  <si>
    <t>-1170711019</t>
  </si>
  <si>
    <t>310 - Místnost č.310</t>
  </si>
  <si>
    <t>642473087</t>
  </si>
  <si>
    <t>-780219266</t>
  </si>
  <si>
    <t>-4971526</t>
  </si>
  <si>
    <t>-1176189067</t>
  </si>
  <si>
    <t>311 - Místnost č.311</t>
  </si>
  <si>
    <t>-138112784</t>
  </si>
  <si>
    <t>-22136348</t>
  </si>
  <si>
    <t>-795102870</t>
  </si>
  <si>
    <t>1787105849</t>
  </si>
  <si>
    <t>-1172957512</t>
  </si>
  <si>
    <t>1978683133</t>
  </si>
  <si>
    <t>-98208080</t>
  </si>
  <si>
    <t>-465411129</t>
  </si>
  <si>
    <t>730843206</t>
  </si>
  <si>
    <t>312 - Místnost č.312</t>
  </si>
  <si>
    <t>635085411</t>
  </si>
  <si>
    <t>1602105418</t>
  </si>
  <si>
    <t>1251144628</t>
  </si>
  <si>
    <t>-517692178</t>
  </si>
  <si>
    <t>-181185288</t>
  </si>
  <si>
    <t>313 - Místnost č.313</t>
  </si>
  <si>
    <t>-669262093</t>
  </si>
  <si>
    <t>-1138032029</t>
  </si>
  <si>
    <t>-438783442</t>
  </si>
  <si>
    <t>90228525</t>
  </si>
  <si>
    <t>314 - Místnost č.314</t>
  </si>
  <si>
    <t>1208538224</t>
  </si>
  <si>
    <t>-1033868662</t>
  </si>
  <si>
    <t>985437879</t>
  </si>
  <si>
    <t>341881423</t>
  </si>
  <si>
    <t>1184327711</t>
  </si>
  <si>
    <t>347970016</t>
  </si>
  <si>
    <t>1731169604</t>
  </si>
  <si>
    <t>33153691</t>
  </si>
  <si>
    <t>720808466</t>
  </si>
  <si>
    <t>1376972812</t>
  </si>
  <si>
    <t>315 - Místnost č.315</t>
  </si>
  <si>
    <t>1298230316</t>
  </si>
  <si>
    <t>-632617832</t>
  </si>
  <si>
    <t>-10325938</t>
  </si>
  <si>
    <t>1343710055</t>
  </si>
  <si>
    <t>2001060155</t>
  </si>
  <si>
    <t>766705214</t>
  </si>
  <si>
    <t>-86790785</t>
  </si>
  <si>
    <t>-162399086</t>
  </si>
  <si>
    <t>259888309</t>
  </si>
  <si>
    <t>CH 01 - Chodba 1.n.p.(školka)</t>
  </si>
  <si>
    <t>767 - Konstrukce zámečnické</t>
  </si>
  <si>
    <t>-54947593</t>
  </si>
  <si>
    <t>1154922891</t>
  </si>
  <si>
    <t>-89533839</t>
  </si>
  <si>
    <t>913781705</t>
  </si>
  <si>
    <t>6,032*14 'Přepočtené koeficientem množství</t>
  </si>
  <si>
    <t>1998619033</t>
  </si>
  <si>
    <t>-1428762778</t>
  </si>
  <si>
    <t>-1514667695</t>
  </si>
  <si>
    <t>120*1,05 'Přepočtené koeficientem množství</t>
  </si>
  <si>
    <t>586882349</t>
  </si>
  <si>
    <t>302161402</t>
  </si>
  <si>
    <t>1886828317</t>
  </si>
  <si>
    <t>1169677493</t>
  </si>
  <si>
    <t>767</t>
  </si>
  <si>
    <t>Konstrukce zámečnické</t>
  </si>
  <si>
    <t>767581803</t>
  </si>
  <si>
    <t>Demontáž podhledů tvarovaných plechů</t>
  </si>
  <si>
    <t>1599177265</t>
  </si>
  <si>
    <t>https://podminky.urs.cz/item/CS_URS_2024_01/767581803</t>
  </si>
  <si>
    <t>998767201</t>
  </si>
  <si>
    <t>Přesun hmot pro zámečnické konstrukce stanovený procentní sazbou (%) z ceny vodorovná dopravní vzdálenost do 50 m základní v objektech výšky do 6 m</t>
  </si>
  <si>
    <t>1057377583</t>
  </si>
  <si>
    <t>https://podminky.urs.cz/item/CS_URS_2024_01/998767201</t>
  </si>
  <si>
    <t>326023544</t>
  </si>
  <si>
    <t>1587157294</t>
  </si>
  <si>
    <t>-1752890924</t>
  </si>
  <si>
    <t>-1362722779</t>
  </si>
  <si>
    <t>-1891964756</t>
  </si>
  <si>
    <t>572272801</t>
  </si>
  <si>
    <t>CH 02 - Chodba 2.n.p.</t>
  </si>
  <si>
    <t>715418130</t>
  </si>
  <si>
    <t>965081213</t>
  </si>
  <si>
    <t>Bourání podlah z dlaždic bez podkladního lože nebo mazaniny, s jakoukoliv výplní spár keramických nebo xylolitových tl. do 10 mm, plochy přes 1 m2</t>
  </si>
  <si>
    <t>1798763983</t>
  </si>
  <si>
    <t>https://podminky.urs.cz/item/CS_URS_2024_01/965081213</t>
  </si>
  <si>
    <t>5,175*14 'Přepočtené koeficientem množství</t>
  </si>
  <si>
    <t>-285060782</t>
  </si>
  <si>
    <t>-743237433</t>
  </si>
  <si>
    <t>776141114</t>
  </si>
  <si>
    <t>Příprava podkladu povlakových podlah a stěn vyrovnání samonivelační stěrkou podlah min.pevnosti 20 MPa, tloušťky přes 8 do 10 mm</t>
  </si>
  <si>
    <t>1654270962</t>
  </si>
  <si>
    <t>https://podminky.urs.cz/item/CS_URS_2024_01/776141114</t>
  </si>
  <si>
    <t>640920242</t>
  </si>
  <si>
    <t>-553616139</t>
  </si>
  <si>
    <t>143,66*1,1 'Přepočtené koeficientem množství</t>
  </si>
  <si>
    <t>-893385858</t>
  </si>
  <si>
    <t>-1757929856</t>
  </si>
  <si>
    <t>729126380</t>
  </si>
  <si>
    <t>95*1,02 'Přepočtené koeficientem množství</t>
  </si>
  <si>
    <t>1649749969</t>
  </si>
  <si>
    <t>-743870399</t>
  </si>
  <si>
    <t>2062058811</t>
  </si>
  <si>
    <t>-338874681</t>
  </si>
  <si>
    <t>143,66*1,05 'Přepočtené koeficientem množství</t>
  </si>
  <si>
    <t>1376554712</t>
  </si>
  <si>
    <t>-1690326768</t>
  </si>
  <si>
    <t>CH 03 - Chodba 3.n.p.</t>
  </si>
  <si>
    <t>-1195807201</t>
  </si>
  <si>
    <t>-631762982</t>
  </si>
  <si>
    <t>1353620447</t>
  </si>
  <si>
    <t>1541603555</t>
  </si>
  <si>
    <t>DV 01 - Školka (dveře 1530/2140mm)</t>
  </si>
  <si>
    <t>6 - Úpravy povrchů, podlahy a osazování výplní</t>
  </si>
  <si>
    <t>997 - Doprava suti a vybouraných hmot</t>
  </si>
  <si>
    <t>998 - Přesun hmot</t>
  </si>
  <si>
    <t>Úpravy povrchů, podlahy a osazování výplní</t>
  </si>
  <si>
    <t>612315302</t>
  </si>
  <si>
    <t>Vápenná omítka ostění nebo nadpraží štuková dvouvrstvá</t>
  </si>
  <si>
    <t>-977627553</t>
  </si>
  <si>
    <t>https://podminky.urs.cz/item/CS_URS_2024_02/612315302</t>
  </si>
  <si>
    <t>619995001</t>
  </si>
  <si>
    <t>Začištění omítek (s dodáním hmot) kolem oken, dveří, podlah, obkladů apod.</t>
  </si>
  <si>
    <t>-1962290318</t>
  </si>
  <si>
    <t>https://podminky.urs.cz/item/CS_URS_2024_02/619995001</t>
  </si>
  <si>
    <t>2,14+1,53+2,14</t>
  </si>
  <si>
    <t>968072456</t>
  </si>
  <si>
    <t>Vybourání kovových rámů oken s křídly, dveřních zárubní, vrat, stěn, ostění nebo obkladů dveřních zárubní, plochy přes 2 m2</t>
  </si>
  <si>
    <t>1332663846</t>
  </si>
  <si>
    <t>https://podminky.urs.cz/item/CS_URS_2024_02/968072456</t>
  </si>
  <si>
    <t>1,53*2,14</t>
  </si>
  <si>
    <t>Doprava suti a vybouraných hmot</t>
  </si>
  <si>
    <t>997013112</t>
  </si>
  <si>
    <t>Vnitrostaveništní doprava suti a vybouraných hmot vodorovně do 50 m s naložením základní pro budovy a haly výšky přes 6 do 9 m</t>
  </si>
  <si>
    <t>1290321664</t>
  </si>
  <si>
    <t>https://podminky.urs.cz/item/CS_URS_2024_02/997013112</t>
  </si>
  <si>
    <t>-1162661835</t>
  </si>
  <si>
    <t>1605681200</t>
  </si>
  <si>
    <t>0,21*14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</si>
  <si>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</si>
  <si>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</si>
  <si>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-2043266533</t>
  </si>
  <si>
    <t>https://podminky.urs.cz/item/CS_URS_2024_02/997013631</t>
  </si>
  <si>
    <t>998</t>
  </si>
  <si>
    <t>Přesun hmot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</si>
  <si>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</si>
  <si>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</si>
  <si>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-1180381774</t>
  </si>
  <si>
    <t>https://podminky.urs.cz/item/CS_URS_2024_02/998018002</t>
  </si>
  <si>
    <t>767646510</t>
  </si>
  <si>
    <t>Montáž dveří ocelových nebo hliníkových protipožárních uzávěrů jednokřídlových</t>
  </si>
  <si>
    <t>624713245</t>
  </si>
  <si>
    <t>https://podminky.urs.cz/item/CS_URS_2024_02/767646510</t>
  </si>
  <si>
    <t>RMAT0001</t>
  </si>
  <si>
    <t>Dodávka interiérových protipožárních hliníkových dveří s bezpečnostním označením (polepem) ve výšce 1,1-1,6m (dle výběru investora); dveřní křídla prosklené s bezpečnostním sklem stavební otvor 1530/2140 mm včetně rámu</t>
  </si>
  <si>
    <t>1178560881</t>
  </si>
  <si>
    <t>767691823</t>
  </si>
  <si>
    <t>Ostatní práce - vyvěšení nebo zavěšení kovových křídel dveří, plochy přes 2 m2</t>
  </si>
  <si>
    <t>-2005600651</t>
  </si>
  <si>
    <t>https://podminky.urs.cz/item/CS_URS_2024_02/767691823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</si>
  <si>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</si>
  <si>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</si>
  <si>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-1827379386</t>
  </si>
  <si>
    <t>https://podminky.urs.cz/item/CS_URS_2024_02/998767312</t>
  </si>
  <si>
    <t>1894896552</t>
  </si>
  <si>
    <t>625114216</t>
  </si>
  <si>
    <t>130182702</t>
  </si>
  <si>
    <t>341328395</t>
  </si>
  <si>
    <t>-1949501427</t>
  </si>
  <si>
    <t>607352881</t>
  </si>
  <si>
    <t>0,5*1,1 'Přepočtené koeficientem množství</t>
  </si>
  <si>
    <t>2055891739</t>
  </si>
  <si>
    <t>2075336958</t>
  </si>
  <si>
    <t>-1935699293</t>
  </si>
  <si>
    <t>0,6*1,02 'Přepočtené koeficientem množství</t>
  </si>
  <si>
    <t>998776312</t>
  </si>
  <si>
    <t>Přesun hmot pro podlahy povlakové stanovený procentní sazbou (%) z ceny vodorovná dopravní vzdálenost do 50 m ruční (bez užití mechanizace) v objektech výšky přes 6 do 12 m</t>
  </si>
  <si>
    <t>https://podminky.urs.cz/item/CS_URS_2024_02/998776312</t>
  </si>
  <si>
    <t>1815374571</t>
  </si>
  <si>
    <t>635380359</t>
  </si>
  <si>
    <t>-2083103277</t>
  </si>
  <si>
    <t>DV 02 - Chodba 2.NP dveře A (dveře 1530/2140mm)</t>
  </si>
  <si>
    <t>-246376217</t>
  </si>
  <si>
    <t>-289655700</t>
  </si>
  <si>
    <t>451473944</t>
  </si>
  <si>
    <t>-1910739822</t>
  </si>
  <si>
    <t>1062092517</t>
  </si>
  <si>
    <t>953892739</t>
  </si>
  <si>
    <t>-864518297</t>
  </si>
  <si>
    <t>-1851717569</t>
  </si>
  <si>
    <t>1852464582</t>
  </si>
  <si>
    <t>-1421187113</t>
  </si>
  <si>
    <t>-748062633</t>
  </si>
  <si>
    <t>-1676186828</t>
  </si>
  <si>
    <t>-741488894</t>
  </si>
  <si>
    <t>-142718566</t>
  </si>
  <si>
    <t>6761899</t>
  </si>
  <si>
    <t>-218765453</t>
  </si>
  <si>
    <t>738371390</t>
  </si>
  <si>
    <t>-1420164756</t>
  </si>
  <si>
    <t>-1664148746</t>
  </si>
  <si>
    <t>-2009594163</t>
  </si>
  <si>
    <t>234313625</t>
  </si>
  <si>
    <t>270798702</t>
  </si>
  <si>
    <t>838812299</t>
  </si>
  <si>
    <t>499322086</t>
  </si>
  <si>
    <t>-943713261</t>
  </si>
  <si>
    <t>DV 03 - Chodba 2.NP dveře B (dveře 1530/2140mm)</t>
  </si>
  <si>
    <t>771 - Podlahy z dlaždic</t>
  </si>
  <si>
    <t>-1900955840</t>
  </si>
  <si>
    <t>1939865329</t>
  </si>
  <si>
    <t>731214121</t>
  </si>
  <si>
    <t>https://podminky.urs.cz/item/CS_URS_2024_02/965081213</t>
  </si>
  <si>
    <t>329340573</t>
  </si>
  <si>
    <t>-1941881717</t>
  </si>
  <si>
    <t>-102860386</t>
  </si>
  <si>
    <t>830118555</t>
  </si>
  <si>
    <t>0,278*14 'Přepočtené koeficientem množství</t>
  </si>
  <si>
    <t>1344830851</t>
  </si>
  <si>
    <t>-1768964690</t>
  </si>
  <si>
    <t>-488074588</t>
  </si>
  <si>
    <t>-1234660123</t>
  </si>
  <si>
    <t>1821113018</t>
  </si>
  <si>
    <t>771</t>
  </si>
  <si>
    <t>Podlahy z dlaždic</t>
  </si>
  <si>
    <t>771121011</t>
  </si>
  <si>
    <t>Příprava podkladu před provedením dlažby nátěr penetrační na podlahu</t>
  </si>
  <si>
    <t>-1595708475</t>
  </si>
  <si>
    <t>https://podminky.urs.cz/item/CS_URS_2024_02/771121011</t>
  </si>
  <si>
    <t>771121025</t>
  </si>
  <si>
    <t>Příprava podkladu před provedením dlažby broušení podlah stávajícího podkladu před litím stěrky</t>
  </si>
  <si>
    <t>922358747</t>
  </si>
  <si>
    <t>https://podminky.urs.cz/item/CS_URS_2024_02/771121025</t>
  </si>
  <si>
    <t>771574616</t>
  </si>
  <si>
    <t>Montáž podlah z dlaždic keramických lepených cementovým standardním lepidlem hladkých, tloušťky do 10 mm přes 9 do 12 ks/m2</t>
  </si>
  <si>
    <t>https://podminky.urs.cz/item/CS_URS_2024_02/771574616</t>
  </si>
  <si>
    <t>59761128</t>
  </si>
  <si>
    <t>dlažba keramická slinutá nemrazuvzdorná R9/A povrch hladký/matný tl do 10mm přes 9 do 12ks/m2</t>
  </si>
  <si>
    <t>756935468</t>
  </si>
  <si>
    <t>2*1,1 'Přepočtené koeficientem množství</t>
  </si>
  <si>
    <t>998771312</t>
  </si>
  <si>
    <t>Přesun hmot pro podlahy z dlaždic stanovený procentní sazbou (%) z ceny vodorovná dopravní vzdálenost do 50 m ruční (bez užití mechanizace) v objektech výšky přes 6 do 12 m</t>
  </si>
  <si>
    <t>-1610942769</t>
  </si>
  <si>
    <t>https://podminky.urs.cz/item/CS_URS_2024_02/998771312</t>
  </si>
  <si>
    <t>1804030748</t>
  </si>
  <si>
    <t>-1998151596</t>
  </si>
  <si>
    <t>DV 04 - Chodba 3.NP dveře A (dveře 1530/2140mm)</t>
  </si>
  <si>
    <t>974138959</t>
  </si>
  <si>
    <t>1285548676</t>
  </si>
  <si>
    <t>-1538685838</t>
  </si>
  <si>
    <t>137946436</t>
  </si>
  <si>
    <t>-1420416559</t>
  </si>
  <si>
    <t>-1528998324</t>
  </si>
  <si>
    <t>1826817461</t>
  </si>
  <si>
    <t>-1124896824</t>
  </si>
  <si>
    <t>794103330</t>
  </si>
  <si>
    <t>-19963386</t>
  </si>
  <si>
    <t>-1666249675</t>
  </si>
  <si>
    <t>-818591726</t>
  </si>
  <si>
    <t>622761977</t>
  </si>
  <si>
    <t>1860013346</t>
  </si>
  <si>
    <t>896639038</t>
  </si>
  <si>
    <t>603081420</t>
  </si>
  <si>
    <t>-17668081</t>
  </si>
  <si>
    <t>230147228</t>
  </si>
  <si>
    <t>1879257457</t>
  </si>
  <si>
    <t>-1551396108</t>
  </si>
  <si>
    <t>1672679831</t>
  </si>
  <si>
    <t>DV 05 - Chodba 3.NP dveře B (dveře 1530/2140mm)</t>
  </si>
  <si>
    <t>-353555034</t>
  </si>
  <si>
    <t>-398117563</t>
  </si>
  <si>
    <t>-367172159</t>
  </si>
  <si>
    <t>1853545585</t>
  </si>
  <si>
    <t>1849200082</t>
  </si>
  <si>
    <t>-186975203</t>
  </si>
  <si>
    <t>-1306996023</t>
  </si>
  <si>
    <t>738228903</t>
  </si>
  <si>
    <t>-1057811966</t>
  </si>
  <si>
    <t>1684168639</t>
  </si>
  <si>
    <t>1172110946</t>
  </si>
  <si>
    <t>217041373</t>
  </si>
  <si>
    <t>693114568</t>
  </si>
  <si>
    <t>-1988186228</t>
  </si>
  <si>
    <t>-1708106522</t>
  </si>
  <si>
    <t>-611505195</t>
  </si>
  <si>
    <t>2046566303</t>
  </si>
  <si>
    <t>699943602</t>
  </si>
  <si>
    <t>-93619137</t>
  </si>
  <si>
    <t>-915979662</t>
  </si>
  <si>
    <t>876237298</t>
  </si>
  <si>
    <t>-2077051987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</si>
</sst>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11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drawing" Target="../drawings/drawing12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9987762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2/78417110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41112" TargetMode="External"/><Relationship Id="rId13" Type="http://schemas.openxmlformats.org/officeDocument/2006/relationships/hyperlink" Target="https://podminky.urs.cz/item/CS_URS_2024_01/776421111" TargetMode="External"/><Relationship Id="rId18" Type="http://schemas.openxmlformats.org/officeDocument/2006/relationships/hyperlink" Target="https://podminky.urs.cz/item/CS_URS_2024_01/784181101" TargetMode="External"/><Relationship Id="rId3" Type="http://schemas.openxmlformats.org/officeDocument/2006/relationships/hyperlink" Target="https://podminky.urs.cz/item/CS_URS_2024_01/997013501" TargetMode="External"/><Relationship Id="rId7" Type="http://schemas.openxmlformats.org/officeDocument/2006/relationships/hyperlink" Target="https://podminky.urs.cz/item/CS_URS_2024_01/776121112" TargetMode="External"/><Relationship Id="rId12" Type="http://schemas.openxmlformats.org/officeDocument/2006/relationships/hyperlink" Target="https://podminky.urs.cz/item/CS_URS_2024_01/776410811" TargetMode="External"/><Relationship Id="rId17" Type="http://schemas.openxmlformats.org/officeDocument/2006/relationships/hyperlink" Target="https://podminky.urs.cz/item/CS_URS_2024_02/78417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84121011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76111115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76221111" TargetMode="External"/><Relationship Id="rId19" Type="http://schemas.openxmlformats.org/officeDocument/2006/relationships/hyperlink" Target="https://podminky.urs.cz/item/CS_URS_2024_01/78421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201812" TargetMode="External"/><Relationship Id="rId14" Type="http://schemas.openxmlformats.org/officeDocument/2006/relationships/hyperlink" Target="https://podminky.urs.cz/item/CS_URS_2024_01/99877620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2/766660729" TargetMode="External"/><Relationship Id="rId18" Type="http://schemas.openxmlformats.org/officeDocument/2006/relationships/hyperlink" Target="https://podminky.urs.cz/item/CS_URS_2024_01/776201812" TargetMode="External"/><Relationship Id="rId26" Type="http://schemas.openxmlformats.org/officeDocument/2006/relationships/hyperlink" Target="https://podminky.urs.cz/item/CS_URS_2024_01/783325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764108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2/766660728" TargetMode="External"/><Relationship Id="rId17" Type="http://schemas.openxmlformats.org/officeDocument/2006/relationships/hyperlink" Target="https://podminky.urs.cz/item/CS_URS_2024_01/776141112" TargetMode="External"/><Relationship Id="rId25" Type="http://schemas.openxmlformats.org/officeDocument/2006/relationships/hyperlink" Target="https://podminky.urs.cz/item/CS_URS_2024_01/783301311" TargetMode="External"/><Relationship Id="rId33" Type="http://schemas.openxmlformats.org/officeDocument/2006/relationships/drawing" Target="../drawings/drawing14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76121112" TargetMode="External"/><Relationship Id="rId20" Type="http://schemas.openxmlformats.org/officeDocument/2006/relationships/hyperlink" Target="https://podminky.urs.cz/item/CS_URS_2024_02/776223112" TargetMode="External"/><Relationship Id="rId29" Type="http://schemas.openxmlformats.org/officeDocument/2006/relationships/hyperlink" Target="https://podminky.urs.cz/item/CS_URS_2024_01/78412101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66660022" TargetMode="External"/><Relationship Id="rId24" Type="http://schemas.openxmlformats.org/officeDocument/2006/relationships/hyperlink" Target="https://podminky.urs.cz/item/CS_URS_2024_01/998776201" TargetMode="External"/><Relationship Id="rId32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111115" TargetMode="External"/><Relationship Id="rId23" Type="http://schemas.openxmlformats.org/officeDocument/2006/relationships/hyperlink" Target="https://podminky.urs.cz/item/CS_URS_2024_01/776421312" TargetMode="External"/><Relationship Id="rId28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221111" TargetMode="External"/><Relationship Id="rId31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66691914" TargetMode="External"/><Relationship Id="rId22" Type="http://schemas.openxmlformats.org/officeDocument/2006/relationships/hyperlink" Target="https://podminky.urs.cz/item/CS_URS_2024_01/776421111" TargetMode="External"/><Relationship Id="rId27" Type="http://schemas.openxmlformats.org/officeDocument/2006/relationships/hyperlink" Target="https://podminky.urs.cz/item/CS_URS_2024_01/783327101" TargetMode="External"/><Relationship Id="rId30" Type="http://schemas.openxmlformats.org/officeDocument/2006/relationships/hyperlink" Target="https://podminky.urs.cz/item/CS_URS_2024_02/784171101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15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21112" TargetMode="External"/><Relationship Id="rId18" Type="http://schemas.openxmlformats.org/officeDocument/2006/relationships/hyperlink" Target="https://podminky.urs.cz/item/CS_URS_2024_01/776410811" TargetMode="External"/><Relationship Id="rId26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99877620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11115" TargetMode="External"/><Relationship Id="rId17" Type="http://schemas.openxmlformats.org/officeDocument/2006/relationships/hyperlink" Target="https://podminky.urs.cz/item/CS_URS_2024_02/776223112" TargetMode="External"/><Relationship Id="rId25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76221111" TargetMode="External"/><Relationship Id="rId20" Type="http://schemas.openxmlformats.org/officeDocument/2006/relationships/hyperlink" Target="https://podminky.urs.cz/item/CS_URS_2024_01/776421312" TargetMode="External"/><Relationship Id="rId29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998766201" TargetMode="External"/><Relationship Id="rId24" Type="http://schemas.openxmlformats.org/officeDocument/2006/relationships/hyperlink" Target="https://podminky.urs.cz/item/CS_URS_2024_01/783327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01812" TargetMode="External"/><Relationship Id="rId23" Type="http://schemas.openxmlformats.org/officeDocument/2006/relationships/hyperlink" Target="https://podminky.urs.cz/item/CS_URS_2024_01/783325101" TargetMode="External"/><Relationship Id="rId28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11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141112" TargetMode="External"/><Relationship Id="rId22" Type="http://schemas.openxmlformats.org/officeDocument/2006/relationships/hyperlink" Target="https://podminky.urs.cz/item/CS_URS_2024_01/783301311" TargetMode="External"/><Relationship Id="rId27" Type="http://schemas.openxmlformats.org/officeDocument/2006/relationships/hyperlink" Target="https://podminky.urs.cz/item/CS_URS_2024_02/784171101" TargetMode="External"/><Relationship Id="rId30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19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2/776121112" TargetMode="External"/><Relationship Id="rId18" Type="http://schemas.openxmlformats.org/officeDocument/2006/relationships/hyperlink" Target="https://podminky.urs.cz/item/CS_URS_2024_02/776410811" TargetMode="External"/><Relationship Id="rId26" Type="http://schemas.openxmlformats.org/officeDocument/2006/relationships/hyperlink" Target="https://podminky.urs.cz/item/CS_URS_2024_02/784121011" TargetMode="External"/><Relationship Id="rId3" Type="http://schemas.openxmlformats.org/officeDocument/2006/relationships/hyperlink" Target="https://podminky.urs.cz/item/CS_URS_2024_02/997013501" TargetMode="External"/><Relationship Id="rId21" Type="http://schemas.openxmlformats.org/officeDocument/2006/relationships/hyperlink" Target="https://podminky.urs.cz/item/CS_URS_2024_02/998776201" TargetMode="External"/><Relationship Id="rId7" Type="http://schemas.openxmlformats.org/officeDocument/2006/relationships/hyperlink" Target="https://podminky.urs.cz/item/CS_URS_2024_02/766660022" TargetMode="External"/><Relationship Id="rId12" Type="http://schemas.openxmlformats.org/officeDocument/2006/relationships/hyperlink" Target="https://podminky.urs.cz/item/CS_URS_2024_02/776111115" TargetMode="External"/><Relationship Id="rId17" Type="http://schemas.openxmlformats.org/officeDocument/2006/relationships/hyperlink" Target="https://podminky.urs.cz/item/CS_URS_2024_02/776223112" TargetMode="External"/><Relationship Id="rId25" Type="http://schemas.openxmlformats.org/officeDocument/2006/relationships/hyperlink" Target="https://podminky.urs.cz/item/CS_URS_2024_02/784121001" TargetMode="External"/><Relationship Id="rId2" Type="http://schemas.openxmlformats.org/officeDocument/2006/relationships/hyperlink" Target="https://podminky.urs.cz/item/CS_URS_2024_02/997013211" TargetMode="External"/><Relationship Id="rId16" Type="http://schemas.openxmlformats.org/officeDocument/2006/relationships/hyperlink" Target="https://podminky.urs.cz/item/CS_URS_2024_02/776221111" TargetMode="External"/><Relationship Id="rId20" Type="http://schemas.openxmlformats.org/officeDocument/2006/relationships/hyperlink" Target="https://podminky.urs.cz/item/CS_URS_2024_02/776421312" TargetMode="External"/><Relationship Id="rId29" Type="http://schemas.openxmlformats.org/officeDocument/2006/relationships/hyperlink" Target="https://podminky.urs.cz/item/CS_URS_2024_02/78421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2/766491851" TargetMode="External"/><Relationship Id="rId11" Type="http://schemas.openxmlformats.org/officeDocument/2006/relationships/hyperlink" Target="https://podminky.urs.cz/item/CS_URS_2024_02/998766201" TargetMode="External"/><Relationship Id="rId24" Type="http://schemas.openxmlformats.org/officeDocument/2006/relationships/hyperlink" Target="https://podminky.urs.cz/item/CS_URS_2024_02/783327101" TargetMode="External"/><Relationship Id="rId5" Type="http://schemas.openxmlformats.org/officeDocument/2006/relationships/hyperlink" Target="https://podminky.urs.cz/item/CS_URS_2024_02/997013813" TargetMode="External"/><Relationship Id="rId15" Type="http://schemas.openxmlformats.org/officeDocument/2006/relationships/hyperlink" Target="https://podminky.urs.cz/item/CS_URS_2024_02/776201812" TargetMode="External"/><Relationship Id="rId23" Type="http://schemas.openxmlformats.org/officeDocument/2006/relationships/hyperlink" Target="https://podminky.urs.cz/item/CS_URS_2024_02/783325101" TargetMode="External"/><Relationship Id="rId28" Type="http://schemas.openxmlformats.org/officeDocument/2006/relationships/hyperlink" Target="https://podminky.urs.cz/item/CS_URS_2024_02/784181101" TargetMode="External"/><Relationship Id="rId10" Type="http://schemas.openxmlformats.org/officeDocument/2006/relationships/hyperlink" Target="https://podminky.urs.cz/item/CS_URS_2024_02/766691914" TargetMode="External"/><Relationship Id="rId19" Type="http://schemas.openxmlformats.org/officeDocument/2006/relationships/hyperlink" Target="https://podminky.urs.cz/item/CS_URS_2024_02/776421111" TargetMode="External"/><Relationship Id="rId4" Type="http://schemas.openxmlformats.org/officeDocument/2006/relationships/hyperlink" Target="https://podminky.urs.cz/item/CS_URS_2024_02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2/776141112" TargetMode="External"/><Relationship Id="rId22" Type="http://schemas.openxmlformats.org/officeDocument/2006/relationships/hyperlink" Target="https://podminky.urs.cz/item/CS_URS_2024_02/783301311" TargetMode="External"/><Relationship Id="rId27" Type="http://schemas.openxmlformats.org/officeDocument/2006/relationships/hyperlink" Target="https://podminky.urs.cz/item/CS_URS_2024_02/784171101" TargetMode="External"/><Relationship Id="rId30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20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22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23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25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drawing" Target="../drawings/drawing26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9987762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2/784171101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41112" TargetMode="External"/><Relationship Id="rId13" Type="http://schemas.openxmlformats.org/officeDocument/2006/relationships/hyperlink" Target="https://podminky.urs.cz/item/CS_URS_2024_01/776421111" TargetMode="External"/><Relationship Id="rId18" Type="http://schemas.openxmlformats.org/officeDocument/2006/relationships/hyperlink" Target="https://podminky.urs.cz/item/CS_URS_2024_01/784181101" TargetMode="External"/><Relationship Id="rId3" Type="http://schemas.openxmlformats.org/officeDocument/2006/relationships/hyperlink" Target="https://podminky.urs.cz/item/CS_URS_2024_01/997013501" TargetMode="External"/><Relationship Id="rId7" Type="http://schemas.openxmlformats.org/officeDocument/2006/relationships/hyperlink" Target="https://podminky.urs.cz/item/CS_URS_2024_01/776121112" TargetMode="External"/><Relationship Id="rId12" Type="http://schemas.openxmlformats.org/officeDocument/2006/relationships/hyperlink" Target="https://podminky.urs.cz/item/CS_URS_2024_01/776410811" TargetMode="External"/><Relationship Id="rId17" Type="http://schemas.openxmlformats.org/officeDocument/2006/relationships/hyperlink" Target="https://podminky.urs.cz/item/CS_URS_2024_02/78417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84121011" TargetMode="External"/><Relationship Id="rId20" Type="http://schemas.openxmlformats.org/officeDocument/2006/relationships/drawing" Target="../drawings/drawing27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76111115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76221111" TargetMode="External"/><Relationship Id="rId19" Type="http://schemas.openxmlformats.org/officeDocument/2006/relationships/hyperlink" Target="https://podminky.urs.cz/item/CS_URS_2024_01/78421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201812" TargetMode="External"/><Relationship Id="rId14" Type="http://schemas.openxmlformats.org/officeDocument/2006/relationships/hyperlink" Target="https://podminky.urs.cz/item/CS_URS_2024_01/998776201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2/766660729" TargetMode="External"/><Relationship Id="rId18" Type="http://schemas.openxmlformats.org/officeDocument/2006/relationships/hyperlink" Target="https://podminky.urs.cz/item/CS_URS_2024_01/776201812" TargetMode="External"/><Relationship Id="rId26" Type="http://schemas.openxmlformats.org/officeDocument/2006/relationships/hyperlink" Target="https://podminky.urs.cz/item/CS_URS_2024_01/783325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7641081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2/766660728" TargetMode="External"/><Relationship Id="rId17" Type="http://schemas.openxmlformats.org/officeDocument/2006/relationships/hyperlink" Target="https://podminky.urs.cz/item/CS_URS_2024_01/776141112" TargetMode="External"/><Relationship Id="rId25" Type="http://schemas.openxmlformats.org/officeDocument/2006/relationships/hyperlink" Target="https://podminky.urs.cz/item/CS_URS_2024_01/783301311" TargetMode="External"/><Relationship Id="rId33" Type="http://schemas.openxmlformats.org/officeDocument/2006/relationships/drawing" Target="../drawings/drawing28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76121112" TargetMode="External"/><Relationship Id="rId20" Type="http://schemas.openxmlformats.org/officeDocument/2006/relationships/hyperlink" Target="https://podminky.urs.cz/item/CS_URS_2024_02/776223112" TargetMode="External"/><Relationship Id="rId29" Type="http://schemas.openxmlformats.org/officeDocument/2006/relationships/hyperlink" Target="https://podminky.urs.cz/item/CS_URS_2024_01/78412101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66660022" TargetMode="External"/><Relationship Id="rId24" Type="http://schemas.openxmlformats.org/officeDocument/2006/relationships/hyperlink" Target="https://podminky.urs.cz/item/CS_URS_2024_01/998776201" TargetMode="External"/><Relationship Id="rId32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111115" TargetMode="External"/><Relationship Id="rId23" Type="http://schemas.openxmlformats.org/officeDocument/2006/relationships/hyperlink" Target="https://podminky.urs.cz/item/CS_URS_2024_01/776421312" TargetMode="External"/><Relationship Id="rId28" Type="http://schemas.openxmlformats.org/officeDocument/2006/relationships/hyperlink" Target="https://podminky.urs.cz/item/CS_URS_2024_01/7841210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221111" TargetMode="External"/><Relationship Id="rId31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66691914" TargetMode="External"/><Relationship Id="rId22" Type="http://schemas.openxmlformats.org/officeDocument/2006/relationships/hyperlink" Target="https://podminky.urs.cz/item/CS_URS_2024_01/776421111" TargetMode="External"/><Relationship Id="rId27" Type="http://schemas.openxmlformats.org/officeDocument/2006/relationships/hyperlink" Target="https://podminky.urs.cz/item/CS_URS_2024_01/783327101" TargetMode="External"/><Relationship Id="rId30" Type="http://schemas.openxmlformats.org/officeDocument/2006/relationships/hyperlink" Target="https://podminky.urs.cz/item/CS_URS_2024_02/784171101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29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84121001" TargetMode="External"/><Relationship Id="rId17" Type="http://schemas.openxmlformats.org/officeDocument/2006/relationships/drawing" Target="../drawings/drawing30.xm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9987672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84181101" TargetMode="External"/><Relationship Id="rId10" Type="http://schemas.openxmlformats.org/officeDocument/2006/relationships/hyperlink" Target="https://podminky.urs.cz/item/CS_URS_2024_01/767581803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2/784171101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84121001" TargetMode="External"/><Relationship Id="rId18" Type="http://schemas.openxmlformats.org/officeDocument/2006/relationships/drawing" Target="../drawings/drawing31.xml"/><Relationship Id="rId3" Type="http://schemas.openxmlformats.org/officeDocument/2006/relationships/hyperlink" Target="https://podminky.urs.cz/item/CS_URS_2024_01/99701321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1/776421111" TargetMode="External"/><Relationship Id="rId17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65081213" TargetMode="External"/><Relationship Id="rId16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997013813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509" TargetMode="External"/><Relationship Id="rId15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76221111" TargetMode="External"/><Relationship Id="rId4" Type="http://schemas.openxmlformats.org/officeDocument/2006/relationships/hyperlink" Target="https://podminky.urs.cz/item/CS_URS_2024_01/997013501" TargetMode="External"/><Relationship Id="rId9" Type="http://schemas.openxmlformats.org/officeDocument/2006/relationships/hyperlink" Target="https://podminky.urs.cz/item/CS_URS_2024_01/776141114" TargetMode="External"/><Relationship Id="rId14" Type="http://schemas.openxmlformats.org/officeDocument/2006/relationships/hyperlink" Target="https://podminky.urs.cz/item/CS_URS_2024_01/784121011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84121001" TargetMode="External"/><Relationship Id="rId18" Type="http://schemas.openxmlformats.org/officeDocument/2006/relationships/drawing" Target="../drawings/drawing32.xml"/><Relationship Id="rId3" Type="http://schemas.openxmlformats.org/officeDocument/2006/relationships/hyperlink" Target="https://podminky.urs.cz/item/CS_URS_2024_01/99701321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1/776421111" TargetMode="External"/><Relationship Id="rId17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65081213" TargetMode="External"/><Relationship Id="rId16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997013813" TargetMode="External"/><Relationship Id="rId11" Type="http://schemas.openxmlformats.org/officeDocument/2006/relationships/hyperlink" Target="https://podminky.urs.cz/item/CS_URS_2024_02/776223112" TargetMode="External"/><Relationship Id="rId5" Type="http://schemas.openxmlformats.org/officeDocument/2006/relationships/hyperlink" Target="https://podminky.urs.cz/item/CS_URS_2024_01/997013509" TargetMode="External"/><Relationship Id="rId15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76221111" TargetMode="External"/><Relationship Id="rId4" Type="http://schemas.openxmlformats.org/officeDocument/2006/relationships/hyperlink" Target="https://podminky.urs.cz/item/CS_URS_2024_01/997013501" TargetMode="External"/><Relationship Id="rId9" Type="http://schemas.openxmlformats.org/officeDocument/2006/relationships/hyperlink" Target="https://podminky.urs.cz/item/CS_URS_2024_01/776141114" TargetMode="External"/><Relationship Id="rId14" Type="http://schemas.openxmlformats.org/officeDocument/2006/relationships/hyperlink" Target="https://podminky.urs.cz/item/CS_URS_2024_01/784121011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8018002" TargetMode="External"/><Relationship Id="rId13" Type="http://schemas.openxmlformats.org/officeDocument/2006/relationships/hyperlink" Target="https://podminky.urs.cz/item/CS_URS_2024_01/77612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2/968072456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2/997013631" TargetMode="External"/><Relationship Id="rId12" Type="http://schemas.openxmlformats.org/officeDocument/2006/relationships/hyperlink" Target="https://podminky.urs.cz/item/CS_URS_2024_01/776111115" TargetMode="External"/><Relationship Id="rId17" Type="http://schemas.openxmlformats.org/officeDocument/2006/relationships/hyperlink" Target="https://podminky.urs.cz/item/CS_URS_2024_01/77641081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1/776221111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9" TargetMode="External"/><Relationship Id="rId11" Type="http://schemas.openxmlformats.org/officeDocument/2006/relationships/hyperlink" Target="https://podminky.urs.cz/item/CS_URS_2024_02/998767312" TargetMode="External"/><Relationship Id="rId24" Type="http://schemas.openxmlformats.org/officeDocument/2006/relationships/drawing" Target="../drawings/drawing33.xml"/><Relationship Id="rId5" Type="http://schemas.openxmlformats.org/officeDocument/2006/relationships/hyperlink" Target="https://podminky.urs.cz/item/CS_URS_2024_02/997013501" TargetMode="External"/><Relationship Id="rId15" Type="http://schemas.openxmlformats.org/officeDocument/2006/relationships/hyperlink" Target="https://podminky.urs.cz/item/CS_URS_2024_01/776201812" TargetMode="External"/><Relationship Id="rId23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2/767691823" TargetMode="External"/><Relationship Id="rId19" Type="http://schemas.openxmlformats.org/officeDocument/2006/relationships/hyperlink" Target="https://podminky.urs.cz/item/CS_URS_2024_02/998776312" TargetMode="External"/><Relationship Id="rId4" Type="http://schemas.openxmlformats.org/officeDocument/2006/relationships/hyperlink" Target="https://podminky.urs.cz/item/CS_URS_2024_02/997013112" TargetMode="External"/><Relationship Id="rId9" Type="http://schemas.openxmlformats.org/officeDocument/2006/relationships/hyperlink" Target="https://podminky.urs.cz/item/CS_URS_2024_02/767646510" TargetMode="External"/><Relationship Id="rId14" Type="http://schemas.openxmlformats.org/officeDocument/2006/relationships/hyperlink" Target="https://podminky.urs.cz/item/CS_URS_2024_01/776141112" TargetMode="External"/><Relationship Id="rId22" Type="http://schemas.openxmlformats.org/officeDocument/2006/relationships/hyperlink" Target="https://podminky.urs.cz/item/CS_URS_2024_01/784181101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8018002" TargetMode="External"/><Relationship Id="rId13" Type="http://schemas.openxmlformats.org/officeDocument/2006/relationships/hyperlink" Target="https://podminky.urs.cz/item/CS_URS_2024_01/776121112" TargetMode="External"/><Relationship Id="rId18" Type="http://schemas.openxmlformats.org/officeDocument/2006/relationships/hyperlink" Target="https://podminky.urs.cz/item/CS_URS_2024_01/776421111" TargetMode="External"/><Relationship Id="rId3" Type="http://schemas.openxmlformats.org/officeDocument/2006/relationships/hyperlink" Target="https://podminky.urs.cz/item/CS_URS_2024_02/968072456" TargetMode="External"/><Relationship Id="rId21" Type="http://schemas.openxmlformats.org/officeDocument/2006/relationships/hyperlink" Target="https://podminky.urs.cz/item/CS_URS_2024_01/784121011" TargetMode="External"/><Relationship Id="rId7" Type="http://schemas.openxmlformats.org/officeDocument/2006/relationships/hyperlink" Target="https://podminky.urs.cz/item/CS_URS_2024_02/997013631" TargetMode="External"/><Relationship Id="rId12" Type="http://schemas.openxmlformats.org/officeDocument/2006/relationships/hyperlink" Target="https://podminky.urs.cz/item/CS_URS_2024_01/776111115" TargetMode="External"/><Relationship Id="rId17" Type="http://schemas.openxmlformats.org/officeDocument/2006/relationships/hyperlink" Target="https://podminky.urs.cz/item/CS_URS_2024_01/77641081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1/776221111" TargetMode="External"/><Relationship Id="rId20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9" TargetMode="External"/><Relationship Id="rId11" Type="http://schemas.openxmlformats.org/officeDocument/2006/relationships/hyperlink" Target="https://podminky.urs.cz/item/CS_URS_2024_02/998767312" TargetMode="External"/><Relationship Id="rId24" Type="http://schemas.openxmlformats.org/officeDocument/2006/relationships/drawing" Target="../drawings/drawing34.xml"/><Relationship Id="rId5" Type="http://schemas.openxmlformats.org/officeDocument/2006/relationships/hyperlink" Target="https://podminky.urs.cz/item/CS_URS_2024_02/997013501" TargetMode="External"/><Relationship Id="rId15" Type="http://schemas.openxmlformats.org/officeDocument/2006/relationships/hyperlink" Target="https://podminky.urs.cz/item/CS_URS_2024_01/776201812" TargetMode="External"/><Relationship Id="rId23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2/767691823" TargetMode="External"/><Relationship Id="rId19" Type="http://schemas.openxmlformats.org/officeDocument/2006/relationships/hyperlink" Target="https://podminky.urs.cz/item/CS_URS_2024_02/998776312" TargetMode="External"/><Relationship Id="rId4" Type="http://schemas.openxmlformats.org/officeDocument/2006/relationships/hyperlink" Target="https://podminky.urs.cz/item/CS_URS_2024_02/997013112" TargetMode="External"/><Relationship Id="rId9" Type="http://schemas.openxmlformats.org/officeDocument/2006/relationships/hyperlink" Target="https://podminky.urs.cz/item/CS_URS_2024_02/767646510" TargetMode="External"/><Relationship Id="rId14" Type="http://schemas.openxmlformats.org/officeDocument/2006/relationships/hyperlink" Target="https://podminky.urs.cz/item/CS_URS_2024_01/776141112" TargetMode="External"/><Relationship Id="rId22" Type="http://schemas.openxmlformats.org/officeDocument/2006/relationships/hyperlink" Target="https://podminky.urs.cz/item/CS_URS_2024_01/784181101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631" TargetMode="External"/><Relationship Id="rId13" Type="http://schemas.openxmlformats.org/officeDocument/2006/relationships/hyperlink" Target="https://podminky.urs.cz/item/CS_URS_2024_02/7711210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2/965081213" TargetMode="External"/><Relationship Id="rId21" Type="http://schemas.openxmlformats.org/officeDocument/2006/relationships/drawing" Target="../drawings/drawing35.xml"/><Relationship Id="rId7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9987673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2/998771312" TargetMode="External"/><Relationship Id="rId20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767691823" TargetMode="External"/><Relationship Id="rId5" Type="http://schemas.openxmlformats.org/officeDocument/2006/relationships/hyperlink" Target="https://podminky.urs.cz/item/CS_URS_2024_02/997013112" TargetMode="External"/><Relationship Id="rId15" Type="http://schemas.openxmlformats.org/officeDocument/2006/relationships/hyperlink" Target="https://podminky.urs.cz/item/CS_URS_2024_02/771574616" TargetMode="External"/><Relationship Id="rId10" Type="http://schemas.openxmlformats.org/officeDocument/2006/relationships/hyperlink" Target="https://podminky.urs.cz/item/CS_URS_2024_02/767646510" TargetMode="External"/><Relationship Id="rId19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2/968072456" TargetMode="External"/><Relationship Id="rId9" Type="http://schemas.openxmlformats.org/officeDocument/2006/relationships/hyperlink" Target="https://podminky.urs.cz/item/CS_URS_2024_02/998018002" TargetMode="External"/><Relationship Id="rId14" Type="http://schemas.openxmlformats.org/officeDocument/2006/relationships/hyperlink" Target="https://podminky.urs.cz/item/CS_URS_2024_02/771121025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631" TargetMode="External"/><Relationship Id="rId13" Type="http://schemas.openxmlformats.org/officeDocument/2006/relationships/hyperlink" Target="https://podminky.urs.cz/item/CS_URS_2024_02/7711210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2/965081213" TargetMode="External"/><Relationship Id="rId21" Type="http://schemas.openxmlformats.org/officeDocument/2006/relationships/drawing" Target="../drawings/drawing36.xml"/><Relationship Id="rId7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9987673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2/998771312" TargetMode="External"/><Relationship Id="rId20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767691823" TargetMode="External"/><Relationship Id="rId5" Type="http://schemas.openxmlformats.org/officeDocument/2006/relationships/hyperlink" Target="https://podminky.urs.cz/item/CS_URS_2024_02/997013112" TargetMode="External"/><Relationship Id="rId15" Type="http://schemas.openxmlformats.org/officeDocument/2006/relationships/hyperlink" Target="https://podminky.urs.cz/item/CS_URS_2024_02/771574616" TargetMode="External"/><Relationship Id="rId10" Type="http://schemas.openxmlformats.org/officeDocument/2006/relationships/hyperlink" Target="https://podminky.urs.cz/item/CS_URS_2024_02/767646510" TargetMode="External"/><Relationship Id="rId19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2/968072456" TargetMode="External"/><Relationship Id="rId9" Type="http://schemas.openxmlformats.org/officeDocument/2006/relationships/hyperlink" Target="https://podminky.urs.cz/item/CS_URS_2024_02/998018002" TargetMode="External"/><Relationship Id="rId14" Type="http://schemas.openxmlformats.org/officeDocument/2006/relationships/hyperlink" Target="https://podminky.urs.cz/item/CS_URS_2024_02/771121025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631" TargetMode="External"/><Relationship Id="rId13" Type="http://schemas.openxmlformats.org/officeDocument/2006/relationships/hyperlink" Target="https://podminky.urs.cz/item/CS_URS_2024_02/7711210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2/965081213" TargetMode="External"/><Relationship Id="rId21" Type="http://schemas.openxmlformats.org/officeDocument/2006/relationships/drawing" Target="../drawings/drawing37.xml"/><Relationship Id="rId7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9987673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2/619995001" TargetMode="External"/><Relationship Id="rId16" Type="http://schemas.openxmlformats.org/officeDocument/2006/relationships/hyperlink" Target="https://podminky.urs.cz/item/CS_URS_2024_02/998771312" TargetMode="External"/><Relationship Id="rId20" Type="http://schemas.openxmlformats.org/officeDocument/2006/relationships/hyperlink" Target="https://podminky.urs.cz/item/CS_URS_2024_01/784211101" TargetMode="External"/><Relationship Id="rId1" Type="http://schemas.openxmlformats.org/officeDocument/2006/relationships/hyperlink" Target="https://podminky.urs.cz/item/CS_URS_2024_02/612315302" TargetMode="External"/><Relationship Id="rId6" Type="http://schemas.openxmlformats.org/officeDocument/2006/relationships/hyperlink" Target="https://podminky.urs.cz/item/CS_URS_2024_02/997013501" TargetMode="External"/><Relationship Id="rId11" Type="http://schemas.openxmlformats.org/officeDocument/2006/relationships/hyperlink" Target="https://podminky.urs.cz/item/CS_URS_2024_02/767691823" TargetMode="External"/><Relationship Id="rId5" Type="http://schemas.openxmlformats.org/officeDocument/2006/relationships/hyperlink" Target="https://podminky.urs.cz/item/CS_URS_2024_02/997013112" TargetMode="External"/><Relationship Id="rId15" Type="http://schemas.openxmlformats.org/officeDocument/2006/relationships/hyperlink" Target="https://podminky.urs.cz/item/CS_URS_2024_02/771574616" TargetMode="External"/><Relationship Id="rId10" Type="http://schemas.openxmlformats.org/officeDocument/2006/relationships/hyperlink" Target="https://podminky.urs.cz/item/CS_URS_2024_02/767646510" TargetMode="External"/><Relationship Id="rId19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2/968072456" TargetMode="External"/><Relationship Id="rId9" Type="http://schemas.openxmlformats.org/officeDocument/2006/relationships/hyperlink" Target="https://podminky.urs.cz/item/CS_URS_2024_02/998018002" TargetMode="External"/><Relationship Id="rId14" Type="http://schemas.openxmlformats.org/officeDocument/2006/relationships/hyperlink" Target="https://podminky.urs.cz/item/CS_URS_2024_02/77112102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5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6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76121112" TargetMode="External"/><Relationship Id="rId13" Type="http://schemas.openxmlformats.org/officeDocument/2006/relationships/hyperlink" Target="https://podminky.urs.cz/item/CS_URS_2024_01/776410811" TargetMode="External"/><Relationship Id="rId18" Type="http://schemas.openxmlformats.org/officeDocument/2006/relationships/hyperlink" Target="https://podminky.urs.cz/item/CS_URS_2024_01/78412101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211101" TargetMode="External"/><Relationship Id="rId7" Type="http://schemas.openxmlformats.org/officeDocument/2006/relationships/hyperlink" Target="https://podminky.urs.cz/item/CS_URS_2024_01/776111115" TargetMode="External"/><Relationship Id="rId12" Type="http://schemas.openxmlformats.org/officeDocument/2006/relationships/hyperlink" Target="https://podminky.urs.cz/item/CS_URS_2024_02/776223112" TargetMode="External"/><Relationship Id="rId17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1/998776201" TargetMode="External"/><Relationship Id="rId20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22111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421312" TargetMode="External"/><Relationship Id="rId10" Type="http://schemas.openxmlformats.org/officeDocument/2006/relationships/hyperlink" Target="https://podminky.urs.cz/item/CS_URS_2024_01/776201812" TargetMode="External"/><Relationship Id="rId19" Type="http://schemas.openxmlformats.org/officeDocument/2006/relationships/hyperlink" Target="https://podminky.urs.cz/item/CS_URS_2024_02/784171101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776141112" TargetMode="External"/><Relationship Id="rId14" Type="http://schemas.openxmlformats.org/officeDocument/2006/relationships/hyperlink" Target="https://podminky.urs.cz/item/CS_URS_2024_01/776421111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6660728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hyperlink" Target="https://podminky.urs.cz/item/CS_URS_2024_02/784171101" TargetMode="Externa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3301311" TargetMode="External"/><Relationship Id="rId7" Type="http://schemas.openxmlformats.org/officeDocument/2006/relationships/hyperlink" Target="https://podminky.urs.cz/item/CS_URS_2024_01/766660022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12101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6649185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1/783327101" TargetMode="External"/><Relationship Id="rId28" Type="http://schemas.openxmlformats.org/officeDocument/2006/relationships/hyperlink" Target="https://podminky.urs.cz/item/CS_URS_2024_01/784211101" TargetMode="External"/><Relationship Id="rId10" Type="http://schemas.openxmlformats.org/officeDocument/2006/relationships/hyperlink" Target="https://podminky.urs.cz/item/CS_URS_2024_01/766691914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2/766660729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3325101" TargetMode="External"/><Relationship Id="rId27" Type="http://schemas.openxmlformats.org/officeDocument/2006/relationships/hyperlink" Target="https://podminky.urs.cz/item/CS_URS_2024_01/78418110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63135002" TargetMode="External"/><Relationship Id="rId13" Type="http://schemas.openxmlformats.org/officeDocument/2006/relationships/hyperlink" Target="https://podminky.urs.cz/item/CS_URS_2024_01/776141112" TargetMode="External"/><Relationship Id="rId18" Type="http://schemas.openxmlformats.org/officeDocument/2006/relationships/hyperlink" Target="https://podminky.urs.cz/item/CS_URS_2024_01/776421111" TargetMode="External"/><Relationship Id="rId26" Type="http://schemas.openxmlformats.org/officeDocument/2006/relationships/drawing" Target="../drawings/drawing9.xml"/><Relationship Id="rId3" Type="http://schemas.openxmlformats.org/officeDocument/2006/relationships/hyperlink" Target="https://podminky.urs.cz/item/CS_URS_2024_01/997013501" TargetMode="External"/><Relationship Id="rId21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98713211" TargetMode="External"/><Relationship Id="rId12" Type="http://schemas.openxmlformats.org/officeDocument/2006/relationships/hyperlink" Target="https://podminky.urs.cz/item/CS_URS_2024_01/776121112" TargetMode="External"/><Relationship Id="rId17" Type="http://schemas.openxmlformats.org/officeDocument/2006/relationships/hyperlink" Target="https://podminky.urs.cz/item/CS_URS_2024_01/776410811" TargetMode="External"/><Relationship Id="rId25" Type="http://schemas.openxmlformats.org/officeDocument/2006/relationships/hyperlink" Target="https://podminky.urs.cz/item/CS_URS_2024_01/784211101" TargetMode="External"/><Relationship Id="rId2" Type="http://schemas.openxmlformats.org/officeDocument/2006/relationships/hyperlink" Target="https://podminky.urs.cz/item/CS_URS_2024_01/997013211" TargetMode="External"/><Relationship Id="rId16" Type="http://schemas.openxmlformats.org/officeDocument/2006/relationships/hyperlink" Target="https://podminky.urs.cz/item/CS_URS_2024_02/776223112" TargetMode="External"/><Relationship Id="rId20" Type="http://schemas.openxmlformats.org/officeDocument/2006/relationships/hyperlink" Target="https://podminky.urs.cz/item/CS_URS_2024_01/998776201" TargetMode="External"/><Relationship Id="rId1" Type="http://schemas.openxmlformats.org/officeDocument/2006/relationships/hyperlink" Target="https://podminky.urs.cz/item/CS_URS_2024_02/952901111" TargetMode="External"/><Relationship Id="rId6" Type="http://schemas.openxmlformats.org/officeDocument/2006/relationships/hyperlink" Target="https://podminky.urs.cz/item/CS_URS_2024_01/713111111" TargetMode="External"/><Relationship Id="rId11" Type="http://schemas.openxmlformats.org/officeDocument/2006/relationships/hyperlink" Target="https://podminky.urs.cz/item/CS_URS_2024_01/776111115" TargetMode="External"/><Relationship Id="rId24" Type="http://schemas.openxmlformats.org/officeDocument/2006/relationships/hyperlink" Target="https://podminky.urs.cz/item/CS_URS_2024_01/784181101" TargetMode="External"/><Relationship Id="rId5" Type="http://schemas.openxmlformats.org/officeDocument/2006/relationships/hyperlink" Target="https://podminky.urs.cz/item/CS_URS_2024_01/997013813" TargetMode="External"/><Relationship Id="rId15" Type="http://schemas.openxmlformats.org/officeDocument/2006/relationships/hyperlink" Target="https://podminky.urs.cz/item/CS_URS_2024_01/776221111" TargetMode="External"/><Relationship Id="rId23" Type="http://schemas.openxmlformats.org/officeDocument/2006/relationships/hyperlink" Target="https://podminky.urs.cz/item/CS_URS_2024_02/784171101" TargetMode="External"/><Relationship Id="rId10" Type="http://schemas.openxmlformats.org/officeDocument/2006/relationships/hyperlink" Target="https://podminky.urs.cz/item/CS_URS_2024_01/766491851" TargetMode="External"/><Relationship Id="rId19" Type="http://schemas.openxmlformats.org/officeDocument/2006/relationships/hyperlink" Target="https://podminky.urs.cz/item/CS_URS_2024_01/776421312" TargetMode="External"/><Relationship Id="rId4" Type="http://schemas.openxmlformats.org/officeDocument/2006/relationships/hyperlink" Target="https://podminky.urs.cz/item/CS_URS_2024_01/997013509" TargetMode="External"/><Relationship Id="rId9" Type="http://schemas.openxmlformats.org/officeDocument/2006/relationships/hyperlink" Target="https://podminky.urs.cz/item/CS_URS_2024_01/998763200" TargetMode="External"/><Relationship Id="rId14" Type="http://schemas.openxmlformats.org/officeDocument/2006/relationships/hyperlink" Target="https://podminky.urs.cz/item/CS_URS_2024_01/776201812" TargetMode="External"/><Relationship Id="rId22" Type="http://schemas.openxmlformats.org/officeDocument/2006/relationships/hyperlink" Target="https://podminky.urs.cz/item/CS_URS_2024_01/78412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32"/>
  <sheetViews>
    <sheetView showGridLines="0" topLeftCell="A12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71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6"/>
      <c r="BE5" s="168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73" t="s">
        <v>17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6"/>
      <c r="BE6" s="169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9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9"/>
      <c r="BS8" s="13" t="s">
        <v>6</v>
      </c>
    </row>
    <row r="9" spans="1:74" ht="14.45" customHeight="1">
      <c r="B9" s="16"/>
      <c r="AR9" s="16"/>
      <c r="BE9" s="169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9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69"/>
      <c r="BS11" s="13" t="s">
        <v>6</v>
      </c>
    </row>
    <row r="12" spans="1:74" ht="6.95" customHeight="1">
      <c r="B12" s="16"/>
      <c r="AR12" s="16"/>
      <c r="BE12" s="169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69"/>
      <c r="BS13" s="13" t="s">
        <v>6</v>
      </c>
    </row>
    <row r="14" spans="1:74" ht="12.75">
      <c r="B14" s="16"/>
      <c r="E14" s="174" t="s">
        <v>29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23" t="s">
        <v>27</v>
      </c>
      <c r="AN14" s="25" t="s">
        <v>29</v>
      </c>
      <c r="AR14" s="16"/>
      <c r="BE14" s="169"/>
      <c r="BS14" s="13" t="s">
        <v>6</v>
      </c>
    </row>
    <row r="15" spans="1:74" ht="6.95" customHeight="1">
      <c r="B15" s="16"/>
      <c r="AR15" s="16"/>
      <c r="BE15" s="169"/>
      <c r="BS15" s="13" t="s">
        <v>4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69"/>
      <c r="BS16" s="13" t="s">
        <v>4</v>
      </c>
    </row>
    <row r="17" spans="2:71" ht="18.399999999999999" customHeight="1">
      <c r="B17" s="16"/>
      <c r="E17" s="21" t="s">
        <v>31</v>
      </c>
      <c r="AK17" s="23" t="s">
        <v>27</v>
      </c>
      <c r="AN17" s="21" t="s">
        <v>1</v>
      </c>
      <c r="AR17" s="16"/>
      <c r="BE17" s="169"/>
      <c r="BS17" s="13" t="s">
        <v>32</v>
      </c>
    </row>
    <row r="18" spans="2:71" ht="6.95" customHeight="1">
      <c r="B18" s="16"/>
      <c r="AR18" s="16"/>
      <c r="BE18" s="169"/>
      <c r="BS18" s="13" t="s">
        <v>6</v>
      </c>
    </row>
    <row r="19" spans="2:71" ht="12" customHeight="1">
      <c r="B19" s="16"/>
      <c r="D19" s="23" t="s">
        <v>33</v>
      </c>
      <c r="AK19" s="23" t="s">
        <v>25</v>
      </c>
      <c r="AN19" s="21" t="s">
        <v>34</v>
      </c>
      <c r="AR19" s="16"/>
      <c r="BE19" s="169"/>
      <c r="BS19" s="13" t="s">
        <v>6</v>
      </c>
    </row>
    <row r="20" spans="2:71" ht="18.399999999999999" customHeight="1">
      <c r="B20" s="16"/>
      <c r="E20" s="21" t="s">
        <v>35</v>
      </c>
      <c r="AK20" s="23" t="s">
        <v>27</v>
      </c>
      <c r="AN20" s="21" t="s">
        <v>1</v>
      </c>
      <c r="AR20" s="16"/>
      <c r="BE20" s="169"/>
      <c r="BS20" s="13" t="s">
        <v>4</v>
      </c>
    </row>
    <row r="21" spans="2:71" ht="6.95" customHeight="1">
      <c r="B21" s="16"/>
      <c r="AR21" s="16"/>
      <c r="BE21" s="169"/>
    </row>
    <row r="22" spans="2:71" ht="12" customHeight="1">
      <c r="B22" s="16"/>
      <c r="D22" s="23" t="s">
        <v>36</v>
      </c>
      <c r="AR22" s="16"/>
      <c r="BE22" s="169"/>
    </row>
    <row r="23" spans="2:71" ht="16.5" customHeight="1">
      <c r="B23" s="16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6"/>
      <c r="BE23" s="169"/>
    </row>
    <row r="24" spans="2:71" ht="6.95" customHeight="1">
      <c r="B24" s="16"/>
      <c r="AR24" s="16"/>
      <c r="BE24" s="169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9"/>
    </row>
    <row r="26" spans="2:71" s="1" customFormat="1" ht="25.9" customHeight="1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7">
        <f>ROUND(AG94,2)</f>
        <v>0</v>
      </c>
      <c r="AL26" s="178"/>
      <c r="AM26" s="178"/>
      <c r="AN26" s="178"/>
      <c r="AO26" s="178"/>
      <c r="AR26" s="28"/>
      <c r="BE26" s="169"/>
    </row>
    <row r="27" spans="2:71" s="1" customFormat="1" ht="6.95" customHeight="1">
      <c r="B27" s="28"/>
      <c r="AR27" s="28"/>
      <c r="BE27" s="169"/>
    </row>
    <row r="28" spans="2:71" s="1" customFormat="1" ht="12.75">
      <c r="B28" s="28"/>
      <c r="L28" s="179" t="s">
        <v>38</v>
      </c>
      <c r="M28" s="179"/>
      <c r="N28" s="179"/>
      <c r="O28" s="179"/>
      <c r="P28" s="179"/>
      <c r="W28" s="179" t="s">
        <v>39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40</v>
      </c>
      <c r="AL28" s="179"/>
      <c r="AM28" s="179"/>
      <c r="AN28" s="179"/>
      <c r="AO28" s="179"/>
      <c r="AR28" s="28"/>
      <c r="BE28" s="169"/>
    </row>
    <row r="29" spans="2:71" s="2" customFormat="1" ht="14.45" customHeight="1">
      <c r="B29" s="32"/>
      <c r="D29" s="23" t="s">
        <v>41</v>
      </c>
      <c r="F29" s="23" t="s">
        <v>42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2"/>
      <c r="BE29" s="170"/>
    </row>
    <row r="30" spans="2:71" s="2" customFormat="1" ht="14.45" customHeight="1">
      <c r="B30" s="32"/>
      <c r="F30" s="23" t="s">
        <v>43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2"/>
      <c r="BE30" s="170"/>
    </row>
    <row r="31" spans="2:71" s="2" customFormat="1" ht="14.45" hidden="1" customHeight="1">
      <c r="B31" s="32"/>
      <c r="F31" s="23" t="s">
        <v>44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  <c r="BE31" s="170"/>
    </row>
    <row r="32" spans="2:71" s="2" customFormat="1" ht="14.45" hidden="1" customHeight="1">
      <c r="B32" s="32"/>
      <c r="F32" s="23" t="s">
        <v>45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  <c r="BE32" s="170"/>
    </row>
    <row r="33" spans="2:57" s="2" customFormat="1" ht="14.45" hidden="1" customHeight="1">
      <c r="B33" s="32"/>
      <c r="F33" s="23" t="s">
        <v>46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2"/>
      <c r="BE33" s="170"/>
    </row>
    <row r="34" spans="2:57" s="1" customFormat="1" ht="6.95" customHeight="1">
      <c r="B34" s="28"/>
      <c r="AR34" s="28"/>
      <c r="BE34" s="169"/>
    </row>
    <row r="35" spans="2:57" s="1" customFormat="1" ht="25.9" customHeight="1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86" t="s">
        <v>49</v>
      </c>
      <c r="Y35" s="184"/>
      <c r="Z35" s="184"/>
      <c r="AA35" s="184"/>
      <c r="AB35" s="184"/>
      <c r="AC35" s="35"/>
      <c r="AD35" s="35"/>
      <c r="AE35" s="35"/>
      <c r="AF35" s="35"/>
      <c r="AG35" s="35"/>
      <c r="AH35" s="35"/>
      <c r="AI35" s="35"/>
      <c r="AJ35" s="35"/>
      <c r="AK35" s="183">
        <f>SUM(AK26:AK33)</f>
        <v>0</v>
      </c>
      <c r="AL35" s="184"/>
      <c r="AM35" s="184"/>
      <c r="AN35" s="184"/>
      <c r="AO35" s="185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56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2024-ST-07</v>
      </c>
      <c r="AR84" s="44"/>
    </row>
    <row r="85" spans="1:91" s="4" customFormat="1" ht="36.950000000000003" customHeight="1">
      <c r="B85" s="45"/>
      <c r="C85" s="46" t="s">
        <v>16</v>
      </c>
      <c r="L85" s="202" t="str">
        <f>K6</f>
        <v>NÁŠLAPNÉ VRSTVY, AKUST. PODHLEDY, VÝMALBA A VÝMĚNA ZASKLENÍ MŠ A ZŠ.17.LISTOPADU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204" t="str">
        <f>IF(AN8= "","",AN8)</f>
        <v>4. 4. 2025</v>
      </c>
      <c r="AN87" s="20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Město Kopřivnice</v>
      </c>
      <c r="AI89" s="23" t="s">
        <v>30</v>
      </c>
      <c r="AM89" s="189" t="str">
        <f>IF(E17="","",E17)</f>
        <v>Ing. Jan Stuchlík</v>
      </c>
      <c r="AN89" s="190"/>
      <c r="AO89" s="190"/>
      <c r="AP89" s="190"/>
      <c r="AR89" s="28"/>
      <c r="AS89" s="191" t="s">
        <v>57</v>
      </c>
      <c r="AT89" s="19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28</v>
      </c>
      <c r="L90" s="3" t="str">
        <f>IF(E14= "Vyplň údaj","",E14)</f>
        <v/>
      </c>
      <c r="AI90" s="23" t="s">
        <v>33</v>
      </c>
      <c r="AM90" s="189" t="str">
        <f>IF(E20="","",E20)</f>
        <v>Ladislav Pekárek</v>
      </c>
      <c r="AN90" s="190"/>
      <c r="AO90" s="190"/>
      <c r="AP90" s="190"/>
      <c r="AR90" s="28"/>
      <c r="AS90" s="193"/>
      <c r="AT90" s="194"/>
      <c r="BD90" s="52"/>
    </row>
    <row r="91" spans="1:91" s="1" customFormat="1" ht="10.9" customHeight="1">
      <c r="B91" s="28"/>
      <c r="AR91" s="28"/>
      <c r="AS91" s="193"/>
      <c r="AT91" s="194"/>
      <c r="BD91" s="52"/>
    </row>
    <row r="92" spans="1:91" s="1" customFormat="1" ht="29.25" customHeight="1">
      <c r="B92" s="28"/>
      <c r="C92" s="205" t="s">
        <v>58</v>
      </c>
      <c r="D92" s="196"/>
      <c r="E92" s="196"/>
      <c r="F92" s="196"/>
      <c r="G92" s="196"/>
      <c r="H92" s="53"/>
      <c r="I92" s="195" t="s">
        <v>59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60</v>
      </c>
      <c r="AH92" s="196"/>
      <c r="AI92" s="196"/>
      <c r="AJ92" s="196"/>
      <c r="AK92" s="196"/>
      <c r="AL92" s="196"/>
      <c r="AM92" s="196"/>
      <c r="AN92" s="195" t="s">
        <v>61</v>
      </c>
      <c r="AO92" s="196"/>
      <c r="AP92" s="197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9">
        <f>ROUND(SUM(AG95:AG130),2)</f>
        <v>0</v>
      </c>
      <c r="AH94" s="199"/>
      <c r="AI94" s="199"/>
      <c r="AJ94" s="199"/>
      <c r="AK94" s="199"/>
      <c r="AL94" s="199"/>
      <c r="AM94" s="199"/>
      <c r="AN94" s="200">
        <f t="shared" ref="AN94:AN130" si="0">SUM(AG94,AT94)</f>
        <v>0</v>
      </c>
      <c r="AO94" s="200"/>
      <c r="AP94" s="200"/>
      <c r="AQ94" s="63" t="s">
        <v>1</v>
      </c>
      <c r="AR94" s="59"/>
      <c r="AS94" s="64">
        <f>ROUND(SUM(AS95:AS130),2)</f>
        <v>0</v>
      </c>
      <c r="AT94" s="65">
        <f t="shared" ref="AT94:AT130" si="1">ROUND(SUM(AV94:AW94),2)</f>
        <v>0</v>
      </c>
      <c r="AU94" s="66">
        <f>ROUND(SUM(AU95:AU130),5)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ROUND(SUM(AZ95:AZ130),2)</f>
        <v>0</v>
      </c>
      <c r="BA94" s="65">
        <f>ROUND(SUM(BA95:BA130),2)</f>
        <v>0</v>
      </c>
      <c r="BB94" s="65">
        <f>ROUND(SUM(BB95:BB130),2)</f>
        <v>0</v>
      </c>
      <c r="BC94" s="65">
        <f>ROUND(SUM(BC95:BC130),2)</f>
        <v>0</v>
      </c>
      <c r="BD94" s="67">
        <f>ROUND(SUM(BD95:BD130),2)</f>
        <v>0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5</v>
      </c>
      <c r="BX94" s="68" t="s">
        <v>80</v>
      </c>
      <c r="CL94" s="68" t="s">
        <v>1</v>
      </c>
    </row>
    <row r="95" spans="1:91" s="6" customFormat="1" ht="16.5" customHeight="1">
      <c r="A95" s="70" t="s">
        <v>81</v>
      </c>
      <c r="B95" s="71"/>
      <c r="C95" s="72"/>
      <c r="D95" s="201" t="s">
        <v>82</v>
      </c>
      <c r="E95" s="201"/>
      <c r="F95" s="201"/>
      <c r="G95" s="201"/>
      <c r="H95" s="201"/>
      <c r="I95" s="73"/>
      <c r="J95" s="201" t="s">
        <v>83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87">
        <f>'202 - Místnost č.202'!J30</f>
        <v>0</v>
      </c>
      <c r="AH95" s="188"/>
      <c r="AI95" s="188"/>
      <c r="AJ95" s="188"/>
      <c r="AK95" s="188"/>
      <c r="AL95" s="188"/>
      <c r="AM95" s="188"/>
      <c r="AN95" s="187">
        <f t="shared" si="0"/>
        <v>0</v>
      </c>
      <c r="AO95" s="188"/>
      <c r="AP95" s="188"/>
      <c r="AQ95" s="74" t="s">
        <v>84</v>
      </c>
      <c r="AR95" s="71"/>
      <c r="AS95" s="75">
        <v>0</v>
      </c>
      <c r="AT95" s="76">
        <f t="shared" si="1"/>
        <v>0</v>
      </c>
      <c r="AU95" s="77">
        <f>'202 - Místnost č.202'!P122</f>
        <v>0</v>
      </c>
      <c r="AV95" s="76">
        <f>'202 - Místnost č.202'!J33</f>
        <v>0</v>
      </c>
      <c r="AW95" s="76">
        <f>'202 - Místnost č.202'!J34</f>
        <v>0</v>
      </c>
      <c r="AX95" s="76">
        <f>'202 - Místnost č.202'!J35</f>
        <v>0</v>
      </c>
      <c r="AY95" s="76">
        <f>'202 - Místnost č.202'!J36</f>
        <v>0</v>
      </c>
      <c r="AZ95" s="76">
        <f>'202 - Místnost č.202'!F33</f>
        <v>0</v>
      </c>
      <c r="BA95" s="76">
        <f>'202 - Místnost č.202'!F34</f>
        <v>0</v>
      </c>
      <c r="BB95" s="76">
        <f>'202 - Místnost č.202'!F35</f>
        <v>0</v>
      </c>
      <c r="BC95" s="76">
        <f>'202 - Místnost č.202'!F36</f>
        <v>0</v>
      </c>
      <c r="BD95" s="78">
        <f>'202 - Místnost č.202'!F37</f>
        <v>0</v>
      </c>
      <c r="BT95" s="79" t="s">
        <v>85</v>
      </c>
      <c r="BV95" s="79" t="s">
        <v>79</v>
      </c>
      <c r="BW95" s="79" t="s">
        <v>86</v>
      </c>
      <c r="BX95" s="79" t="s">
        <v>5</v>
      </c>
      <c r="CL95" s="79" t="s">
        <v>1</v>
      </c>
      <c r="CM95" s="79" t="s">
        <v>87</v>
      </c>
    </row>
    <row r="96" spans="1:91" s="6" customFormat="1" ht="16.5" customHeight="1">
      <c r="A96" s="70" t="s">
        <v>81</v>
      </c>
      <c r="B96" s="71"/>
      <c r="C96" s="72"/>
      <c r="D96" s="201" t="s">
        <v>88</v>
      </c>
      <c r="E96" s="201"/>
      <c r="F96" s="201"/>
      <c r="G96" s="201"/>
      <c r="H96" s="201"/>
      <c r="I96" s="73"/>
      <c r="J96" s="201" t="s">
        <v>89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87">
        <f>'203 - Místnost č.203'!J30</f>
        <v>0</v>
      </c>
      <c r="AH96" s="188"/>
      <c r="AI96" s="188"/>
      <c r="AJ96" s="188"/>
      <c r="AK96" s="188"/>
      <c r="AL96" s="188"/>
      <c r="AM96" s="188"/>
      <c r="AN96" s="187">
        <f t="shared" si="0"/>
        <v>0</v>
      </c>
      <c r="AO96" s="188"/>
      <c r="AP96" s="188"/>
      <c r="AQ96" s="74" t="s">
        <v>84</v>
      </c>
      <c r="AR96" s="71"/>
      <c r="AS96" s="75">
        <v>0</v>
      </c>
      <c r="AT96" s="76">
        <f t="shared" si="1"/>
        <v>0</v>
      </c>
      <c r="AU96" s="77">
        <f>'203 - Místnost č.203'!P125</f>
        <v>0</v>
      </c>
      <c r="AV96" s="76">
        <f>'203 - Místnost č.203'!J33</f>
        <v>0</v>
      </c>
      <c r="AW96" s="76">
        <f>'203 - Místnost č.203'!J34</f>
        <v>0</v>
      </c>
      <c r="AX96" s="76">
        <f>'203 - Místnost č.203'!J35</f>
        <v>0</v>
      </c>
      <c r="AY96" s="76">
        <f>'203 - Místnost č.203'!J36</f>
        <v>0</v>
      </c>
      <c r="AZ96" s="76">
        <f>'203 - Místnost č.203'!F33</f>
        <v>0</v>
      </c>
      <c r="BA96" s="76">
        <f>'203 - Místnost č.203'!F34</f>
        <v>0</v>
      </c>
      <c r="BB96" s="76">
        <f>'203 - Místnost č.203'!F35</f>
        <v>0</v>
      </c>
      <c r="BC96" s="76">
        <f>'203 - Místnost č.203'!F36</f>
        <v>0</v>
      </c>
      <c r="BD96" s="78">
        <f>'203 - Místnost č.203'!F37</f>
        <v>0</v>
      </c>
      <c r="BT96" s="79" t="s">
        <v>85</v>
      </c>
      <c r="BV96" s="79" t="s">
        <v>79</v>
      </c>
      <c r="BW96" s="79" t="s">
        <v>90</v>
      </c>
      <c r="BX96" s="79" t="s">
        <v>5</v>
      </c>
      <c r="CL96" s="79" t="s">
        <v>1</v>
      </c>
      <c r="CM96" s="79" t="s">
        <v>87</v>
      </c>
    </row>
    <row r="97" spans="1:91" s="6" customFormat="1" ht="16.5" customHeight="1">
      <c r="A97" s="70" t="s">
        <v>81</v>
      </c>
      <c r="B97" s="71"/>
      <c r="C97" s="72"/>
      <c r="D97" s="201" t="s">
        <v>91</v>
      </c>
      <c r="E97" s="201"/>
      <c r="F97" s="201"/>
      <c r="G97" s="201"/>
      <c r="H97" s="201"/>
      <c r="I97" s="73"/>
      <c r="J97" s="201" t="s">
        <v>92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187">
        <f>'204 - Místnost č.204'!J30</f>
        <v>0</v>
      </c>
      <c r="AH97" s="188"/>
      <c r="AI97" s="188"/>
      <c r="AJ97" s="188"/>
      <c r="AK97" s="188"/>
      <c r="AL97" s="188"/>
      <c r="AM97" s="188"/>
      <c r="AN97" s="187">
        <f t="shared" si="0"/>
        <v>0</v>
      </c>
      <c r="AO97" s="188"/>
      <c r="AP97" s="188"/>
      <c r="AQ97" s="74" t="s">
        <v>84</v>
      </c>
      <c r="AR97" s="71"/>
      <c r="AS97" s="75">
        <v>0</v>
      </c>
      <c r="AT97" s="76">
        <f t="shared" si="1"/>
        <v>0</v>
      </c>
      <c r="AU97" s="77">
        <f>'204 - Místnost č.204'!P121</f>
        <v>0</v>
      </c>
      <c r="AV97" s="76">
        <f>'204 - Místnost č.204'!J33</f>
        <v>0</v>
      </c>
      <c r="AW97" s="76">
        <f>'204 - Místnost č.204'!J34</f>
        <v>0</v>
      </c>
      <c r="AX97" s="76">
        <f>'204 - Místnost č.204'!J35</f>
        <v>0</v>
      </c>
      <c r="AY97" s="76">
        <f>'204 - Místnost č.204'!J36</f>
        <v>0</v>
      </c>
      <c r="AZ97" s="76">
        <f>'204 - Místnost č.204'!F33</f>
        <v>0</v>
      </c>
      <c r="BA97" s="76">
        <f>'204 - Místnost č.204'!F34</f>
        <v>0</v>
      </c>
      <c r="BB97" s="76">
        <f>'204 - Místnost č.204'!F35</f>
        <v>0</v>
      </c>
      <c r="BC97" s="76">
        <f>'204 - Místnost č.204'!F36</f>
        <v>0</v>
      </c>
      <c r="BD97" s="78">
        <f>'204 - Místnost č.204'!F37</f>
        <v>0</v>
      </c>
      <c r="BT97" s="79" t="s">
        <v>85</v>
      </c>
      <c r="BV97" s="79" t="s">
        <v>79</v>
      </c>
      <c r="BW97" s="79" t="s">
        <v>93</v>
      </c>
      <c r="BX97" s="79" t="s">
        <v>5</v>
      </c>
      <c r="CL97" s="79" t="s">
        <v>1</v>
      </c>
      <c r="CM97" s="79" t="s">
        <v>87</v>
      </c>
    </row>
    <row r="98" spans="1:91" s="6" customFormat="1" ht="16.5" customHeight="1">
      <c r="A98" s="70" t="s">
        <v>81</v>
      </c>
      <c r="B98" s="71"/>
      <c r="C98" s="72"/>
      <c r="D98" s="201" t="s">
        <v>94</v>
      </c>
      <c r="E98" s="201"/>
      <c r="F98" s="201"/>
      <c r="G98" s="201"/>
      <c r="H98" s="201"/>
      <c r="I98" s="73"/>
      <c r="J98" s="201" t="s">
        <v>95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187">
        <f>'205 - Místnost č.205'!J30</f>
        <v>0</v>
      </c>
      <c r="AH98" s="188"/>
      <c r="AI98" s="188"/>
      <c r="AJ98" s="188"/>
      <c r="AK98" s="188"/>
      <c r="AL98" s="188"/>
      <c r="AM98" s="188"/>
      <c r="AN98" s="187">
        <f t="shared" si="0"/>
        <v>0</v>
      </c>
      <c r="AO98" s="188"/>
      <c r="AP98" s="188"/>
      <c r="AQ98" s="74" t="s">
        <v>84</v>
      </c>
      <c r="AR98" s="71"/>
      <c r="AS98" s="75">
        <v>0</v>
      </c>
      <c r="AT98" s="76">
        <f t="shared" si="1"/>
        <v>0</v>
      </c>
      <c r="AU98" s="77">
        <f>'205 - Místnost č.205'!P122</f>
        <v>0</v>
      </c>
      <c r="AV98" s="76">
        <f>'205 - Místnost č.205'!J33</f>
        <v>0</v>
      </c>
      <c r="AW98" s="76">
        <f>'205 - Místnost č.205'!J34</f>
        <v>0</v>
      </c>
      <c r="AX98" s="76">
        <f>'205 - Místnost č.205'!J35</f>
        <v>0</v>
      </c>
      <c r="AY98" s="76">
        <f>'205 - Místnost č.205'!J36</f>
        <v>0</v>
      </c>
      <c r="AZ98" s="76">
        <f>'205 - Místnost č.205'!F33</f>
        <v>0</v>
      </c>
      <c r="BA98" s="76">
        <f>'205 - Místnost č.205'!F34</f>
        <v>0</v>
      </c>
      <c r="BB98" s="76">
        <f>'205 - Místnost č.205'!F35</f>
        <v>0</v>
      </c>
      <c r="BC98" s="76">
        <f>'205 - Místnost č.205'!F36</f>
        <v>0</v>
      </c>
      <c r="BD98" s="78">
        <f>'205 - Místnost č.205'!F37</f>
        <v>0</v>
      </c>
      <c r="BT98" s="79" t="s">
        <v>85</v>
      </c>
      <c r="BV98" s="79" t="s">
        <v>79</v>
      </c>
      <c r="BW98" s="79" t="s">
        <v>96</v>
      </c>
      <c r="BX98" s="79" t="s">
        <v>5</v>
      </c>
      <c r="CL98" s="79" t="s">
        <v>1</v>
      </c>
      <c r="CM98" s="79" t="s">
        <v>87</v>
      </c>
    </row>
    <row r="99" spans="1:91" s="6" customFormat="1" ht="16.5" customHeight="1">
      <c r="A99" s="70" t="s">
        <v>81</v>
      </c>
      <c r="B99" s="71"/>
      <c r="C99" s="72"/>
      <c r="D99" s="201" t="s">
        <v>97</v>
      </c>
      <c r="E99" s="201"/>
      <c r="F99" s="201"/>
      <c r="G99" s="201"/>
      <c r="H99" s="201"/>
      <c r="I99" s="73"/>
      <c r="J99" s="201" t="s">
        <v>98</v>
      </c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187">
        <f>'206 - Místnost č.206'!J30</f>
        <v>0</v>
      </c>
      <c r="AH99" s="188"/>
      <c r="AI99" s="188"/>
      <c r="AJ99" s="188"/>
      <c r="AK99" s="188"/>
      <c r="AL99" s="188"/>
      <c r="AM99" s="188"/>
      <c r="AN99" s="187">
        <f t="shared" si="0"/>
        <v>0</v>
      </c>
      <c r="AO99" s="188"/>
      <c r="AP99" s="188"/>
      <c r="AQ99" s="74" t="s">
        <v>84</v>
      </c>
      <c r="AR99" s="71"/>
      <c r="AS99" s="75">
        <v>0</v>
      </c>
      <c r="AT99" s="76">
        <f t="shared" si="1"/>
        <v>0</v>
      </c>
      <c r="AU99" s="77">
        <f>'206 - Místnost č.206'!P125</f>
        <v>0</v>
      </c>
      <c r="AV99" s="76">
        <f>'206 - Místnost č.206'!J33</f>
        <v>0</v>
      </c>
      <c r="AW99" s="76">
        <f>'206 - Místnost č.206'!J34</f>
        <v>0</v>
      </c>
      <c r="AX99" s="76">
        <f>'206 - Místnost č.206'!J35</f>
        <v>0</v>
      </c>
      <c r="AY99" s="76">
        <f>'206 - Místnost č.206'!J36</f>
        <v>0</v>
      </c>
      <c r="AZ99" s="76">
        <f>'206 - Místnost č.206'!F33</f>
        <v>0</v>
      </c>
      <c r="BA99" s="76">
        <f>'206 - Místnost č.206'!F34</f>
        <v>0</v>
      </c>
      <c r="BB99" s="76">
        <f>'206 - Místnost č.206'!F35</f>
        <v>0</v>
      </c>
      <c r="BC99" s="76">
        <f>'206 - Místnost č.206'!F36</f>
        <v>0</v>
      </c>
      <c r="BD99" s="78">
        <f>'206 - Místnost č.206'!F37</f>
        <v>0</v>
      </c>
      <c r="BT99" s="79" t="s">
        <v>85</v>
      </c>
      <c r="BV99" s="79" t="s">
        <v>79</v>
      </c>
      <c r="BW99" s="79" t="s">
        <v>99</v>
      </c>
      <c r="BX99" s="79" t="s">
        <v>5</v>
      </c>
      <c r="CL99" s="79" t="s">
        <v>1</v>
      </c>
      <c r="CM99" s="79" t="s">
        <v>87</v>
      </c>
    </row>
    <row r="100" spans="1:91" s="6" customFormat="1" ht="16.5" customHeight="1">
      <c r="A100" s="70" t="s">
        <v>81</v>
      </c>
      <c r="B100" s="71"/>
      <c r="C100" s="72"/>
      <c r="D100" s="201" t="s">
        <v>100</v>
      </c>
      <c r="E100" s="201"/>
      <c r="F100" s="201"/>
      <c r="G100" s="201"/>
      <c r="H100" s="201"/>
      <c r="I100" s="73"/>
      <c r="J100" s="201" t="s">
        <v>101</v>
      </c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187">
        <f>'207 - Místnost č.207'!J30</f>
        <v>0</v>
      </c>
      <c r="AH100" s="188"/>
      <c r="AI100" s="188"/>
      <c r="AJ100" s="188"/>
      <c r="AK100" s="188"/>
      <c r="AL100" s="188"/>
      <c r="AM100" s="188"/>
      <c r="AN100" s="187">
        <f t="shared" si="0"/>
        <v>0</v>
      </c>
      <c r="AO100" s="188"/>
      <c r="AP100" s="188"/>
      <c r="AQ100" s="74" t="s">
        <v>84</v>
      </c>
      <c r="AR100" s="71"/>
      <c r="AS100" s="75">
        <v>0</v>
      </c>
      <c r="AT100" s="76">
        <f t="shared" si="1"/>
        <v>0</v>
      </c>
      <c r="AU100" s="77">
        <f>'207 - Místnost č.207'!P121</f>
        <v>0</v>
      </c>
      <c r="AV100" s="76">
        <f>'207 - Místnost č.207'!J33</f>
        <v>0</v>
      </c>
      <c r="AW100" s="76">
        <f>'207 - Místnost č.207'!J34</f>
        <v>0</v>
      </c>
      <c r="AX100" s="76">
        <f>'207 - Místnost č.207'!J35</f>
        <v>0</v>
      </c>
      <c r="AY100" s="76">
        <f>'207 - Místnost č.207'!J36</f>
        <v>0</v>
      </c>
      <c r="AZ100" s="76">
        <f>'207 - Místnost č.207'!F33</f>
        <v>0</v>
      </c>
      <c r="BA100" s="76">
        <f>'207 - Místnost č.207'!F34</f>
        <v>0</v>
      </c>
      <c r="BB100" s="76">
        <f>'207 - Místnost č.207'!F35</f>
        <v>0</v>
      </c>
      <c r="BC100" s="76">
        <f>'207 - Místnost č.207'!F36</f>
        <v>0</v>
      </c>
      <c r="BD100" s="78">
        <f>'207 - Místnost č.207'!F37</f>
        <v>0</v>
      </c>
      <c r="BT100" s="79" t="s">
        <v>85</v>
      </c>
      <c r="BV100" s="79" t="s">
        <v>79</v>
      </c>
      <c r="BW100" s="79" t="s">
        <v>102</v>
      </c>
      <c r="BX100" s="79" t="s">
        <v>5</v>
      </c>
      <c r="CL100" s="79" t="s">
        <v>1</v>
      </c>
      <c r="CM100" s="79" t="s">
        <v>87</v>
      </c>
    </row>
    <row r="101" spans="1:91" s="6" customFormat="1" ht="16.5" customHeight="1">
      <c r="A101" s="70" t="s">
        <v>81</v>
      </c>
      <c r="B101" s="71"/>
      <c r="C101" s="72"/>
      <c r="D101" s="201" t="s">
        <v>103</v>
      </c>
      <c r="E101" s="201"/>
      <c r="F101" s="201"/>
      <c r="G101" s="201"/>
      <c r="H101" s="201"/>
      <c r="I101" s="73"/>
      <c r="J101" s="201" t="s">
        <v>104</v>
      </c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187">
        <f>'208 - Místnost č.208'!J30</f>
        <v>0</v>
      </c>
      <c r="AH101" s="188"/>
      <c r="AI101" s="188"/>
      <c r="AJ101" s="188"/>
      <c r="AK101" s="188"/>
      <c r="AL101" s="188"/>
      <c r="AM101" s="188"/>
      <c r="AN101" s="187">
        <f t="shared" si="0"/>
        <v>0</v>
      </c>
      <c r="AO101" s="188"/>
      <c r="AP101" s="188"/>
      <c r="AQ101" s="74" t="s">
        <v>84</v>
      </c>
      <c r="AR101" s="71"/>
      <c r="AS101" s="75">
        <v>0</v>
      </c>
      <c r="AT101" s="76">
        <f t="shared" si="1"/>
        <v>0</v>
      </c>
      <c r="AU101" s="77">
        <f>'208 - Místnost č.208'!P122</f>
        <v>0</v>
      </c>
      <c r="AV101" s="76">
        <f>'208 - Místnost č.208'!J33</f>
        <v>0</v>
      </c>
      <c r="AW101" s="76">
        <f>'208 - Místnost č.208'!J34</f>
        <v>0</v>
      </c>
      <c r="AX101" s="76">
        <f>'208 - Místnost č.208'!J35</f>
        <v>0</v>
      </c>
      <c r="AY101" s="76">
        <f>'208 - Místnost č.208'!J36</f>
        <v>0</v>
      </c>
      <c r="AZ101" s="76">
        <f>'208 - Místnost č.208'!F33</f>
        <v>0</v>
      </c>
      <c r="BA101" s="76">
        <f>'208 - Místnost č.208'!F34</f>
        <v>0</v>
      </c>
      <c r="BB101" s="76">
        <f>'208 - Místnost č.208'!F35</f>
        <v>0</v>
      </c>
      <c r="BC101" s="76">
        <f>'208 - Místnost č.208'!F36</f>
        <v>0</v>
      </c>
      <c r="BD101" s="78">
        <f>'208 - Místnost č.208'!F37</f>
        <v>0</v>
      </c>
      <c r="BT101" s="79" t="s">
        <v>85</v>
      </c>
      <c r="BV101" s="79" t="s">
        <v>79</v>
      </c>
      <c r="BW101" s="79" t="s">
        <v>105</v>
      </c>
      <c r="BX101" s="79" t="s">
        <v>5</v>
      </c>
      <c r="CL101" s="79" t="s">
        <v>1</v>
      </c>
      <c r="CM101" s="79" t="s">
        <v>87</v>
      </c>
    </row>
    <row r="102" spans="1:91" s="6" customFormat="1" ht="16.5" customHeight="1">
      <c r="A102" s="70" t="s">
        <v>81</v>
      </c>
      <c r="B102" s="71"/>
      <c r="C102" s="72"/>
      <c r="D102" s="201" t="s">
        <v>106</v>
      </c>
      <c r="E102" s="201"/>
      <c r="F102" s="201"/>
      <c r="G102" s="201"/>
      <c r="H102" s="201"/>
      <c r="I102" s="73"/>
      <c r="J102" s="201" t="s">
        <v>107</v>
      </c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187">
        <f>'209 - Místnost č.209'!J30</f>
        <v>0</v>
      </c>
      <c r="AH102" s="188"/>
      <c r="AI102" s="188"/>
      <c r="AJ102" s="188"/>
      <c r="AK102" s="188"/>
      <c r="AL102" s="188"/>
      <c r="AM102" s="188"/>
      <c r="AN102" s="187">
        <f t="shared" si="0"/>
        <v>0</v>
      </c>
      <c r="AO102" s="188"/>
      <c r="AP102" s="188"/>
      <c r="AQ102" s="74" t="s">
        <v>84</v>
      </c>
      <c r="AR102" s="71"/>
      <c r="AS102" s="75">
        <v>0</v>
      </c>
      <c r="AT102" s="76">
        <f t="shared" si="1"/>
        <v>0</v>
      </c>
      <c r="AU102" s="77">
        <f>'209 - Místnost č.209'!P125</f>
        <v>0</v>
      </c>
      <c r="AV102" s="76">
        <f>'209 - Místnost č.209'!J33</f>
        <v>0</v>
      </c>
      <c r="AW102" s="76">
        <f>'209 - Místnost č.209'!J34</f>
        <v>0</v>
      </c>
      <c r="AX102" s="76">
        <f>'209 - Místnost č.209'!J35</f>
        <v>0</v>
      </c>
      <c r="AY102" s="76">
        <f>'209 - Místnost č.209'!J36</f>
        <v>0</v>
      </c>
      <c r="AZ102" s="76">
        <f>'209 - Místnost č.209'!F33</f>
        <v>0</v>
      </c>
      <c r="BA102" s="76">
        <f>'209 - Místnost č.209'!F34</f>
        <v>0</v>
      </c>
      <c r="BB102" s="76">
        <f>'209 - Místnost č.209'!F35</f>
        <v>0</v>
      </c>
      <c r="BC102" s="76">
        <f>'209 - Místnost č.209'!F36</f>
        <v>0</v>
      </c>
      <c r="BD102" s="78">
        <f>'209 - Místnost č.209'!F37</f>
        <v>0</v>
      </c>
      <c r="BT102" s="79" t="s">
        <v>85</v>
      </c>
      <c r="BV102" s="79" t="s">
        <v>79</v>
      </c>
      <c r="BW102" s="79" t="s">
        <v>108</v>
      </c>
      <c r="BX102" s="79" t="s">
        <v>5</v>
      </c>
      <c r="CL102" s="79" t="s">
        <v>1</v>
      </c>
      <c r="CM102" s="79" t="s">
        <v>87</v>
      </c>
    </row>
    <row r="103" spans="1:91" s="6" customFormat="1" ht="16.5" customHeight="1">
      <c r="A103" s="70" t="s">
        <v>81</v>
      </c>
      <c r="B103" s="71"/>
      <c r="C103" s="72"/>
      <c r="D103" s="201" t="s">
        <v>109</v>
      </c>
      <c r="E103" s="201"/>
      <c r="F103" s="201"/>
      <c r="G103" s="201"/>
      <c r="H103" s="201"/>
      <c r="I103" s="73"/>
      <c r="J103" s="201" t="s">
        <v>110</v>
      </c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187">
        <f>'210 - Místnost č.210'!J30</f>
        <v>0</v>
      </c>
      <c r="AH103" s="188"/>
      <c r="AI103" s="188"/>
      <c r="AJ103" s="188"/>
      <c r="AK103" s="188"/>
      <c r="AL103" s="188"/>
      <c r="AM103" s="188"/>
      <c r="AN103" s="187">
        <f t="shared" si="0"/>
        <v>0</v>
      </c>
      <c r="AO103" s="188"/>
      <c r="AP103" s="188"/>
      <c r="AQ103" s="74" t="s">
        <v>84</v>
      </c>
      <c r="AR103" s="71"/>
      <c r="AS103" s="75">
        <v>0</v>
      </c>
      <c r="AT103" s="76">
        <f t="shared" si="1"/>
        <v>0</v>
      </c>
      <c r="AU103" s="77">
        <f>'210 - Místnost č.210'!P121</f>
        <v>0</v>
      </c>
      <c r="AV103" s="76">
        <f>'210 - Místnost č.210'!J33</f>
        <v>0</v>
      </c>
      <c r="AW103" s="76">
        <f>'210 - Místnost č.210'!J34</f>
        <v>0</v>
      </c>
      <c r="AX103" s="76">
        <f>'210 - Místnost č.210'!J35</f>
        <v>0</v>
      </c>
      <c r="AY103" s="76">
        <f>'210 - Místnost č.210'!J36</f>
        <v>0</v>
      </c>
      <c r="AZ103" s="76">
        <f>'210 - Místnost č.210'!F33</f>
        <v>0</v>
      </c>
      <c r="BA103" s="76">
        <f>'210 - Místnost č.210'!F34</f>
        <v>0</v>
      </c>
      <c r="BB103" s="76">
        <f>'210 - Místnost č.210'!F35</f>
        <v>0</v>
      </c>
      <c r="BC103" s="76">
        <f>'210 - Místnost č.210'!F36</f>
        <v>0</v>
      </c>
      <c r="BD103" s="78">
        <f>'210 - Místnost č.210'!F37</f>
        <v>0</v>
      </c>
      <c r="BT103" s="79" t="s">
        <v>85</v>
      </c>
      <c r="BV103" s="79" t="s">
        <v>79</v>
      </c>
      <c r="BW103" s="79" t="s">
        <v>111</v>
      </c>
      <c r="BX103" s="79" t="s">
        <v>5</v>
      </c>
      <c r="CL103" s="79" t="s">
        <v>1</v>
      </c>
      <c r="CM103" s="79" t="s">
        <v>87</v>
      </c>
    </row>
    <row r="104" spans="1:91" s="6" customFormat="1" ht="16.5" customHeight="1">
      <c r="A104" s="70" t="s">
        <v>81</v>
      </c>
      <c r="B104" s="71"/>
      <c r="C104" s="72"/>
      <c r="D104" s="201" t="s">
        <v>112</v>
      </c>
      <c r="E104" s="201"/>
      <c r="F104" s="201"/>
      <c r="G104" s="201"/>
      <c r="H104" s="201"/>
      <c r="I104" s="73"/>
      <c r="J104" s="201" t="s">
        <v>113</v>
      </c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187">
        <f>'211 - Místnost č.211'!J30</f>
        <v>0</v>
      </c>
      <c r="AH104" s="188"/>
      <c r="AI104" s="188"/>
      <c r="AJ104" s="188"/>
      <c r="AK104" s="188"/>
      <c r="AL104" s="188"/>
      <c r="AM104" s="188"/>
      <c r="AN104" s="187">
        <f t="shared" si="0"/>
        <v>0</v>
      </c>
      <c r="AO104" s="188"/>
      <c r="AP104" s="188"/>
      <c r="AQ104" s="74" t="s">
        <v>84</v>
      </c>
      <c r="AR104" s="71"/>
      <c r="AS104" s="75">
        <v>0</v>
      </c>
      <c r="AT104" s="76">
        <f t="shared" si="1"/>
        <v>0</v>
      </c>
      <c r="AU104" s="77">
        <f>'211 - Místnost č.211'!P122</f>
        <v>0</v>
      </c>
      <c r="AV104" s="76">
        <f>'211 - Místnost č.211'!J33</f>
        <v>0</v>
      </c>
      <c r="AW104" s="76">
        <f>'211 - Místnost č.211'!J34</f>
        <v>0</v>
      </c>
      <c r="AX104" s="76">
        <f>'211 - Místnost č.211'!J35</f>
        <v>0</v>
      </c>
      <c r="AY104" s="76">
        <f>'211 - Místnost č.211'!J36</f>
        <v>0</v>
      </c>
      <c r="AZ104" s="76">
        <f>'211 - Místnost č.211'!F33</f>
        <v>0</v>
      </c>
      <c r="BA104" s="76">
        <f>'211 - Místnost č.211'!F34</f>
        <v>0</v>
      </c>
      <c r="BB104" s="76">
        <f>'211 - Místnost č.211'!F35</f>
        <v>0</v>
      </c>
      <c r="BC104" s="76">
        <f>'211 - Místnost č.211'!F36</f>
        <v>0</v>
      </c>
      <c r="BD104" s="78">
        <f>'211 - Místnost č.211'!F37</f>
        <v>0</v>
      </c>
      <c r="BT104" s="79" t="s">
        <v>85</v>
      </c>
      <c r="BV104" s="79" t="s">
        <v>79</v>
      </c>
      <c r="BW104" s="79" t="s">
        <v>114</v>
      </c>
      <c r="BX104" s="79" t="s">
        <v>5</v>
      </c>
      <c r="CL104" s="79" t="s">
        <v>1</v>
      </c>
      <c r="CM104" s="79" t="s">
        <v>87</v>
      </c>
    </row>
    <row r="105" spans="1:91" s="6" customFormat="1" ht="16.5" customHeight="1">
      <c r="A105" s="70" t="s">
        <v>81</v>
      </c>
      <c r="B105" s="71"/>
      <c r="C105" s="72"/>
      <c r="D105" s="201" t="s">
        <v>115</v>
      </c>
      <c r="E105" s="201"/>
      <c r="F105" s="201"/>
      <c r="G105" s="201"/>
      <c r="H105" s="201"/>
      <c r="I105" s="73"/>
      <c r="J105" s="201" t="s">
        <v>116</v>
      </c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187">
        <f>'212 - Místnost č.212'!J30</f>
        <v>0</v>
      </c>
      <c r="AH105" s="188"/>
      <c r="AI105" s="188"/>
      <c r="AJ105" s="188"/>
      <c r="AK105" s="188"/>
      <c r="AL105" s="188"/>
      <c r="AM105" s="188"/>
      <c r="AN105" s="187">
        <f t="shared" si="0"/>
        <v>0</v>
      </c>
      <c r="AO105" s="188"/>
      <c r="AP105" s="188"/>
      <c r="AQ105" s="74" t="s">
        <v>84</v>
      </c>
      <c r="AR105" s="71"/>
      <c r="AS105" s="75">
        <v>0</v>
      </c>
      <c r="AT105" s="76">
        <f t="shared" si="1"/>
        <v>0</v>
      </c>
      <c r="AU105" s="77">
        <f>'212 - Místnost č.212'!P125</f>
        <v>0</v>
      </c>
      <c r="AV105" s="76">
        <f>'212 - Místnost č.212'!J33</f>
        <v>0</v>
      </c>
      <c r="AW105" s="76">
        <f>'212 - Místnost č.212'!J34</f>
        <v>0</v>
      </c>
      <c r="AX105" s="76">
        <f>'212 - Místnost č.212'!J35</f>
        <v>0</v>
      </c>
      <c r="AY105" s="76">
        <f>'212 - Místnost č.212'!J36</f>
        <v>0</v>
      </c>
      <c r="AZ105" s="76">
        <f>'212 - Místnost č.212'!F33</f>
        <v>0</v>
      </c>
      <c r="BA105" s="76">
        <f>'212 - Místnost č.212'!F34</f>
        <v>0</v>
      </c>
      <c r="BB105" s="76">
        <f>'212 - Místnost č.212'!F35</f>
        <v>0</v>
      </c>
      <c r="BC105" s="76">
        <f>'212 - Místnost č.212'!F36</f>
        <v>0</v>
      </c>
      <c r="BD105" s="78">
        <f>'212 - Místnost č.212'!F37</f>
        <v>0</v>
      </c>
      <c r="BT105" s="79" t="s">
        <v>85</v>
      </c>
      <c r="BV105" s="79" t="s">
        <v>79</v>
      </c>
      <c r="BW105" s="79" t="s">
        <v>117</v>
      </c>
      <c r="BX105" s="79" t="s">
        <v>5</v>
      </c>
      <c r="CL105" s="79" t="s">
        <v>1</v>
      </c>
      <c r="CM105" s="79" t="s">
        <v>87</v>
      </c>
    </row>
    <row r="106" spans="1:91" s="6" customFormat="1" ht="16.5" customHeight="1">
      <c r="A106" s="70" t="s">
        <v>81</v>
      </c>
      <c r="B106" s="71"/>
      <c r="C106" s="72"/>
      <c r="D106" s="201" t="s">
        <v>118</v>
      </c>
      <c r="E106" s="201"/>
      <c r="F106" s="201"/>
      <c r="G106" s="201"/>
      <c r="H106" s="201"/>
      <c r="I106" s="73"/>
      <c r="J106" s="201" t="s">
        <v>119</v>
      </c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187">
        <f>'213 - Místnost č.213'!J30</f>
        <v>0</v>
      </c>
      <c r="AH106" s="188"/>
      <c r="AI106" s="188"/>
      <c r="AJ106" s="188"/>
      <c r="AK106" s="188"/>
      <c r="AL106" s="188"/>
      <c r="AM106" s="188"/>
      <c r="AN106" s="187">
        <f t="shared" si="0"/>
        <v>0</v>
      </c>
      <c r="AO106" s="188"/>
      <c r="AP106" s="188"/>
      <c r="AQ106" s="74" t="s">
        <v>84</v>
      </c>
      <c r="AR106" s="71"/>
      <c r="AS106" s="75">
        <v>0</v>
      </c>
      <c r="AT106" s="76">
        <f t="shared" si="1"/>
        <v>0</v>
      </c>
      <c r="AU106" s="77">
        <f>'213 - Místnost č.213'!P120</f>
        <v>0</v>
      </c>
      <c r="AV106" s="76">
        <f>'213 - Místnost č.213'!J33</f>
        <v>0</v>
      </c>
      <c r="AW106" s="76">
        <f>'213 - Místnost č.213'!J34</f>
        <v>0</v>
      </c>
      <c r="AX106" s="76">
        <f>'213 - Místnost č.213'!J35</f>
        <v>0</v>
      </c>
      <c r="AY106" s="76">
        <f>'213 - Místnost č.213'!J36</f>
        <v>0</v>
      </c>
      <c r="AZ106" s="76">
        <f>'213 - Místnost č.213'!F33</f>
        <v>0</v>
      </c>
      <c r="BA106" s="76">
        <f>'213 - Místnost č.213'!F34</f>
        <v>0</v>
      </c>
      <c r="BB106" s="76">
        <f>'213 - Místnost č.213'!F35</f>
        <v>0</v>
      </c>
      <c r="BC106" s="76">
        <f>'213 - Místnost č.213'!F36</f>
        <v>0</v>
      </c>
      <c r="BD106" s="78">
        <f>'213 - Místnost č.213'!F37</f>
        <v>0</v>
      </c>
      <c r="BT106" s="79" t="s">
        <v>85</v>
      </c>
      <c r="BV106" s="79" t="s">
        <v>79</v>
      </c>
      <c r="BW106" s="79" t="s">
        <v>120</v>
      </c>
      <c r="BX106" s="79" t="s">
        <v>5</v>
      </c>
      <c r="CL106" s="79" t="s">
        <v>1</v>
      </c>
      <c r="CM106" s="79" t="s">
        <v>87</v>
      </c>
    </row>
    <row r="107" spans="1:91" s="6" customFormat="1" ht="16.5" customHeight="1">
      <c r="A107" s="70" t="s">
        <v>81</v>
      </c>
      <c r="B107" s="71"/>
      <c r="C107" s="72"/>
      <c r="D107" s="201" t="s">
        <v>121</v>
      </c>
      <c r="E107" s="201"/>
      <c r="F107" s="201"/>
      <c r="G107" s="201"/>
      <c r="H107" s="201"/>
      <c r="I107" s="73"/>
      <c r="J107" s="201" t="s">
        <v>122</v>
      </c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187">
        <f>'214 - Místnost č.214'!J30</f>
        <v>0</v>
      </c>
      <c r="AH107" s="188"/>
      <c r="AI107" s="188"/>
      <c r="AJ107" s="188"/>
      <c r="AK107" s="188"/>
      <c r="AL107" s="188"/>
      <c r="AM107" s="188"/>
      <c r="AN107" s="187">
        <f t="shared" si="0"/>
        <v>0</v>
      </c>
      <c r="AO107" s="188"/>
      <c r="AP107" s="188"/>
      <c r="AQ107" s="74" t="s">
        <v>84</v>
      </c>
      <c r="AR107" s="71"/>
      <c r="AS107" s="75">
        <v>0</v>
      </c>
      <c r="AT107" s="76">
        <f t="shared" si="1"/>
        <v>0</v>
      </c>
      <c r="AU107" s="77">
        <f>'214 - Místnost č.214'!P124</f>
        <v>0</v>
      </c>
      <c r="AV107" s="76">
        <f>'214 - Místnost č.214'!J33</f>
        <v>0</v>
      </c>
      <c r="AW107" s="76">
        <f>'214 - Místnost č.214'!J34</f>
        <v>0</v>
      </c>
      <c r="AX107" s="76">
        <f>'214 - Místnost č.214'!J35</f>
        <v>0</v>
      </c>
      <c r="AY107" s="76">
        <f>'214 - Místnost č.214'!J36</f>
        <v>0</v>
      </c>
      <c r="AZ107" s="76">
        <f>'214 - Místnost č.214'!F33</f>
        <v>0</v>
      </c>
      <c r="BA107" s="76">
        <f>'214 - Místnost č.214'!F34</f>
        <v>0</v>
      </c>
      <c r="BB107" s="76">
        <f>'214 - Místnost č.214'!F35</f>
        <v>0</v>
      </c>
      <c r="BC107" s="76">
        <f>'214 - Místnost č.214'!F36</f>
        <v>0</v>
      </c>
      <c r="BD107" s="78">
        <f>'214 - Místnost č.214'!F37</f>
        <v>0</v>
      </c>
      <c r="BT107" s="79" t="s">
        <v>85</v>
      </c>
      <c r="BV107" s="79" t="s">
        <v>79</v>
      </c>
      <c r="BW107" s="79" t="s">
        <v>123</v>
      </c>
      <c r="BX107" s="79" t="s">
        <v>5</v>
      </c>
      <c r="CL107" s="79" t="s">
        <v>1</v>
      </c>
      <c r="CM107" s="79" t="s">
        <v>87</v>
      </c>
    </row>
    <row r="108" spans="1:91" s="6" customFormat="1" ht="16.5" customHeight="1">
      <c r="A108" s="70" t="s">
        <v>81</v>
      </c>
      <c r="B108" s="71"/>
      <c r="C108" s="72"/>
      <c r="D108" s="201" t="s">
        <v>124</v>
      </c>
      <c r="E108" s="201"/>
      <c r="F108" s="201"/>
      <c r="G108" s="201"/>
      <c r="H108" s="201"/>
      <c r="I108" s="73"/>
      <c r="J108" s="201" t="s">
        <v>125</v>
      </c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187">
        <f>'215 - Místnost č.215'!J30</f>
        <v>0</v>
      </c>
      <c r="AH108" s="188"/>
      <c r="AI108" s="188"/>
      <c r="AJ108" s="188"/>
      <c r="AK108" s="188"/>
      <c r="AL108" s="188"/>
      <c r="AM108" s="188"/>
      <c r="AN108" s="187">
        <f t="shared" si="0"/>
        <v>0</v>
      </c>
      <c r="AO108" s="188"/>
      <c r="AP108" s="188"/>
      <c r="AQ108" s="74" t="s">
        <v>84</v>
      </c>
      <c r="AR108" s="71"/>
      <c r="AS108" s="75">
        <v>0</v>
      </c>
      <c r="AT108" s="76">
        <f t="shared" si="1"/>
        <v>0</v>
      </c>
      <c r="AU108" s="77">
        <f>'215 - Místnost č.215'!P122</f>
        <v>0</v>
      </c>
      <c r="AV108" s="76">
        <f>'215 - Místnost č.215'!J33</f>
        <v>0</v>
      </c>
      <c r="AW108" s="76">
        <f>'215 - Místnost č.215'!J34</f>
        <v>0</v>
      </c>
      <c r="AX108" s="76">
        <f>'215 - Místnost č.215'!J35</f>
        <v>0</v>
      </c>
      <c r="AY108" s="76">
        <f>'215 - Místnost č.215'!J36</f>
        <v>0</v>
      </c>
      <c r="AZ108" s="76">
        <f>'215 - Místnost č.215'!F33</f>
        <v>0</v>
      </c>
      <c r="BA108" s="76">
        <f>'215 - Místnost č.215'!F34</f>
        <v>0</v>
      </c>
      <c r="BB108" s="76">
        <f>'215 - Místnost č.215'!F35</f>
        <v>0</v>
      </c>
      <c r="BC108" s="76">
        <f>'215 - Místnost č.215'!F36</f>
        <v>0</v>
      </c>
      <c r="BD108" s="78">
        <f>'215 - Místnost č.215'!F37</f>
        <v>0</v>
      </c>
      <c r="BT108" s="79" t="s">
        <v>85</v>
      </c>
      <c r="BV108" s="79" t="s">
        <v>79</v>
      </c>
      <c r="BW108" s="79" t="s">
        <v>126</v>
      </c>
      <c r="BX108" s="79" t="s">
        <v>5</v>
      </c>
      <c r="CL108" s="79" t="s">
        <v>1</v>
      </c>
      <c r="CM108" s="79" t="s">
        <v>87</v>
      </c>
    </row>
    <row r="109" spans="1:91" s="6" customFormat="1" ht="16.5" customHeight="1">
      <c r="A109" s="70" t="s">
        <v>81</v>
      </c>
      <c r="B109" s="71"/>
      <c r="C109" s="72"/>
      <c r="D109" s="201" t="s">
        <v>127</v>
      </c>
      <c r="E109" s="201"/>
      <c r="F109" s="201"/>
      <c r="G109" s="201"/>
      <c r="H109" s="201"/>
      <c r="I109" s="73"/>
      <c r="J109" s="201" t="s">
        <v>128</v>
      </c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187">
        <f>'302 - Místnost č.302'!J30</f>
        <v>0</v>
      </c>
      <c r="AH109" s="188"/>
      <c r="AI109" s="188"/>
      <c r="AJ109" s="188"/>
      <c r="AK109" s="188"/>
      <c r="AL109" s="188"/>
      <c r="AM109" s="188"/>
      <c r="AN109" s="187">
        <f t="shared" si="0"/>
        <v>0</v>
      </c>
      <c r="AO109" s="188"/>
      <c r="AP109" s="188"/>
      <c r="AQ109" s="74" t="s">
        <v>84</v>
      </c>
      <c r="AR109" s="71"/>
      <c r="AS109" s="75">
        <v>0</v>
      </c>
      <c r="AT109" s="76">
        <f t="shared" si="1"/>
        <v>0</v>
      </c>
      <c r="AU109" s="77">
        <f>'302 - Místnost č.302'!P122</f>
        <v>0</v>
      </c>
      <c r="AV109" s="76">
        <f>'302 - Místnost č.302'!J33</f>
        <v>0</v>
      </c>
      <c r="AW109" s="76">
        <f>'302 - Místnost č.302'!J34</f>
        <v>0</v>
      </c>
      <c r="AX109" s="76">
        <f>'302 - Místnost č.302'!J35</f>
        <v>0</v>
      </c>
      <c r="AY109" s="76">
        <f>'302 - Místnost č.302'!J36</f>
        <v>0</v>
      </c>
      <c r="AZ109" s="76">
        <f>'302 - Místnost č.302'!F33</f>
        <v>0</v>
      </c>
      <c r="BA109" s="76">
        <f>'302 - Místnost č.302'!F34</f>
        <v>0</v>
      </c>
      <c r="BB109" s="76">
        <f>'302 - Místnost č.302'!F35</f>
        <v>0</v>
      </c>
      <c r="BC109" s="76">
        <f>'302 - Místnost č.302'!F36</f>
        <v>0</v>
      </c>
      <c r="BD109" s="78">
        <f>'302 - Místnost č.302'!F37</f>
        <v>0</v>
      </c>
      <c r="BT109" s="79" t="s">
        <v>85</v>
      </c>
      <c r="BV109" s="79" t="s">
        <v>79</v>
      </c>
      <c r="BW109" s="79" t="s">
        <v>129</v>
      </c>
      <c r="BX109" s="79" t="s">
        <v>5</v>
      </c>
      <c r="CL109" s="79" t="s">
        <v>1</v>
      </c>
      <c r="CM109" s="79" t="s">
        <v>87</v>
      </c>
    </row>
    <row r="110" spans="1:91" s="6" customFormat="1" ht="16.5" customHeight="1">
      <c r="A110" s="70" t="s">
        <v>81</v>
      </c>
      <c r="B110" s="71"/>
      <c r="C110" s="72"/>
      <c r="D110" s="201" t="s">
        <v>130</v>
      </c>
      <c r="E110" s="201"/>
      <c r="F110" s="201"/>
      <c r="G110" s="201"/>
      <c r="H110" s="201"/>
      <c r="I110" s="73"/>
      <c r="J110" s="201" t="s">
        <v>131</v>
      </c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187">
        <f>'303 - Místnost č.303'!J30</f>
        <v>0</v>
      </c>
      <c r="AH110" s="188"/>
      <c r="AI110" s="188"/>
      <c r="AJ110" s="188"/>
      <c r="AK110" s="188"/>
      <c r="AL110" s="188"/>
      <c r="AM110" s="188"/>
      <c r="AN110" s="187">
        <f t="shared" si="0"/>
        <v>0</v>
      </c>
      <c r="AO110" s="188"/>
      <c r="AP110" s="188"/>
      <c r="AQ110" s="74" t="s">
        <v>84</v>
      </c>
      <c r="AR110" s="71"/>
      <c r="AS110" s="75">
        <v>0</v>
      </c>
      <c r="AT110" s="76">
        <f t="shared" si="1"/>
        <v>0</v>
      </c>
      <c r="AU110" s="77">
        <f>'303 - Místnost č.303'!P125</f>
        <v>0</v>
      </c>
      <c r="AV110" s="76">
        <f>'303 - Místnost č.303'!J33</f>
        <v>0</v>
      </c>
      <c r="AW110" s="76">
        <f>'303 - Místnost č.303'!J34</f>
        <v>0</v>
      </c>
      <c r="AX110" s="76">
        <f>'303 - Místnost č.303'!J35</f>
        <v>0</v>
      </c>
      <c r="AY110" s="76">
        <f>'303 - Místnost č.303'!J36</f>
        <v>0</v>
      </c>
      <c r="AZ110" s="76">
        <f>'303 - Místnost č.303'!F33</f>
        <v>0</v>
      </c>
      <c r="BA110" s="76">
        <f>'303 - Místnost č.303'!F34</f>
        <v>0</v>
      </c>
      <c r="BB110" s="76">
        <f>'303 - Místnost č.303'!F35</f>
        <v>0</v>
      </c>
      <c r="BC110" s="76">
        <f>'303 - Místnost č.303'!F36</f>
        <v>0</v>
      </c>
      <c r="BD110" s="78">
        <f>'303 - Místnost č.303'!F37</f>
        <v>0</v>
      </c>
      <c r="BT110" s="79" t="s">
        <v>85</v>
      </c>
      <c r="BV110" s="79" t="s">
        <v>79</v>
      </c>
      <c r="BW110" s="79" t="s">
        <v>132</v>
      </c>
      <c r="BX110" s="79" t="s">
        <v>5</v>
      </c>
      <c r="CL110" s="79" t="s">
        <v>1</v>
      </c>
      <c r="CM110" s="79" t="s">
        <v>87</v>
      </c>
    </row>
    <row r="111" spans="1:91" s="6" customFormat="1" ht="16.5" customHeight="1">
      <c r="A111" s="70" t="s">
        <v>81</v>
      </c>
      <c r="B111" s="71"/>
      <c r="C111" s="72"/>
      <c r="D111" s="201" t="s">
        <v>133</v>
      </c>
      <c r="E111" s="201"/>
      <c r="F111" s="201"/>
      <c r="G111" s="201"/>
      <c r="H111" s="201"/>
      <c r="I111" s="73"/>
      <c r="J111" s="201" t="s">
        <v>134</v>
      </c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187">
        <f>'304 - Místnost č.304'!J30</f>
        <v>0</v>
      </c>
      <c r="AH111" s="188"/>
      <c r="AI111" s="188"/>
      <c r="AJ111" s="188"/>
      <c r="AK111" s="188"/>
      <c r="AL111" s="188"/>
      <c r="AM111" s="188"/>
      <c r="AN111" s="187">
        <f t="shared" si="0"/>
        <v>0</v>
      </c>
      <c r="AO111" s="188"/>
      <c r="AP111" s="188"/>
      <c r="AQ111" s="74" t="s">
        <v>84</v>
      </c>
      <c r="AR111" s="71"/>
      <c r="AS111" s="75">
        <v>0</v>
      </c>
      <c r="AT111" s="76">
        <f t="shared" si="1"/>
        <v>0</v>
      </c>
      <c r="AU111" s="77">
        <f>'304 - Místnost č.304'!P121</f>
        <v>0</v>
      </c>
      <c r="AV111" s="76">
        <f>'304 - Místnost č.304'!J33</f>
        <v>0</v>
      </c>
      <c r="AW111" s="76">
        <f>'304 - Místnost č.304'!J34</f>
        <v>0</v>
      </c>
      <c r="AX111" s="76">
        <f>'304 - Místnost č.304'!J35</f>
        <v>0</v>
      </c>
      <c r="AY111" s="76">
        <f>'304 - Místnost č.304'!J36</f>
        <v>0</v>
      </c>
      <c r="AZ111" s="76">
        <f>'304 - Místnost č.304'!F33</f>
        <v>0</v>
      </c>
      <c r="BA111" s="76">
        <f>'304 - Místnost č.304'!F34</f>
        <v>0</v>
      </c>
      <c r="BB111" s="76">
        <f>'304 - Místnost č.304'!F35</f>
        <v>0</v>
      </c>
      <c r="BC111" s="76">
        <f>'304 - Místnost č.304'!F36</f>
        <v>0</v>
      </c>
      <c r="BD111" s="78">
        <f>'304 - Místnost č.304'!F37</f>
        <v>0</v>
      </c>
      <c r="BT111" s="79" t="s">
        <v>85</v>
      </c>
      <c r="BV111" s="79" t="s">
        <v>79</v>
      </c>
      <c r="BW111" s="79" t="s">
        <v>135</v>
      </c>
      <c r="BX111" s="79" t="s">
        <v>5</v>
      </c>
      <c r="CL111" s="79" t="s">
        <v>1</v>
      </c>
      <c r="CM111" s="79" t="s">
        <v>87</v>
      </c>
    </row>
    <row r="112" spans="1:91" s="6" customFormat="1" ht="16.5" customHeight="1">
      <c r="A112" s="70" t="s">
        <v>81</v>
      </c>
      <c r="B112" s="71"/>
      <c r="C112" s="72"/>
      <c r="D112" s="201" t="s">
        <v>136</v>
      </c>
      <c r="E112" s="201"/>
      <c r="F112" s="201"/>
      <c r="G112" s="201"/>
      <c r="H112" s="201"/>
      <c r="I112" s="73"/>
      <c r="J112" s="201" t="s">
        <v>137</v>
      </c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187">
        <f>'305 - Místnost č.305'!J30</f>
        <v>0</v>
      </c>
      <c r="AH112" s="188"/>
      <c r="AI112" s="188"/>
      <c r="AJ112" s="188"/>
      <c r="AK112" s="188"/>
      <c r="AL112" s="188"/>
      <c r="AM112" s="188"/>
      <c r="AN112" s="187">
        <f t="shared" si="0"/>
        <v>0</v>
      </c>
      <c r="AO112" s="188"/>
      <c r="AP112" s="188"/>
      <c r="AQ112" s="74" t="s">
        <v>84</v>
      </c>
      <c r="AR112" s="71"/>
      <c r="AS112" s="75">
        <v>0</v>
      </c>
      <c r="AT112" s="76">
        <f t="shared" si="1"/>
        <v>0</v>
      </c>
      <c r="AU112" s="77">
        <f>'305 - Místnost č.305'!P122</f>
        <v>0</v>
      </c>
      <c r="AV112" s="76">
        <f>'305 - Místnost č.305'!J33</f>
        <v>0</v>
      </c>
      <c r="AW112" s="76">
        <f>'305 - Místnost č.305'!J34</f>
        <v>0</v>
      </c>
      <c r="AX112" s="76">
        <f>'305 - Místnost č.305'!J35</f>
        <v>0</v>
      </c>
      <c r="AY112" s="76">
        <f>'305 - Místnost č.305'!J36</f>
        <v>0</v>
      </c>
      <c r="AZ112" s="76">
        <f>'305 - Místnost č.305'!F33</f>
        <v>0</v>
      </c>
      <c r="BA112" s="76">
        <f>'305 - Místnost č.305'!F34</f>
        <v>0</v>
      </c>
      <c r="BB112" s="76">
        <f>'305 - Místnost č.305'!F35</f>
        <v>0</v>
      </c>
      <c r="BC112" s="76">
        <f>'305 - Místnost č.305'!F36</f>
        <v>0</v>
      </c>
      <c r="BD112" s="78">
        <f>'305 - Místnost č.305'!F37</f>
        <v>0</v>
      </c>
      <c r="BT112" s="79" t="s">
        <v>85</v>
      </c>
      <c r="BV112" s="79" t="s">
        <v>79</v>
      </c>
      <c r="BW112" s="79" t="s">
        <v>138</v>
      </c>
      <c r="BX112" s="79" t="s">
        <v>5</v>
      </c>
      <c r="CL112" s="79" t="s">
        <v>1</v>
      </c>
      <c r="CM112" s="79" t="s">
        <v>87</v>
      </c>
    </row>
    <row r="113" spans="1:91" s="6" customFormat="1" ht="16.5" customHeight="1">
      <c r="A113" s="70" t="s">
        <v>81</v>
      </c>
      <c r="B113" s="71"/>
      <c r="C113" s="72"/>
      <c r="D113" s="201" t="s">
        <v>139</v>
      </c>
      <c r="E113" s="201"/>
      <c r="F113" s="201"/>
      <c r="G113" s="201"/>
      <c r="H113" s="201"/>
      <c r="I113" s="73"/>
      <c r="J113" s="201" t="s">
        <v>140</v>
      </c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187">
        <f>'306 - Místnost č.306'!J30</f>
        <v>0</v>
      </c>
      <c r="AH113" s="188"/>
      <c r="AI113" s="188"/>
      <c r="AJ113" s="188"/>
      <c r="AK113" s="188"/>
      <c r="AL113" s="188"/>
      <c r="AM113" s="188"/>
      <c r="AN113" s="187">
        <f t="shared" si="0"/>
        <v>0</v>
      </c>
      <c r="AO113" s="188"/>
      <c r="AP113" s="188"/>
      <c r="AQ113" s="74" t="s">
        <v>84</v>
      </c>
      <c r="AR113" s="71"/>
      <c r="AS113" s="75">
        <v>0</v>
      </c>
      <c r="AT113" s="76">
        <f t="shared" si="1"/>
        <v>0</v>
      </c>
      <c r="AU113" s="77">
        <f>'306 - Místnost č.306'!P125</f>
        <v>0</v>
      </c>
      <c r="AV113" s="76">
        <f>'306 - Místnost č.306'!J33</f>
        <v>0</v>
      </c>
      <c r="AW113" s="76">
        <f>'306 - Místnost č.306'!J34</f>
        <v>0</v>
      </c>
      <c r="AX113" s="76">
        <f>'306 - Místnost č.306'!J35</f>
        <v>0</v>
      </c>
      <c r="AY113" s="76">
        <f>'306 - Místnost č.306'!J36</f>
        <v>0</v>
      </c>
      <c r="AZ113" s="76">
        <f>'306 - Místnost č.306'!F33</f>
        <v>0</v>
      </c>
      <c r="BA113" s="76">
        <f>'306 - Místnost č.306'!F34</f>
        <v>0</v>
      </c>
      <c r="BB113" s="76">
        <f>'306 - Místnost č.306'!F35</f>
        <v>0</v>
      </c>
      <c r="BC113" s="76">
        <f>'306 - Místnost č.306'!F36</f>
        <v>0</v>
      </c>
      <c r="BD113" s="78">
        <f>'306 - Místnost č.306'!F37</f>
        <v>0</v>
      </c>
      <c r="BT113" s="79" t="s">
        <v>85</v>
      </c>
      <c r="BV113" s="79" t="s">
        <v>79</v>
      </c>
      <c r="BW113" s="79" t="s">
        <v>141</v>
      </c>
      <c r="BX113" s="79" t="s">
        <v>5</v>
      </c>
      <c r="CL113" s="79" t="s">
        <v>1</v>
      </c>
      <c r="CM113" s="79" t="s">
        <v>87</v>
      </c>
    </row>
    <row r="114" spans="1:91" s="6" customFormat="1" ht="16.5" customHeight="1">
      <c r="A114" s="70" t="s">
        <v>81</v>
      </c>
      <c r="B114" s="71"/>
      <c r="C114" s="72"/>
      <c r="D114" s="201" t="s">
        <v>142</v>
      </c>
      <c r="E114" s="201"/>
      <c r="F114" s="201"/>
      <c r="G114" s="201"/>
      <c r="H114" s="201"/>
      <c r="I114" s="73"/>
      <c r="J114" s="201" t="s">
        <v>143</v>
      </c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187">
        <f>'307 - Místnost č.307'!J30</f>
        <v>0</v>
      </c>
      <c r="AH114" s="188"/>
      <c r="AI114" s="188"/>
      <c r="AJ114" s="188"/>
      <c r="AK114" s="188"/>
      <c r="AL114" s="188"/>
      <c r="AM114" s="188"/>
      <c r="AN114" s="187">
        <f t="shared" si="0"/>
        <v>0</v>
      </c>
      <c r="AO114" s="188"/>
      <c r="AP114" s="188"/>
      <c r="AQ114" s="74" t="s">
        <v>84</v>
      </c>
      <c r="AR114" s="71"/>
      <c r="AS114" s="75">
        <v>0</v>
      </c>
      <c r="AT114" s="76">
        <f t="shared" si="1"/>
        <v>0</v>
      </c>
      <c r="AU114" s="77">
        <f>'307 - Místnost č.307'!P121</f>
        <v>0</v>
      </c>
      <c r="AV114" s="76">
        <f>'307 - Místnost č.307'!J33</f>
        <v>0</v>
      </c>
      <c r="AW114" s="76">
        <f>'307 - Místnost č.307'!J34</f>
        <v>0</v>
      </c>
      <c r="AX114" s="76">
        <f>'307 - Místnost č.307'!J35</f>
        <v>0</v>
      </c>
      <c r="AY114" s="76">
        <f>'307 - Místnost č.307'!J36</f>
        <v>0</v>
      </c>
      <c r="AZ114" s="76">
        <f>'307 - Místnost č.307'!F33</f>
        <v>0</v>
      </c>
      <c r="BA114" s="76">
        <f>'307 - Místnost č.307'!F34</f>
        <v>0</v>
      </c>
      <c r="BB114" s="76">
        <f>'307 - Místnost č.307'!F35</f>
        <v>0</v>
      </c>
      <c r="BC114" s="76">
        <f>'307 - Místnost č.307'!F36</f>
        <v>0</v>
      </c>
      <c r="BD114" s="78">
        <f>'307 - Místnost č.307'!F37</f>
        <v>0</v>
      </c>
      <c r="BT114" s="79" t="s">
        <v>85</v>
      </c>
      <c r="BV114" s="79" t="s">
        <v>79</v>
      </c>
      <c r="BW114" s="79" t="s">
        <v>144</v>
      </c>
      <c r="BX114" s="79" t="s">
        <v>5</v>
      </c>
      <c r="CL114" s="79" t="s">
        <v>1</v>
      </c>
      <c r="CM114" s="79" t="s">
        <v>87</v>
      </c>
    </row>
    <row r="115" spans="1:91" s="6" customFormat="1" ht="16.5" customHeight="1">
      <c r="A115" s="70" t="s">
        <v>81</v>
      </c>
      <c r="B115" s="71"/>
      <c r="C115" s="72"/>
      <c r="D115" s="201" t="s">
        <v>145</v>
      </c>
      <c r="E115" s="201"/>
      <c r="F115" s="201"/>
      <c r="G115" s="201"/>
      <c r="H115" s="201"/>
      <c r="I115" s="73"/>
      <c r="J115" s="201" t="s">
        <v>146</v>
      </c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187">
        <f>'308 - Místnost č.308'!J30</f>
        <v>0</v>
      </c>
      <c r="AH115" s="188"/>
      <c r="AI115" s="188"/>
      <c r="AJ115" s="188"/>
      <c r="AK115" s="188"/>
      <c r="AL115" s="188"/>
      <c r="AM115" s="188"/>
      <c r="AN115" s="187">
        <f t="shared" si="0"/>
        <v>0</v>
      </c>
      <c r="AO115" s="188"/>
      <c r="AP115" s="188"/>
      <c r="AQ115" s="74" t="s">
        <v>84</v>
      </c>
      <c r="AR115" s="71"/>
      <c r="AS115" s="75">
        <v>0</v>
      </c>
      <c r="AT115" s="76">
        <f t="shared" si="1"/>
        <v>0</v>
      </c>
      <c r="AU115" s="77">
        <f>'308 - Místnost č.308'!P122</f>
        <v>0</v>
      </c>
      <c r="AV115" s="76">
        <f>'308 - Místnost č.308'!J33</f>
        <v>0</v>
      </c>
      <c r="AW115" s="76">
        <f>'308 - Místnost č.308'!J34</f>
        <v>0</v>
      </c>
      <c r="AX115" s="76">
        <f>'308 - Místnost č.308'!J35</f>
        <v>0</v>
      </c>
      <c r="AY115" s="76">
        <f>'308 - Místnost č.308'!J36</f>
        <v>0</v>
      </c>
      <c r="AZ115" s="76">
        <f>'308 - Místnost č.308'!F33</f>
        <v>0</v>
      </c>
      <c r="BA115" s="76">
        <f>'308 - Místnost č.308'!F34</f>
        <v>0</v>
      </c>
      <c r="BB115" s="76">
        <f>'308 - Místnost č.308'!F35</f>
        <v>0</v>
      </c>
      <c r="BC115" s="76">
        <f>'308 - Místnost č.308'!F36</f>
        <v>0</v>
      </c>
      <c r="BD115" s="78">
        <f>'308 - Místnost č.308'!F37</f>
        <v>0</v>
      </c>
      <c r="BT115" s="79" t="s">
        <v>85</v>
      </c>
      <c r="BV115" s="79" t="s">
        <v>79</v>
      </c>
      <c r="BW115" s="79" t="s">
        <v>147</v>
      </c>
      <c r="BX115" s="79" t="s">
        <v>5</v>
      </c>
      <c r="CL115" s="79" t="s">
        <v>1</v>
      </c>
      <c r="CM115" s="79" t="s">
        <v>87</v>
      </c>
    </row>
    <row r="116" spans="1:91" s="6" customFormat="1" ht="16.5" customHeight="1">
      <c r="A116" s="70" t="s">
        <v>81</v>
      </c>
      <c r="B116" s="71"/>
      <c r="C116" s="72"/>
      <c r="D116" s="201" t="s">
        <v>148</v>
      </c>
      <c r="E116" s="201"/>
      <c r="F116" s="201"/>
      <c r="G116" s="201"/>
      <c r="H116" s="201"/>
      <c r="I116" s="73"/>
      <c r="J116" s="201" t="s">
        <v>149</v>
      </c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187">
        <f>'309 - Místnost č.309'!J30</f>
        <v>0</v>
      </c>
      <c r="AH116" s="188"/>
      <c r="AI116" s="188"/>
      <c r="AJ116" s="188"/>
      <c r="AK116" s="188"/>
      <c r="AL116" s="188"/>
      <c r="AM116" s="188"/>
      <c r="AN116" s="187">
        <f t="shared" si="0"/>
        <v>0</v>
      </c>
      <c r="AO116" s="188"/>
      <c r="AP116" s="188"/>
      <c r="AQ116" s="74" t="s">
        <v>84</v>
      </c>
      <c r="AR116" s="71"/>
      <c r="AS116" s="75">
        <v>0</v>
      </c>
      <c r="AT116" s="76">
        <f t="shared" si="1"/>
        <v>0</v>
      </c>
      <c r="AU116" s="77">
        <f>'309 - Místnost č.309'!P125</f>
        <v>0</v>
      </c>
      <c r="AV116" s="76">
        <f>'309 - Místnost č.309'!J33</f>
        <v>0</v>
      </c>
      <c r="AW116" s="76">
        <f>'309 - Místnost č.309'!J34</f>
        <v>0</v>
      </c>
      <c r="AX116" s="76">
        <f>'309 - Místnost č.309'!J35</f>
        <v>0</v>
      </c>
      <c r="AY116" s="76">
        <f>'309 - Místnost č.309'!J36</f>
        <v>0</v>
      </c>
      <c r="AZ116" s="76">
        <f>'309 - Místnost č.309'!F33</f>
        <v>0</v>
      </c>
      <c r="BA116" s="76">
        <f>'309 - Místnost č.309'!F34</f>
        <v>0</v>
      </c>
      <c r="BB116" s="76">
        <f>'309 - Místnost č.309'!F35</f>
        <v>0</v>
      </c>
      <c r="BC116" s="76">
        <f>'309 - Místnost č.309'!F36</f>
        <v>0</v>
      </c>
      <c r="BD116" s="78">
        <f>'309 - Místnost č.309'!F37</f>
        <v>0</v>
      </c>
      <c r="BT116" s="79" t="s">
        <v>85</v>
      </c>
      <c r="BV116" s="79" t="s">
        <v>79</v>
      </c>
      <c r="BW116" s="79" t="s">
        <v>150</v>
      </c>
      <c r="BX116" s="79" t="s">
        <v>5</v>
      </c>
      <c r="CL116" s="79" t="s">
        <v>1</v>
      </c>
      <c r="CM116" s="79" t="s">
        <v>87</v>
      </c>
    </row>
    <row r="117" spans="1:91" s="6" customFormat="1" ht="16.5" customHeight="1">
      <c r="A117" s="70" t="s">
        <v>81</v>
      </c>
      <c r="B117" s="71"/>
      <c r="C117" s="72"/>
      <c r="D117" s="201" t="s">
        <v>151</v>
      </c>
      <c r="E117" s="201"/>
      <c r="F117" s="201"/>
      <c r="G117" s="201"/>
      <c r="H117" s="201"/>
      <c r="I117" s="73"/>
      <c r="J117" s="201" t="s">
        <v>152</v>
      </c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187">
        <f>'310 - Místnost č.310'!J30</f>
        <v>0</v>
      </c>
      <c r="AH117" s="188"/>
      <c r="AI117" s="188"/>
      <c r="AJ117" s="188"/>
      <c r="AK117" s="188"/>
      <c r="AL117" s="188"/>
      <c r="AM117" s="188"/>
      <c r="AN117" s="187">
        <f t="shared" si="0"/>
        <v>0</v>
      </c>
      <c r="AO117" s="188"/>
      <c r="AP117" s="188"/>
      <c r="AQ117" s="74" t="s">
        <v>84</v>
      </c>
      <c r="AR117" s="71"/>
      <c r="AS117" s="75">
        <v>0</v>
      </c>
      <c r="AT117" s="76">
        <f t="shared" si="1"/>
        <v>0</v>
      </c>
      <c r="AU117" s="77">
        <f>'310 - Místnost č.310'!P121</f>
        <v>0</v>
      </c>
      <c r="AV117" s="76">
        <f>'310 - Místnost č.310'!J33</f>
        <v>0</v>
      </c>
      <c r="AW117" s="76">
        <f>'310 - Místnost č.310'!J34</f>
        <v>0</v>
      </c>
      <c r="AX117" s="76">
        <f>'310 - Místnost č.310'!J35</f>
        <v>0</v>
      </c>
      <c r="AY117" s="76">
        <f>'310 - Místnost č.310'!J36</f>
        <v>0</v>
      </c>
      <c r="AZ117" s="76">
        <f>'310 - Místnost č.310'!F33</f>
        <v>0</v>
      </c>
      <c r="BA117" s="76">
        <f>'310 - Místnost č.310'!F34</f>
        <v>0</v>
      </c>
      <c r="BB117" s="76">
        <f>'310 - Místnost č.310'!F35</f>
        <v>0</v>
      </c>
      <c r="BC117" s="76">
        <f>'310 - Místnost č.310'!F36</f>
        <v>0</v>
      </c>
      <c r="BD117" s="78">
        <f>'310 - Místnost č.310'!F37</f>
        <v>0</v>
      </c>
      <c r="BT117" s="79" t="s">
        <v>85</v>
      </c>
      <c r="BV117" s="79" t="s">
        <v>79</v>
      </c>
      <c r="BW117" s="79" t="s">
        <v>153</v>
      </c>
      <c r="BX117" s="79" t="s">
        <v>5</v>
      </c>
      <c r="CL117" s="79" t="s">
        <v>1</v>
      </c>
      <c r="CM117" s="79" t="s">
        <v>87</v>
      </c>
    </row>
    <row r="118" spans="1:91" s="6" customFormat="1" ht="16.5" customHeight="1">
      <c r="A118" s="70" t="s">
        <v>81</v>
      </c>
      <c r="B118" s="71"/>
      <c r="C118" s="72"/>
      <c r="D118" s="201" t="s">
        <v>154</v>
      </c>
      <c r="E118" s="201"/>
      <c r="F118" s="201"/>
      <c r="G118" s="201"/>
      <c r="H118" s="201"/>
      <c r="I118" s="73"/>
      <c r="J118" s="201" t="s">
        <v>155</v>
      </c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187">
        <f>'311 - Místnost č.311'!J30</f>
        <v>0</v>
      </c>
      <c r="AH118" s="188"/>
      <c r="AI118" s="188"/>
      <c r="AJ118" s="188"/>
      <c r="AK118" s="188"/>
      <c r="AL118" s="188"/>
      <c r="AM118" s="188"/>
      <c r="AN118" s="187">
        <f t="shared" si="0"/>
        <v>0</v>
      </c>
      <c r="AO118" s="188"/>
      <c r="AP118" s="188"/>
      <c r="AQ118" s="74" t="s">
        <v>84</v>
      </c>
      <c r="AR118" s="71"/>
      <c r="AS118" s="75">
        <v>0</v>
      </c>
      <c r="AT118" s="76">
        <f t="shared" si="1"/>
        <v>0</v>
      </c>
      <c r="AU118" s="77">
        <f>'311 - Místnost č.311'!P122</f>
        <v>0</v>
      </c>
      <c r="AV118" s="76">
        <f>'311 - Místnost č.311'!J33</f>
        <v>0</v>
      </c>
      <c r="AW118" s="76">
        <f>'311 - Místnost č.311'!J34</f>
        <v>0</v>
      </c>
      <c r="AX118" s="76">
        <f>'311 - Místnost č.311'!J35</f>
        <v>0</v>
      </c>
      <c r="AY118" s="76">
        <f>'311 - Místnost č.311'!J36</f>
        <v>0</v>
      </c>
      <c r="AZ118" s="76">
        <f>'311 - Místnost č.311'!F33</f>
        <v>0</v>
      </c>
      <c r="BA118" s="76">
        <f>'311 - Místnost č.311'!F34</f>
        <v>0</v>
      </c>
      <c r="BB118" s="76">
        <f>'311 - Místnost č.311'!F35</f>
        <v>0</v>
      </c>
      <c r="BC118" s="76">
        <f>'311 - Místnost č.311'!F36</f>
        <v>0</v>
      </c>
      <c r="BD118" s="78">
        <f>'311 - Místnost č.311'!F37</f>
        <v>0</v>
      </c>
      <c r="BT118" s="79" t="s">
        <v>85</v>
      </c>
      <c r="BV118" s="79" t="s">
        <v>79</v>
      </c>
      <c r="BW118" s="79" t="s">
        <v>156</v>
      </c>
      <c r="BX118" s="79" t="s">
        <v>5</v>
      </c>
      <c r="CL118" s="79" t="s">
        <v>1</v>
      </c>
      <c r="CM118" s="79" t="s">
        <v>87</v>
      </c>
    </row>
    <row r="119" spans="1:91" s="6" customFormat="1" ht="16.5" customHeight="1">
      <c r="A119" s="70" t="s">
        <v>81</v>
      </c>
      <c r="B119" s="71"/>
      <c r="C119" s="72"/>
      <c r="D119" s="201" t="s">
        <v>157</v>
      </c>
      <c r="E119" s="201"/>
      <c r="F119" s="201"/>
      <c r="G119" s="201"/>
      <c r="H119" s="201"/>
      <c r="I119" s="73"/>
      <c r="J119" s="201" t="s">
        <v>158</v>
      </c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187">
        <f>'312 - Místnost č.312'!J30</f>
        <v>0</v>
      </c>
      <c r="AH119" s="188"/>
      <c r="AI119" s="188"/>
      <c r="AJ119" s="188"/>
      <c r="AK119" s="188"/>
      <c r="AL119" s="188"/>
      <c r="AM119" s="188"/>
      <c r="AN119" s="187">
        <f t="shared" si="0"/>
        <v>0</v>
      </c>
      <c r="AO119" s="188"/>
      <c r="AP119" s="188"/>
      <c r="AQ119" s="74" t="s">
        <v>84</v>
      </c>
      <c r="AR119" s="71"/>
      <c r="AS119" s="75">
        <v>0</v>
      </c>
      <c r="AT119" s="76">
        <f t="shared" si="1"/>
        <v>0</v>
      </c>
      <c r="AU119" s="77">
        <f>'312 - Místnost č.312'!P125</f>
        <v>0</v>
      </c>
      <c r="AV119" s="76">
        <f>'312 - Místnost č.312'!J33</f>
        <v>0</v>
      </c>
      <c r="AW119" s="76">
        <f>'312 - Místnost č.312'!J34</f>
        <v>0</v>
      </c>
      <c r="AX119" s="76">
        <f>'312 - Místnost č.312'!J35</f>
        <v>0</v>
      </c>
      <c r="AY119" s="76">
        <f>'312 - Místnost č.312'!J36</f>
        <v>0</v>
      </c>
      <c r="AZ119" s="76">
        <f>'312 - Místnost č.312'!F33</f>
        <v>0</v>
      </c>
      <c r="BA119" s="76">
        <f>'312 - Místnost č.312'!F34</f>
        <v>0</v>
      </c>
      <c r="BB119" s="76">
        <f>'312 - Místnost č.312'!F35</f>
        <v>0</v>
      </c>
      <c r="BC119" s="76">
        <f>'312 - Místnost č.312'!F36</f>
        <v>0</v>
      </c>
      <c r="BD119" s="78">
        <f>'312 - Místnost č.312'!F37</f>
        <v>0</v>
      </c>
      <c r="BT119" s="79" t="s">
        <v>85</v>
      </c>
      <c r="BV119" s="79" t="s">
        <v>79</v>
      </c>
      <c r="BW119" s="79" t="s">
        <v>159</v>
      </c>
      <c r="BX119" s="79" t="s">
        <v>5</v>
      </c>
      <c r="CL119" s="79" t="s">
        <v>1</v>
      </c>
      <c r="CM119" s="79" t="s">
        <v>87</v>
      </c>
    </row>
    <row r="120" spans="1:91" s="6" customFormat="1" ht="16.5" customHeight="1">
      <c r="A120" s="70" t="s">
        <v>81</v>
      </c>
      <c r="B120" s="71"/>
      <c r="C120" s="72"/>
      <c r="D120" s="201" t="s">
        <v>160</v>
      </c>
      <c r="E120" s="201"/>
      <c r="F120" s="201"/>
      <c r="G120" s="201"/>
      <c r="H120" s="201"/>
      <c r="I120" s="73"/>
      <c r="J120" s="201" t="s">
        <v>161</v>
      </c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187">
        <f>'313 - Místnost č.313'!J30</f>
        <v>0</v>
      </c>
      <c r="AH120" s="188"/>
      <c r="AI120" s="188"/>
      <c r="AJ120" s="188"/>
      <c r="AK120" s="188"/>
      <c r="AL120" s="188"/>
      <c r="AM120" s="188"/>
      <c r="AN120" s="187">
        <f t="shared" si="0"/>
        <v>0</v>
      </c>
      <c r="AO120" s="188"/>
      <c r="AP120" s="188"/>
      <c r="AQ120" s="74" t="s">
        <v>84</v>
      </c>
      <c r="AR120" s="71"/>
      <c r="AS120" s="75">
        <v>0</v>
      </c>
      <c r="AT120" s="76">
        <f t="shared" si="1"/>
        <v>0</v>
      </c>
      <c r="AU120" s="77">
        <f>'313 - Místnost č.313'!P120</f>
        <v>0</v>
      </c>
      <c r="AV120" s="76">
        <f>'313 - Místnost č.313'!J33</f>
        <v>0</v>
      </c>
      <c r="AW120" s="76">
        <f>'313 - Místnost č.313'!J34</f>
        <v>0</v>
      </c>
      <c r="AX120" s="76">
        <f>'313 - Místnost č.313'!J35</f>
        <v>0</v>
      </c>
      <c r="AY120" s="76">
        <f>'313 - Místnost č.313'!J36</f>
        <v>0</v>
      </c>
      <c r="AZ120" s="76">
        <f>'313 - Místnost č.313'!F33</f>
        <v>0</v>
      </c>
      <c r="BA120" s="76">
        <f>'313 - Místnost č.313'!F34</f>
        <v>0</v>
      </c>
      <c r="BB120" s="76">
        <f>'313 - Místnost č.313'!F35</f>
        <v>0</v>
      </c>
      <c r="BC120" s="76">
        <f>'313 - Místnost č.313'!F36</f>
        <v>0</v>
      </c>
      <c r="BD120" s="78">
        <f>'313 - Místnost č.313'!F37</f>
        <v>0</v>
      </c>
      <c r="BT120" s="79" t="s">
        <v>85</v>
      </c>
      <c r="BV120" s="79" t="s">
        <v>79</v>
      </c>
      <c r="BW120" s="79" t="s">
        <v>162</v>
      </c>
      <c r="BX120" s="79" t="s">
        <v>5</v>
      </c>
      <c r="CL120" s="79" t="s">
        <v>1</v>
      </c>
      <c r="CM120" s="79" t="s">
        <v>87</v>
      </c>
    </row>
    <row r="121" spans="1:91" s="6" customFormat="1" ht="16.5" customHeight="1">
      <c r="A121" s="70" t="s">
        <v>81</v>
      </c>
      <c r="B121" s="71"/>
      <c r="C121" s="72"/>
      <c r="D121" s="201" t="s">
        <v>163</v>
      </c>
      <c r="E121" s="201"/>
      <c r="F121" s="201"/>
      <c r="G121" s="201"/>
      <c r="H121" s="201"/>
      <c r="I121" s="73"/>
      <c r="J121" s="201" t="s">
        <v>164</v>
      </c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187">
        <f>'314 - Místnost č.314'!J30</f>
        <v>0</v>
      </c>
      <c r="AH121" s="188"/>
      <c r="AI121" s="188"/>
      <c r="AJ121" s="188"/>
      <c r="AK121" s="188"/>
      <c r="AL121" s="188"/>
      <c r="AM121" s="188"/>
      <c r="AN121" s="187">
        <f t="shared" si="0"/>
        <v>0</v>
      </c>
      <c r="AO121" s="188"/>
      <c r="AP121" s="188"/>
      <c r="AQ121" s="74" t="s">
        <v>84</v>
      </c>
      <c r="AR121" s="71"/>
      <c r="AS121" s="75">
        <v>0</v>
      </c>
      <c r="AT121" s="76">
        <f t="shared" si="1"/>
        <v>0</v>
      </c>
      <c r="AU121" s="77">
        <f>'314 - Místnost č.314'!P124</f>
        <v>0</v>
      </c>
      <c r="AV121" s="76">
        <f>'314 - Místnost č.314'!J33</f>
        <v>0</v>
      </c>
      <c r="AW121" s="76">
        <f>'314 - Místnost č.314'!J34</f>
        <v>0</v>
      </c>
      <c r="AX121" s="76">
        <f>'314 - Místnost č.314'!J35</f>
        <v>0</v>
      </c>
      <c r="AY121" s="76">
        <f>'314 - Místnost č.314'!J36</f>
        <v>0</v>
      </c>
      <c r="AZ121" s="76">
        <f>'314 - Místnost č.314'!F33</f>
        <v>0</v>
      </c>
      <c r="BA121" s="76">
        <f>'314 - Místnost č.314'!F34</f>
        <v>0</v>
      </c>
      <c r="BB121" s="76">
        <f>'314 - Místnost č.314'!F35</f>
        <v>0</v>
      </c>
      <c r="BC121" s="76">
        <f>'314 - Místnost č.314'!F36</f>
        <v>0</v>
      </c>
      <c r="BD121" s="78">
        <f>'314 - Místnost č.314'!F37</f>
        <v>0</v>
      </c>
      <c r="BT121" s="79" t="s">
        <v>85</v>
      </c>
      <c r="BV121" s="79" t="s">
        <v>79</v>
      </c>
      <c r="BW121" s="79" t="s">
        <v>165</v>
      </c>
      <c r="BX121" s="79" t="s">
        <v>5</v>
      </c>
      <c r="CL121" s="79" t="s">
        <v>1</v>
      </c>
      <c r="CM121" s="79" t="s">
        <v>87</v>
      </c>
    </row>
    <row r="122" spans="1:91" s="6" customFormat="1" ht="16.5" customHeight="1">
      <c r="A122" s="70" t="s">
        <v>81</v>
      </c>
      <c r="B122" s="71"/>
      <c r="C122" s="72"/>
      <c r="D122" s="201" t="s">
        <v>166</v>
      </c>
      <c r="E122" s="201"/>
      <c r="F122" s="201"/>
      <c r="G122" s="201"/>
      <c r="H122" s="201"/>
      <c r="I122" s="73"/>
      <c r="J122" s="201" t="s">
        <v>167</v>
      </c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187">
        <f>'315 - Místnost č.315'!J30</f>
        <v>0</v>
      </c>
      <c r="AH122" s="188"/>
      <c r="AI122" s="188"/>
      <c r="AJ122" s="188"/>
      <c r="AK122" s="188"/>
      <c r="AL122" s="188"/>
      <c r="AM122" s="188"/>
      <c r="AN122" s="187">
        <f t="shared" si="0"/>
        <v>0</v>
      </c>
      <c r="AO122" s="188"/>
      <c r="AP122" s="188"/>
      <c r="AQ122" s="74" t="s">
        <v>84</v>
      </c>
      <c r="AR122" s="71"/>
      <c r="AS122" s="75">
        <v>0</v>
      </c>
      <c r="AT122" s="76">
        <f t="shared" si="1"/>
        <v>0</v>
      </c>
      <c r="AU122" s="77">
        <f>'315 - Místnost č.315'!P122</f>
        <v>0</v>
      </c>
      <c r="AV122" s="76">
        <f>'315 - Místnost č.315'!J33</f>
        <v>0</v>
      </c>
      <c r="AW122" s="76">
        <f>'315 - Místnost č.315'!J34</f>
        <v>0</v>
      </c>
      <c r="AX122" s="76">
        <f>'315 - Místnost č.315'!J35</f>
        <v>0</v>
      </c>
      <c r="AY122" s="76">
        <f>'315 - Místnost č.315'!J36</f>
        <v>0</v>
      </c>
      <c r="AZ122" s="76">
        <f>'315 - Místnost č.315'!F33</f>
        <v>0</v>
      </c>
      <c r="BA122" s="76">
        <f>'315 - Místnost č.315'!F34</f>
        <v>0</v>
      </c>
      <c r="BB122" s="76">
        <f>'315 - Místnost č.315'!F35</f>
        <v>0</v>
      </c>
      <c r="BC122" s="76">
        <f>'315 - Místnost č.315'!F36</f>
        <v>0</v>
      </c>
      <c r="BD122" s="78">
        <f>'315 - Místnost č.315'!F37</f>
        <v>0</v>
      </c>
      <c r="BT122" s="79" t="s">
        <v>85</v>
      </c>
      <c r="BV122" s="79" t="s">
        <v>79</v>
      </c>
      <c r="BW122" s="79" t="s">
        <v>168</v>
      </c>
      <c r="BX122" s="79" t="s">
        <v>5</v>
      </c>
      <c r="CL122" s="79" t="s">
        <v>1</v>
      </c>
      <c r="CM122" s="79" t="s">
        <v>87</v>
      </c>
    </row>
    <row r="123" spans="1:91" s="6" customFormat="1" ht="16.5" customHeight="1">
      <c r="A123" s="70" t="s">
        <v>81</v>
      </c>
      <c r="B123" s="71"/>
      <c r="C123" s="72"/>
      <c r="D123" s="201" t="s">
        <v>169</v>
      </c>
      <c r="E123" s="201"/>
      <c r="F123" s="201"/>
      <c r="G123" s="201"/>
      <c r="H123" s="201"/>
      <c r="I123" s="73"/>
      <c r="J123" s="201" t="s">
        <v>170</v>
      </c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187">
        <f>'CH 01 - Chodba 1.n.p.(ško...'!J30</f>
        <v>0</v>
      </c>
      <c r="AH123" s="188"/>
      <c r="AI123" s="188"/>
      <c r="AJ123" s="188"/>
      <c r="AK123" s="188"/>
      <c r="AL123" s="188"/>
      <c r="AM123" s="188"/>
      <c r="AN123" s="187">
        <f t="shared" si="0"/>
        <v>0</v>
      </c>
      <c r="AO123" s="188"/>
      <c r="AP123" s="188"/>
      <c r="AQ123" s="74" t="s">
        <v>84</v>
      </c>
      <c r="AR123" s="71"/>
      <c r="AS123" s="75">
        <v>0</v>
      </c>
      <c r="AT123" s="76">
        <f t="shared" si="1"/>
        <v>0</v>
      </c>
      <c r="AU123" s="77">
        <f>'CH 01 - Chodba 1.n.p.(ško...'!P122</f>
        <v>0</v>
      </c>
      <c r="AV123" s="76">
        <f>'CH 01 - Chodba 1.n.p.(ško...'!J33</f>
        <v>0</v>
      </c>
      <c r="AW123" s="76">
        <f>'CH 01 - Chodba 1.n.p.(ško...'!J34</f>
        <v>0</v>
      </c>
      <c r="AX123" s="76">
        <f>'CH 01 - Chodba 1.n.p.(ško...'!J35</f>
        <v>0</v>
      </c>
      <c r="AY123" s="76">
        <f>'CH 01 - Chodba 1.n.p.(ško...'!J36</f>
        <v>0</v>
      </c>
      <c r="AZ123" s="76">
        <f>'CH 01 - Chodba 1.n.p.(ško...'!F33</f>
        <v>0</v>
      </c>
      <c r="BA123" s="76">
        <f>'CH 01 - Chodba 1.n.p.(ško...'!F34</f>
        <v>0</v>
      </c>
      <c r="BB123" s="76">
        <f>'CH 01 - Chodba 1.n.p.(ško...'!F35</f>
        <v>0</v>
      </c>
      <c r="BC123" s="76">
        <f>'CH 01 - Chodba 1.n.p.(ško...'!F36</f>
        <v>0</v>
      </c>
      <c r="BD123" s="78">
        <f>'CH 01 - Chodba 1.n.p.(ško...'!F37</f>
        <v>0</v>
      </c>
      <c r="BT123" s="79" t="s">
        <v>85</v>
      </c>
      <c r="BV123" s="79" t="s">
        <v>79</v>
      </c>
      <c r="BW123" s="79" t="s">
        <v>171</v>
      </c>
      <c r="BX123" s="79" t="s">
        <v>5</v>
      </c>
      <c r="CL123" s="79" t="s">
        <v>1</v>
      </c>
      <c r="CM123" s="79" t="s">
        <v>87</v>
      </c>
    </row>
    <row r="124" spans="1:91" s="6" customFormat="1" ht="16.5" customHeight="1">
      <c r="A124" s="70" t="s">
        <v>81</v>
      </c>
      <c r="B124" s="71"/>
      <c r="C124" s="72"/>
      <c r="D124" s="201" t="s">
        <v>172</v>
      </c>
      <c r="E124" s="201"/>
      <c r="F124" s="201"/>
      <c r="G124" s="201"/>
      <c r="H124" s="201"/>
      <c r="I124" s="73"/>
      <c r="J124" s="201" t="s">
        <v>173</v>
      </c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187">
        <f>'CH 02 - Chodba 2.n.p.'!J30</f>
        <v>0</v>
      </c>
      <c r="AH124" s="188"/>
      <c r="AI124" s="188"/>
      <c r="AJ124" s="188"/>
      <c r="AK124" s="188"/>
      <c r="AL124" s="188"/>
      <c r="AM124" s="188"/>
      <c r="AN124" s="187">
        <f t="shared" si="0"/>
        <v>0</v>
      </c>
      <c r="AO124" s="188"/>
      <c r="AP124" s="188"/>
      <c r="AQ124" s="74" t="s">
        <v>84</v>
      </c>
      <c r="AR124" s="71"/>
      <c r="AS124" s="75">
        <v>0</v>
      </c>
      <c r="AT124" s="76">
        <f t="shared" si="1"/>
        <v>0</v>
      </c>
      <c r="AU124" s="77">
        <f>'CH 02 - Chodba 2.n.p.'!P120</f>
        <v>0</v>
      </c>
      <c r="AV124" s="76">
        <f>'CH 02 - Chodba 2.n.p.'!J33</f>
        <v>0</v>
      </c>
      <c r="AW124" s="76">
        <f>'CH 02 - Chodba 2.n.p.'!J34</f>
        <v>0</v>
      </c>
      <c r="AX124" s="76">
        <f>'CH 02 - Chodba 2.n.p.'!J35</f>
        <v>0</v>
      </c>
      <c r="AY124" s="76">
        <f>'CH 02 - Chodba 2.n.p.'!J36</f>
        <v>0</v>
      </c>
      <c r="AZ124" s="76">
        <f>'CH 02 - Chodba 2.n.p.'!F33</f>
        <v>0</v>
      </c>
      <c r="BA124" s="76">
        <f>'CH 02 - Chodba 2.n.p.'!F34</f>
        <v>0</v>
      </c>
      <c r="BB124" s="76">
        <f>'CH 02 - Chodba 2.n.p.'!F35</f>
        <v>0</v>
      </c>
      <c r="BC124" s="76">
        <f>'CH 02 - Chodba 2.n.p.'!F36</f>
        <v>0</v>
      </c>
      <c r="BD124" s="78">
        <f>'CH 02 - Chodba 2.n.p.'!F37</f>
        <v>0</v>
      </c>
      <c r="BT124" s="79" t="s">
        <v>85</v>
      </c>
      <c r="BV124" s="79" t="s">
        <v>79</v>
      </c>
      <c r="BW124" s="79" t="s">
        <v>174</v>
      </c>
      <c r="BX124" s="79" t="s">
        <v>5</v>
      </c>
      <c r="CL124" s="79" t="s">
        <v>1</v>
      </c>
      <c r="CM124" s="79" t="s">
        <v>87</v>
      </c>
    </row>
    <row r="125" spans="1:91" s="6" customFormat="1" ht="16.5" customHeight="1">
      <c r="A125" s="70" t="s">
        <v>81</v>
      </c>
      <c r="B125" s="71"/>
      <c r="C125" s="72"/>
      <c r="D125" s="201" t="s">
        <v>175</v>
      </c>
      <c r="E125" s="201"/>
      <c r="F125" s="201"/>
      <c r="G125" s="201"/>
      <c r="H125" s="201"/>
      <c r="I125" s="73"/>
      <c r="J125" s="201" t="s">
        <v>176</v>
      </c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187">
        <f>'CH 03 - Chodba 3.n.p.'!J30</f>
        <v>0</v>
      </c>
      <c r="AH125" s="188"/>
      <c r="AI125" s="188"/>
      <c r="AJ125" s="188"/>
      <c r="AK125" s="188"/>
      <c r="AL125" s="188"/>
      <c r="AM125" s="188"/>
      <c r="AN125" s="187">
        <f t="shared" si="0"/>
        <v>0</v>
      </c>
      <c r="AO125" s="188"/>
      <c r="AP125" s="188"/>
      <c r="AQ125" s="74" t="s">
        <v>84</v>
      </c>
      <c r="AR125" s="71"/>
      <c r="AS125" s="75">
        <v>0</v>
      </c>
      <c r="AT125" s="76">
        <f t="shared" si="1"/>
        <v>0</v>
      </c>
      <c r="AU125" s="77">
        <f>'CH 03 - Chodba 3.n.p.'!P120</f>
        <v>0</v>
      </c>
      <c r="AV125" s="76">
        <f>'CH 03 - Chodba 3.n.p.'!J33</f>
        <v>0</v>
      </c>
      <c r="AW125" s="76">
        <f>'CH 03 - Chodba 3.n.p.'!J34</f>
        <v>0</v>
      </c>
      <c r="AX125" s="76">
        <f>'CH 03 - Chodba 3.n.p.'!J35</f>
        <v>0</v>
      </c>
      <c r="AY125" s="76">
        <f>'CH 03 - Chodba 3.n.p.'!J36</f>
        <v>0</v>
      </c>
      <c r="AZ125" s="76">
        <f>'CH 03 - Chodba 3.n.p.'!F33</f>
        <v>0</v>
      </c>
      <c r="BA125" s="76">
        <f>'CH 03 - Chodba 3.n.p.'!F34</f>
        <v>0</v>
      </c>
      <c r="BB125" s="76">
        <f>'CH 03 - Chodba 3.n.p.'!F35</f>
        <v>0</v>
      </c>
      <c r="BC125" s="76">
        <f>'CH 03 - Chodba 3.n.p.'!F36</f>
        <v>0</v>
      </c>
      <c r="BD125" s="78">
        <f>'CH 03 - Chodba 3.n.p.'!F37</f>
        <v>0</v>
      </c>
      <c r="BT125" s="79" t="s">
        <v>85</v>
      </c>
      <c r="BV125" s="79" t="s">
        <v>79</v>
      </c>
      <c r="BW125" s="79" t="s">
        <v>177</v>
      </c>
      <c r="BX125" s="79" t="s">
        <v>5</v>
      </c>
      <c r="CL125" s="79" t="s">
        <v>1</v>
      </c>
      <c r="CM125" s="79" t="s">
        <v>87</v>
      </c>
    </row>
    <row r="126" spans="1:91" s="6" customFormat="1" ht="16.5" customHeight="1">
      <c r="A126" s="70" t="s">
        <v>81</v>
      </c>
      <c r="B126" s="71"/>
      <c r="C126" s="72"/>
      <c r="D126" s="201" t="s">
        <v>178</v>
      </c>
      <c r="E126" s="201"/>
      <c r="F126" s="201"/>
      <c r="G126" s="201"/>
      <c r="H126" s="201"/>
      <c r="I126" s="73"/>
      <c r="J126" s="201" t="s">
        <v>179</v>
      </c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187">
        <f>'DV 01 - Školka (dveře 153...'!J30</f>
        <v>0</v>
      </c>
      <c r="AH126" s="188"/>
      <c r="AI126" s="188"/>
      <c r="AJ126" s="188"/>
      <c r="AK126" s="188"/>
      <c r="AL126" s="188"/>
      <c r="AM126" s="188"/>
      <c r="AN126" s="187">
        <f t="shared" si="0"/>
        <v>0</v>
      </c>
      <c r="AO126" s="188"/>
      <c r="AP126" s="188"/>
      <c r="AQ126" s="74" t="s">
        <v>84</v>
      </c>
      <c r="AR126" s="71"/>
      <c r="AS126" s="75">
        <v>0</v>
      </c>
      <c r="AT126" s="76">
        <f t="shared" si="1"/>
        <v>0</v>
      </c>
      <c r="AU126" s="77">
        <f>'DV 01 - Školka (dveře 153...'!P123</f>
        <v>0</v>
      </c>
      <c r="AV126" s="76">
        <f>'DV 01 - Školka (dveře 153...'!J33</f>
        <v>0</v>
      </c>
      <c r="AW126" s="76">
        <f>'DV 01 - Školka (dveře 153...'!J34</f>
        <v>0</v>
      </c>
      <c r="AX126" s="76">
        <f>'DV 01 - Školka (dveře 153...'!J35</f>
        <v>0</v>
      </c>
      <c r="AY126" s="76">
        <f>'DV 01 - Školka (dveře 153...'!J36</f>
        <v>0</v>
      </c>
      <c r="AZ126" s="76">
        <f>'DV 01 - Školka (dveře 153...'!F33</f>
        <v>0</v>
      </c>
      <c r="BA126" s="76">
        <f>'DV 01 - Školka (dveře 153...'!F34</f>
        <v>0</v>
      </c>
      <c r="BB126" s="76">
        <f>'DV 01 - Školka (dveře 153...'!F35</f>
        <v>0</v>
      </c>
      <c r="BC126" s="76">
        <f>'DV 01 - Školka (dveře 153...'!F36</f>
        <v>0</v>
      </c>
      <c r="BD126" s="78">
        <f>'DV 01 - Školka (dveře 153...'!F37</f>
        <v>0</v>
      </c>
      <c r="BT126" s="79" t="s">
        <v>85</v>
      </c>
      <c r="BV126" s="79" t="s">
        <v>79</v>
      </c>
      <c r="BW126" s="79" t="s">
        <v>180</v>
      </c>
      <c r="BX126" s="79" t="s">
        <v>5</v>
      </c>
      <c r="CL126" s="79" t="s">
        <v>1</v>
      </c>
      <c r="CM126" s="79" t="s">
        <v>87</v>
      </c>
    </row>
    <row r="127" spans="1:91" s="6" customFormat="1" ht="24.75" customHeight="1">
      <c r="A127" s="70" t="s">
        <v>81</v>
      </c>
      <c r="B127" s="71"/>
      <c r="C127" s="72"/>
      <c r="D127" s="201" t="s">
        <v>181</v>
      </c>
      <c r="E127" s="201"/>
      <c r="F127" s="201"/>
      <c r="G127" s="201"/>
      <c r="H127" s="201"/>
      <c r="I127" s="73"/>
      <c r="J127" s="201" t="s">
        <v>182</v>
      </c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187">
        <f>'DV 02 - Chodba 2.NP dveře...'!J30</f>
        <v>0</v>
      </c>
      <c r="AH127" s="188"/>
      <c r="AI127" s="188"/>
      <c r="AJ127" s="188"/>
      <c r="AK127" s="188"/>
      <c r="AL127" s="188"/>
      <c r="AM127" s="188"/>
      <c r="AN127" s="187">
        <f t="shared" si="0"/>
        <v>0</v>
      </c>
      <c r="AO127" s="188"/>
      <c r="AP127" s="188"/>
      <c r="AQ127" s="74" t="s">
        <v>84</v>
      </c>
      <c r="AR127" s="71"/>
      <c r="AS127" s="75">
        <v>0</v>
      </c>
      <c r="AT127" s="76">
        <f t="shared" si="1"/>
        <v>0</v>
      </c>
      <c r="AU127" s="77">
        <f>'DV 02 - Chodba 2.NP dveře...'!P123</f>
        <v>0</v>
      </c>
      <c r="AV127" s="76">
        <f>'DV 02 - Chodba 2.NP dveře...'!J33</f>
        <v>0</v>
      </c>
      <c r="AW127" s="76">
        <f>'DV 02 - Chodba 2.NP dveře...'!J34</f>
        <v>0</v>
      </c>
      <c r="AX127" s="76">
        <f>'DV 02 - Chodba 2.NP dveře...'!J35</f>
        <v>0</v>
      </c>
      <c r="AY127" s="76">
        <f>'DV 02 - Chodba 2.NP dveře...'!J36</f>
        <v>0</v>
      </c>
      <c r="AZ127" s="76">
        <f>'DV 02 - Chodba 2.NP dveře...'!F33</f>
        <v>0</v>
      </c>
      <c r="BA127" s="76">
        <f>'DV 02 - Chodba 2.NP dveře...'!F34</f>
        <v>0</v>
      </c>
      <c r="BB127" s="76">
        <f>'DV 02 - Chodba 2.NP dveře...'!F35</f>
        <v>0</v>
      </c>
      <c r="BC127" s="76">
        <f>'DV 02 - Chodba 2.NP dveře...'!F36</f>
        <v>0</v>
      </c>
      <c r="BD127" s="78">
        <f>'DV 02 - Chodba 2.NP dveře...'!F37</f>
        <v>0</v>
      </c>
      <c r="BT127" s="79" t="s">
        <v>85</v>
      </c>
      <c r="BV127" s="79" t="s">
        <v>79</v>
      </c>
      <c r="BW127" s="79" t="s">
        <v>183</v>
      </c>
      <c r="BX127" s="79" t="s">
        <v>5</v>
      </c>
      <c r="CL127" s="79" t="s">
        <v>1</v>
      </c>
      <c r="CM127" s="79" t="s">
        <v>87</v>
      </c>
    </row>
    <row r="128" spans="1:91" s="6" customFormat="1" ht="24.75" customHeight="1">
      <c r="A128" s="70" t="s">
        <v>81</v>
      </c>
      <c r="B128" s="71"/>
      <c r="C128" s="72"/>
      <c r="D128" s="201" t="s">
        <v>184</v>
      </c>
      <c r="E128" s="201"/>
      <c r="F128" s="201"/>
      <c r="G128" s="201"/>
      <c r="H128" s="201"/>
      <c r="I128" s="73"/>
      <c r="J128" s="201" t="s">
        <v>185</v>
      </c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187">
        <f>'DV 03 - Chodba 2.NP dveře...'!J30</f>
        <v>0</v>
      </c>
      <c r="AH128" s="188"/>
      <c r="AI128" s="188"/>
      <c r="AJ128" s="188"/>
      <c r="AK128" s="188"/>
      <c r="AL128" s="188"/>
      <c r="AM128" s="188"/>
      <c r="AN128" s="187">
        <f t="shared" si="0"/>
        <v>0</v>
      </c>
      <c r="AO128" s="188"/>
      <c r="AP128" s="188"/>
      <c r="AQ128" s="74" t="s">
        <v>84</v>
      </c>
      <c r="AR128" s="71"/>
      <c r="AS128" s="75">
        <v>0</v>
      </c>
      <c r="AT128" s="76">
        <f t="shared" si="1"/>
        <v>0</v>
      </c>
      <c r="AU128" s="77">
        <f>'DV 03 - Chodba 2.NP dveře...'!P123</f>
        <v>0</v>
      </c>
      <c r="AV128" s="76">
        <f>'DV 03 - Chodba 2.NP dveře...'!J33</f>
        <v>0</v>
      </c>
      <c r="AW128" s="76">
        <f>'DV 03 - Chodba 2.NP dveře...'!J34</f>
        <v>0</v>
      </c>
      <c r="AX128" s="76">
        <f>'DV 03 - Chodba 2.NP dveře...'!J35</f>
        <v>0</v>
      </c>
      <c r="AY128" s="76">
        <f>'DV 03 - Chodba 2.NP dveře...'!J36</f>
        <v>0</v>
      </c>
      <c r="AZ128" s="76">
        <f>'DV 03 - Chodba 2.NP dveře...'!F33</f>
        <v>0</v>
      </c>
      <c r="BA128" s="76">
        <f>'DV 03 - Chodba 2.NP dveře...'!F34</f>
        <v>0</v>
      </c>
      <c r="BB128" s="76">
        <f>'DV 03 - Chodba 2.NP dveře...'!F35</f>
        <v>0</v>
      </c>
      <c r="BC128" s="76">
        <f>'DV 03 - Chodba 2.NP dveře...'!F36</f>
        <v>0</v>
      </c>
      <c r="BD128" s="78">
        <f>'DV 03 - Chodba 2.NP dveře...'!F37</f>
        <v>0</v>
      </c>
      <c r="BT128" s="79" t="s">
        <v>85</v>
      </c>
      <c r="BV128" s="79" t="s">
        <v>79</v>
      </c>
      <c r="BW128" s="79" t="s">
        <v>186</v>
      </c>
      <c r="BX128" s="79" t="s">
        <v>5</v>
      </c>
      <c r="CL128" s="79" t="s">
        <v>1</v>
      </c>
      <c r="CM128" s="79" t="s">
        <v>87</v>
      </c>
    </row>
    <row r="129" spans="1:91" s="6" customFormat="1" ht="24.75" customHeight="1">
      <c r="A129" s="70" t="s">
        <v>81</v>
      </c>
      <c r="B129" s="71"/>
      <c r="C129" s="72"/>
      <c r="D129" s="201" t="s">
        <v>187</v>
      </c>
      <c r="E129" s="201"/>
      <c r="F129" s="201"/>
      <c r="G129" s="201"/>
      <c r="H129" s="201"/>
      <c r="I129" s="73"/>
      <c r="J129" s="201" t="s">
        <v>188</v>
      </c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187">
        <f>'DV 04 - Chodba 3.NP dveře...'!J30</f>
        <v>0</v>
      </c>
      <c r="AH129" s="188"/>
      <c r="AI129" s="188"/>
      <c r="AJ129" s="188"/>
      <c r="AK129" s="188"/>
      <c r="AL129" s="188"/>
      <c r="AM129" s="188"/>
      <c r="AN129" s="187">
        <f t="shared" si="0"/>
        <v>0</v>
      </c>
      <c r="AO129" s="188"/>
      <c r="AP129" s="188"/>
      <c r="AQ129" s="74" t="s">
        <v>84</v>
      </c>
      <c r="AR129" s="71"/>
      <c r="AS129" s="75">
        <v>0</v>
      </c>
      <c r="AT129" s="76">
        <f t="shared" si="1"/>
        <v>0</v>
      </c>
      <c r="AU129" s="77">
        <f>'DV 04 - Chodba 3.NP dveře...'!P123</f>
        <v>0</v>
      </c>
      <c r="AV129" s="76">
        <f>'DV 04 - Chodba 3.NP dveře...'!J33</f>
        <v>0</v>
      </c>
      <c r="AW129" s="76">
        <f>'DV 04 - Chodba 3.NP dveře...'!J34</f>
        <v>0</v>
      </c>
      <c r="AX129" s="76">
        <f>'DV 04 - Chodba 3.NP dveře...'!J35</f>
        <v>0</v>
      </c>
      <c r="AY129" s="76">
        <f>'DV 04 - Chodba 3.NP dveře...'!J36</f>
        <v>0</v>
      </c>
      <c r="AZ129" s="76">
        <f>'DV 04 - Chodba 3.NP dveře...'!F33</f>
        <v>0</v>
      </c>
      <c r="BA129" s="76">
        <f>'DV 04 - Chodba 3.NP dveře...'!F34</f>
        <v>0</v>
      </c>
      <c r="BB129" s="76">
        <f>'DV 04 - Chodba 3.NP dveře...'!F35</f>
        <v>0</v>
      </c>
      <c r="BC129" s="76">
        <f>'DV 04 - Chodba 3.NP dveře...'!F36</f>
        <v>0</v>
      </c>
      <c r="BD129" s="78">
        <f>'DV 04 - Chodba 3.NP dveře...'!F37</f>
        <v>0</v>
      </c>
      <c r="BT129" s="79" t="s">
        <v>85</v>
      </c>
      <c r="BV129" s="79" t="s">
        <v>79</v>
      </c>
      <c r="BW129" s="79" t="s">
        <v>189</v>
      </c>
      <c r="BX129" s="79" t="s">
        <v>5</v>
      </c>
      <c r="CL129" s="79" t="s">
        <v>1</v>
      </c>
      <c r="CM129" s="79" t="s">
        <v>87</v>
      </c>
    </row>
    <row r="130" spans="1:91" s="6" customFormat="1" ht="24.75" customHeight="1">
      <c r="A130" s="70" t="s">
        <v>81</v>
      </c>
      <c r="B130" s="71"/>
      <c r="C130" s="72"/>
      <c r="D130" s="201" t="s">
        <v>190</v>
      </c>
      <c r="E130" s="201"/>
      <c r="F130" s="201"/>
      <c r="G130" s="201"/>
      <c r="H130" s="201"/>
      <c r="I130" s="73"/>
      <c r="J130" s="201" t="s">
        <v>191</v>
      </c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187">
        <f>'DV 05 - Chodba 3.NP dveře...'!J30</f>
        <v>0</v>
      </c>
      <c r="AH130" s="188"/>
      <c r="AI130" s="188"/>
      <c r="AJ130" s="188"/>
      <c r="AK130" s="188"/>
      <c r="AL130" s="188"/>
      <c r="AM130" s="188"/>
      <c r="AN130" s="187">
        <f t="shared" si="0"/>
        <v>0</v>
      </c>
      <c r="AO130" s="188"/>
      <c r="AP130" s="188"/>
      <c r="AQ130" s="74" t="s">
        <v>84</v>
      </c>
      <c r="AR130" s="71"/>
      <c r="AS130" s="80">
        <v>0</v>
      </c>
      <c r="AT130" s="81">
        <f t="shared" si="1"/>
        <v>0</v>
      </c>
      <c r="AU130" s="82">
        <f>'DV 05 - Chodba 3.NP dveře...'!P123</f>
        <v>0</v>
      </c>
      <c r="AV130" s="81">
        <f>'DV 05 - Chodba 3.NP dveře...'!J33</f>
        <v>0</v>
      </c>
      <c r="AW130" s="81">
        <f>'DV 05 - Chodba 3.NP dveře...'!J34</f>
        <v>0</v>
      </c>
      <c r="AX130" s="81">
        <f>'DV 05 - Chodba 3.NP dveře...'!J35</f>
        <v>0</v>
      </c>
      <c r="AY130" s="81">
        <f>'DV 05 - Chodba 3.NP dveře...'!J36</f>
        <v>0</v>
      </c>
      <c r="AZ130" s="81">
        <f>'DV 05 - Chodba 3.NP dveře...'!F33</f>
        <v>0</v>
      </c>
      <c r="BA130" s="81">
        <f>'DV 05 - Chodba 3.NP dveře...'!F34</f>
        <v>0</v>
      </c>
      <c r="BB130" s="81">
        <f>'DV 05 - Chodba 3.NP dveře...'!F35</f>
        <v>0</v>
      </c>
      <c r="BC130" s="81">
        <f>'DV 05 - Chodba 3.NP dveře...'!F36</f>
        <v>0</v>
      </c>
      <c r="BD130" s="83">
        <f>'DV 05 - Chodba 3.NP dveře...'!F37</f>
        <v>0</v>
      </c>
      <c r="BT130" s="79" t="s">
        <v>85</v>
      </c>
      <c r="BV130" s="79" t="s">
        <v>79</v>
      </c>
      <c r="BW130" s="79" t="s">
        <v>192</v>
      </c>
      <c r="BX130" s="79" t="s">
        <v>5</v>
      </c>
      <c r="CL130" s="79" t="s">
        <v>1</v>
      </c>
      <c r="CM130" s="79" t="s">
        <v>87</v>
      </c>
    </row>
    <row r="131" spans="1:91" s="1" customFormat="1" ht="30" customHeight="1">
      <c r="B131" s="28"/>
      <c r="AR131" s="28"/>
    </row>
    <row r="132" spans="1:91" s="1" customFormat="1" ht="6.95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28"/>
    </row>
  </sheetData>
  <sheetProtection algorithmName="SHA-512" hashValue="Khw/9uNFGPtE5XwlvP8HW6fsxr7LNKGQ/TJu8vRE8mEHswg0JYoZgmIEkCjPKRBXo+/2+x4KbAPMlZSlw/gdUg==" saltValue="87DHJiLZaRkst/u6CHVwCAJQy8Zr14mUUpu5fW5MATOzJyw9G01B1SBMEK3gy55is41cn++ulfvmCoPF8zCI1w==" spinCount="100000" sheet="1" objects="1" scenarios="1" formatColumns="0" formatRows="0"/>
  <mergeCells count="182">
    <mergeCell ref="D125:H125"/>
    <mergeCell ref="D126:H126"/>
    <mergeCell ref="D127:H127"/>
    <mergeCell ref="D128:H128"/>
    <mergeCell ref="D129:H129"/>
    <mergeCell ref="D130:H130"/>
    <mergeCell ref="D97:H97"/>
    <mergeCell ref="D96:H96"/>
    <mergeCell ref="D99:H99"/>
    <mergeCell ref="D119:H119"/>
    <mergeCell ref="D120:H120"/>
    <mergeCell ref="D121:H121"/>
    <mergeCell ref="D122:H122"/>
    <mergeCell ref="D123:H123"/>
    <mergeCell ref="D124:H124"/>
    <mergeCell ref="J130:AF130"/>
    <mergeCell ref="AM87:AN87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D98:H98"/>
    <mergeCell ref="D95:H95"/>
    <mergeCell ref="J121:AF121"/>
    <mergeCell ref="J122:AF122"/>
    <mergeCell ref="J123:AF123"/>
    <mergeCell ref="J124:AF124"/>
    <mergeCell ref="J125:AF125"/>
    <mergeCell ref="J126:AF126"/>
    <mergeCell ref="J127:AF127"/>
    <mergeCell ref="J128:AF128"/>
    <mergeCell ref="J129:AF129"/>
    <mergeCell ref="J118:AF118"/>
    <mergeCell ref="J105:AF105"/>
    <mergeCell ref="J100:AF100"/>
    <mergeCell ref="J104:AF104"/>
    <mergeCell ref="J103:AF103"/>
    <mergeCell ref="J111:AF111"/>
    <mergeCell ref="L85:AO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6:AP126"/>
    <mergeCell ref="AG126:AM126"/>
    <mergeCell ref="AN127:AP127"/>
    <mergeCell ref="AG127:AM127"/>
    <mergeCell ref="AN128:AP128"/>
    <mergeCell ref="AG128:AM128"/>
    <mergeCell ref="AN129:AP129"/>
    <mergeCell ref="AG129:AM129"/>
    <mergeCell ref="AN130:AP130"/>
    <mergeCell ref="AG130:AM130"/>
    <mergeCell ref="AG121:AM121"/>
    <mergeCell ref="AN121:AP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11:AP111"/>
    <mergeCell ref="AG111:AM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G109:AM109"/>
    <mergeCell ref="AN109:AP109"/>
    <mergeCell ref="AN110:AP110"/>
    <mergeCell ref="AG110:AM110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I92:AF92"/>
    <mergeCell ref="J101:AF101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202 - Místnost č.202'!C2" display="/" xr:uid="{00000000-0004-0000-0000-000000000000}"/>
    <hyperlink ref="A96" location="'203 - Místnost č.203'!C2" display="/" xr:uid="{00000000-0004-0000-0000-000001000000}"/>
    <hyperlink ref="A97" location="'204 - Místnost č.204'!C2" display="/" xr:uid="{00000000-0004-0000-0000-000002000000}"/>
    <hyperlink ref="A98" location="'205 - Místnost č.205'!C2" display="/" xr:uid="{00000000-0004-0000-0000-000003000000}"/>
    <hyperlink ref="A99" location="'206 - Místnost č.206'!C2" display="/" xr:uid="{00000000-0004-0000-0000-000004000000}"/>
    <hyperlink ref="A100" location="'207 - Místnost č.207'!C2" display="/" xr:uid="{00000000-0004-0000-0000-000005000000}"/>
    <hyperlink ref="A101" location="'208 - Místnost č.208'!C2" display="/" xr:uid="{00000000-0004-0000-0000-000006000000}"/>
    <hyperlink ref="A102" location="'209 - Místnost č.209'!C2" display="/" xr:uid="{00000000-0004-0000-0000-000007000000}"/>
    <hyperlink ref="A103" location="'210 - Místnost č.210'!C2" display="/" xr:uid="{00000000-0004-0000-0000-000008000000}"/>
    <hyperlink ref="A104" location="'211 - Místnost č.211'!C2" display="/" xr:uid="{00000000-0004-0000-0000-000009000000}"/>
    <hyperlink ref="A105" location="'212 - Místnost č.212'!C2" display="/" xr:uid="{00000000-0004-0000-0000-00000A000000}"/>
    <hyperlink ref="A106" location="'213 - Místnost č.213'!C2" display="/" xr:uid="{00000000-0004-0000-0000-00000B000000}"/>
    <hyperlink ref="A107" location="'214 - Místnost č.214'!C2" display="/" xr:uid="{00000000-0004-0000-0000-00000C000000}"/>
    <hyperlink ref="A108" location="'215 - Místnost č.215'!C2" display="/" xr:uid="{00000000-0004-0000-0000-00000D000000}"/>
    <hyperlink ref="A109" location="'302 - Místnost č.302'!C2" display="/" xr:uid="{00000000-0004-0000-0000-00000E000000}"/>
    <hyperlink ref="A110" location="'303 - Místnost č.303'!C2" display="/" xr:uid="{00000000-0004-0000-0000-00000F000000}"/>
    <hyperlink ref="A111" location="'304 - Místnost č.304'!C2" display="/" xr:uid="{00000000-0004-0000-0000-000010000000}"/>
    <hyperlink ref="A112" location="'305 - Místnost č.305'!C2" display="/" xr:uid="{00000000-0004-0000-0000-000011000000}"/>
    <hyperlink ref="A113" location="'306 - Místnost č.306'!C2" display="/" xr:uid="{00000000-0004-0000-0000-000012000000}"/>
    <hyperlink ref="A114" location="'307 - Místnost č.307'!C2" display="/" xr:uid="{00000000-0004-0000-0000-000013000000}"/>
    <hyperlink ref="A115" location="'308 - Místnost č.308'!C2" display="/" xr:uid="{00000000-0004-0000-0000-000014000000}"/>
    <hyperlink ref="A116" location="'309 - Místnost č.309'!C2" display="/" xr:uid="{00000000-0004-0000-0000-000015000000}"/>
    <hyperlink ref="A117" location="'310 - Místnost č.310'!C2" display="/" xr:uid="{00000000-0004-0000-0000-000016000000}"/>
    <hyperlink ref="A118" location="'311 - Místnost č.311'!C2" display="/" xr:uid="{00000000-0004-0000-0000-000017000000}"/>
    <hyperlink ref="A119" location="'312 - Místnost č.312'!C2" display="/" xr:uid="{00000000-0004-0000-0000-000018000000}"/>
    <hyperlink ref="A120" location="'313 - Místnost č.313'!C2" display="/" xr:uid="{00000000-0004-0000-0000-000019000000}"/>
    <hyperlink ref="A121" location="'314 - Místnost č.314'!C2" display="/" xr:uid="{00000000-0004-0000-0000-00001A000000}"/>
    <hyperlink ref="A122" location="'315 - Místnost č.315'!C2" display="/" xr:uid="{00000000-0004-0000-0000-00001B000000}"/>
    <hyperlink ref="A123" location="'CH 01 - Chodba 1.n.p.(ško...'!C2" display="/" xr:uid="{00000000-0004-0000-0000-00001C000000}"/>
    <hyperlink ref="A124" location="'CH 02 - Chodba 2.n.p.'!C2" display="/" xr:uid="{00000000-0004-0000-0000-00001D000000}"/>
    <hyperlink ref="A125" location="'CH 03 - Chodba 3.n.p.'!C2" display="/" xr:uid="{00000000-0004-0000-0000-00001E000000}"/>
    <hyperlink ref="A126" location="'DV 01 - Školka (dveře 153...'!C2" display="/" xr:uid="{00000000-0004-0000-0000-00001F000000}"/>
    <hyperlink ref="A127" location="'DV 02 - Chodba 2.NP dveře...'!C2" display="/" xr:uid="{00000000-0004-0000-0000-000020000000}"/>
    <hyperlink ref="A128" location="'DV 03 - Chodba 2.NP dveře...'!C2" display="/" xr:uid="{00000000-0004-0000-0000-000021000000}"/>
    <hyperlink ref="A129" location="'DV 04 - Chodba 3.NP dveře...'!C2" display="/" xr:uid="{00000000-0004-0000-0000-000022000000}"/>
    <hyperlink ref="A130" location="'DV 05 - Chodba 3.NP dveře...'!C2" display="/" xr:uid="{00000000-0004-0000-0000-00002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748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ROUND((SUM(BE121:BE177)),  2)</f>
        <v>0</v>
      </c>
      <c r="I33" s="88">
        <v>0.21</v>
      </c>
      <c r="J33" s="87">
        <f>ROUND(((SUM(BE121:BE177))*I33),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ROUND((SUM(BF121:BF177)),  2)</f>
        <v>0</v>
      </c>
      <c r="I34" s="88">
        <v>0.12</v>
      </c>
      <c r="J34" s="87">
        <f>ROUND(((SUM(BF121:BF177))*I34),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ROUND((SUM(BG121:BG177)),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ROUND((SUM(BH121:BH177)),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ROUND((SUM(BI121:BI177)),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210 - Místnost č.210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J138</f>
        <v>0</v>
      </c>
      <c r="L100" s="100"/>
    </row>
    <row r="101" spans="2:12" s="8" customFormat="1" ht="24.95" customHeight="1">
      <c r="B101" s="100"/>
      <c r="D101" s="101" t="s">
        <v>206</v>
      </c>
      <c r="E101" s="102"/>
      <c r="F101" s="102"/>
      <c r="G101" s="102"/>
      <c r="H101" s="102"/>
      <c r="I101" s="102"/>
      <c r="J101" s="103">
        <f>J165</f>
        <v>0</v>
      </c>
      <c r="L101" s="100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207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>
      <c r="B112" s="28"/>
      <c r="C112" s="23" t="s">
        <v>194</v>
      </c>
      <c r="L112" s="28"/>
    </row>
    <row r="113" spans="2:65" s="1" customFormat="1" ht="16.5" customHeight="1">
      <c r="B113" s="28"/>
      <c r="E113" s="202" t="str">
        <f>E9</f>
        <v>210 - Místnost č.210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>
      <c r="B119" s="28"/>
      <c r="L119" s="28"/>
    </row>
    <row r="120" spans="2:65" s="9" customFormat="1" ht="29.25" customHeight="1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P122+P125+P135+P138+P165</f>
        <v>0</v>
      </c>
      <c r="Q121" s="49"/>
      <c r="R121" s="110">
        <f>R122+R125+R135+R138+R165</f>
        <v>0.29060385999999999</v>
      </c>
      <c r="S121" s="49"/>
      <c r="T121" s="111">
        <f>T122+T125+T135+T138+T165</f>
        <v>7.6157900000000001E-2</v>
      </c>
      <c r="AT121" s="13" t="s">
        <v>76</v>
      </c>
      <c r="AU121" s="13" t="s">
        <v>200</v>
      </c>
      <c r="BK121" s="112">
        <f>BK122+BK125+BK135+BK138+BK165</f>
        <v>0</v>
      </c>
    </row>
    <row r="122" spans="2:65" s="10" customFormat="1" ht="25.9" customHeight="1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SUM(P123:P124)</f>
        <v>0</v>
      </c>
      <c r="R122" s="119">
        <f>SUM(R123:R124)</f>
        <v>6.5800000000000006E-4</v>
      </c>
      <c r="T122" s="120">
        <f>SUM(T123:T124)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SUM(BK123:BK124)</f>
        <v>0</v>
      </c>
    </row>
    <row r="123" spans="2:65" s="1" customFormat="1" ht="37.9" customHeight="1">
      <c r="B123" s="28"/>
      <c r="C123" s="123" t="s">
        <v>85</v>
      </c>
      <c r="D123" s="123" t="s">
        <v>223</v>
      </c>
      <c r="E123" s="124" t="s">
        <v>224</v>
      </c>
      <c r="F123" s="125" t="s">
        <v>225</v>
      </c>
      <c r="G123" s="126" t="s">
        <v>226</v>
      </c>
      <c r="H123" s="127">
        <v>16.45</v>
      </c>
      <c r="I123" s="128"/>
      <c r="J123" s="129">
        <f>ROUND(I123*H123,2)</f>
        <v>0</v>
      </c>
      <c r="K123" s="130"/>
      <c r="L123" s="28"/>
      <c r="M123" s="131" t="s">
        <v>1</v>
      </c>
      <c r="N123" s="132" t="s">
        <v>42</v>
      </c>
      <c r="P123" s="133">
        <f>O123*H123</f>
        <v>0</v>
      </c>
      <c r="Q123" s="133">
        <v>4.0000000000000003E-5</v>
      </c>
      <c r="R123" s="133">
        <f>Q123*H123</f>
        <v>6.5800000000000006E-4</v>
      </c>
      <c r="S123" s="133">
        <v>0</v>
      </c>
      <c r="T123" s="134">
        <f>S123*H123</f>
        <v>0</v>
      </c>
      <c r="AR123" s="135" t="s">
        <v>227</v>
      </c>
      <c r="AT123" s="135" t="s">
        <v>223</v>
      </c>
      <c r="AU123" s="135" t="s">
        <v>85</v>
      </c>
      <c r="AY123" s="13" t="s">
        <v>222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85</v>
      </c>
      <c r="BK123" s="136">
        <f>ROUND(I123*H123,2)</f>
        <v>0</v>
      </c>
      <c r="BL123" s="13" t="s">
        <v>227</v>
      </c>
      <c r="BM123" s="135" t="s">
        <v>749</v>
      </c>
    </row>
    <row r="124" spans="2:65" s="1" customFormat="1" ht="11.25">
      <c r="B124" s="28"/>
      <c r="D124" s="137" t="s">
        <v>229</v>
      </c>
      <c r="F124" s="138" t="s">
        <v>230</v>
      </c>
      <c r="I124" s="139"/>
      <c r="L124" s="28"/>
      <c r="M124" s="140"/>
      <c r="T124" s="52"/>
      <c r="AT124" s="13" t="s">
        <v>229</v>
      </c>
      <c r="AU124" s="13" t="s">
        <v>85</v>
      </c>
    </row>
    <row r="125" spans="2:65" s="10" customFormat="1" ht="25.9" customHeight="1">
      <c r="B125" s="113"/>
      <c r="D125" s="114" t="s">
        <v>76</v>
      </c>
      <c r="E125" s="115" t="s">
        <v>231</v>
      </c>
      <c r="F125" s="115" t="s">
        <v>232</v>
      </c>
      <c r="I125" s="116"/>
      <c r="J125" s="117">
        <f>BK125</f>
        <v>0</v>
      </c>
      <c r="L125" s="113"/>
      <c r="M125" s="118"/>
      <c r="P125" s="119">
        <f>SUM(P126:P134)</f>
        <v>0</v>
      </c>
      <c r="R125" s="119">
        <f>SUM(R126:R134)</f>
        <v>0</v>
      </c>
      <c r="T125" s="120">
        <f>SUM(T126:T134)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SUM(BK126:BK134)</f>
        <v>0</v>
      </c>
    </row>
    <row r="126" spans="2:65" s="1" customFormat="1" ht="37.9" customHeight="1">
      <c r="B126" s="28"/>
      <c r="C126" s="123" t="s">
        <v>87</v>
      </c>
      <c r="D126" s="123" t="s">
        <v>223</v>
      </c>
      <c r="E126" s="124" t="s">
        <v>233</v>
      </c>
      <c r="F126" s="125" t="s">
        <v>234</v>
      </c>
      <c r="G126" s="126" t="s">
        <v>235</v>
      </c>
      <c r="H126" s="127">
        <v>7.5999999999999998E-2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750</v>
      </c>
    </row>
    <row r="127" spans="2:65" s="1" customFormat="1" ht="11.25">
      <c r="B127" s="28"/>
      <c r="D127" s="137" t="s">
        <v>229</v>
      </c>
      <c r="F127" s="138" t="s">
        <v>430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" customFormat="1" ht="33" customHeight="1">
      <c r="B128" s="28"/>
      <c r="C128" s="123" t="s">
        <v>238</v>
      </c>
      <c r="D128" s="123" t="s">
        <v>223</v>
      </c>
      <c r="E128" s="124" t="s">
        <v>239</v>
      </c>
      <c r="F128" s="125" t="s">
        <v>240</v>
      </c>
      <c r="G128" s="126" t="s">
        <v>235</v>
      </c>
      <c r="H128" s="127">
        <v>7.5999999999999998E-2</v>
      </c>
      <c r="I128" s="128"/>
      <c r="J128" s="129">
        <f>ROUND(I128*H128,2)</f>
        <v>0</v>
      </c>
      <c r="K128" s="130"/>
      <c r="L128" s="28"/>
      <c r="M128" s="131" t="s">
        <v>1</v>
      </c>
      <c r="N128" s="132" t="s">
        <v>42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227</v>
      </c>
      <c r="AT128" s="135" t="s">
        <v>223</v>
      </c>
      <c r="AU128" s="135" t="s">
        <v>85</v>
      </c>
      <c r="AY128" s="13" t="s">
        <v>222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85</v>
      </c>
      <c r="BK128" s="136">
        <f>ROUND(I128*H128,2)</f>
        <v>0</v>
      </c>
      <c r="BL128" s="13" t="s">
        <v>227</v>
      </c>
      <c r="BM128" s="135" t="s">
        <v>751</v>
      </c>
    </row>
    <row r="129" spans="2:65" s="1" customFormat="1" ht="11.25">
      <c r="B129" s="28"/>
      <c r="D129" s="137" t="s">
        <v>229</v>
      </c>
      <c r="F129" s="138" t="s">
        <v>432</v>
      </c>
      <c r="I129" s="139"/>
      <c r="L129" s="28"/>
      <c r="M129" s="140"/>
      <c r="T129" s="52"/>
      <c r="AT129" s="13" t="s">
        <v>229</v>
      </c>
      <c r="AU129" s="13" t="s">
        <v>85</v>
      </c>
    </row>
    <row r="130" spans="2:65" s="1" customFormat="1" ht="44.25" customHeight="1">
      <c r="B130" s="28"/>
      <c r="C130" s="123" t="s">
        <v>227</v>
      </c>
      <c r="D130" s="123" t="s">
        <v>223</v>
      </c>
      <c r="E130" s="124" t="s">
        <v>243</v>
      </c>
      <c r="F130" s="125" t="s">
        <v>244</v>
      </c>
      <c r="G130" s="126" t="s">
        <v>235</v>
      </c>
      <c r="H130" s="127">
        <v>1.0640000000000001</v>
      </c>
      <c r="I130" s="128"/>
      <c r="J130" s="129">
        <f>ROUND(I130*H130,2)</f>
        <v>0</v>
      </c>
      <c r="K130" s="130"/>
      <c r="L130" s="28"/>
      <c r="M130" s="131" t="s">
        <v>1</v>
      </c>
      <c r="N130" s="132" t="s">
        <v>42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227</v>
      </c>
      <c r="AT130" s="135" t="s">
        <v>223</v>
      </c>
      <c r="AU130" s="135" t="s">
        <v>85</v>
      </c>
      <c r="AY130" s="13" t="s">
        <v>222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85</v>
      </c>
      <c r="BK130" s="136">
        <f>ROUND(I130*H130,2)</f>
        <v>0</v>
      </c>
      <c r="BL130" s="13" t="s">
        <v>227</v>
      </c>
      <c r="BM130" s="135" t="s">
        <v>752</v>
      </c>
    </row>
    <row r="131" spans="2:65" s="1" customFormat="1" ht="11.25">
      <c r="B131" s="28"/>
      <c r="D131" s="137" t="s">
        <v>229</v>
      </c>
      <c r="F131" s="138" t="s">
        <v>434</v>
      </c>
      <c r="I131" s="139"/>
      <c r="L131" s="28"/>
      <c r="M131" s="140"/>
      <c r="T131" s="52"/>
      <c r="AT131" s="13" t="s">
        <v>229</v>
      </c>
      <c r="AU131" s="13" t="s">
        <v>85</v>
      </c>
    </row>
    <row r="132" spans="2:65" s="11" customFormat="1" ht="11.25">
      <c r="B132" s="141"/>
      <c r="D132" s="142" t="s">
        <v>247</v>
      </c>
      <c r="F132" s="143" t="s">
        <v>753</v>
      </c>
      <c r="H132" s="144">
        <v>1.0640000000000001</v>
      </c>
      <c r="I132" s="145"/>
      <c r="L132" s="141"/>
      <c r="M132" s="146"/>
      <c r="T132" s="147"/>
      <c r="AT132" s="148" t="s">
        <v>247</v>
      </c>
      <c r="AU132" s="148" t="s">
        <v>85</v>
      </c>
      <c r="AV132" s="11" t="s">
        <v>87</v>
      </c>
      <c r="AW132" s="11" t="s">
        <v>4</v>
      </c>
      <c r="AX132" s="11" t="s">
        <v>85</v>
      </c>
      <c r="AY132" s="148" t="s">
        <v>222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7.5999999999999998E-2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754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SUM(P136:P137)</f>
        <v>0</v>
      </c>
      <c r="R135" s="119">
        <f>SUM(R136:R137)</f>
        <v>0</v>
      </c>
      <c r="T135" s="120">
        <f>SUM(T136:T137)</f>
        <v>1E-3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SUM(BK136:BK137)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755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305</v>
      </c>
      <c r="F138" s="115" t="s">
        <v>306</v>
      </c>
      <c r="I138" s="116"/>
      <c r="J138" s="117">
        <f>BK138</f>
        <v>0</v>
      </c>
      <c r="L138" s="113"/>
      <c r="M138" s="118"/>
      <c r="P138" s="119">
        <f>SUM(P139:P164)</f>
        <v>0</v>
      </c>
      <c r="R138" s="119">
        <f>SUM(R139:R164)</f>
        <v>0.17885776</v>
      </c>
      <c r="T138" s="120">
        <f>SUM(T139:T164)</f>
        <v>5.4377999999999996E-2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SUM(BK139:BK164)</f>
        <v>0</v>
      </c>
    </row>
    <row r="139" spans="2:65" s="1" customFormat="1" ht="33" customHeight="1">
      <c r="B139" s="28"/>
      <c r="C139" s="123" t="s">
        <v>263</v>
      </c>
      <c r="D139" s="123" t="s">
        <v>223</v>
      </c>
      <c r="E139" s="124" t="s">
        <v>307</v>
      </c>
      <c r="F139" s="125" t="s">
        <v>308</v>
      </c>
      <c r="G139" s="126" t="s">
        <v>226</v>
      </c>
      <c r="H139" s="127">
        <v>16.45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756</v>
      </c>
    </row>
    <row r="140" spans="2:65" s="1" customFormat="1" ht="11.25">
      <c r="B140" s="28"/>
      <c r="D140" s="137" t="s">
        <v>229</v>
      </c>
      <c r="F140" s="138" t="s">
        <v>468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268</v>
      </c>
      <c r="D141" s="123" t="s">
        <v>223</v>
      </c>
      <c r="E141" s="124" t="s">
        <v>312</v>
      </c>
      <c r="F141" s="125" t="s">
        <v>313</v>
      </c>
      <c r="G141" s="126" t="s">
        <v>226</v>
      </c>
      <c r="H141" s="127">
        <v>16.45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3.0000000000000001E-5</v>
      </c>
      <c r="R141" s="133">
        <f>Q141*H141</f>
        <v>4.9350000000000002E-4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757</v>
      </c>
    </row>
    <row r="142" spans="2:65" s="1" customFormat="1" ht="11.25">
      <c r="B142" s="28"/>
      <c r="D142" s="137" t="s">
        <v>229</v>
      </c>
      <c r="F142" s="138" t="s">
        <v>470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37.9" customHeight="1">
      <c r="B143" s="28"/>
      <c r="C143" s="123" t="s">
        <v>220</v>
      </c>
      <c r="D143" s="123" t="s">
        <v>223</v>
      </c>
      <c r="E143" s="124" t="s">
        <v>317</v>
      </c>
      <c r="F143" s="125" t="s">
        <v>318</v>
      </c>
      <c r="G143" s="126" t="s">
        <v>226</v>
      </c>
      <c r="H143" s="127">
        <v>16.45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7.5799999999999999E-3</v>
      </c>
      <c r="R143" s="133">
        <f>Q143*H143</f>
        <v>0.124691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758</v>
      </c>
    </row>
    <row r="144" spans="2:65" s="1" customFormat="1" ht="11.25">
      <c r="B144" s="28"/>
      <c r="D144" s="137" t="s">
        <v>229</v>
      </c>
      <c r="F144" s="138" t="s">
        <v>472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24.2" customHeight="1">
      <c r="B145" s="28"/>
      <c r="C145" s="123" t="s">
        <v>278</v>
      </c>
      <c r="D145" s="123" t="s">
        <v>223</v>
      </c>
      <c r="E145" s="124" t="s">
        <v>322</v>
      </c>
      <c r="F145" s="125" t="s">
        <v>323</v>
      </c>
      <c r="G145" s="126" t="s">
        <v>226</v>
      </c>
      <c r="H145" s="127">
        <v>16.45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3.0000000000000001E-3</v>
      </c>
      <c r="T145" s="134">
        <f>S145*H145</f>
        <v>4.9349999999999998E-2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759</v>
      </c>
    </row>
    <row r="146" spans="2:65" s="1" customFormat="1" ht="11.25">
      <c r="B146" s="28"/>
      <c r="D146" s="137" t="s">
        <v>229</v>
      </c>
      <c r="F146" s="138" t="s">
        <v>474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24.2" customHeight="1">
      <c r="B147" s="28"/>
      <c r="C147" s="123" t="s">
        <v>282</v>
      </c>
      <c r="D147" s="123" t="s">
        <v>223</v>
      </c>
      <c r="E147" s="124" t="s">
        <v>327</v>
      </c>
      <c r="F147" s="125" t="s">
        <v>328</v>
      </c>
      <c r="G147" s="126" t="s">
        <v>226</v>
      </c>
      <c r="H147" s="127">
        <v>16.45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2.9999999999999997E-4</v>
      </c>
      <c r="R147" s="133">
        <f>Q147*H147</f>
        <v>4.9349999999999993E-3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760</v>
      </c>
    </row>
    <row r="148" spans="2:65" s="1" customFormat="1" ht="11.25">
      <c r="B148" s="28"/>
      <c r="D148" s="137" t="s">
        <v>229</v>
      </c>
      <c r="F148" s="138" t="s">
        <v>476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49.15" customHeight="1">
      <c r="B149" s="28"/>
      <c r="C149" s="149" t="s">
        <v>8</v>
      </c>
      <c r="D149" s="149" t="s">
        <v>269</v>
      </c>
      <c r="E149" s="150" t="s">
        <v>331</v>
      </c>
      <c r="F149" s="151" t="s">
        <v>332</v>
      </c>
      <c r="G149" s="152" t="s">
        <v>226</v>
      </c>
      <c r="H149" s="153">
        <v>18.094999999999999</v>
      </c>
      <c r="I149" s="154"/>
      <c r="J149" s="155">
        <f>ROUND(I149*H149,2)</f>
        <v>0</v>
      </c>
      <c r="K149" s="156"/>
      <c r="L149" s="157"/>
      <c r="M149" s="158" t="s">
        <v>1</v>
      </c>
      <c r="N149" s="159" t="s">
        <v>42</v>
      </c>
      <c r="P149" s="133">
        <f>O149*H149</f>
        <v>0</v>
      </c>
      <c r="Q149" s="133">
        <v>2.5999999999999999E-3</v>
      </c>
      <c r="R149" s="133">
        <f>Q149*H149</f>
        <v>4.7046999999999992E-2</v>
      </c>
      <c r="S149" s="133">
        <v>0</v>
      </c>
      <c r="T149" s="134">
        <f>S149*H149</f>
        <v>0</v>
      </c>
      <c r="AR149" s="135" t="s">
        <v>272</v>
      </c>
      <c r="AT149" s="135" t="s">
        <v>269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761</v>
      </c>
    </row>
    <row r="150" spans="2:65" s="11" customFormat="1" ht="11.25">
      <c r="B150" s="141"/>
      <c r="D150" s="142" t="s">
        <v>247</v>
      </c>
      <c r="F150" s="143" t="s">
        <v>762</v>
      </c>
      <c r="H150" s="144">
        <v>18.094999999999999</v>
      </c>
      <c r="I150" s="145"/>
      <c r="L150" s="141"/>
      <c r="M150" s="146"/>
      <c r="T150" s="147"/>
      <c r="AT150" s="148" t="s">
        <v>247</v>
      </c>
      <c r="AU150" s="148" t="s">
        <v>85</v>
      </c>
      <c r="AV150" s="11" t="s">
        <v>87</v>
      </c>
      <c r="AW150" s="11" t="s">
        <v>4</v>
      </c>
      <c r="AX150" s="11" t="s">
        <v>85</v>
      </c>
      <c r="AY150" s="148" t="s">
        <v>222</v>
      </c>
    </row>
    <row r="151" spans="2:65" s="1" customFormat="1" ht="24.2" customHeight="1">
      <c r="B151" s="28"/>
      <c r="C151" s="123" t="s">
        <v>290</v>
      </c>
      <c r="D151" s="123" t="s">
        <v>223</v>
      </c>
      <c r="E151" s="124" t="s">
        <v>336</v>
      </c>
      <c r="F151" s="125" t="s">
        <v>337</v>
      </c>
      <c r="G151" s="126" t="s">
        <v>338</v>
      </c>
      <c r="H151" s="127">
        <v>17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763</v>
      </c>
    </row>
    <row r="152" spans="2:65" s="1" customFormat="1" ht="11.25">
      <c r="B152" s="28"/>
      <c r="D152" s="137" t="s">
        <v>229</v>
      </c>
      <c r="F152" s="138" t="s">
        <v>340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1.75" customHeight="1">
      <c r="B153" s="28"/>
      <c r="C153" s="123" t="s">
        <v>294</v>
      </c>
      <c r="D153" s="123" t="s">
        <v>223</v>
      </c>
      <c r="E153" s="124" t="s">
        <v>342</v>
      </c>
      <c r="F153" s="125" t="s">
        <v>343</v>
      </c>
      <c r="G153" s="126" t="s">
        <v>338</v>
      </c>
      <c r="H153" s="127">
        <v>16.760000000000002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2.9999999999999997E-4</v>
      </c>
      <c r="T153" s="134">
        <f>S153*H153</f>
        <v>5.0280000000000004E-3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764</v>
      </c>
    </row>
    <row r="154" spans="2:65" s="1" customFormat="1" ht="11.25">
      <c r="B154" s="28"/>
      <c r="D154" s="137" t="s">
        <v>229</v>
      </c>
      <c r="F154" s="138" t="s">
        <v>481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16.5" customHeight="1">
      <c r="B155" s="28"/>
      <c r="C155" s="123" t="s">
        <v>299</v>
      </c>
      <c r="D155" s="123" t="s">
        <v>223</v>
      </c>
      <c r="E155" s="124" t="s">
        <v>347</v>
      </c>
      <c r="F155" s="125" t="s">
        <v>348</v>
      </c>
      <c r="G155" s="126" t="s">
        <v>338</v>
      </c>
      <c r="H155" s="127">
        <v>16.760000000000002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1.0000000000000001E-5</v>
      </c>
      <c r="R155" s="133">
        <f>Q155*H155</f>
        <v>1.6760000000000004E-4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765</v>
      </c>
    </row>
    <row r="156" spans="2:65" s="1" customFormat="1" ht="11.25">
      <c r="B156" s="28"/>
      <c r="D156" s="137" t="s">
        <v>229</v>
      </c>
      <c r="F156" s="138" t="s">
        <v>483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16.5" customHeight="1">
      <c r="B157" s="28"/>
      <c r="C157" s="149" t="s">
        <v>260</v>
      </c>
      <c r="D157" s="149" t="s">
        <v>269</v>
      </c>
      <c r="E157" s="150" t="s">
        <v>352</v>
      </c>
      <c r="F157" s="151" t="s">
        <v>353</v>
      </c>
      <c r="G157" s="152" t="s">
        <v>338</v>
      </c>
      <c r="H157" s="153">
        <v>17.094999999999999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8.0000000000000007E-5</v>
      </c>
      <c r="R157" s="133">
        <f>Q157*H157</f>
        <v>1.3676000000000001E-3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766</v>
      </c>
    </row>
    <row r="158" spans="2:65" s="11" customFormat="1" ht="11.25">
      <c r="B158" s="141"/>
      <c r="D158" s="142" t="s">
        <v>247</v>
      </c>
      <c r="F158" s="143" t="s">
        <v>767</v>
      </c>
      <c r="H158" s="144">
        <v>17.094999999999999</v>
      </c>
      <c r="I158" s="145"/>
      <c r="L158" s="141"/>
      <c r="M158" s="146"/>
      <c r="T158" s="147"/>
      <c r="AT158" s="148" t="s">
        <v>247</v>
      </c>
      <c r="AU158" s="148" t="s">
        <v>85</v>
      </c>
      <c r="AV158" s="11" t="s">
        <v>87</v>
      </c>
      <c r="AW158" s="11" t="s">
        <v>4</v>
      </c>
      <c r="AX158" s="11" t="s">
        <v>85</v>
      </c>
      <c r="AY158" s="148" t="s">
        <v>222</v>
      </c>
    </row>
    <row r="159" spans="2:65" s="1" customFormat="1" ht="16.5" customHeight="1">
      <c r="B159" s="28"/>
      <c r="C159" s="123" t="s">
        <v>311</v>
      </c>
      <c r="D159" s="123" t="s">
        <v>223</v>
      </c>
      <c r="E159" s="124" t="s">
        <v>357</v>
      </c>
      <c r="F159" s="125" t="s">
        <v>358</v>
      </c>
      <c r="G159" s="126" t="s">
        <v>338</v>
      </c>
      <c r="H159" s="127">
        <v>0.9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768</v>
      </c>
    </row>
    <row r="160" spans="2:65" s="1" customFormat="1" ht="11.25">
      <c r="B160" s="28"/>
      <c r="D160" s="137" t="s">
        <v>229</v>
      </c>
      <c r="F160" s="138" t="s">
        <v>487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16.5" customHeight="1">
      <c r="B161" s="28"/>
      <c r="C161" s="149" t="s">
        <v>316</v>
      </c>
      <c r="D161" s="149" t="s">
        <v>269</v>
      </c>
      <c r="E161" s="150" t="s">
        <v>362</v>
      </c>
      <c r="F161" s="151" t="s">
        <v>363</v>
      </c>
      <c r="G161" s="152" t="s">
        <v>338</v>
      </c>
      <c r="H161" s="153">
        <v>0.91800000000000004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1.7000000000000001E-4</v>
      </c>
      <c r="R161" s="133">
        <f>Q161*H161</f>
        <v>1.5606000000000002E-4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769</v>
      </c>
    </row>
    <row r="162" spans="2:65" s="11" customFormat="1" ht="11.25">
      <c r="B162" s="141"/>
      <c r="D162" s="142" t="s">
        <v>247</v>
      </c>
      <c r="F162" s="143" t="s">
        <v>539</v>
      </c>
      <c r="H162" s="144">
        <v>0.91800000000000004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44.25" customHeight="1">
      <c r="B163" s="28"/>
      <c r="C163" s="123" t="s">
        <v>321</v>
      </c>
      <c r="D163" s="123" t="s">
        <v>223</v>
      </c>
      <c r="E163" s="124" t="s">
        <v>367</v>
      </c>
      <c r="F163" s="125" t="s">
        <v>368</v>
      </c>
      <c r="G163" s="126" t="s">
        <v>302</v>
      </c>
      <c r="H163" s="160"/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770</v>
      </c>
    </row>
    <row r="164" spans="2:65" s="1" customFormat="1" ht="11.25">
      <c r="B164" s="28"/>
      <c r="D164" s="137" t="s">
        <v>229</v>
      </c>
      <c r="F164" s="138" t="s">
        <v>491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0" customFormat="1" ht="25.9" customHeight="1">
      <c r="B165" s="113"/>
      <c r="D165" s="114" t="s">
        <v>76</v>
      </c>
      <c r="E165" s="115" t="s">
        <v>389</v>
      </c>
      <c r="F165" s="115" t="s">
        <v>390</v>
      </c>
      <c r="I165" s="116"/>
      <c r="J165" s="117">
        <f>BK165</f>
        <v>0</v>
      </c>
      <c r="L165" s="113"/>
      <c r="M165" s="118"/>
      <c r="P165" s="119">
        <f>SUM(P166:P177)</f>
        <v>0</v>
      </c>
      <c r="R165" s="119">
        <f>SUM(R166:R177)</f>
        <v>0.1110881</v>
      </c>
      <c r="T165" s="120">
        <f>SUM(T166:T177)</f>
        <v>2.07799E-2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SUM(BK166:BK177)</f>
        <v>0</v>
      </c>
    </row>
    <row r="166" spans="2:65" s="1" customFormat="1" ht="16.5" customHeight="1">
      <c r="B166" s="28"/>
      <c r="C166" s="123" t="s">
        <v>326</v>
      </c>
      <c r="D166" s="123" t="s">
        <v>223</v>
      </c>
      <c r="E166" s="124" t="s">
        <v>391</v>
      </c>
      <c r="F166" s="125" t="s">
        <v>392</v>
      </c>
      <c r="G166" s="126" t="s">
        <v>226</v>
      </c>
      <c r="H166" s="127">
        <v>65.44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1E-3</v>
      </c>
      <c r="R166" s="133">
        <f>Q166*H166</f>
        <v>6.5439999999999998E-2</v>
      </c>
      <c r="S166" s="133">
        <v>3.1E-4</v>
      </c>
      <c r="T166" s="134">
        <f>S166*H166</f>
        <v>2.02864E-2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771</v>
      </c>
    </row>
    <row r="167" spans="2:65" s="1" customFormat="1" ht="11.25">
      <c r="B167" s="28"/>
      <c r="D167" s="137" t="s">
        <v>229</v>
      </c>
      <c r="F167" s="138" t="s">
        <v>493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4.2" customHeight="1">
      <c r="B168" s="28"/>
      <c r="C168" s="123" t="s">
        <v>7</v>
      </c>
      <c r="D168" s="123" t="s">
        <v>223</v>
      </c>
      <c r="E168" s="124" t="s">
        <v>396</v>
      </c>
      <c r="F168" s="125" t="s">
        <v>397</v>
      </c>
      <c r="G168" s="126" t="s">
        <v>226</v>
      </c>
      <c r="H168" s="127">
        <v>65.44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772</v>
      </c>
    </row>
    <row r="169" spans="2:65" s="1" customFormat="1" ht="11.25">
      <c r="B169" s="28"/>
      <c r="D169" s="137" t="s">
        <v>229</v>
      </c>
      <c r="F169" s="138" t="s">
        <v>495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401</v>
      </c>
      <c r="F170" s="125" t="s">
        <v>402</v>
      </c>
      <c r="G170" s="126" t="s">
        <v>226</v>
      </c>
      <c r="H170" s="127">
        <v>16.45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3.0000000000000001E-5</v>
      </c>
      <c r="T170" s="134">
        <f>S170*H170</f>
        <v>4.9350000000000002E-4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773</v>
      </c>
    </row>
    <row r="171" spans="2:65" s="1" customFormat="1" ht="11.25">
      <c r="B171" s="28"/>
      <c r="D171" s="137" t="s">
        <v>229</v>
      </c>
      <c r="F171" s="138" t="s">
        <v>404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341</v>
      </c>
      <c r="D172" s="149" t="s">
        <v>269</v>
      </c>
      <c r="E172" s="150" t="s">
        <v>406</v>
      </c>
      <c r="F172" s="151" t="s">
        <v>407</v>
      </c>
      <c r="G172" s="152" t="s">
        <v>226</v>
      </c>
      <c r="H172" s="153">
        <v>17.273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8.9999999999999998E-4</v>
      </c>
      <c r="R172" s="133">
        <f>Q172*H172</f>
        <v>1.5545699999999999E-2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774</v>
      </c>
    </row>
    <row r="173" spans="2:65" s="11" customFormat="1" ht="11.25">
      <c r="B173" s="141"/>
      <c r="D173" s="142" t="s">
        <v>247</v>
      </c>
      <c r="F173" s="143" t="s">
        <v>775</v>
      </c>
      <c r="H173" s="144">
        <v>17.273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33" customHeight="1">
      <c r="B174" s="28"/>
      <c r="C174" s="123" t="s">
        <v>346</v>
      </c>
      <c r="D174" s="123" t="s">
        <v>223</v>
      </c>
      <c r="E174" s="124" t="s">
        <v>411</v>
      </c>
      <c r="F174" s="125" t="s">
        <v>412</v>
      </c>
      <c r="G174" s="126" t="s">
        <v>226</v>
      </c>
      <c r="H174" s="127">
        <v>65.44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2.0000000000000001E-4</v>
      </c>
      <c r="R174" s="133">
        <f>Q174*H174</f>
        <v>1.3088000000000001E-2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776</v>
      </c>
    </row>
    <row r="175" spans="2:65" s="1" customFormat="1" ht="11.25">
      <c r="B175" s="28"/>
      <c r="D175" s="137" t="s">
        <v>229</v>
      </c>
      <c r="F175" s="138" t="s">
        <v>500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37.9" customHeight="1">
      <c r="B176" s="28"/>
      <c r="C176" s="123" t="s">
        <v>351</v>
      </c>
      <c r="D176" s="123" t="s">
        <v>223</v>
      </c>
      <c r="E176" s="124" t="s">
        <v>416</v>
      </c>
      <c r="F176" s="125" t="s">
        <v>417</v>
      </c>
      <c r="G176" s="126" t="s">
        <v>226</v>
      </c>
      <c r="H176" s="127">
        <v>65.44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2.5999999999999998E-4</v>
      </c>
      <c r="R176" s="133">
        <f>Q176*H176</f>
        <v>1.7014399999999999E-2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777</v>
      </c>
    </row>
    <row r="177" spans="2:47" s="1" customFormat="1" ht="11.25">
      <c r="B177" s="28"/>
      <c r="D177" s="137" t="s">
        <v>229</v>
      </c>
      <c r="F177" s="138" t="s">
        <v>502</v>
      </c>
      <c r="I177" s="139"/>
      <c r="L177" s="28"/>
      <c r="M177" s="161"/>
      <c r="N177" s="162"/>
      <c r="O177" s="162"/>
      <c r="P177" s="162"/>
      <c r="Q177" s="162"/>
      <c r="R177" s="162"/>
      <c r="S177" s="162"/>
      <c r="T177" s="163"/>
      <c r="AT177" s="13" t="s">
        <v>229</v>
      </c>
      <c r="AU177" s="13" t="s">
        <v>85</v>
      </c>
    </row>
    <row r="178" spans="2:47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8"/>
    </row>
  </sheetData>
  <sheetProtection algorithmName="SHA-512" hashValue="6/gOfA0yM08gUfLPnHnuRE4HELWsTi3TzpVnDOEo1qvk17VXpluss1ZXKJI857yM0n4glQ+KU3EFU0YNY9Uf9A==" saltValue="AT+UjeapfOZChCRpi42I8mW9nMG7xWSTRzKn6lYLSWGB9CpgYIO+bTDbFSqrNqHsUKJ8H+UsHtUuYs5eoA/xkQ==" spinCount="100000" sheet="1" objects="1" scenarios="1" formatColumns="0" formatRows="0" autoFilter="0"/>
  <autoFilter ref="C120:K177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900-000000000000}"/>
    <hyperlink ref="F127" r:id="rId2" xr:uid="{00000000-0004-0000-0900-000001000000}"/>
    <hyperlink ref="F129" r:id="rId3" xr:uid="{00000000-0004-0000-0900-000002000000}"/>
    <hyperlink ref="F131" r:id="rId4" xr:uid="{00000000-0004-0000-0900-000003000000}"/>
    <hyperlink ref="F134" r:id="rId5" xr:uid="{00000000-0004-0000-0900-000004000000}"/>
    <hyperlink ref="F137" r:id="rId6" xr:uid="{00000000-0004-0000-0900-000005000000}"/>
    <hyperlink ref="F140" r:id="rId7" xr:uid="{00000000-0004-0000-0900-000006000000}"/>
    <hyperlink ref="F142" r:id="rId8" xr:uid="{00000000-0004-0000-0900-000007000000}"/>
    <hyperlink ref="F144" r:id="rId9" xr:uid="{00000000-0004-0000-0900-000008000000}"/>
    <hyperlink ref="F146" r:id="rId10" xr:uid="{00000000-0004-0000-0900-000009000000}"/>
    <hyperlink ref="F148" r:id="rId11" xr:uid="{00000000-0004-0000-0900-00000A000000}"/>
    <hyperlink ref="F152" r:id="rId12" xr:uid="{00000000-0004-0000-0900-00000B000000}"/>
    <hyperlink ref="F154" r:id="rId13" xr:uid="{00000000-0004-0000-0900-00000C000000}"/>
    <hyperlink ref="F156" r:id="rId14" xr:uid="{00000000-0004-0000-0900-00000D000000}"/>
    <hyperlink ref="F160" r:id="rId15" xr:uid="{00000000-0004-0000-0900-00000E000000}"/>
    <hyperlink ref="F164" r:id="rId16" xr:uid="{00000000-0004-0000-0900-00000F000000}"/>
    <hyperlink ref="F167" r:id="rId17" xr:uid="{00000000-0004-0000-0900-000010000000}"/>
    <hyperlink ref="F169" r:id="rId18" xr:uid="{00000000-0004-0000-0900-000011000000}"/>
    <hyperlink ref="F171" r:id="rId19" xr:uid="{00000000-0004-0000-0900-000012000000}"/>
    <hyperlink ref="F175" r:id="rId20" xr:uid="{00000000-0004-0000-0900-000013000000}"/>
    <hyperlink ref="F177" r:id="rId21" xr:uid="{00000000-0004-0000-09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114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778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ROUND((SUM(BE122:BE198)),  2)</f>
        <v>0</v>
      </c>
      <c r="I33" s="88">
        <v>0.21</v>
      </c>
      <c r="J33" s="87">
        <f>ROUND(((SUM(BE122:BE198))*I33),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ROUND((SUM(BF122:BF198)),  2)</f>
        <v>0</v>
      </c>
      <c r="I34" s="88">
        <v>0.12</v>
      </c>
      <c r="J34" s="87">
        <f>ROUND(((SUM(BF122:BF198))*I34),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211 - Místnost č.211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J186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211 - Místnost č.211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P123+P126+P136+P151+P178+P186</f>
        <v>0</v>
      </c>
      <c r="Q122" s="49"/>
      <c r="R122" s="110">
        <f>R123+R126+R136+R151+R178+R186</f>
        <v>0.12374437999999999</v>
      </c>
      <c r="S122" s="49"/>
      <c r="T122" s="111">
        <f>T123+T126+T136+T151+T178+T186</f>
        <v>5.0986400000000001E-2</v>
      </c>
      <c r="AT122" s="13" t="s">
        <v>76</v>
      </c>
      <c r="AU122" s="13" t="s">
        <v>200</v>
      </c>
      <c r="BK122" s="112">
        <f>BK123+BK126+BK136+BK151+BK178+BK186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1.772E-4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4.43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1.772E-4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779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5.0999999999999997E-2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780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5.0999999999999997E-2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781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0.71399999999999997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782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553</v>
      </c>
      <c r="H133" s="144">
        <v>0.71399999999999997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5.0999999999999997E-2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783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SUM(P137:P150)</f>
        <v>0</v>
      </c>
      <c r="R136" s="119">
        <f>SUM(R137:R150)</f>
        <v>2.3000000000000003E-2</v>
      </c>
      <c r="T136" s="120">
        <f>SUM(T137:T150)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SUM(BK137:BK150)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784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785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786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787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788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789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790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791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792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0" customFormat="1" ht="25.9" customHeight="1">
      <c r="B151" s="113"/>
      <c r="D151" s="114" t="s">
        <v>76</v>
      </c>
      <c r="E151" s="115" t="s">
        <v>305</v>
      </c>
      <c r="F151" s="115" t="s">
        <v>306</v>
      </c>
      <c r="I151" s="116"/>
      <c r="J151" s="117">
        <f>BK151</f>
        <v>0</v>
      </c>
      <c r="L151" s="113"/>
      <c r="M151" s="118"/>
      <c r="P151" s="119">
        <f>SUM(P152:P177)</f>
        <v>0</v>
      </c>
      <c r="R151" s="119">
        <f>SUM(R152:R177)</f>
        <v>4.8641179999999992E-2</v>
      </c>
      <c r="T151" s="120">
        <f>SUM(T152:T177)</f>
        <v>1.5824999999999999E-2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SUM(BK152:BK177)</f>
        <v>0</v>
      </c>
    </row>
    <row r="152" spans="2:65" s="1" customFormat="1" ht="33" customHeight="1">
      <c r="B152" s="28"/>
      <c r="C152" s="123" t="s">
        <v>299</v>
      </c>
      <c r="D152" s="123" t="s">
        <v>223</v>
      </c>
      <c r="E152" s="124" t="s">
        <v>307</v>
      </c>
      <c r="F152" s="125" t="s">
        <v>308</v>
      </c>
      <c r="G152" s="126" t="s">
        <v>226</v>
      </c>
      <c r="H152" s="127">
        <v>4.43</v>
      </c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793</v>
      </c>
    </row>
    <row r="153" spans="2:65" s="1" customFormat="1" ht="11.25">
      <c r="B153" s="28"/>
      <c r="D153" s="137" t="s">
        <v>229</v>
      </c>
      <c r="F153" s="138" t="s">
        <v>468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" customFormat="1" ht="24.2" customHeight="1">
      <c r="B154" s="28"/>
      <c r="C154" s="123" t="s">
        <v>260</v>
      </c>
      <c r="D154" s="123" t="s">
        <v>223</v>
      </c>
      <c r="E154" s="124" t="s">
        <v>312</v>
      </c>
      <c r="F154" s="125" t="s">
        <v>313</v>
      </c>
      <c r="G154" s="126" t="s">
        <v>226</v>
      </c>
      <c r="H154" s="127">
        <v>4.43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3.0000000000000001E-5</v>
      </c>
      <c r="R154" s="133">
        <f>Q154*H154</f>
        <v>1.329E-4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794</v>
      </c>
    </row>
    <row r="155" spans="2:65" s="1" customFormat="1" ht="11.25">
      <c r="B155" s="28"/>
      <c r="D155" s="137" t="s">
        <v>229</v>
      </c>
      <c r="F155" s="138" t="s">
        <v>470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37.9" customHeight="1">
      <c r="B156" s="28"/>
      <c r="C156" s="123" t="s">
        <v>311</v>
      </c>
      <c r="D156" s="123" t="s">
        <v>223</v>
      </c>
      <c r="E156" s="124" t="s">
        <v>317</v>
      </c>
      <c r="F156" s="125" t="s">
        <v>318</v>
      </c>
      <c r="G156" s="126" t="s">
        <v>226</v>
      </c>
      <c r="H156" s="127">
        <v>4.43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7.5799999999999999E-3</v>
      </c>
      <c r="R156" s="133">
        <f>Q156*H156</f>
        <v>3.3579399999999995E-2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795</v>
      </c>
    </row>
    <row r="157" spans="2:65" s="1" customFormat="1" ht="11.25">
      <c r="B157" s="28"/>
      <c r="D157" s="137" t="s">
        <v>229</v>
      </c>
      <c r="F157" s="138" t="s">
        <v>472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316</v>
      </c>
      <c r="D158" s="123" t="s">
        <v>223</v>
      </c>
      <c r="E158" s="124" t="s">
        <v>322</v>
      </c>
      <c r="F158" s="125" t="s">
        <v>323</v>
      </c>
      <c r="G158" s="126" t="s">
        <v>226</v>
      </c>
      <c r="H158" s="127">
        <v>4.43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3.0000000000000001E-3</v>
      </c>
      <c r="T158" s="134">
        <f>S158*H158</f>
        <v>1.329E-2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796</v>
      </c>
    </row>
    <row r="159" spans="2:65" s="1" customFormat="1" ht="11.25">
      <c r="B159" s="28"/>
      <c r="D159" s="137" t="s">
        <v>229</v>
      </c>
      <c r="F159" s="138" t="s">
        <v>474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327</v>
      </c>
      <c r="F160" s="125" t="s">
        <v>328</v>
      </c>
      <c r="G160" s="126" t="s">
        <v>226</v>
      </c>
      <c r="H160" s="127">
        <v>4.43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2.9999999999999997E-4</v>
      </c>
      <c r="R160" s="133">
        <f>Q160*H160</f>
        <v>1.3289999999999999E-3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797</v>
      </c>
    </row>
    <row r="161" spans="2:65" s="1" customFormat="1" ht="11.25">
      <c r="B161" s="28"/>
      <c r="D161" s="137" t="s">
        <v>229</v>
      </c>
      <c r="F161" s="138" t="s">
        <v>476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49.15" customHeight="1">
      <c r="B162" s="28"/>
      <c r="C162" s="149" t="s">
        <v>326</v>
      </c>
      <c r="D162" s="149" t="s">
        <v>269</v>
      </c>
      <c r="E162" s="150" t="s">
        <v>331</v>
      </c>
      <c r="F162" s="151" t="s">
        <v>332</v>
      </c>
      <c r="G162" s="152" t="s">
        <v>226</v>
      </c>
      <c r="H162" s="153">
        <v>4.8730000000000002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2.5999999999999999E-3</v>
      </c>
      <c r="R162" s="133">
        <f>Q162*H162</f>
        <v>1.26698E-2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798</v>
      </c>
    </row>
    <row r="163" spans="2:65" s="11" customFormat="1" ht="11.25">
      <c r="B163" s="141"/>
      <c r="D163" s="142" t="s">
        <v>247</v>
      </c>
      <c r="F163" s="143" t="s">
        <v>799</v>
      </c>
      <c r="H163" s="144">
        <v>4.8730000000000002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24.2" customHeight="1">
      <c r="B164" s="28"/>
      <c r="C164" s="123" t="s">
        <v>7</v>
      </c>
      <c r="D164" s="123" t="s">
        <v>223</v>
      </c>
      <c r="E164" s="124" t="s">
        <v>336</v>
      </c>
      <c r="F164" s="125" t="s">
        <v>337</v>
      </c>
      <c r="G164" s="126" t="s">
        <v>338</v>
      </c>
      <c r="H164" s="127">
        <v>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800</v>
      </c>
    </row>
    <row r="165" spans="2:65" s="1" customFormat="1" ht="11.25">
      <c r="B165" s="28"/>
      <c r="D165" s="137" t="s">
        <v>229</v>
      </c>
      <c r="F165" s="138" t="s">
        <v>340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1.75" customHeight="1">
      <c r="B166" s="28"/>
      <c r="C166" s="123" t="s">
        <v>335</v>
      </c>
      <c r="D166" s="123" t="s">
        <v>223</v>
      </c>
      <c r="E166" s="124" t="s">
        <v>342</v>
      </c>
      <c r="F166" s="125" t="s">
        <v>343</v>
      </c>
      <c r="G166" s="126" t="s">
        <v>338</v>
      </c>
      <c r="H166" s="127">
        <v>8.4499999999999993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2.9999999999999997E-4</v>
      </c>
      <c r="T166" s="134">
        <f>S166*H166</f>
        <v>2.5349999999999995E-3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801</v>
      </c>
    </row>
    <row r="167" spans="2:65" s="1" customFormat="1" ht="11.25">
      <c r="B167" s="28"/>
      <c r="D167" s="137" t="s">
        <v>229</v>
      </c>
      <c r="F167" s="138" t="s">
        <v>481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16.5" customHeight="1">
      <c r="B168" s="28"/>
      <c r="C168" s="123" t="s">
        <v>341</v>
      </c>
      <c r="D168" s="123" t="s">
        <v>223</v>
      </c>
      <c r="E168" s="124" t="s">
        <v>347</v>
      </c>
      <c r="F168" s="125" t="s">
        <v>348</v>
      </c>
      <c r="G168" s="126" t="s">
        <v>338</v>
      </c>
      <c r="H168" s="127">
        <v>8.4499999999999993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1.0000000000000001E-5</v>
      </c>
      <c r="R168" s="133">
        <f>Q168*H168</f>
        <v>8.4499999999999994E-5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802</v>
      </c>
    </row>
    <row r="169" spans="2:65" s="1" customFormat="1" ht="11.25">
      <c r="B169" s="28"/>
      <c r="D169" s="137" t="s">
        <v>229</v>
      </c>
      <c r="F169" s="138" t="s">
        <v>483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49" t="s">
        <v>346</v>
      </c>
      <c r="D170" s="149" t="s">
        <v>269</v>
      </c>
      <c r="E170" s="150" t="s">
        <v>352</v>
      </c>
      <c r="F170" s="151" t="s">
        <v>353</v>
      </c>
      <c r="G170" s="152" t="s">
        <v>338</v>
      </c>
      <c r="H170" s="153">
        <v>8.6189999999999998</v>
      </c>
      <c r="I170" s="154"/>
      <c r="J170" s="155">
        <f>ROUND(I170*H170,2)</f>
        <v>0</v>
      </c>
      <c r="K170" s="156"/>
      <c r="L170" s="157"/>
      <c r="M170" s="158" t="s">
        <v>1</v>
      </c>
      <c r="N170" s="159" t="s">
        <v>42</v>
      </c>
      <c r="P170" s="133">
        <f>O170*H170</f>
        <v>0</v>
      </c>
      <c r="Q170" s="133">
        <v>8.0000000000000007E-5</v>
      </c>
      <c r="R170" s="133">
        <f>Q170*H170</f>
        <v>6.8952E-4</v>
      </c>
      <c r="S170" s="133">
        <v>0</v>
      </c>
      <c r="T170" s="134">
        <f>S170*H170</f>
        <v>0</v>
      </c>
      <c r="AR170" s="135" t="s">
        <v>272</v>
      </c>
      <c r="AT170" s="135" t="s">
        <v>269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803</v>
      </c>
    </row>
    <row r="171" spans="2:65" s="11" customFormat="1" ht="11.25">
      <c r="B171" s="141"/>
      <c r="D171" s="142" t="s">
        <v>247</v>
      </c>
      <c r="F171" s="143" t="s">
        <v>804</v>
      </c>
      <c r="H171" s="144">
        <v>8.6189999999999998</v>
      </c>
      <c r="I171" s="145"/>
      <c r="L171" s="141"/>
      <c r="M171" s="146"/>
      <c r="T171" s="147"/>
      <c r="AT171" s="148" t="s">
        <v>247</v>
      </c>
      <c r="AU171" s="148" t="s">
        <v>85</v>
      </c>
      <c r="AV171" s="11" t="s">
        <v>87</v>
      </c>
      <c r="AW171" s="11" t="s">
        <v>4</v>
      </c>
      <c r="AX171" s="11" t="s">
        <v>85</v>
      </c>
      <c r="AY171" s="148" t="s">
        <v>222</v>
      </c>
    </row>
    <row r="172" spans="2:65" s="1" customFormat="1" ht="16.5" customHeight="1">
      <c r="B172" s="28"/>
      <c r="C172" s="123" t="s">
        <v>351</v>
      </c>
      <c r="D172" s="123" t="s">
        <v>223</v>
      </c>
      <c r="E172" s="124" t="s">
        <v>357</v>
      </c>
      <c r="F172" s="125" t="s">
        <v>358</v>
      </c>
      <c r="G172" s="126" t="s">
        <v>338</v>
      </c>
      <c r="H172" s="127">
        <v>0.9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805</v>
      </c>
    </row>
    <row r="173" spans="2:65" s="1" customFormat="1" ht="11.25">
      <c r="B173" s="28"/>
      <c r="D173" s="137" t="s">
        <v>229</v>
      </c>
      <c r="F173" s="138" t="s">
        <v>487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49" t="s">
        <v>356</v>
      </c>
      <c r="D174" s="149" t="s">
        <v>269</v>
      </c>
      <c r="E174" s="150" t="s">
        <v>362</v>
      </c>
      <c r="F174" s="151" t="s">
        <v>363</v>
      </c>
      <c r="G174" s="152" t="s">
        <v>338</v>
      </c>
      <c r="H174" s="153">
        <v>0.91800000000000004</v>
      </c>
      <c r="I174" s="154"/>
      <c r="J174" s="155">
        <f>ROUND(I174*H174,2)</f>
        <v>0</v>
      </c>
      <c r="K174" s="156"/>
      <c r="L174" s="157"/>
      <c r="M174" s="158" t="s">
        <v>1</v>
      </c>
      <c r="N174" s="159" t="s">
        <v>42</v>
      </c>
      <c r="P174" s="133">
        <f>O174*H174</f>
        <v>0</v>
      </c>
      <c r="Q174" s="133">
        <v>1.7000000000000001E-4</v>
      </c>
      <c r="R174" s="133">
        <f>Q174*H174</f>
        <v>1.5606000000000002E-4</v>
      </c>
      <c r="S174" s="133">
        <v>0</v>
      </c>
      <c r="T174" s="134">
        <f>S174*H174</f>
        <v>0</v>
      </c>
      <c r="AR174" s="135" t="s">
        <v>272</v>
      </c>
      <c r="AT174" s="135" t="s">
        <v>269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806</v>
      </c>
    </row>
    <row r="175" spans="2:65" s="11" customFormat="1" ht="11.25">
      <c r="B175" s="141"/>
      <c r="D175" s="142" t="s">
        <v>247</v>
      </c>
      <c r="F175" s="143" t="s">
        <v>539</v>
      </c>
      <c r="H175" s="144">
        <v>0.91800000000000004</v>
      </c>
      <c r="I175" s="145"/>
      <c r="L175" s="141"/>
      <c r="M175" s="146"/>
      <c r="T175" s="147"/>
      <c r="AT175" s="148" t="s">
        <v>247</v>
      </c>
      <c r="AU175" s="148" t="s">
        <v>85</v>
      </c>
      <c r="AV175" s="11" t="s">
        <v>87</v>
      </c>
      <c r="AW175" s="11" t="s">
        <v>4</v>
      </c>
      <c r="AX175" s="11" t="s">
        <v>85</v>
      </c>
      <c r="AY175" s="148" t="s">
        <v>222</v>
      </c>
    </row>
    <row r="176" spans="2:65" s="1" customFormat="1" ht="44.25" customHeight="1">
      <c r="B176" s="28"/>
      <c r="C176" s="123" t="s">
        <v>361</v>
      </c>
      <c r="D176" s="123" t="s">
        <v>223</v>
      </c>
      <c r="E176" s="124" t="s">
        <v>367</v>
      </c>
      <c r="F176" s="125" t="s">
        <v>368</v>
      </c>
      <c r="G176" s="126" t="s">
        <v>302</v>
      </c>
      <c r="H176" s="160"/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807</v>
      </c>
    </row>
    <row r="177" spans="2:65" s="1" customFormat="1" ht="11.25">
      <c r="B177" s="28"/>
      <c r="D177" s="137" t="s">
        <v>229</v>
      </c>
      <c r="F177" s="138" t="s">
        <v>491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0" customFormat="1" ht="25.9" customHeight="1">
      <c r="B178" s="113"/>
      <c r="D178" s="114" t="s">
        <v>76</v>
      </c>
      <c r="E178" s="115" t="s">
        <v>371</v>
      </c>
      <c r="F178" s="115" t="s">
        <v>372</v>
      </c>
      <c r="I178" s="116"/>
      <c r="J178" s="117">
        <f>BK178</f>
        <v>0</v>
      </c>
      <c r="L178" s="113"/>
      <c r="M178" s="118"/>
      <c r="P178" s="119">
        <f>SUM(P179:P185)</f>
        <v>0</v>
      </c>
      <c r="R178" s="119">
        <f>SUM(R179:R185)</f>
        <v>5.082000000000001E-4</v>
      </c>
      <c r="T178" s="120">
        <f>SUM(T179:T185)</f>
        <v>0</v>
      </c>
      <c r="AR178" s="114" t="s">
        <v>87</v>
      </c>
      <c r="AT178" s="121" t="s">
        <v>76</v>
      </c>
      <c r="AU178" s="121" t="s">
        <v>77</v>
      </c>
      <c r="AY178" s="114" t="s">
        <v>222</v>
      </c>
      <c r="BK178" s="122">
        <f>SUM(BK179:BK185)</f>
        <v>0</v>
      </c>
    </row>
    <row r="179" spans="2:65" s="1" customFormat="1" ht="37.9" customHeight="1">
      <c r="B179" s="28"/>
      <c r="C179" s="123" t="s">
        <v>366</v>
      </c>
      <c r="D179" s="123" t="s">
        <v>223</v>
      </c>
      <c r="E179" s="124" t="s">
        <v>374</v>
      </c>
      <c r="F179" s="125" t="s">
        <v>375</v>
      </c>
      <c r="G179" s="126" t="s">
        <v>226</v>
      </c>
      <c r="H179" s="127">
        <v>1.21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8.0000000000000007E-5</v>
      </c>
      <c r="R179" s="133">
        <f>Q179*H179</f>
        <v>9.6800000000000008E-5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808</v>
      </c>
    </row>
    <row r="180" spans="2:65" s="1" customFormat="1" ht="11.25">
      <c r="B180" s="28"/>
      <c r="D180" s="137" t="s">
        <v>229</v>
      </c>
      <c r="F180" s="138" t="s">
        <v>583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1" customFormat="1" ht="11.25">
      <c r="B181" s="141"/>
      <c r="D181" s="142" t="s">
        <v>247</v>
      </c>
      <c r="E181" s="148" t="s">
        <v>1</v>
      </c>
      <c r="F181" s="143" t="s">
        <v>378</v>
      </c>
      <c r="H181" s="144">
        <v>1.21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32</v>
      </c>
      <c r="AX181" s="11" t="s">
        <v>85</v>
      </c>
      <c r="AY181" s="148" t="s">
        <v>222</v>
      </c>
    </row>
    <row r="182" spans="2:65" s="1" customFormat="1" ht="24.2" customHeight="1">
      <c r="B182" s="28"/>
      <c r="C182" s="123" t="s">
        <v>373</v>
      </c>
      <c r="D182" s="123" t="s">
        <v>223</v>
      </c>
      <c r="E182" s="124" t="s">
        <v>380</v>
      </c>
      <c r="F182" s="125" t="s">
        <v>381</v>
      </c>
      <c r="G182" s="126" t="s">
        <v>226</v>
      </c>
      <c r="H182" s="127">
        <v>1.21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1.7000000000000001E-4</v>
      </c>
      <c r="R182" s="133">
        <f>Q182*H182</f>
        <v>2.0570000000000001E-4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809</v>
      </c>
    </row>
    <row r="183" spans="2:65" s="1" customFormat="1" ht="11.25">
      <c r="B183" s="28"/>
      <c r="D183" s="137" t="s">
        <v>229</v>
      </c>
      <c r="F183" s="138" t="s">
        <v>585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385</v>
      </c>
      <c r="F184" s="125" t="s">
        <v>386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810</v>
      </c>
    </row>
    <row r="185" spans="2:65" s="1" customFormat="1" ht="11.25">
      <c r="B185" s="28"/>
      <c r="D185" s="137" t="s">
        <v>229</v>
      </c>
      <c r="F185" s="138" t="s">
        <v>587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0" customFormat="1" ht="25.9" customHeight="1">
      <c r="B186" s="113"/>
      <c r="D186" s="114" t="s">
        <v>76</v>
      </c>
      <c r="E186" s="115" t="s">
        <v>389</v>
      </c>
      <c r="F186" s="115" t="s">
        <v>390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5.1417800000000007E-2</v>
      </c>
      <c r="T186" s="120">
        <f>SUM(T187:T198)</f>
        <v>1.0161400000000001E-2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>
      <c r="B187" s="28"/>
      <c r="C187" s="123" t="s">
        <v>384</v>
      </c>
      <c r="D187" s="123" t="s">
        <v>223</v>
      </c>
      <c r="E187" s="124" t="s">
        <v>391</v>
      </c>
      <c r="F187" s="125" t="s">
        <v>392</v>
      </c>
      <c r="G187" s="126" t="s">
        <v>226</v>
      </c>
      <c r="H187" s="127">
        <v>32.35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1E-3</v>
      </c>
      <c r="R187" s="133">
        <f>Q187*H187</f>
        <v>3.2350000000000004E-2</v>
      </c>
      <c r="S187" s="133">
        <v>3.1E-4</v>
      </c>
      <c r="T187" s="134">
        <f>S187*H187</f>
        <v>1.0028500000000001E-2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811</v>
      </c>
    </row>
    <row r="188" spans="2:65" s="1" customFormat="1" ht="11.25">
      <c r="B188" s="28"/>
      <c r="D188" s="137" t="s">
        <v>229</v>
      </c>
      <c r="F188" s="138" t="s">
        <v>493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272</v>
      </c>
      <c r="D189" s="123" t="s">
        <v>223</v>
      </c>
      <c r="E189" s="124" t="s">
        <v>396</v>
      </c>
      <c r="F189" s="125" t="s">
        <v>397</v>
      </c>
      <c r="G189" s="126" t="s">
        <v>226</v>
      </c>
      <c r="H189" s="127">
        <v>32.35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812</v>
      </c>
    </row>
    <row r="190" spans="2:65" s="1" customFormat="1" ht="11.25">
      <c r="B190" s="28"/>
      <c r="D190" s="137" t="s">
        <v>229</v>
      </c>
      <c r="F190" s="138" t="s">
        <v>495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401</v>
      </c>
      <c r="F191" s="125" t="s">
        <v>402</v>
      </c>
      <c r="G191" s="126" t="s">
        <v>226</v>
      </c>
      <c r="H191" s="127">
        <v>4.43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3.0000000000000001E-5</v>
      </c>
      <c r="T191" s="134">
        <f>S191*H191</f>
        <v>1.329E-4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813</v>
      </c>
    </row>
    <row r="192" spans="2:65" s="1" customFormat="1" ht="11.25">
      <c r="B192" s="28"/>
      <c r="D192" s="137" t="s">
        <v>229</v>
      </c>
      <c r="F192" s="138" t="s">
        <v>404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16.5" customHeight="1">
      <c r="B193" s="28"/>
      <c r="C193" s="149" t="s">
        <v>400</v>
      </c>
      <c r="D193" s="149" t="s">
        <v>269</v>
      </c>
      <c r="E193" s="150" t="s">
        <v>406</v>
      </c>
      <c r="F193" s="151" t="s">
        <v>407</v>
      </c>
      <c r="G193" s="152" t="s">
        <v>226</v>
      </c>
      <c r="H193" s="153">
        <v>4.6520000000000001</v>
      </c>
      <c r="I193" s="154"/>
      <c r="J193" s="155">
        <f>ROUND(I193*H193,2)</f>
        <v>0</v>
      </c>
      <c r="K193" s="156"/>
      <c r="L193" s="157"/>
      <c r="M193" s="158" t="s">
        <v>1</v>
      </c>
      <c r="N193" s="159" t="s">
        <v>42</v>
      </c>
      <c r="P193" s="133">
        <f>O193*H193</f>
        <v>0</v>
      </c>
      <c r="Q193" s="133">
        <v>8.9999999999999998E-4</v>
      </c>
      <c r="R193" s="133">
        <f>Q193*H193</f>
        <v>4.1868000000000001E-3</v>
      </c>
      <c r="S193" s="133">
        <v>0</v>
      </c>
      <c r="T193" s="134">
        <f>S193*H193</f>
        <v>0</v>
      </c>
      <c r="AR193" s="135" t="s">
        <v>272</v>
      </c>
      <c r="AT193" s="135" t="s">
        <v>269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814</v>
      </c>
    </row>
    <row r="194" spans="2:65" s="11" customFormat="1" ht="11.25">
      <c r="B194" s="141"/>
      <c r="D194" s="142" t="s">
        <v>247</v>
      </c>
      <c r="F194" s="143" t="s">
        <v>815</v>
      </c>
      <c r="H194" s="144">
        <v>4.6520000000000001</v>
      </c>
      <c r="I194" s="145"/>
      <c r="L194" s="141"/>
      <c r="M194" s="146"/>
      <c r="T194" s="147"/>
      <c r="AT194" s="148" t="s">
        <v>247</v>
      </c>
      <c r="AU194" s="148" t="s">
        <v>85</v>
      </c>
      <c r="AV194" s="11" t="s">
        <v>87</v>
      </c>
      <c r="AW194" s="11" t="s">
        <v>4</v>
      </c>
      <c r="AX194" s="11" t="s">
        <v>85</v>
      </c>
      <c r="AY194" s="148" t="s">
        <v>222</v>
      </c>
    </row>
    <row r="195" spans="2:65" s="1" customFormat="1" ht="33" customHeight="1">
      <c r="B195" s="28"/>
      <c r="C195" s="123" t="s">
        <v>405</v>
      </c>
      <c r="D195" s="123" t="s">
        <v>223</v>
      </c>
      <c r="E195" s="124" t="s">
        <v>411</v>
      </c>
      <c r="F195" s="125" t="s">
        <v>412</v>
      </c>
      <c r="G195" s="126" t="s">
        <v>226</v>
      </c>
      <c r="H195" s="127">
        <v>32.35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2.0000000000000001E-4</v>
      </c>
      <c r="R195" s="133">
        <f>Q195*H195</f>
        <v>6.4700000000000009E-3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816</v>
      </c>
    </row>
    <row r="196" spans="2:65" s="1" customFormat="1" ht="11.25">
      <c r="B196" s="28"/>
      <c r="D196" s="137" t="s">
        <v>229</v>
      </c>
      <c r="F196" s="138" t="s">
        <v>500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" customFormat="1" ht="37.9" customHeight="1">
      <c r="B197" s="28"/>
      <c r="C197" s="123" t="s">
        <v>410</v>
      </c>
      <c r="D197" s="123" t="s">
        <v>223</v>
      </c>
      <c r="E197" s="124" t="s">
        <v>416</v>
      </c>
      <c r="F197" s="125" t="s">
        <v>417</v>
      </c>
      <c r="G197" s="126" t="s">
        <v>226</v>
      </c>
      <c r="H197" s="127">
        <v>32.35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2.5999999999999998E-4</v>
      </c>
      <c r="R197" s="133">
        <f>Q197*H197</f>
        <v>8.4110000000000001E-3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817</v>
      </c>
    </row>
    <row r="198" spans="2:65" s="1" customFormat="1" ht="11.25">
      <c r="B198" s="28"/>
      <c r="D198" s="137" t="s">
        <v>229</v>
      </c>
      <c r="F198" s="138" t="s">
        <v>502</v>
      </c>
      <c r="I198" s="139"/>
      <c r="L198" s="28"/>
      <c r="M198" s="161"/>
      <c r="N198" s="162"/>
      <c r="O198" s="162"/>
      <c r="P198" s="162"/>
      <c r="Q198" s="162"/>
      <c r="R198" s="162"/>
      <c r="S198" s="162"/>
      <c r="T198" s="163"/>
      <c r="AT198" s="13" t="s">
        <v>229</v>
      </c>
      <c r="AU198" s="13" t="s">
        <v>85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sheetProtection algorithmName="SHA-512" hashValue="Bj8oqAlgsQA2cAiOcd2z0e5TT2n5xm4zQ/ga1C7hUKfFbfF7HXHUODQIzE73LKgdg+0ozVUFdtIoW8LN5kHxqQ==" saltValue="hvfSjcag9awatFvijN0yD6eAj+5XAts2VcfeXr8ki9pRXraLHvKyJO/Hf304Iafnty5axrmTlQ0dDbufHUjK9g==" spinCount="100000" sheet="1" objects="1" scenarios="1" formatColumns="0" formatRows="0" autoFilter="0"/>
  <autoFilter ref="C121:K198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A00-000000000000}"/>
    <hyperlink ref="F128" r:id="rId2" xr:uid="{00000000-0004-0000-0A00-000001000000}"/>
    <hyperlink ref="F130" r:id="rId3" xr:uid="{00000000-0004-0000-0A00-000002000000}"/>
    <hyperlink ref="F132" r:id="rId4" xr:uid="{00000000-0004-0000-0A00-000003000000}"/>
    <hyperlink ref="F135" r:id="rId5" xr:uid="{00000000-0004-0000-0A00-000004000000}"/>
    <hyperlink ref="F138" r:id="rId6" xr:uid="{00000000-0004-0000-0A00-000005000000}"/>
    <hyperlink ref="F140" r:id="rId7" xr:uid="{00000000-0004-0000-0A00-000006000000}"/>
    <hyperlink ref="F143" r:id="rId8" xr:uid="{00000000-0004-0000-0A00-000007000000}"/>
    <hyperlink ref="F147" r:id="rId9" xr:uid="{00000000-0004-0000-0A00-000008000000}"/>
    <hyperlink ref="F150" r:id="rId10" xr:uid="{00000000-0004-0000-0A00-000009000000}"/>
    <hyperlink ref="F153" r:id="rId11" xr:uid="{00000000-0004-0000-0A00-00000A000000}"/>
    <hyperlink ref="F155" r:id="rId12" xr:uid="{00000000-0004-0000-0A00-00000B000000}"/>
    <hyperlink ref="F157" r:id="rId13" xr:uid="{00000000-0004-0000-0A00-00000C000000}"/>
    <hyperlink ref="F159" r:id="rId14" xr:uid="{00000000-0004-0000-0A00-00000D000000}"/>
    <hyperlink ref="F161" r:id="rId15" xr:uid="{00000000-0004-0000-0A00-00000E000000}"/>
    <hyperlink ref="F165" r:id="rId16" xr:uid="{00000000-0004-0000-0A00-00000F000000}"/>
    <hyperlink ref="F167" r:id="rId17" xr:uid="{00000000-0004-0000-0A00-000010000000}"/>
    <hyperlink ref="F169" r:id="rId18" xr:uid="{00000000-0004-0000-0A00-000011000000}"/>
    <hyperlink ref="F173" r:id="rId19" xr:uid="{00000000-0004-0000-0A00-000012000000}"/>
    <hyperlink ref="F177" r:id="rId20" xr:uid="{00000000-0004-0000-0A00-000013000000}"/>
    <hyperlink ref="F180" r:id="rId21" xr:uid="{00000000-0004-0000-0A00-000014000000}"/>
    <hyperlink ref="F183" r:id="rId22" xr:uid="{00000000-0004-0000-0A00-000015000000}"/>
    <hyperlink ref="F185" r:id="rId23" xr:uid="{00000000-0004-0000-0A00-000016000000}"/>
    <hyperlink ref="F188" r:id="rId24" xr:uid="{00000000-0004-0000-0A00-000017000000}"/>
    <hyperlink ref="F190" r:id="rId25" xr:uid="{00000000-0004-0000-0A00-000018000000}"/>
    <hyperlink ref="F192" r:id="rId26" xr:uid="{00000000-0004-0000-0A00-000019000000}"/>
    <hyperlink ref="F196" r:id="rId27" xr:uid="{00000000-0004-0000-0A00-00001A000000}"/>
    <hyperlink ref="F198" r:id="rId28" xr:uid="{00000000-0004-0000-0A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117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818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ROUND((SUM(BE125:BE200)),  2)</f>
        <v>0</v>
      </c>
      <c r="I33" s="88">
        <v>0.21</v>
      </c>
      <c r="J33" s="87">
        <f>ROUND(((SUM(BE125:BE200))*I33),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ROUND((SUM(BF125:BF200)),  2)</f>
        <v>0</v>
      </c>
      <c r="I34" s="88">
        <v>0.12</v>
      </c>
      <c r="J34" s="87">
        <f>ROUND(((SUM(BF125:BF200))*I34),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ROUND((SUM(BI125:BI200)),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212 - Místnost č.212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J183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J196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J198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212 - Místnost č.212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P126+P130+P140+P147+P154+P157+P183+P196+P198</f>
        <v>0</v>
      </c>
      <c r="Q125" s="49"/>
      <c r="R125" s="110">
        <f>R126+R130+R140+R147+R154+R157+R183+R196+R198</f>
        <v>2.1309221000000003</v>
      </c>
      <c r="S125" s="49"/>
      <c r="T125" s="111">
        <f>T126+T130+T140+T147+T154+T157+T183+T196+T198</f>
        <v>1.5496311</v>
      </c>
      <c r="AT125" s="13" t="s">
        <v>76</v>
      </c>
      <c r="AU125" s="13" t="s">
        <v>200</v>
      </c>
      <c r="BK125" s="112">
        <f>BK126+BK130+BK140+BK147+BK154+BK157+BK183+BK196+BK198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2.7780000000000005E-3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69.45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2.7780000000000005E-3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819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820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1.55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821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1.55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822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21.7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823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824</v>
      </c>
      <c r="H137" s="144">
        <v>21.7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1.55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825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0.10079999999999999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80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826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84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0.10079999999999999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827</v>
      </c>
    </row>
    <row r="144" spans="2:65" s="11" customFormat="1" ht="11.25">
      <c r="B144" s="141"/>
      <c r="D144" s="142" t="s">
        <v>247</v>
      </c>
      <c r="F144" s="143" t="s">
        <v>605</v>
      </c>
      <c r="H144" s="144">
        <v>84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828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1.0831999999999999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80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0.26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829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84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0.82319999999999993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830</v>
      </c>
    </row>
    <row r="151" spans="2:65" s="11" customFormat="1" ht="11.25">
      <c r="B151" s="141"/>
      <c r="D151" s="142" t="s">
        <v>247</v>
      </c>
      <c r="F151" s="143" t="s">
        <v>605</v>
      </c>
      <c r="H151" s="144">
        <v>84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831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832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SUM(P158:P182)</f>
        <v>0</v>
      </c>
      <c r="R157" s="119">
        <f>SUM(R158:R182)</f>
        <v>0.75140580000000001</v>
      </c>
      <c r="T157" s="120">
        <f>SUM(T158:T182)</f>
        <v>0.218559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SUM(BK158:BK182)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69.45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833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69.45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2.0835000000000003E-3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834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69.45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0.52643099999999998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835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69.45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0.20835000000000001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836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69.45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2.0834999999999999E-2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837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76.394999999999996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0.19862699999999997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838</v>
      </c>
    </row>
    <row r="169" spans="2:65" s="11" customFormat="1" ht="11.25">
      <c r="B169" s="141"/>
      <c r="D169" s="142" t="s">
        <v>247</v>
      </c>
      <c r="F169" s="143" t="s">
        <v>839</v>
      </c>
      <c r="H169" s="144">
        <v>76.394999999999996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70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840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34.03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1.0208999999999999E-2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841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34.03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3.4030000000000003E-4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842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34.710999999999999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2.7768800000000002E-3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843</v>
      </c>
    </row>
    <row r="177" spans="2:65" s="11" customFormat="1" ht="11.25">
      <c r="B177" s="141"/>
      <c r="D177" s="142" t="s">
        <v>247</v>
      </c>
      <c r="F177" s="143" t="s">
        <v>844</v>
      </c>
      <c r="H177" s="144">
        <v>34.710999999999999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1.8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845</v>
      </c>
    </row>
    <row r="179" spans="2:65" s="1" customFormat="1" ht="16.5" customHeight="1">
      <c r="B179" s="28"/>
      <c r="C179" s="149" t="s">
        <v>351</v>
      </c>
      <c r="D179" s="149" t="s">
        <v>269</v>
      </c>
      <c r="E179" s="150" t="s">
        <v>362</v>
      </c>
      <c r="F179" s="151" t="s">
        <v>363</v>
      </c>
      <c r="G179" s="152" t="s">
        <v>338</v>
      </c>
      <c r="H179" s="153">
        <v>1.8360000000000001</v>
      </c>
      <c r="I179" s="154"/>
      <c r="J179" s="155">
        <f>ROUND(I179*H179,2)</f>
        <v>0</v>
      </c>
      <c r="K179" s="156"/>
      <c r="L179" s="157"/>
      <c r="M179" s="158" t="s">
        <v>1</v>
      </c>
      <c r="N179" s="159" t="s">
        <v>42</v>
      </c>
      <c r="P179" s="133">
        <f>O179*H179</f>
        <v>0</v>
      </c>
      <c r="Q179" s="133">
        <v>1.7000000000000001E-4</v>
      </c>
      <c r="R179" s="133">
        <f>Q179*H179</f>
        <v>3.1212000000000004E-4</v>
      </c>
      <c r="S179" s="133">
        <v>0</v>
      </c>
      <c r="T179" s="134">
        <f>S179*H179</f>
        <v>0</v>
      </c>
      <c r="AR179" s="135" t="s">
        <v>272</v>
      </c>
      <c r="AT179" s="135" t="s">
        <v>269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846</v>
      </c>
    </row>
    <row r="180" spans="2:65" s="11" customFormat="1" ht="11.25">
      <c r="B180" s="141"/>
      <c r="D180" s="142" t="s">
        <v>247</v>
      </c>
      <c r="F180" s="143" t="s">
        <v>847</v>
      </c>
      <c r="H180" s="144">
        <v>1.8360000000000001</v>
      </c>
      <c r="I180" s="145"/>
      <c r="L180" s="141"/>
      <c r="M180" s="146"/>
      <c r="T180" s="147"/>
      <c r="AT180" s="148" t="s">
        <v>247</v>
      </c>
      <c r="AU180" s="148" t="s">
        <v>85</v>
      </c>
      <c r="AV180" s="11" t="s">
        <v>87</v>
      </c>
      <c r="AW180" s="11" t="s">
        <v>4</v>
      </c>
      <c r="AX180" s="11" t="s">
        <v>85</v>
      </c>
      <c r="AY180" s="148" t="s">
        <v>222</v>
      </c>
    </row>
    <row r="181" spans="2:65" s="1" customFormat="1" ht="44.25" customHeight="1">
      <c r="B181" s="28"/>
      <c r="C181" s="123" t="s">
        <v>356</v>
      </c>
      <c r="D181" s="123" t="s">
        <v>223</v>
      </c>
      <c r="E181" s="124" t="s">
        <v>367</v>
      </c>
      <c r="F181" s="125" t="s">
        <v>368</v>
      </c>
      <c r="G181" s="126" t="s">
        <v>302</v>
      </c>
      <c r="H181" s="160"/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848</v>
      </c>
    </row>
    <row r="182" spans="2:65" s="1" customFormat="1" ht="11.25">
      <c r="B182" s="28"/>
      <c r="D182" s="137" t="s">
        <v>229</v>
      </c>
      <c r="F182" s="138" t="s">
        <v>491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0" customFormat="1" ht="25.9" customHeight="1">
      <c r="B183" s="113"/>
      <c r="D183" s="114" t="s">
        <v>76</v>
      </c>
      <c r="E183" s="115" t="s">
        <v>389</v>
      </c>
      <c r="F183" s="115" t="s">
        <v>390</v>
      </c>
      <c r="I183" s="116"/>
      <c r="J183" s="117">
        <f>BK183</f>
        <v>0</v>
      </c>
      <c r="L183" s="113"/>
      <c r="M183" s="118"/>
      <c r="P183" s="119">
        <f>SUM(P184:P195)</f>
        <v>0</v>
      </c>
      <c r="R183" s="119">
        <f>SUM(R184:R195)</f>
        <v>0.19273830000000003</v>
      </c>
      <c r="T183" s="120">
        <f>SUM(T184:T195)</f>
        <v>2.9072100000000003E-2</v>
      </c>
      <c r="AR183" s="114" t="s">
        <v>87</v>
      </c>
      <c r="AT183" s="121" t="s">
        <v>76</v>
      </c>
      <c r="AU183" s="121" t="s">
        <v>77</v>
      </c>
      <c r="AY183" s="114" t="s">
        <v>222</v>
      </c>
      <c r="BK183" s="122">
        <f>SUM(BK184:BK195)</f>
        <v>0</v>
      </c>
    </row>
    <row r="184" spans="2:65" s="1" customFormat="1" ht="16.5" customHeight="1">
      <c r="B184" s="28"/>
      <c r="C184" s="123" t="s">
        <v>361</v>
      </c>
      <c r="D184" s="123" t="s">
        <v>223</v>
      </c>
      <c r="E184" s="124" t="s">
        <v>391</v>
      </c>
      <c r="F184" s="125" t="s">
        <v>392</v>
      </c>
      <c r="G184" s="126" t="s">
        <v>226</v>
      </c>
      <c r="H184" s="127">
        <v>87.06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1E-3</v>
      </c>
      <c r="R184" s="133">
        <f>Q184*H184</f>
        <v>8.7059999999999998E-2</v>
      </c>
      <c r="S184" s="133">
        <v>3.1E-4</v>
      </c>
      <c r="T184" s="134">
        <f>S184*H184</f>
        <v>2.6988600000000001E-2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849</v>
      </c>
    </row>
    <row r="185" spans="2:65" s="1" customFormat="1" ht="11.25">
      <c r="B185" s="28"/>
      <c r="D185" s="137" t="s">
        <v>229</v>
      </c>
      <c r="F185" s="138" t="s">
        <v>493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" customFormat="1" ht="24.2" customHeight="1">
      <c r="B186" s="28"/>
      <c r="C186" s="123" t="s">
        <v>366</v>
      </c>
      <c r="D186" s="123" t="s">
        <v>223</v>
      </c>
      <c r="E186" s="124" t="s">
        <v>396</v>
      </c>
      <c r="F186" s="125" t="s">
        <v>397</v>
      </c>
      <c r="G186" s="126" t="s">
        <v>226</v>
      </c>
      <c r="H186" s="127">
        <v>87.06</v>
      </c>
      <c r="I186" s="128"/>
      <c r="J186" s="129">
        <f>ROUND(I186*H186,2)</f>
        <v>0</v>
      </c>
      <c r="K186" s="130"/>
      <c r="L186" s="28"/>
      <c r="M186" s="131" t="s">
        <v>1</v>
      </c>
      <c r="N186" s="132" t="s">
        <v>42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260</v>
      </c>
      <c r="AT186" s="135" t="s">
        <v>223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850</v>
      </c>
    </row>
    <row r="187" spans="2:65" s="1" customFormat="1" ht="11.25">
      <c r="B187" s="28"/>
      <c r="D187" s="137" t="s">
        <v>229</v>
      </c>
      <c r="F187" s="138" t="s">
        <v>495</v>
      </c>
      <c r="I187" s="139"/>
      <c r="L187" s="28"/>
      <c r="M187" s="140"/>
      <c r="T187" s="52"/>
      <c r="AT187" s="13" t="s">
        <v>229</v>
      </c>
      <c r="AU187" s="13" t="s">
        <v>85</v>
      </c>
    </row>
    <row r="188" spans="2:65" s="1" customFormat="1" ht="24.2" customHeight="1">
      <c r="B188" s="28"/>
      <c r="C188" s="123" t="s">
        <v>373</v>
      </c>
      <c r="D188" s="123" t="s">
        <v>223</v>
      </c>
      <c r="E188" s="124" t="s">
        <v>401</v>
      </c>
      <c r="F188" s="125" t="s">
        <v>402</v>
      </c>
      <c r="G188" s="126" t="s">
        <v>226</v>
      </c>
      <c r="H188" s="127">
        <v>69.45</v>
      </c>
      <c r="I188" s="128"/>
      <c r="J188" s="129">
        <f>ROUND(I188*H188,2)</f>
        <v>0</v>
      </c>
      <c r="K188" s="130"/>
      <c r="L188" s="28"/>
      <c r="M188" s="131" t="s">
        <v>1</v>
      </c>
      <c r="N188" s="132" t="s">
        <v>42</v>
      </c>
      <c r="P188" s="133">
        <f>O188*H188</f>
        <v>0</v>
      </c>
      <c r="Q188" s="133">
        <v>0</v>
      </c>
      <c r="R188" s="133">
        <f>Q188*H188</f>
        <v>0</v>
      </c>
      <c r="S188" s="133">
        <v>3.0000000000000001E-5</v>
      </c>
      <c r="T188" s="134">
        <f>S188*H188</f>
        <v>2.0835000000000003E-3</v>
      </c>
      <c r="AR188" s="135" t="s">
        <v>260</v>
      </c>
      <c r="AT188" s="135" t="s">
        <v>223</v>
      </c>
      <c r="AU188" s="135" t="s">
        <v>85</v>
      </c>
      <c r="AY188" s="13" t="s">
        <v>222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85</v>
      </c>
      <c r="BK188" s="136">
        <f>ROUND(I188*H188,2)</f>
        <v>0</v>
      </c>
      <c r="BL188" s="13" t="s">
        <v>260</v>
      </c>
      <c r="BM188" s="135" t="s">
        <v>851</v>
      </c>
    </row>
    <row r="189" spans="2:65" s="1" customFormat="1" ht="11.25">
      <c r="B189" s="28"/>
      <c r="D189" s="137" t="s">
        <v>229</v>
      </c>
      <c r="F189" s="138" t="s">
        <v>404</v>
      </c>
      <c r="I189" s="139"/>
      <c r="L189" s="28"/>
      <c r="M189" s="140"/>
      <c r="T189" s="52"/>
      <c r="AT189" s="13" t="s">
        <v>229</v>
      </c>
      <c r="AU189" s="13" t="s">
        <v>85</v>
      </c>
    </row>
    <row r="190" spans="2:65" s="1" customFormat="1" ht="16.5" customHeight="1">
      <c r="B190" s="28"/>
      <c r="C190" s="149" t="s">
        <v>379</v>
      </c>
      <c r="D190" s="149" t="s">
        <v>269</v>
      </c>
      <c r="E190" s="150" t="s">
        <v>406</v>
      </c>
      <c r="F190" s="151" t="s">
        <v>407</v>
      </c>
      <c r="G190" s="152" t="s">
        <v>226</v>
      </c>
      <c r="H190" s="153">
        <v>72.923000000000002</v>
      </c>
      <c r="I190" s="154"/>
      <c r="J190" s="155">
        <f>ROUND(I190*H190,2)</f>
        <v>0</v>
      </c>
      <c r="K190" s="156"/>
      <c r="L190" s="157"/>
      <c r="M190" s="158" t="s">
        <v>1</v>
      </c>
      <c r="N190" s="159" t="s">
        <v>42</v>
      </c>
      <c r="P190" s="133">
        <f>O190*H190</f>
        <v>0</v>
      </c>
      <c r="Q190" s="133">
        <v>8.9999999999999998E-4</v>
      </c>
      <c r="R190" s="133">
        <f>Q190*H190</f>
        <v>6.56307E-2</v>
      </c>
      <c r="S190" s="133">
        <v>0</v>
      </c>
      <c r="T190" s="134">
        <f>S190*H190</f>
        <v>0</v>
      </c>
      <c r="AR190" s="135" t="s">
        <v>272</v>
      </c>
      <c r="AT190" s="135" t="s">
        <v>269</v>
      </c>
      <c r="AU190" s="135" t="s">
        <v>85</v>
      </c>
      <c r="AY190" s="13" t="s">
        <v>222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85</v>
      </c>
      <c r="BK190" s="136">
        <f>ROUND(I190*H190,2)</f>
        <v>0</v>
      </c>
      <c r="BL190" s="13" t="s">
        <v>260</v>
      </c>
      <c r="BM190" s="135" t="s">
        <v>852</v>
      </c>
    </row>
    <row r="191" spans="2:65" s="11" customFormat="1" ht="11.25">
      <c r="B191" s="141"/>
      <c r="D191" s="142" t="s">
        <v>247</v>
      </c>
      <c r="F191" s="143" t="s">
        <v>853</v>
      </c>
      <c r="H191" s="144">
        <v>72.923000000000002</v>
      </c>
      <c r="I191" s="145"/>
      <c r="L191" s="141"/>
      <c r="M191" s="146"/>
      <c r="T191" s="147"/>
      <c r="AT191" s="148" t="s">
        <v>247</v>
      </c>
      <c r="AU191" s="148" t="s">
        <v>85</v>
      </c>
      <c r="AV191" s="11" t="s">
        <v>87</v>
      </c>
      <c r="AW191" s="11" t="s">
        <v>4</v>
      </c>
      <c r="AX191" s="11" t="s">
        <v>85</v>
      </c>
      <c r="AY191" s="148" t="s">
        <v>222</v>
      </c>
    </row>
    <row r="192" spans="2:65" s="1" customFormat="1" ht="33" customHeight="1">
      <c r="B192" s="28"/>
      <c r="C192" s="123" t="s">
        <v>384</v>
      </c>
      <c r="D192" s="123" t="s">
        <v>223</v>
      </c>
      <c r="E192" s="124" t="s">
        <v>411</v>
      </c>
      <c r="F192" s="125" t="s">
        <v>412</v>
      </c>
      <c r="G192" s="126" t="s">
        <v>226</v>
      </c>
      <c r="H192" s="127">
        <v>87.06</v>
      </c>
      <c r="I192" s="128"/>
      <c r="J192" s="129">
        <f>ROUND(I192*H192,2)</f>
        <v>0</v>
      </c>
      <c r="K192" s="130"/>
      <c r="L192" s="28"/>
      <c r="M192" s="131" t="s">
        <v>1</v>
      </c>
      <c r="N192" s="132" t="s">
        <v>42</v>
      </c>
      <c r="P192" s="133">
        <f>O192*H192</f>
        <v>0</v>
      </c>
      <c r="Q192" s="133">
        <v>2.0000000000000001E-4</v>
      </c>
      <c r="R192" s="133">
        <f>Q192*H192</f>
        <v>1.7412E-2</v>
      </c>
      <c r="S192" s="133">
        <v>0</v>
      </c>
      <c r="T192" s="134">
        <f>S192*H192</f>
        <v>0</v>
      </c>
      <c r="AR192" s="135" t="s">
        <v>260</v>
      </c>
      <c r="AT192" s="135" t="s">
        <v>223</v>
      </c>
      <c r="AU192" s="135" t="s">
        <v>85</v>
      </c>
      <c r="AY192" s="13" t="s">
        <v>222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85</v>
      </c>
      <c r="BK192" s="136">
        <f>ROUND(I192*H192,2)</f>
        <v>0</v>
      </c>
      <c r="BL192" s="13" t="s">
        <v>260</v>
      </c>
      <c r="BM192" s="135" t="s">
        <v>854</v>
      </c>
    </row>
    <row r="193" spans="2:65" s="1" customFormat="1" ht="11.25">
      <c r="B193" s="28"/>
      <c r="D193" s="137" t="s">
        <v>229</v>
      </c>
      <c r="F193" s="138" t="s">
        <v>500</v>
      </c>
      <c r="I193" s="139"/>
      <c r="L193" s="28"/>
      <c r="M193" s="140"/>
      <c r="T193" s="52"/>
      <c r="AT193" s="13" t="s">
        <v>229</v>
      </c>
      <c r="AU193" s="13" t="s">
        <v>85</v>
      </c>
    </row>
    <row r="194" spans="2:65" s="1" customFormat="1" ht="37.9" customHeight="1">
      <c r="B194" s="28"/>
      <c r="C194" s="123" t="s">
        <v>272</v>
      </c>
      <c r="D194" s="123" t="s">
        <v>223</v>
      </c>
      <c r="E194" s="124" t="s">
        <v>416</v>
      </c>
      <c r="F194" s="125" t="s">
        <v>417</v>
      </c>
      <c r="G194" s="126" t="s">
        <v>226</v>
      </c>
      <c r="H194" s="127">
        <v>87.06</v>
      </c>
      <c r="I194" s="128"/>
      <c r="J194" s="129">
        <f>ROUND(I194*H194,2)</f>
        <v>0</v>
      </c>
      <c r="K194" s="130"/>
      <c r="L194" s="28"/>
      <c r="M194" s="131" t="s">
        <v>1</v>
      </c>
      <c r="N194" s="132" t="s">
        <v>42</v>
      </c>
      <c r="P194" s="133">
        <f>O194*H194</f>
        <v>0</v>
      </c>
      <c r="Q194" s="133">
        <v>2.5999999999999998E-4</v>
      </c>
      <c r="R194" s="133">
        <f>Q194*H194</f>
        <v>2.2635599999999999E-2</v>
      </c>
      <c r="S194" s="133">
        <v>0</v>
      </c>
      <c r="T194" s="134">
        <f>S194*H194</f>
        <v>0</v>
      </c>
      <c r="AR194" s="135" t="s">
        <v>260</v>
      </c>
      <c r="AT194" s="135" t="s">
        <v>223</v>
      </c>
      <c r="AU194" s="135" t="s">
        <v>85</v>
      </c>
      <c r="AY194" s="13" t="s">
        <v>222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85</v>
      </c>
      <c r="BK194" s="136">
        <f>ROUND(I194*H194,2)</f>
        <v>0</v>
      </c>
      <c r="BL194" s="13" t="s">
        <v>260</v>
      </c>
      <c r="BM194" s="135" t="s">
        <v>855</v>
      </c>
    </row>
    <row r="195" spans="2:65" s="1" customFormat="1" ht="11.25">
      <c r="B195" s="28"/>
      <c r="D195" s="137" t="s">
        <v>229</v>
      </c>
      <c r="F195" s="138" t="s">
        <v>502</v>
      </c>
      <c r="I195" s="139"/>
      <c r="L195" s="28"/>
      <c r="M195" s="140"/>
      <c r="T195" s="52"/>
      <c r="AT195" s="13" t="s">
        <v>229</v>
      </c>
      <c r="AU195" s="13" t="s">
        <v>85</v>
      </c>
    </row>
    <row r="196" spans="2:65" s="10" customFormat="1" ht="25.9" customHeight="1">
      <c r="B196" s="113"/>
      <c r="D196" s="114" t="s">
        <v>76</v>
      </c>
      <c r="E196" s="115" t="s">
        <v>503</v>
      </c>
      <c r="F196" s="115" t="s">
        <v>504</v>
      </c>
      <c r="I196" s="116"/>
      <c r="J196" s="117">
        <f>BK196</f>
        <v>0</v>
      </c>
      <c r="L196" s="113"/>
      <c r="M196" s="118"/>
      <c r="P196" s="119">
        <f>P197</f>
        <v>0</v>
      </c>
      <c r="R196" s="119">
        <f>R197</f>
        <v>0</v>
      </c>
      <c r="T196" s="120">
        <f>T197</f>
        <v>0</v>
      </c>
      <c r="AR196" s="114" t="s">
        <v>87</v>
      </c>
      <c r="AT196" s="121" t="s">
        <v>76</v>
      </c>
      <c r="AU196" s="121" t="s">
        <v>77</v>
      </c>
      <c r="AY196" s="114" t="s">
        <v>222</v>
      </c>
      <c r="BK196" s="122">
        <f>BK197</f>
        <v>0</v>
      </c>
    </row>
    <row r="197" spans="2:65" s="1" customFormat="1" ht="24.2" customHeight="1">
      <c r="B197" s="28"/>
      <c r="C197" s="123" t="s">
        <v>395</v>
      </c>
      <c r="D197" s="123" t="s">
        <v>223</v>
      </c>
      <c r="E197" s="124" t="s">
        <v>505</v>
      </c>
      <c r="F197" s="125" t="s">
        <v>506</v>
      </c>
      <c r="G197" s="126" t="s">
        <v>507</v>
      </c>
      <c r="H197" s="127">
        <v>1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856</v>
      </c>
    </row>
    <row r="198" spans="2:65" s="10" customFormat="1" ht="25.9" customHeight="1">
      <c r="B198" s="113"/>
      <c r="D198" s="114" t="s">
        <v>76</v>
      </c>
      <c r="E198" s="115" t="s">
        <v>509</v>
      </c>
      <c r="F198" s="115" t="s">
        <v>510</v>
      </c>
      <c r="I198" s="116"/>
      <c r="J198" s="117">
        <f>BK198</f>
        <v>0</v>
      </c>
      <c r="L198" s="113"/>
      <c r="M198" s="118"/>
      <c r="P198" s="119">
        <f>SUM(P199:P200)</f>
        <v>0</v>
      </c>
      <c r="R198" s="119">
        <f>SUM(R199:R200)</f>
        <v>0</v>
      </c>
      <c r="T198" s="120">
        <f>SUM(T199:T200)</f>
        <v>0</v>
      </c>
      <c r="AR198" s="114" t="s">
        <v>227</v>
      </c>
      <c r="AT198" s="121" t="s">
        <v>76</v>
      </c>
      <c r="AU198" s="121" t="s">
        <v>77</v>
      </c>
      <c r="AY198" s="114" t="s">
        <v>222</v>
      </c>
      <c r="BK198" s="122">
        <f>SUM(BK199:BK200)</f>
        <v>0</v>
      </c>
    </row>
    <row r="199" spans="2:65" s="1" customFormat="1" ht="24.2" customHeight="1">
      <c r="B199" s="28"/>
      <c r="C199" s="123" t="s">
        <v>400</v>
      </c>
      <c r="D199" s="123" t="s">
        <v>223</v>
      </c>
      <c r="E199" s="124" t="s">
        <v>511</v>
      </c>
      <c r="F199" s="125" t="s">
        <v>512</v>
      </c>
      <c r="G199" s="126" t="s">
        <v>507</v>
      </c>
      <c r="H199" s="127">
        <v>1</v>
      </c>
      <c r="I199" s="128"/>
      <c r="J199" s="129">
        <f>ROUND(I199*H199,2)</f>
        <v>0</v>
      </c>
      <c r="K199" s="130"/>
      <c r="L199" s="28"/>
      <c r="M199" s="131" t="s">
        <v>1</v>
      </c>
      <c r="N199" s="132" t="s">
        <v>42</v>
      </c>
      <c r="P199" s="133">
        <f>O199*H199</f>
        <v>0</v>
      </c>
      <c r="Q199" s="133">
        <v>0</v>
      </c>
      <c r="R199" s="133">
        <f>Q199*H199</f>
        <v>0</v>
      </c>
      <c r="S199" s="133">
        <v>0</v>
      </c>
      <c r="T199" s="134">
        <f>S199*H199</f>
        <v>0</v>
      </c>
      <c r="AR199" s="135" t="s">
        <v>227</v>
      </c>
      <c r="AT199" s="135" t="s">
        <v>223</v>
      </c>
      <c r="AU199" s="135" t="s">
        <v>85</v>
      </c>
      <c r="AY199" s="13" t="s">
        <v>222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85</v>
      </c>
      <c r="BK199" s="136">
        <f>ROUND(I199*H199,2)</f>
        <v>0</v>
      </c>
      <c r="BL199" s="13" t="s">
        <v>227</v>
      </c>
      <c r="BM199" s="135" t="s">
        <v>857</v>
      </c>
    </row>
    <row r="200" spans="2:65" s="1" customFormat="1" ht="16.5" customHeight="1">
      <c r="B200" s="28"/>
      <c r="C200" s="123" t="s">
        <v>405</v>
      </c>
      <c r="D200" s="123" t="s">
        <v>223</v>
      </c>
      <c r="E200" s="124" t="s">
        <v>514</v>
      </c>
      <c r="F200" s="125" t="s">
        <v>515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64" t="s">
        <v>1</v>
      </c>
      <c r="N200" s="165" t="s">
        <v>42</v>
      </c>
      <c r="O200" s="162"/>
      <c r="P200" s="166">
        <f>O200*H200</f>
        <v>0</v>
      </c>
      <c r="Q200" s="166">
        <v>0</v>
      </c>
      <c r="R200" s="166">
        <f>Q200*H200</f>
        <v>0</v>
      </c>
      <c r="S200" s="166">
        <v>0</v>
      </c>
      <c r="T200" s="167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858</v>
      </c>
    </row>
    <row r="201" spans="2:65" s="1" customFormat="1" ht="6.9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8"/>
    </row>
  </sheetData>
  <sheetProtection algorithmName="SHA-512" hashValue="LTtWwSEa+MpOLWq+HEJF6TbKpBsTCygZZQkXSfYHVB69dJCjZsbha9wdx3MgwneY8J0dAM9SDZiObXvbfrnLCA==" saltValue="zt6GWoniD/r90Gg5scanjMbkOvzvFh9YFUOUpXqfdXotf88JDtu56ZCKCi35YBkhatxhdmFC/FXdaGOuSEQWqA==" spinCount="100000" sheet="1" objects="1" scenarios="1" formatColumns="0" formatRows="0" autoFilter="0"/>
  <autoFilter ref="C124:K200" xr:uid="{00000000-0009-0000-0000-00000B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B00-000000000000}"/>
    <hyperlink ref="F132" r:id="rId2" xr:uid="{00000000-0004-0000-0B00-000001000000}"/>
    <hyperlink ref="F134" r:id="rId3" xr:uid="{00000000-0004-0000-0B00-000002000000}"/>
    <hyperlink ref="F136" r:id="rId4" xr:uid="{00000000-0004-0000-0B00-000003000000}"/>
    <hyperlink ref="F139" r:id="rId5" xr:uid="{00000000-0004-0000-0B00-000004000000}"/>
    <hyperlink ref="F142" r:id="rId6" xr:uid="{00000000-0004-0000-0B00-000005000000}"/>
    <hyperlink ref="F146" r:id="rId7" xr:uid="{00000000-0004-0000-0B00-000006000000}"/>
    <hyperlink ref="F149" r:id="rId8" xr:uid="{00000000-0004-0000-0B00-000007000000}"/>
    <hyperlink ref="F153" r:id="rId9" xr:uid="{00000000-0004-0000-0B00-000008000000}"/>
    <hyperlink ref="F156" r:id="rId10" xr:uid="{00000000-0004-0000-0B00-000009000000}"/>
    <hyperlink ref="F159" r:id="rId11" xr:uid="{00000000-0004-0000-0B00-00000A000000}"/>
    <hyperlink ref="F161" r:id="rId12" xr:uid="{00000000-0004-0000-0B00-00000B000000}"/>
    <hyperlink ref="F163" r:id="rId13" xr:uid="{00000000-0004-0000-0B00-00000C000000}"/>
    <hyperlink ref="F165" r:id="rId14" xr:uid="{00000000-0004-0000-0B00-00000D000000}"/>
    <hyperlink ref="F167" r:id="rId15" xr:uid="{00000000-0004-0000-0B00-00000E000000}"/>
    <hyperlink ref="F171" r:id="rId16" xr:uid="{00000000-0004-0000-0B00-00000F000000}"/>
    <hyperlink ref="F173" r:id="rId17" xr:uid="{00000000-0004-0000-0B00-000010000000}"/>
    <hyperlink ref="F175" r:id="rId18" xr:uid="{00000000-0004-0000-0B00-000011000000}"/>
    <hyperlink ref="F182" r:id="rId19" xr:uid="{00000000-0004-0000-0B00-000012000000}"/>
    <hyperlink ref="F185" r:id="rId20" xr:uid="{00000000-0004-0000-0B00-000013000000}"/>
    <hyperlink ref="F187" r:id="rId21" xr:uid="{00000000-0004-0000-0B00-000014000000}"/>
    <hyperlink ref="F189" r:id="rId22" xr:uid="{00000000-0004-0000-0B00-000015000000}"/>
    <hyperlink ref="F193" r:id="rId23" xr:uid="{00000000-0004-0000-0B00-000016000000}"/>
    <hyperlink ref="F195" r:id="rId24" xr:uid="{00000000-0004-0000-0B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120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859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ROUND((SUM(BE120:BE169)),  2)</f>
        <v>0</v>
      </c>
      <c r="I33" s="88">
        <v>0.21</v>
      </c>
      <c r="J33" s="87">
        <f>ROUND(((SUM(BE120:BE169))*I33),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ROUND((SUM(BF120:BF169)),  2)</f>
        <v>0</v>
      </c>
      <c r="I34" s="88">
        <v>0.12</v>
      </c>
      <c r="J34" s="87">
        <f>ROUND(((SUM(BF120:BF169))*I34),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ROUND((SUM(BG120:BG169)),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ROUND((SUM(BH120:BH169)),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ROUND((SUM(BI120:BI169)),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213 - Místnost č.213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J124</f>
        <v>0</v>
      </c>
      <c r="L98" s="100"/>
    </row>
    <row r="99" spans="2:12" s="8" customFormat="1" ht="24.95" customHeight="1">
      <c r="B99" s="100"/>
      <c r="D99" s="101" t="s">
        <v>204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2:12" s="8" customFormat="1" ht="24.95" customHeight="1">
      <c r="B100" s="100"/>
      <c r="D100" s="101" t="s">
        <v>206</v>
      </c>
      <c r="E100" s="102"/>
      <c r="F100" s="102"/>
      <c r="G100" s="102"/>
      <c r="H100" s="102"/>
      <c r="I100" s="102"/>
      <c r="J100" s="103">
        <f>J157</f>
        <v>0</v>
      </c>
      <c r="L100" s="100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207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26.25" customHeight="1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>
      <c r="B111" s="28"/>
      <c r="C111" s="23" t="s">
        <v>194</v>
      </c>
      <c r="L111" s="28"/>
    </row>
    <row r="112" spans="2:12" s="1" customFormat="1" ht="16.5" customHeight="1">
      <c r="B112" s="28"/>
      <c r="E112" s="202" t="str">
        <f>E9</f>
        <v>213 - Místnost č.213</v>
      </c>
      <c r="F112" s="208"/>
      <c r="G112" s="208"/>
      <c r="H112" s="208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>
      <c r="B118" s="28"/>
      <c r="L118" s="28"/>
    </row>
    <row r="119" spans="2:65" s="9" customFormat="1" ht="29.25" customHeight="1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P121+P124+P134+P157</f>
        <v>0</v>
      </c>
      <c r="Q120" s="49"/>
      <c r="R120" s="110">
        <f>R121+R124+R134+R157</f>
        <v>0.36388891999999995</v>
      </c>
      <c r="S120" s="49"/>
      <c r="T120" s="111">
        <f>T121+T124+T134+T157</f>
        <v>9.3249500000000013E-2</v>
      </c>
      <c r="AT120" s="13" t="s">
        <v>76</v>
      </c>
      <c r="AU120" s="13" t="s">
        <v>200</v>
      </c>
      <c r="BK120" s="112">
        <f>BK121+BK124+BK134+BK157</f>
        <v>0</v>
      </c>
    </row>
    <row r="121" spans="2:65" s="10" customFormat="1" ht="25.9" customHeight="1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SUM(P122:P123)</f>
        <v>0</v>
      </c>
      <c r="R121" s="119">
        <f>SUM(R122:R123)</f>
        <v>8.1440000000000006E-4</v>
      </c>
      <c r="T121" s="120">
        <f>SUM(T122:T123)</f>
        <v>0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SUM(BK122:BK123)</f>
        <v>0</v>
      </c>
    </row>
    <row r="122" spans="2:65" s="1" customFormat="1" ht="37.9" customHeight="1">
      <c r="B122" s="28"/>
      <c r="C122" s="123" t="s">
        <v>85</v>
      </c>
      <c r="D122" s="123" t="s">
        <v>223</v>
      </c>
      <c r="E122" s="124" t="s">
        <v>224</v>
      </c>
      <c r="F122" s="125" t="s">
        <v>225</v>
      </c>
      <c r="G122" s="126" t="s">
        <v>226</v>
      </c>
      <c r="H122" s="127">
        <v>20.36</v>
      </c>
      <c r="I122" s="128"/>
      <c r="J122" s="129">
        <f>ROUND(I122*H122,2)</f>
        <v>0</v>
      </c>
      <c r="K122" s="130"/>
      <c r="L122" s="28"/>
      <c r="M122" s="131" t="s">
        <v>1</v>
      </c>
      <c r="N122" s="132" t="s">
        <v>42</v>
      </c>
      <c r="P122" s="133">
        <f>O122*H122</f>
        <v>0</v>
      </c>
      <c r="Q122" s="133">
        <v>4.0000000000000003E-5</v>
      </c>
      <c r="R122" s="133">
        <f>Q122*H122</f>
        <v>8.1440000000000006E-4</v>
      </c>
      <c r="S122" s="133">
        <v>0</v>
      </c>
      <c r="T122" s="134">
        <f>S122*H122</f>
        <v>0</v>
      </c>
      <c r="AR122" s="135" t="s">
        <v>227</v>
      </c>
      <c r="AT122" s="135" t="s">
        <v>223</v>
      </c>
      <c r="AU122" s="135" t="s">
        <v>85</v>
      </c>
      <c r="AY122" s="13" t="s">
        <v>222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3" t="s">
        <v>85</v>
      </c>
      <c r="BK122" s="136">
        <f>ROUND(I122*H122,2)</f>
        <v>0</v>
      </c>
      <c r="BL122" s="13" t="s">
        <v>227</v>
      </c>
      <c r="BM122" s="135" t="s">
        <v>860</v>
      </c>
    </row>
    <row r="123" spans="2:65" s="1" customFormat="1" ht="11.25">
      <c r="B123" s="28"/>
      <c r="D123" s="137" t="s">
        <v>229</v>
      </c>
      <c r="F123" s="138" t="s">
        <v>230</v>
      </c>
      <c r="I123" s="139"/>
      <c r="L123" s="28"/>
      <c r="M123" s="140"/>
      <c r="T123" s="52"/>
      <c r="AT123" s="13" t="s">
        <v>229</v>
      </c>
      <c r="AU123" s="13" t="s">
        <v>85</v>
      </c>
    </row>
    <row r="124" spans="2:65" s="10" customFormat="1" ht="25.9" customHeight="1">
      <c r="B124" s="113"/>
      <c r="D124" s="114" t="s">
        <v>76</v>
      </c>
      <c r="E124" s="115" t="s">
        <v>231</v>
      </c>
      <c r="F124" s="115" t="s">
        <v>232</v>
      </c>
      <c r="I124" s="116"/>
      <c r="J124" s="117">
        <f>BK124</f>
        <v>0</v>
      </c>
      <c r="L124" s="113"/>
      <c r="M124" s="118"/>
      <c r="P124" s="119">
        <f>SUM(P125:P133)</f>
        <v>0</v>
      </c>
      <c r="R124" s="119">
        <f>SUM(R125:R133)</f>
        <v>0</v>
      </c>
      <c r="T124" s="120">
        <f>SUM(T125:T133)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SUM(BK125:BK133)</f>
        <v>0</v>
      </c>
    </row>
    <row r="125" spans="2:65" s="1" customFormat="1" ht="37.9" customHeight="1">
      <c r="B125" s="28"/>
      <c r="C125" s="123" t="s">
        <v>87</v>
      </c>
      <c r="D125" s="123" t="s">
        <v>223</v>
      </c>
      <c r="E125" s="124" t="s">
        <v>233</v>
      </c>
      <c r="F125" s="125" t="s">
        <v>234</v>
      </c>
      <c r="G125" s="126" t="s">
        <v>235</v>
      </c>
      <c r="H125" s="127">
        <v>9.2999999999999999E-2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861</v>
      </c>
    </row>
    <row r="126" spans="2:65" s="1" customFormat="1" ht="11.25">
      <c r="B126" s="28"/>
      <c r="D126" s="137" t="s">
        <v>229</v>
      </c>
      <c r="F126" s="138" t="s">
        <v>430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33" customHeight="1">
      <c r="B127" s="28"/>
      <c r="C127" s="123" t="s">
        <v>238</v>
      </c>
      <c r="D127" s="123" t="s">
        <v>223</v>
      </c>
      <c r="E127" s="124" t="s">
        <v>239</v>
      </c>
      <c r="F127" s="125" t="s">
        <v>240</v>
      </c>
      <c r="G127" s="126" t="s">
        <v>235</v>
      </c>
      <c r="H127" s="127">
        <v>9.2999999999999999E-2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862</v>
      </c>
    </row>
    <row r="128" spans="2:65" s="1" customFormat="1" ht="11.25">
      <c r="B128" s="28"/>
      <c r="D128" s="137" t="s">
        <v>229</v>
      </c>
      <c r="F128" s="138" t="s">
        <v>432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44.25" customHeight="1">
      <c r="B129" s="28"/>
      <c r="C129" s="123" t="s">
        <v>227</v>
      </c>
      <c r="D129" s="123" t="s">
        <v>223</v>
      </c>
      <c r="E129" s="124" t="s">
        <v>243</v>
      </c>
      <c r="F129" s="125" t="s">
        <v>244</v>
      </c>
      <c r="G129" s="126" t="s">
        <v>235</v>
      </c>
      <c r="H129" s="127">
        <v>1.302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863</v>
      </c>
    </row>
    <row r="130" spans="2:65" s="1" customFormat="1" ht="11.25">
      <c r="B130" s="28"/>
      <c r="D130" s="137" t="s">
        <v>229</v>
      </c>
      <c r="F130" s="138" t="s">
        <v>434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1" customFormat="1" ht="11.25">
      <c r="B131" s="141"/>
      <c r="D131" s="142" t="s">
        <v>247</v>
      </c>
      <c r="F131" s="143" t="s">
        <v>864</v>
      </c>
      <c r="H131" s="144">
        <v>1.302</v>
      </c>
      <c r="I131" s="145"/>
      <c r="L131" s="141"/>
      <c r="M131" s="146"/>
      <c r="T131" s="147"/>
      <c r="AT131" s="148" t="s">
        <v>247</v>
      </c>
      <c r="AU131" s="148" t="s">
        <v>85</v>
      </c>
      <c r="AV131" s="11" t="s">
        <v>87</v>
      </c>
      <c r="AW131" s="11" t="s">
        <v>4</v>
      </c>
      <c r="AX131" s="11" t="s">
        <v>85</v>
      </c>
      <c r="AY131" s="148" t="s">
        <v>222</v>
      </c>
    </row>
    <row r="132" spans="2:65" s="1" customFormat="1" ht="44.25" customHeight="1">
      <c r="B132" s="28"/>
      <c r="C132" s="123" t="s">
        <v>249</v>
      </c>
      <c r="D132" s="123" t="s">
        <v>223</v>
      </c>
      <c r="E132" s="124" t="s">
        <v>250</v>
      </c>
      <c r="F132" s="125" t="s">
        <v>251</v>
      </c>
      <c r="G132" s="126" t="s">
        <v>235</v>
      </c>
      <c r="H132" s="127">
        <v>9.2999999999999999E-2</v>
      </c>
      <c r="I132" s="128"/>
      <c r="J132" s="129">
        <f>ROUND(I132*H132,2)</f>
        <v>0</v>
      </c>
      <c r="K132" s="130"/>
      <c r="L132" s="28"/>
      <c r="M132" s="131" t="s">
        <v>1</v>
      </c>
      <c r="N132" s="132" t="s">
        <v>42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227</v>
      </c>
      <c r="AT132" s="135" t="s">
        <v>223</v>
      </c>
      <c r="AU132" s="135" t="s">
        <v>85</v>
      </c>
      <c r="AY132" s="13" t="s">
        <v>222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85</v>
      </c>
      <c r="BK132" s="136">
        <f>ROUND(I132*H132,2)</f>
        <v>0</v>
      </c>
      <c r="BL132" s="13" t="s">
        <v>227</v>
      </c>
      <c r="BM132" s="135" t="s">
        <v>865</v>
      </c>
    </row>
    <row r="133" spans="2:65" s="1" customFormat="1" ht="11.25">
      <c r="B133" s="28"/>
      <c r="D133" s="137" t="s">
        <v>229</v>
      </c>
      <c r="F133" s="138" t="s">
        <v>437</v>
      </c>
      <c r="I133" s="139"/>
      <c r="L133" s="28"/>
      <c r="M133" s="140"/>
      <c r="T133" s="52"/>
      <c r="AT133" s="13" t="s">
        <v>229</v>
      </c>
      <c r="AU133" s="13" t="s">
        <v>85</v>
      </c>
    </row>
    <row r="134" spans="2:65" s="10" customFormat="1" ht="25.9" customHeight="1">
      <c r="B134" s="113"/>
      <c r="D134" s="114" t="s">
        <v>76</v>
      </c>
      <c r="E134" s="115" t="s">
        <v>305</v>
      </c>
      <c r="F134" s="115" t="s">
        <v>306</v>
      </c>
      <c r="I134" s="116"/>
      <c r="J134" s="117">
        <f>BK134</f>
        <v>0</v>
      </c>
      <c r="L134" s="113"/>
      <c r="M134" s="118"/>
      <c r="P134" s="119">
        <f>SUM(P135:P156)</f>
        <v>0</v>
      </c>
      <c r="R134" s="119">
        <f>SUM(R135:R156)</f>
        <v>0.22094611999999997</v>
      </c>
      <c r="T134" s="120">
        <f>SUM(T135:T156)</f>
        <v>6.6546000000000008E-2</v>
      </c>
      <c r="AR134" s="114" t="s">
        <v>87</v>
      </c>
      <c r="AT134" s="121" t="s">
        <v>76</v>
      </c>
      <c r="AU134" s="121" t="s">
        <v>77</v>
      </c>
      <c r="AY134" s="114" t="s">
        <v>222</v>
      </c>
      <c r="BK134" s="122">
        <f>SUM(BK135:BK156)</f>
        <v>0</v>
      </c>
    </row>
    <row r="135" spans="2:65" s="1" customFormat="1" ht="33" customHeight="1">
      <c r="B135" s="28"/>
      <c r="C135" s="123" t="s">
        <v>256</v>
      </c>
      <c r="D135" s="123" t="s">
        <v>223</v>
      </c>
      <c r="E135" s="124" t="s">
        <v>307</v>
      </c>
      <c r="F135" s="125" t="s">
        <v>308</v>
      </c>
      <c r="G135" s="126" t="s">
        <v>226</v>
      </c>
      <c r="H135" s="127">
        <v>20.36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260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260</v>
      </c>
      <c r="BM135" s="135" t="s">
        <v>866</v>
      </c>
    </row>
    <row r="136" spans="2:65" s="1" customFormat="1" ht="11.25">
      <c r="B136" s="28"/>
      <c r="D136" s="137" t="s">
        <v>229</v>
      </c>
      <c r="F136" s="138" t="s">
        <v>468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" customFormat="1" ht="24.2" customHeight="1">
      <c r="B137" s="28"/>
      <c r="C137" s="123" t="s">
        <v>263</v>
      </c>
      <c r="D137" s="123" t="s">
        <v>223</v>
      </c>
      <c r="E137" s="124" t="s">
        <v>312</v>
      </c>
      <c r="F137" s="125" t="s">
        <v>313</v>
      </c>
      <c r="G137" s="126" t="s">
        <v>226</v>
      </c>
      <c r="H137" s="127">
        <v>20.36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3.0000000000000001E-5</v>
      </c>
      <c r="R137" s="133">
        <f>Q137*H137</f>
        <v>6.1079999999999999E-4</v>
      </c>
      <c r="S137" s="133">
        <v>0</v>
      </c>
      <c r="T137" s="134">
        <f>S137*H137</f>
        <v>0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867</v>
      </c>
    </row>
    <row r="138" spans="2:65" s="1" customFormat="1" ht="11.25">
      <c r="B138" s="28"/>
      <c r="D138" s="137" t="s">
        <v>229</v>
      </c>
      <c r="F138" s="138" t="s">
        <v>470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268</v>
      </c>
      <c r="D139" s="123" t="s">
        <v>223</v>
      </c>
      <c r="E139" s="124" t="s">
        <v>317</v>
      </c>
      <c r="F139" s="125" t="s">
        <v>318</v>
      </c>
      <c r="G139" s="126" t="s">
        <v>226</v>
      </c>
      <c r="H139" s="127">
        <v>20.36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7.5799999999999999E-3</v>
      </c>
      <c r="R139" s="133">
        <f>Q139*H139</f>
        <v>0.15432879999999999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868</v>
      </c>
    </row>
    <row r="140" spans="2:65" s="1" customFormat="1" ht="11.25">
      <c r="B140" s="28"/>
      <c r="D140" s="137" t="s">
        <v>229</v>
      </c>
      <c r="F140" s="138" t="s">
        <v>472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220</v>
      </c>
      <c r="D141" s="123" t="s">
        <v>223</v>
      </c>
      <c r="E141" s="124" t="s">
        <v>322</v>
      </c>
      <c r="F141" s="125" t="s">
        <v>323</v>
      </c>
      <c r="G141" s="126" t="s">
        <v>226</v>
      </c>
      <c r="H141" s="127">
        <v>20.36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3.0000000000000001E-3</v>
      </c>
      <c r="T141" s="134">
        <f>S141*H141</f>
        <v>6.1080000000000002E-2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869</v>
      </c>
    </row>
    <row r="142" spans="2:65" s="1" customFormat="1" ht="11.25">
      <c r="B142" s="28"/>
      <c r="D142" s="137" t="s">
        <v>229</v>
      </c>
      <c r="F142" s="138" t="s">
        <v>474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23" t="s">
        <v>278</v>
      </c>
      <c r="D143" s="123" t="s">
        <v>223</v>
      </c>
      <c r="E143" s="124" t="s">
        <v>327</v>
      </c>
      <c r="F143" s="125" t="s">
        <v>328</v>
      </c>
      <c r="G143" s="126" t="s">
        <v>226</v>
      </c>
      <c r="H143" s="127">
        <v>20.36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2.9999999999999997E-4</v>
      </c>
      <c r="R143" s="133">
        <f>Q143*H143</f>
        <v>6.1079999999999997E-3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870</v>
      </c>
    </row>
    <row r="144" spans="2:65" s="1" customFormat="1" ht="11.25">
      <c r="B144" s="28"/>
      <c r="D144" s="137" t="s">
        <v>229</v>
      </c>
      <c r="F144" s="138" t="s">
        <v>476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49.15" customHeight="1">
      <c r="B145" s="28"/>
      <c r="C145" s="149" t="s">
        <v>282</v>
      </c>
      <c r="D145" s="149" t="s">
        <v>269</v>
      </c>
      <c r="E145" s="150" t="s">
        <v>331</v>
      </c>
      <c r="F145" s="151" t="s">
        <v>332</v>
      </c>
      <c r="G145" s="152" t="s">
        <v>226</v>
      </c>
      <c r="H145" s="153">
        <v>22.396000000000001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2.5999999999999999E-3</v>
      </c>
      <c r="R145" s="133">
        <f>Q145*H145</f>
        <v>5.8229599999999999E-2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871</v>
      </c>
    </row>
    <row r="146" spans="2:65" s="11" customFormat="1" ht="11.25">
      <c r="B146" s="141"/>
      <c r="D146" s="142" t="s">
        <v>247</v>
      </c>
      <c r="F146" s="143" t="s">
        <v>872</v>
      </c>
      <c r="H146" s="144">
        <v>22.396000000000001</v>
      </c>
      <c r="I146" s="145"/>
      <c r="L146" s="141"/>
      <c r="M146" s="146"/>
      <c r="T146" s="147"/>
      <c r="AT146" s="148" t="s">
        <v>247</v>
      </c>
      <c r="AU146" s="148" t="s">
        <v>85</v>
      </c>
      <c r="AV146" s="11" t="s">
        <v>87</v>
      </c>
      <c r="AW146" s="11" t="s">
        <v>4</v>
      </c>
      <c r="AX146" s="11" t="s">
        <v>85</v>
      </c>
      <c r="AY146" s="148" t="s">
        <v>222</v>
      </c>
    </row>
    <row r="147" spans="2:65" s="1" customFormat="1" ht="24.2" customHeight="1">
      <c r="B147" s="28"/>
      <c r="C147" s="123" t="s">
        <v>8</v>
      </c>
      <c r="D147" s="123" t="s">
        <v>223</v>
      </c>
      <c r="E147" s="124" t="s">
        <v>336</v>
      </c>
      <c r="F147" s="125" t="s">
        <v>337</v>
      </c>
      <c r="G147" s="126" t="s">
        <v>338</v>
      </c>
      <c r="H147" s="127">
        <v>21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873</v>
      </c>
    </row>
    <row r="148" spans="2:65" s="1" customFormat="1" ht="11.25">
      <c r="B148" s="28"/>
      <c r="D148" s="137" t="s">
        <v>229</v>
      </c>
      <c r="F148" s="138" t="s">
        <v>340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21.75" customHeight="1">
      <c r="B149" s="28"/>
      <c r="C149" s="123" t="s">
        <v>290</v>
      </c>
      <c r="D149" s="123" t="s">
        <v>223</v>
      </c>
      <c r="E149" s="124" t="s">
        <v>342</v>
      </c>
      <c r="F149" s="125" t="s">
        <v>343</v>
      </c>
      <c r="G149" s="126" t="s">
        <v>338</v>
      </c>
      <c r="H149" s="127">
        <v>18.22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2.9999999999999997E-4</v>
      </c>
      <c r="T149" s="134">
        <f>S149*H149</f>
        <v>5.4659999999999995E-3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874</v>
      </c>
    </row>
    <row r="150" spans="2:65" s="1" customFormat="1" ht="11.25">
      <c r="B150" s="28"/>
      <c r="D150" s="137" t="s">
        <v>229</v>
      </c>
      <c r="F150" s="138" t="s">
        <v>481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" customFormat="1" ht="16.5" customHeight="1">
      <c r="B151" s="28"/>
      <c r="C151" s="123" t="s">
        <v>294</v>
      </c>
      <c r="D151" s="123" t="s">
        <v>223</v>
      </c>
      <c r="E151" s="124" t="s">
        <v>347</v>
      </c>
      <c r="F151" s="125" t="s">
        <v>348</v>
      </c>
      <c r="G151" s="126" t="s">
        <v>338</v>
      </c>
      <c r="H151" s="127">
        <v>18.22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1.0000000000000001E-5</v>
      </c>
      <c r="R151" s="133">
        <f>Q151*H151</f>
        <v>1.8220000000000001E-4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875</v>
      </c>
    </row>
    <row r="152" spans="2:65" s="1" customFormat="1" ht="11.25">
      <c r="B152" s="28"/>
      <c r="D152" s="137" t="s">
        <v>229</v>
      </c>
      <c r="F152" s="138" t="s">
        <v>483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16.5" customHeight="1">
      <c r="B153" s="28"/>
      <c r="C153" s="149" t="s">
        <v>299</v>
      </c>
      <c r="D153" s="149" t="s">
        <v>269</v>
      </c>
      <c r="E153" s="150" t="s">
        <v>352</v>
      </c>
      <c r="F153" s="151" t="s">
        <v>353</v>
      </c>
      <c r="G153" s="152" t="s">
        <v>338</v>
      </c>
      <c r="H153" s="153">
        <v>18.584</v>
      </c>
      <c r="I153" s="154"/>
      <c r="J153" s="155">
        <f>ROUND(I153*H153,2)</f>
        <v>0</v>
      </c>
      <c r="K153" s="156"/>
      <c r="L153" s="157"/>
      <c r="M153" s="158" t="s">
        <v>1</v>
      </c>
      <c r="N153" s="159" t="s">
        <v>42</v>
      </c>
      <c r="P153" s="133">
        <f>O153*H153</f>
        <v>0</v>
      </c>
      <c r="Q153" s="133">
        <v>8.0000000000000007E-5</v>
      </c>
      <c r="R153" s="133">
        <f>Q153*H153</f>
        <v>1.4867200000000002E-3</v>
      </c>
      <c r="S153" s="133">
        <v>0</v>
      </c>
      <c r="T153" s="134">
        <f>S153*H153</f>
        <v>0</v>
      </c>
      <c r="AR153" s="135" t="s">
        <v>272</v>
      </c>
      <c r="AT153" s="135" t="s">
        <v>269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876</v>
      </c>
    </row>
    <row r="154" spans="2:65" s="11" customFormat="1" ht="11.25">
      <c r="B154" s="141"/>
      <c r="D154" s="142" t="s">
        <v>247</v>
      </c>
      <c r="F154" s="143" t="s">
        <v>877</v>
      </c>
      <c r="H154" s="144">
        <v>18.584</v>
      </c>
      <c r="I154" s="145"/>
      <c r="L154" s="141"/>
      <c r="M154" s="146"/>
      <c r="T154" s="147"/>
      <c r="AT154" s="148" t="s">
        <v>247</v>
      </c>
      <c r="AU154" s="148" t="s">
        <v>85</v>
      </c>
      <c r="AV154" s="11" t="s">
        <v>87</v>
      </c>
      <c r="AW154" s="11" t="s">
        <v>4</v>
      </c>
      <c r="AX154" s="11" t="s">
        <v>85</v>
      </c>
      <c r="AY154" s="148" t="s">
        <v>222</v>
      </c>
    </row>
    <row r="155" spans="2:65" s="1" customFormat="1" ht="44.25" customHeight="1">
      <c r="B155" s="28"/>
      <c r="C155" s="123" t="s">
        <v>260</v>
      </c>
      <c r="D155" s="123" t="s">
        <v>223</v>
      </c>
      <c r="E155" s="124" t="s">
        <v>367</v>
      </c>
      <c r="F155" s="125" t="s">
        <v>368</v>
      </c>
      <c r="G155" s="126" t="s">
        <v>302</v>
      </c>
      <c r="H155" s="160"/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878</v>
      </c>
    </row>
    <row r="156" spans="2:65" s="1" customFormat="1" ht="11.25">
      <c r="B156" s="28"/>
      <c r="D156" s="137" t="s">
        <v>229</v>
      </c>
      <c r="F156" s="138" t="s">
        <v>491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389</v>
      </c>
      <c r="F157" s="115" t="s">
        <v>390</v>
      </c>
      <c r="I157" s="116"/>
      <c r="J157" s="117">
        <f>BK157</f>
        <v>0</v>
      </c>
      <c r="L157" s="113"/>
      <c r="M157" s="118"/>
      <c r="P157" s="119">
        <f>SUM(P158:P169)</f>
        <v>0</v>
      </c>
      <c r="R157" s="119">
        <f>SUM(R158:R169)</f>
        <v>0.14212840000000002</v>
      </c>
      <c r="T157" s="120">
        <f>SUM(T158:T169)</f>
        <v>2.6703500000000002E-2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SUM(BK158:BK169)</f>
        <v>0</v>
      </c>
    </row>
    <row r="158" spans="2:65" s="1" customFormat="1" ht="16.5" customHeight="1">
      <c r="B158" s="28"/>
      <c r="C158" s="123" t="s">
        <v>311</v>
      </c>
      <c r="D158" s="123" t="s">
        <v>223</v>
      </c>
      <c r="E158" s="124" t="s">
        <v>391</v>
      </c>
      <c r="F158" s="125" t="s">
        <v>392</v>
      </c>
      <c r="G158" s="126" t="s">
        <v>226</v>
      </c>
      <c r="H158" s="127">
        <v>84.17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1E-3</v>
      </c>
      <c r="R158" s="133">
        <f>Q158*H158</f>
        <v>8.4170000000000009E-2</v>
      </c>
      <c r="S158" s="133">
        <v>3.1E-4</v>
      </c>
      <c r="T158" s="134">
        <f>S158*H158</f>
        <v>2.60927E-2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879</v>
      </c>
    </row>
    <row r="159" spans="2:65" s="1" customFormat="1" ht="11.25">
      <c r="B159" s="28"/>
      <c r="D159" s="137" t="s">
        <v>229</v>
      </c>
      <c r="F159" s="138" t="s">
        <v>493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316</v>
      </c>
      <c r="D160" s="123" t="s">
        <v>223</v>
      </c>
      <c r="E160" s="124" t="s">
        <v>396</v>
      </c>
      <c r="F160" s="125" t="s">
        <v>397</v>
      </c>
      <c r="G160" s="126" t="s">
        <v>226</v>
      </c>
      <c r="H160" s="127">
        <v>84.17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880</v>
      </c>
    </row>
    <row r="161" spans="2:65" s="1" customFormat="1" ht="11.25">
      <c r="B161" s="28"/>
      <c r="D161" s="137" t="s">
        <v>229</v>
      </c>
      <c r="F161" s="138" t="s">
        <v>495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24.2" customHeight="1">
      <c r="B162" s="28"/>
      <c r="C162" s="123" t="s">
        <v>321</v>
      </c>
      <c r="D162" s="123" t="s">
        <v>223</v>
      </c>
      <c r="E162" s="124" t="s">
        <v>401</v>
      </c>
      <c r="F162" s="125" t="s">
        <v>402</v>
      </c>
      <c r="G162" s="126" t="s">
        <v>226</v>
      </c>
      <c r="H162" s="127">
        <v>20.36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0</v>
      </c>
      <c r="R162" s="133">
        <f>Q162*H162</f>
        <v>0</v>
      </c>
      <c r="S162" s="133">
        <v>3.0000000000000001E-5</v>
      </c>
      <c r="T162" s="134">
        <f>S162*H162</f>
        <v>6.1079999999999999E-4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881</v>
      </c>
    </row>
    <row r="163" spans="2:65" s="1" customFormat="1" ht="11.25">
      <c r="B163" s="28"/>
      <c r="D163" s="137" t="s">
        <v>229</v>
      </c>
      <c r="F163" s="138" t="s">
        <v>404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16.5" customHeight="1">
      <c r="B164" s="28"/>
      <c r="C164" s="149" t="s">
        <v>326</v>
      </c>
      <c r="D164" s="149" t="s">
        <v>269</v>
      </c>
      <c r="E164" s="150" t="s">
        <v>406</v>
      </c>
      <c r="F164" s="151" t="s">
        <v>407</v>
      </c>
      <c r="G164" s="152" t="s">
        <v>226</v>
      </c>
      <c r="H164" s="153">
        <v>21.378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8.9999999999999998E-4</v>
      </c>
      <c r="R164" s="133">
        <f>Q164*H164</f>
        <v>1.9240199999999999E-2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882</v>
      </c>
    </row>
    <row r="165" spans="2:65" s="11" customFormat="1" ht="11.25">
      <c r="B165" s="141"/>
      <c r="D165" s="142" t="s">
        <v>247</v>
      </c>
      <c r="F165" s="143" t="s">
        <v>883</v>
      </c>
      <c r="H165" s="144">
        <v>21.378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33" customHeight="1">
      <c r="B166" s="28"/>
      <c r="C166" s="123" t="s">
        <v>7</v>
      </c>
      <c r="D166" s="123" t="s">
        <v>223</v>
      </c>
      <c r="E166" s="124" t="s">
        <v>411</v>
      </c>
      <c r="F166" s="125" t="s">
        <v>412</v>
      </c>
      <c r="G166" s="126" t="s">
        <v>226</v>
      </c>
      <c r="H166" s="127">
        <v>84.17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2.0000000000000001E-4</v>
      </c>
      <c r="R166" s="133">
        <f>Q166*H166</f>
        <v>1.6834000000000002E-2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884</v>
      </c>
    </row>
    <row r="167" spans="2:65" s="1" customFormat="1" ht="11.25">
      <c r="B167" s="28"/>
      <c r="D167" s="137" t="s">
        <v>229</v>
      </c>
      <c r="F167" s="138" t="s">
        <v>500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37.9" customHeight="1">
      <c r="B168" s="28"/>
      <c r="C168" s="123" t="s">
        <v>335</v>
      </c>
      <c r="D168" s="123" t="s">
        <v>223</v>
      </c>
      <c r="E168" s="124" t="s">
        <v>416</v>
      </c>
      <c r="F168" s="125" t="s">
        <v>417</v>
      </c>
      <c r="G168" s="126" t="s">
        <v>226</v>
      </c>
      <c r="H168" s="127">
        <v>84.17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2.5999999999999998E-4</v>
      </c>
      <c r="R168" s="133">
        <f>Q168*H168</f>
        <v>2.1884199999999999E-2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885</v>
      </c>
    </row>
    <row r="169" spans="2:65" s="1" customFormat="1" ht="11.25">
      <c r="B169" s="28"/>
      <c r="D169" s="137" t="s">
        <v>229</v>
      </c>
      <c r="F169" s="138" t="s">
        <v>502</v>
      </c>
      <c r="I169" s="139"/>
      <c r="L169" s="28"/>
      <c r="M169" s="161"/>
      <c r="N169" s="162"/>
      <c r="O169" s="162"/>
      <c r="P169" s="162"/>
      <c r="Q169" s="162"/>
      <c r="R169" s="162"/>
      <c r="S169" s="162"/>
      <c r="T169" s="163"/>
      <c r="AT169" s="13" t="s">
        <v>229</v>
      </c>
      <c r="AU169" s="13" t="s">
        <v>85</v>
      </c>
    </row>
    <row r="170" spans="2:65" s="1" customFormat="1" ht="6.95" customHeight="1"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28"/>
    </row>
  </sheetData>
  <sheetProtection algorithmName="SHA-512" hashValue="/+2td+gBkessRCXxNuI1k4rMpFZWBDzYucIUc7cOuZW1D98nBr+W83LDWYMJIZ5OG2rUIqCF7I99hrWvxJ87VQ==" saltValue="/C8GExXntPRq8Hc1uTA3FYBI6utQIytJFAh5PWHSN2JqQTha8XqRh8pXZucBrFaOSsZ4Pn4FOC1tpZ1Pfk6vtg==" spinCount="100000" sheet="1" objects="1" scenarios="1" formatColumns="0" formatRows="0" autoFilter="0"/>
  <autoFilter ref="C119:K169" xr:uid="{00000000-0009-0000-0000-00000C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C00-000000000000}"/>
    <hyperlink ref="F126" r:id="rId2" xr:uid="{00000000-0004-0000-0C00-000001000000}"/>
    <hyperlink ref="F128" r:id="rId3" xr:uid="{00000000-0004-0000-0C00-000002000000}"/>
    <hyperlink ref="F130" r:id="rId4" xr:uid="{00000000-0004-0000-0C00-000003000000}"/>
    <hyperlink ref="F133" r:id="rId5" xr:uid="{00000000-0004-0000-0C00-000004000000}"/>
    <hyperlink ref="F136" r:id="rId6" xr:uid="{00000000-0004-0000-0C00-000005000000}"/>
    <hyperlink ref="F138" r:id="rId7" xr:uid="{00000000-0004-0000-0C00-000006000000}"/>
    <hyperlink ref="F140" r:id="rId8" xr:uid="{00000000-0004-0000-0C00-000007000000}"/>
    <hyperlink ref="F142" r:id="rId9" xr:uid="{00000000-0004-0000-0C00-000008000000}"/>
    <hyperlink ref="F144" r:id="rId10" xr:uid="{00000000-0004-0000-0C00-000009000000}"/>
    <hyperlink ref="F148" r:id="rId11" xr:uid="{00000000-0004-0000-0C00-00000A000000}"/>
    <hyperlink ref="F150" r:id="rId12" xr:uid="{00000000-0004-0000-0C00-00000B000000}"/>
    <hyperlink ref="F152" r:id="rId13" xr:uid="{00000000-0004-0000-0C00-00000C000000}"/>
    <hyperlink ref="F156" r:id="rId14" xr:uid="{00000000-0004-0000-0C00-00000D000000}"/>
    <hyperlink ref="F159" r:id="rId15" xr:uid="{00000000-0004-0000-0C00-00000E000000}"/>
    <hyperlink ref="F161" r:id="rId16" xr:uid="{00000000-0004-0000-0C00-00000F000000}"/>
    <hyperlink ref="F163" r:id="rId17" xr:uid="{00000000-0004-0000-0C00-000010000000}"/>
    <hyperlink ref="F167" r:id="rId18" xr:uid="{00000000-0004-0000-0C00-000011000000}"/>
    <hyperlink ref="F169" r:id="rId19" xr:uid="{00000000-0004-0000-0C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123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886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ROUND(J124,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ROUND((SUM(BE124:BE214)),  2)</f>
        <v>0</v>
      </c>
      <c r="I33" s="88">
        <v>0.21</v>
      </c>
      <c r="J33" s="87">
        <f>ROUND(((SUM(BE124:BE214))*I33),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ROUND((SUM(BF124:BF214)),  2)</f>
        <v>0</v>
      </c>
      <c r="I34" s="88">
        <v>0.12</v>
      </c>
      <c r="J34" s="87">
        <f>ROUND(((SUM(BF124:BF214))*I34),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ROUND((SUM(BG124:BG214)),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ROUND((SUM(BH124:BH214)),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ROUND((SUM(BI124:BI214)),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214 - Místnost č.214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J124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J138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J145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J152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J167</f>
        <v>0</v>
      </c>
      <c r="L102" s="100"/>
    </row>
    <row r="103" spans="2:12" s="8" customFormat="1" ht="24.95" customHeight="1">
      <c r="B103" s="100"/>
      <c r="D103" s="101" t="s">
        <v>205</v>
      </c>
      <c r="E103" s="102"/>
      <c r="F103" s="102"/>
      <c r="G103" s="102"/>
      <c r="H103" s="102"/>
      <c r="I103" s="102"/>
      <c r="J103" s="103">
        <f>J194</f>
        <v>0</v>
      </c>
      <c r="L103" s="100"/>
    </row>
    <row r="104" spans="2:12" s="8" customFormat="1" ht="24.95" customHeight="1">
      <c r="B104" s="100"/>
      <c r="D104" s="101" t="s">
        <v>206</v>
      </c>
      <c r="E104" s="102"/>
      <c r="F104" s="102"/>
      <c r="G104" s="102"/>
      <c r="H104" s="102"/>
      <c r="I104" s="102"/>
      <c r="J104" s="103">
        <f>J202</f>
        <v>0</v>
      </c>
      <c r="L104" s="100"/>
    </row>
    <row r="105" spans="2:12" s="1" customFormat="1" ht="21.75" customHeight="1">
      <c r="B105" s="28"/>
      <c r="L105" s="28"/>
    </row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>
      <c r="B111" s="28"/>
      <c r="C111" s="17" t="s">
        <v>207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26.25" customHeight="1">
      <c r="B114" s="28"/>
      <c r="E114" s="206" t="str">
        <f>E7</f>
        <v>NÁŠLAPNÉ VRSTVY, AKUST. PODHLEDY, VÝMALBA A VÝMĚNA ZASKLENÍ MŠ A ZŠ.17.LISTOPADU</v>
      </c>
      <c r="F114" s="207"/>
      <c r="G114" s="207"/>
      <c r="H114" s="207"/>
      <c r="L114" s="28"/>
    </row>
    <row r="115" spans="2:65" s="1" customFormat="1" ht="12" customHeight="1">
      <c r="B115" s="28"/>
      <c r="C115" s="23" t="s">
        <v>194</v>
      </c>
      <c r="L115" s="28"/>
    </row>
    <row r="116" spans="2:65" s="1" customFormat="1" ht="16.5" customHeight="1">
      <c r="B116" s="28"/>
      <c r="E116" s="202" t="str">
        <f>E9</f>
        <v>214 - Místnost č.214</v>
      </c>
      <c r="F116" s="208"/>
      <c r="G116" s="208"/>
      <c r="H116" s="208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20</v>
      </c>
      <c r="F118" s="21" t="str">
        <f>F12</f>
        <v xml:space="preserve"> </v>
      </c>
      <c r="I118" s="23" t="s">
        <v>22</v>
      </c>
      <c r="J118" s="48" t="str">
        <f>IF(J12="","",J12)</f>
        <v>4. 4. 2025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24</v>
      </c>
      <c r="F120" s="21" t="str">
        <f>E15</f>
        <v>Město Kopřivnice</v>
      </c>
      <c r="I120" s="23" t="s">
        <v>30</v>
      </c>
      <c r="J120" s="26" t="str">
        <f>E21</f>
        <v>Ing. Jan Stuchlík</v>
      </c>
      <c r="L120" s="28"/>
    </row>
    <row r="121" spans="2:65" s="1" customFormat="1" ht="15.2" customHeight="1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>Ladislav Pekárek</v>
      </c>
      <c r="L121" s="28"/>
    </row>
    <row r="122" spans="2:65" s="1" customFormat="1" ht="10.35" customHeight="1">
      <c r="B122" s="28"/>
      <c r="L122" s="28"/>
    </row>
    <row r="123" spans="2:65" s="9" customFormat="1" ht="29.25" customHeight="1">
      <c r="B123" s="104"/>
      <c r="C123" s="105" t="s">
        <v>208</v>
      </c>
      <c r="D123" s="106" t="s">
        <v>62</v>
      </c>
      <c r="E123" s="106" t="s">
        <v>58</v>
      </c>
      <c r="F123" s="106" t="s">
        <v>59</v>
      </c>
      <c r="G123" s="106" t="s">
        <v>209</v>
      </c>
      <c r="H123" s="106" t="s">
        <v>210</v>
      </c>
      <c r="I123" s="106" t="s">
        <v>211</v>
      </c>
      <c r="J123" s="107" t="s">
        <v>198</v>
      </c>
      <c r="K123" s="108" t="s">
        <v>212</v>
      </c>
      <c r="L123" s="104"/>
      <c r="M123" s="55" t="s">
        <v>1</v>
      </c>
      <c r="N123" s="56" t="s">
        <v>41</v>
      </c>
      <c r="O123" s="56" t="s">
        <v>213</v>
      </c>
      <c r="P123" s="56" t="s">
        <v>214</v>
      </c>
      <c r="Q123" s="56" t="s">
        <v>215</v>
      </c>
      <c r="R123" s="56" t="s">
        <v>216</v>
      </c>
      <c r="S123" s="56" t="s">
        <v>217</v>
      </c>
      <c r="T123" s="57" t="s">
        <v>218</v>
      </c>
    </row>
    <row r="124" spans="2:65" s="1" customFormat="1" ht="22.9" customHeight="1">
      <c r="B124" s="28"/>
      <c r="C124" s="60" t="s">
        <v>219</v>
      </c>
      <c r="J124" s="109">
        <f>BK124</f>
        <v>0</v>
      </c>
      <c r="L124" s="28"/>
      <c r="M124" s="58"/>
      <c r="N124" s="49"/>
      <c r="O124" s="49"/>
      <c r="P124" s="110">
        <f>P125+P128+P138+P145+P152+P167+P194+P202</f>
        <v>0</v>
      </c>
      <c r="Q124" s="49"/>
      <c r="R124" s="110">
        <f>R125+R128+R138+R145+R152+R167+R194+R202</f>
        <v>2.73071712</v>
      </c>
      <c r="S124" s="49"/>
      <c r="T124" s="111">
        <f>T125+T128+T138+T145+T152+T167+T194+T202</f>
        <v>0.33796310000000007</v>
      </c>
      <c r="AT124" s="13" t="s">
        <v>76</v>
      </c>
      <c r="AU124" s="13" t="s">
        <v>200</v>
      </c>
      <c r="BK124" s="112">
        <f>BK125+BK128+BK138+BK145+BK152+BK167+BK194+BK202</f>
        <v>0</v>
      </c>
    </row>
    <row r="125" spans="2:65" s="10" customFormat="1" ht="25.9" customHeight="1">
      <c r="B125" s="113"/>
      <c r="D125" s="114" t="s">
        <v>76</v>
      </c>
      <c r="E125" s="115" t="s">
        <v>220</v>
      </c>
      <c r="F125" s="115" t="s">
        <v>221</v>
      </c>
      <c r="I125" s="116"/>
      <c r="J125" s="117">
        <f>BK125</f>
        <v>0</v>
      </c>
      <c r="L125" s="113"/>
      <c r="M125" s="118"/>
      <c r="P125" s="119">
        <f>SUM(P126:P127)</f>
        <v>0</v>
      </c>
      <c r="R125" s="119">
        <f>SUM(R126:R127)</f>
        <v>3.5648000000000003E-3</v>
      </c>
      <c r="T125" s="120">
        <f>SUM(T126:T127)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SUM(BK126:BK127)</f>
        <v>0</v>
      </c>
    </row>
    <row r="126" spans="2:65" s="1" customFormat="1" ht="37.9" customHeight="1">
      <c r="B126" s="28"/>
      <c r="C126" s="123" t="s">
        <v>85</v>
      </c>
      <c r="D126" s="123" t="s">
        <v>223</v>
      </c>
      <c r="E126" s="124" t="s">
        <v>224</v>
      </c>
      <c r="F126" s="125" t="s">
        <v>225</v>
      </c>
      <c r="G126" s="126" t="s">
        <v>226</v>
      </c>
      <c r="H126" s="127">
        <v>89.12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4.0000000000000003E-5</v>
      </c>
      <c r="R126" s="133">
        <f>Q126*H126</f>
        <v>3.5648000000000003E-3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887</v>
      </c>
    </row>
    <row r="127" spans="2:65" s="1" customFormat="1" ht="11.25">
      <c r="B127" s="28"/>
      <c r="D127" s="137" t="s">
        <v>229</v>
      </c>
      <c r="F127" s="138" t="s">
        <v>230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0" customFormat="1" ht="25.9" customHeight="1">
      <c r="B128" s="113"/>
      <c r="D128" s="114" t="s">
        <v>76</v>
      </c>
      <c r="E128" s="115" t="s">
        <v>231</v>
      </c>
      <c r="F128" s="115" t="s">
        <v>232</v>
      </c>
      <c r="I128" s="116"/>
      <c r="J128" s="117">
        <f>BK128</f>
        <v>0</v>
      </c>
      <c r="L128" s="113"/>
      <c r="M128" s="118"/>
      <c r="P128" s="119">
        <f>SUM(P129:P137)</f>
        <v>0</v>
      </c>
      <c r="R128" s="119">
        <f>SUM(R129:R137)</f>
        <v>0</v>
      </c>
      <c r="T128" s="120">
        <f>SUM(T129:T137)</f>
        <v>0</v>
      </c>
      <c r="AR128" s="114" t="s">
        <v>85</v>
      </c>
      <c r="AT128" s="121" t="s">
        <v>76</v>
      </c>
      <c r="AU128" s="121" t="s">
        <v>77</v>
      </c>
      <c r="AY128" s="114" t="s">
        <v>222</v>
      </c>
      <c r="BK128" s="122">
        <f>SUM(BK129:BK137)</f>
        <v>0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233</v>
      </c>
      <c r="F129" s="125" t="s">
        <v>234</v>
      </c>
      <c r="G129" s="126" t="s">
        <v>235</v>
      </c>
      <c r="H129" s="127">
        <v>0.33800000000000002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888</v>
      </c>
    </row>
    <row r="130" spans="2:65" s="1" customFormat="1" ht="11.25">
      <c r="B130" s="28"/>
      <c r="D130" s="137" t="s">
        <v>229</v>
      </c>
      <c r="F130" s="138" t="s">
        <v>430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33" customHeight="1">
      <c r="B131" s="28"/>
      <c r="C131" s="123" t="s">
        <v>238</v>
      </c>
      <c r="D131" s="123" t="s">
        <v>223</v>
      </c>
      <c r="E131" s="124" t="s">
        <v>239</v>
      </c>
      <c r="F131" s="125" t="s">
        <v>240</v>
      </c>
      <c r="G131" s="126" t="s">
        <v>235</v>
      </c>
      <c r="H131" s="127">
        <v>0.33800000000000002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889</v>
      </c>
    </row>
    <row r="132" spans="2:65" s="1" customFormat="1" ht="11.25">
      <c r="B132" s="28"/>
      <c r="D132" s="137" t="s">
        <v>229</v>
      </c>
      <c r="F132" s="138" t="s">
        <v>432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44.25" customHeight="1">
      <c r="B133" s="28"/>
      <c r="C133" s="123" t="s">
        <v>227</v>
      </c>
      <c r="D133" s="123" t="s">
        <v>223</v>
      </c>
      <c r="E133" s="124" t="s">
        <v>243</v>
      </c>
      <c r="F133" s="125" t="s">
        <v>244</v>
      </c>
      <c r="G133" s="126" t="s">
        <v>235</v>
      </c>
      <c r="H133" s="127">
        <v>4.7320000000000002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890</v>
      </c>
    </row>
    <row r="134" spans="2:65" s="1" customFormat="1" ht="11.25">
      <c r="B134" s="28"/>
      <c r="D134" s="137" t="s">
        <v>229</v>
      </c>
      <c r="F134" s="138" t="s">
        <v>434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1" customFormat="1" ht="11.25">
      <c r="B135" s="141"/>
      <c r="D135" s="142" t="s">
        <v>247</v>
      </c>
      <c r="F135" s="143" t="s">
        <v>891</v>
      </c>
      <c r="H135" s="144">
        <v>4.7320000000000002</v>
      </c>
      <c r="I135" s="145"/>
      <c r="L135" s="141"/>
      <c r="M135" s="146"/>
      <c r="T135" s="147"/>
      <c r="AT135" s="148" t="s">
        <v>247</v>
      </c>
      <c r="AU135" s="148" t="s">
        <v>85</v>
      </c>
      <c r="AV135" s="11" t="s">
        <v>87</v>
      </c>
      <c r="AW135" s="11" t="s">
        <v>4</v>
      </c>
      <c r="AX135" s="11" t="s">
        <v>85</v>
      </c>
      <c r="AY135" s="148" t="s">
        <v>222</v>
      </c>
    </row>
    <row r="136" spans="2:65" s="1" customFormat="1" ht="44.25" customHeight="1">
      <c r="B136" s="28"/>
      <c r="C136" s="123" t="s">
        <v>249</v>
      </c>
      <c r="D136" s="123" t="s">
        <v>223</v>
      </c>
      <c r="E136" s="124" t="s">
        <v>250</v>
      </c>
      <c r="F136" s="125" t="s">
        <v>251</v>
      </c>
      <c r="G136" s="126" t="s">
        <v>235</v>
      </c>
      <c r="H136" s="127">
        <v>0.33800000000000002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227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227</v>
      </c>
      <c r="BM136" s="135" t="s">
        <v>892</v>
      </c>
    </row>
    <row r="137" spans="2:65" s="1" customFormat="1" ht="11.25">
      <c r="B137" s="28"/>
      <c r="D137" s="137" t="s">
        <v>229</v>
      </c>
      <c r="F137" s="138" t="s">
        <v>437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438</v>
      </c>
      <c r="F138" s="115" t="s">
        <v>439</v>
      </c>
      <c r="I138" s="116"/>
      <c r="J138" s="117">
        <f>BK138</f>
        <v>0</v>
      </c>
      <c r="L138" s="113"/>
      <c r="M138" s="118"/>
      <c r="P138" s="119">
        <f>SUM(P139:P144)</f>
        <v>0</v>
      </c>
      <c r="R138" s="119">
        <f>SUM(R139:R144)</f>
        <v>0.12852</v>
      </c>
      <c r="T138" s="120">
        <f>SUM(T139:T144)</f>
        <v>0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SUM(BK139:BK144)</f>
        <v>0</v>
      </c>
    </row>
    <row r="139" spans="2:65" s="1" customFormat="1" ht="44.25" customHeight="1">
      <c r="B139" s="28"/>
      <c r="C139" s="123" t="s">
        <v>256</v>
      </c>
      <c r="D139" s="123" t="s">
        <v>223</v>
      </c>
      <c r="E139" s="124" t="s">
        <v>440</v>
      </c>
      <c r="F139" s="125" t="s">
        <v>441</v>
      </c>
      <c r="G139" s="126" t="s">
        <v>226</v>
      </c>
      <c r="H139" s="127">
        <v>102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893</v>
      </c>
    </row>
    <row r="140" spans="2:65" s="1" customFormat="1" ht="11.25">
      <c r="B140" s="28"/>
      <c r="D140" s="137" t="s">
        <v>229</v>
      </c>
      <c r="F140" s="138" t="s">
        <v>443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49" t="s">
        <v>263</v>
      </c>
      <c r="D141" s="149" t="s">
        <v>269</v>
      </c>
      <c r="E141" s="150" t="s">
        <v>444</v>
      </c>
      <c r="F141" s="151" t="s">
        <v>445</v>
      </c>
      <c r="G141" s="152" t="s">
        <v>226</v>
      </c>
      <c r="H141" s="153">
        <v>107.1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1.1999999999999999E-3</v>
      </c>
      <c r="R141" s="133">
        <f>Q141*H141</f>
        <v>0.12852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894</v>
      </c>
    </row>
    <row r="142" spans="2:65" s="11" customFormat="1" ht="11.25">
      <c r="B142" s="141"/>
      <c r="D142" s="142" t="s">
        <v>247</v>
      </c>
      <c r="F142" s="143" t="s">
        <v>895</v>
      </c>
      <c r="H142" s="144">
        <v>107.1</v>
      </c>
      <c r="I142" s="145"/>
      <c r="L142" s="141"/>
      <c r="M142" s="146"/>
      <c r="T142" s="147"/>
      <c r="AT142" s="148" t="s">
        <v>247</v>
      </c>
      <c r="AU142" s="148" t="s">
        <v>85</v>
      </c>
      <c r="AV142" s="11" t="s">
        <v>87</v>
      </c>
      <c r="AW142" s="11" t="s">
        <v>4</v>
      </c>
      <c r="AX142" s="11" t="s">
        <v>85</v>
      </c>
      <c r="AY142" s="148" t="s">
        <v>222</v>
      </c>
    </row>
    <row r="143" spans="2:65" s="1" customFormat="1" ht="49.15" customHeight="1">
      <c r="B143" s="28"/>
      <c r="C143" s="123" t="s">
        <v>268</v>
      </c>
      <c r="D143" s="123" t="s">
        <v>223</v>
      </c>
      <c r="E143" s="124" t="s">
        <v>448</v>
      </c>
      <c r="F143" s="125" t="s">
        <v>449</v>
      </c>
      <c r="G143" s="126" t="s">
        <v>302</v>
      </c>
      <c r="H143" s="160"/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896</v>
      </c>
    </row>
    <row r="144" spans="2:65" s="1" customFormat="1" ht="11.25">
      <c r="B144" s="28"/>
      <c r="D144" s="137" t="s">
        <v>229</v>
      </c>
      <c r="F144" s="138" t="s">
        <v>451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0" customFormat="1" ht="25.9" customHeight="1">
      <c r="B145" s="113"/>
      <c r="D145" s="114" t="s">
        <v>76</v>
      </c>
      <c r="E145" s="115" t="s">
        <v>452</v>
      </c>
      <c r="F145" s="115" t="s">
        <v>453</v>
      </c>
      <c r="I145" s="116"/>
      <c r="J145" s="117">
        <f>BK145</f>
        <v>0</v>
      </c>
      <c r="L145" s="113"/>
      <c r="M145" s="118"/>
      <c r="P145" s="119">
        <f>SUM(P146:P151)</f>
        <v>0</v>
      </c>
      <c r="R145" s="119">
        <f>SUM(R146:R151)</f>
        <v>1.3810799999999999</v>
      </c>
      <c r="T145" s="120">
        <f>SUM(T146:T151)</f>
        <v>0</v>
      </c>
      <c r="AR145" s="114" t="s">
        <v>87</v>
      </c>
      <c r="AT145" s="121" t="s">
        <v>76</v>
      </c>
      <c r="AU145" s="121" t="s">
        <v>77</v>
      </c>
      <c r="AY145" s="114" t="s">
        <v>222</v>
      </c>
      <c r="BK145" s="122">
        <f>SUM(BK146:BK151)</f>
        <v>0</v>
      </c>
    </row>
    <row r="146" spans="2:65" s="1" customFormat="1" ht="55.5" customHeight="1">
      <c r="B146" s="28"/>
      <c r="C146" s="123" t="s">
        <v>220</v>
      </c>
      <c r="D146" s="123" t="s">
        <v>223</v>
      </c>
      <c r="E146" s="124" t="s">
        <v>454</v>
      </c>
      <c r="F146" s="125" t="s">
        <v>455</v>
      </c>
      <c r="G146" s="126" t="s">
        <v>226</v>
      </c>
      <c r="H146" s="127">
        <v>102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3.2499999999999999E-3</v>
      </c>
      <c r="R146" s="133">
        <f>Q146*H146</f>
        <v>0.33149999999999996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897</v>
      </c>
    </row>
    <row r="147" spans="2:65" s="1" customFormat="1" ht="11.25">
      <c r="B147" s="28"/>
      <c r="D147" s="137" t="s">
        <v>229</v>
      </c>
      <c r="F147" s="138" t="s">
        <v>457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24.2" customHeight="1">
      <c r="B148" s="28"/>
      <c r="C148" s="149" t="s">
        <v>278</v>
      </c>
      <c r="D148" s="149" t="s">
        <v>269</v>
      </c>
      <c r="E148" s="150" t="s">
        <v>458</v>
      </c>
      <c r="F148" s="151" t="s">
        <v>459</v>
      </c>
      <c r="G148" s="152" t="s">
        <v>226</v>
      </c>
      <c r="H148" s="153">
        <v>107.1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9.7999999999999997E-3</v>
      </c>
      <c r="R148" s="133">
        <f>Q148*H148</f>
        <v>1.04958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898</v>
      </c>
    </row>
    <row r="149" spans="2:65" s="11" customFormat="1" ht="11.25">
      <c r="B149" s="141"/>
      <c r="D149" s="142" t="s">
        <v>247</v>
      </c>
      <c r="F149" s="143" t="s">
        <v>895</v>
      </c>
      <c r="H149" s="144">
        <v>107.1</v>
      </c>
      <c r="I149" s="145"/>
      <c r="L149" s="141"/>
      <c r="M149" s="146"/>
      <c r="T149" s="147"/>
      <c r="AT149" s="148" t="s">
        <v>247</v>
      </c>
      <c r="AU149" s="148" t="s">
        <v>85</v>
      </c>
      <c r="AV149" s="11" t="s">
        <v>87</v>
      </c>
      <c r="AW149" s="11" t="s">
        <v>4</v>
      </c>
      <c r="AX149" s="11" t="s">
        <v>85</v>
      </c>
      <c r="AY149" s="148" t="s">
        <v>222</v>
      </c>
    </row>
    <row r="150" spans="2:65" s="1" customFormat="1" ht="44.25" customHeight="1">
      <c r="B150" s="28"/>
      <c r="C150" s="123" t="s">
        <v>282</v>
      </c>
      <c r="D150" s="123" t="s">
        <v>223</v>
      </c>
      <c r="E150" s="124" t="s">
        <v>461</v>
      </c>
      <c r="F150" s="125" t="s">
        <v>462</v>
      </c>
      <c r="G150" s="126" t="s">
        <v>302</v>
      </c>
      <c r="H150" s="160"/>
      <c r="I150" s="128"/>
      <c r="J150" s="129">
        <f>ROUND(I150*H150,2)</f>
        <v>0</v>
      </c>
      <c r="K150" s="130"/>
      <c r="L150" s="28"/>
      <c r="M150" s="131" t="s">
        <v>1</v>
      </c>
      <c r="N150" s="132" t="s">
        <v>42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260</v>
      </c>
      <c r="AT150" s="135" t="s">
        <v>223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899</v>
      </c>
    </row>
    <row r="151" spans="2:65" s="1" customFormat="1" ht="11.25">
      <c r="B151" s="28"/>
      <c r="D151" s="137" t="s">
        <v>229</v>
      </c>
      <c r="F151" s="138" t="s">
        <v>464</v>
      </c>
      <c r="I151" s="139"/>
      <c r="L151" s="28"/>
      <c r="M151" s="140"/>
      <c r="T151" s="52"/>
      <c r="AT151" s="13" t="s">
        <v>229</v>
      </c>
      <c r="AU151" s="13" t="s">
        <v>85</v>
      </c>
    </row>
    <row r="152" spans="2:65" s="10" customFormat="1" ht="25.9" customHeight="1">
      <c r="B152" s="113"/>
      <c r="D152" s="114" t="s">
        <v>76</v>
      </c>
      <c r="E152" s="115" t="s">
        <v>254</v>
      </c>
      <c r="F152" s="115" t="s">
        <v>255</v>
      </c>
      <c r="I152" s="116"/>
      <c r="J152" s="117">
        <f>BK152</f>
        <v>0</v>
      </c>
      <c r="L152" s="113"/>
      <c r="M152" s="118"/>
      <c r="P152" s="119">
        <f>SUM(P153:P166)</f>
        <v>0</v>
      </c>
      <c r="R152" s="119">
        <f>SUM(R153:R166)</f>
        <v>2.3000000000000003E-2</v>
      </c>
      <c r="T152" s="120">
        <f>SUM(T153:T166)</f>
        <v>2.5000000000000001E-2</v>
      </c>
      <c r="AR152" s="114" t="s">
        <v>87</v>
      </c>
      <c r="AT152" s="121" t="s">
        <v>76</v>
      </c>
      <c r="AU152" s="121" t="s">
        <v>77</v>
      </c>
      <c r="AY152" s="114" t="s">
        <v>222</v>
      </c>
      <c r="BK152" s="122">
        <f>SUM(BK153:BK166)</f>
        <v>0</v>
      </c>
    </row>
    <row r="153" spans="2:65" s="1" customFormat="1" ht="24.2" customHeight="1">
      <c r="B153" s="28"/>
      <c r="C153" s="123" t="s">
        <v>8</v>
      </c>
      <c r="D153" s="123" t="s">
        <v>223</v>
      </c>
      <c r="E153" s="124" t="s">
        <v>257</v>
      </c>
      <c r="F153" s="125" t="s">
        <v>258</v>
      </c>
      <c r="G153" s="126" t="s">
        <v>259</v>
      </c>
      <c r="H153" s="127">
        <v>1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1E-3</v>
      </c>
      <c r="T153" s="134">
        <f>S153*H153</f>
        <v>1E-3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900</v>
      </c>
    </row>
    <row r="154" spans="2:65" s="1" customFormat="1" ht="11.25">
      <c r="B154" s="28"/>
      <c r="D154" s="137" t="s">
        <v>229</v>
      </c>
      <c r="F154" s="138" t="s">
        <v>466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37.9" customHeight="1">
      <c r="B155" s="28"/>
      <c r="C155" s="123" t="s">
        <v>290</v>
      </c>
      <c r="D155" s="123" t="s">
        <v>223</v>
      </c>
      <c r="E155" s="124" t="s">
        <v>264</v>
      </c>
      <c r="F155" s="125" t="s">
        <v>265</v>
      </c>
      <c r="G155" s="126" t="s">
        <v>259</v>
      </c>
      <c r="H155" s="127">
        <v>1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901</v>
      </c>
    </row>
    <row r="156" spans="2:65" s="1" customFormat="1" ht="11.25">
      <c r="B156" s="28"/>
      <c r="D156" s="137" t="s">
        <v>229</v>
      </c>
      <c r="F156" s="138" t="s">
        <v>557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33" customHeight="1">
      <c r="B157" s="28"/>
      <c r="C157" s="149" t="s">
        <v>294</v>
      </c>
      <c r="D157" s="149" t="s">
        <v>269</v>
      </c>
      <c r="E157" s="150" t="s">
        <v>270</v>
      </c>
      <c r="F157" s="151" t="s">
        <v>271</v>
      </c>
      <c r="G157" s="152" t="s">
        <v>259</v>
      </c>
      <c r="H157" s="153">
        <v>1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2.0500000000000001E-2</v>
      </c>
      <c r="R157" s="133">
        <f>Q157*H157</f>
        <v>2.0500000000000001E-2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902</v>
      </c>
    </row>
    <row r="158" spans="2:65" s="1" customFormat="1" ht="24.2" customHeight="1">
      <c r="B158" s="28"/>
      <c r="C158" s="123" t="s">
        <v>299</v>
      </c>
      <c r="D158" s="123" t="s">
        <v>223</v>
      </c>
      <c r="E158" s="124" t="s">
        <v>274</v>
      </c>
      <c r="F158" s="125" t="s">
        <v>275</v>
      </c>
      <c r="G158" s="126" t="s">
        <v>259</v>
      </c>
      <c r="H158" s="127">
        <v>1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903</v>
      </c>
    </row>
    <row r="159" spans="2:65" s="1" customFormat="1" ht="11.25">
      <c r="B159" s="28"/>
      <c r="D159" s="137" t="s">
        <v>229</v>
      </c>
      <c r="F159" s="138" t="s">
        <v>277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16.5" customHeight="1">
      <c r="B160" s="28"/>
      <c r="C160" s="149" t="s">
        <v>260</v>
      </c>
      <c r="D160" s="149" t="s">
        <v>269</v>
      </c>
      <c r="E160" s="150" t="s">
        <v>279</v>
      </c>
      <c r="F160" s="151" t="s">
        <v>280</v>
      </c>
      <c r="G160" s="152" t="s">
        <v>259</v>
      </c>
      <c r="H160" s="153">
        <v>1</v>
      </c>
      <c r="I160" s="154"/>
      <c r="J160" s="155">
        <f>ROUND(I160*H160,2)</f>
        <v>0</v>
      </c>
      <c r="K160" s="156"/>
      <c r="L160" s="157"/>
      <c r="M160" s="158" t="s">
        <v>1</v>
      </c>
      <c r="N160" s="159" t="s">
        <v>42</v>
      </c>
      <c r="P160" s="133">
        <f>O160*H160</f>
        <v>0</v>
      </c>
      <c r="Q160" s="133">
        <v>1.4999999999999999E-4</v>
      </c>
      <c r="R160" s="133">
        <f>Q160*H160</f>
        <v>1.4999999999999999E-4</v>
      </c>
      <c r="S160" s="133">
        <v>0</v>
      </c>
      <c r="T160" s="134">
        <f>S160*H160</f>
        <v>0</v>
      </c>
      <c r="AR160" s="135" t="s">
        <v>272</v>
      </c>
      <c r="AT160" s="135" t="s">
        <v>269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904</v>
      </c>
    </row>
    <row r="161" spans="2:65" s="1" customFormat="1" ht="16.5" customHeight="1">
      <c r="B161" s="28"/>
      <c r="C161" s="149" t="s">
        <v>311</v>
      </c>
      <c r="D161" s="149" t="s">
        <v>269</v>
      </c>
      <c r="E161" s="150" t="s">
        <v>283</v>
      </c>
      <c r="F161" s="151" t="s">
        <v>284</v>
      </c>
      <c r="G161" s="152" t="s">
        <v>259</v>
      </c>
      <c r="H161" s="153">
        <v>1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1.4999999999999999E-4</v>
      </c>
      <c r="R161" s="133">
        <f>Q161*H161</f>
        <v>1.4999999999999999E-4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905</v>
      </c>
    </row>
    <row r="162" spans="2:65" s="1" customFormat="1" ht="24.2" customHeight="1">
      <c r="B162" s="28"/>
      <c r="C162" s="123" t="s">
        <v>316</v>
      </c>
      <c r="D162" s="123" t="s">
        <v>223</v>
      </c>
      <c r="E162" s="124" t="s">
        <v>286</v>
      </c>
      <c r="F162" s="125" t="s">
        <v>287</v>
      </c>
      <c r="G162" s="126" t="s">
        <v>259</v>
      </c>
      <c r="H162" s="127">
        <v>1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906</v>
      </c>
    </row>
    <row r="163" spans="2:65" s="1" customFormat="1" ht="11.25">
      <c r="B163" s="28"/>
      <c r="D163" s="137" t="s">
        <v>229</v>
      </c>
      <c r="F163" s="138" t="s">
        <v>289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16.5" customHeight="1">
      <c r="B164" s="28"/>
      <c r="C164" s="149" t="s">
        <v>321</v>
      </c>
      <c r="D164" s="149" t="s">
        <v>269</v>
      </c>
      <c r="E164" s="150" t="s">
        <v>291</v>
      </c>
      <c r="F164" s="151" t="s">
        <v>292</v>
      </c>
      <c r="G164" s="152" t="s">
        <v>259</v>
      </c>
      <c r="H164" s="153">
        <v>1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2.2000000000000001E-3</v>
      </c>
      <c r="R164" s="133">
        <f>Q164*H164</f>
        <v>2.2000000000000001E-3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907</v>
      </c>
    </row>
    <row r="165" spans="2:65" s="1" customFormat="1" ht="24.2" customHeight="1">
      <c r="B165" s="28"/>
      <c r="C165" s="123" t="s">
        <v>326</v>
      </c>
      <c r="D165" s="123" t="s">
        <v>223</v>
      </c>
      <c r="E165" s="124" t="s">
        <v>295</v>
      </c>
      <c r="F165" s="125" t="s">
        <v>296</v>
      </c>
      <c r="G165" s="126" t="s">
        <v>259</v>
      </c>
      <c r="H165" s="127">
        <v>1</v>
      </c>
      <c r="I165" s="128"/>
      <c r="J165" s="129">
        <f>ROUND(I165*H165,2)</f>
        <v>0</v>
      </c>
      <c r="K165" s="130"/>
      <c r="L165" s="28"/>
      <c r="M165" s="131" t="s">
        <v>1</v>
      </c>
      <c r="N165" s="132" t="s">
        <v>42</v>
      </c>
      <c r="P165" s="133">
        <f>O165*H165</f>
        <v>0</v>
      </c>
      <c r="Q165" s="133">
        <v>0</v>
      </c>
      <c r="R165" s="133">
        <f>Q165*H165</f>
        <v>0</v>
      </c>
      <c r="S165" s="133">
        <v>2.4E-2</v>
      </c>
      <c r="T165" s="134">
        <f>S165*H165</f>
        <v>2.4E-2</v>
      </c>
      <c r="AR165" s="135" t="s">
        <v>260</v>
      </c>
      <c r="AT165" s="135" t="s">
        <v>223</v>
      </c>
      <c r="AU165" s="135" t="s">
        <v>85</v>
      </c>
      <c r="AY165" s="13" t="s">
        <v>222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85</v>
      </c>
      <c r="BK165" s="136">
        <f>ROUND(I165*H165,2)</f>
        <v>0</v>
      </c>
      <c r="BL165" s="13" t="s">
        <v>260</v>
      </c>
      <c r="BM165" s="135" t="s">
        <v>908</v>
      </c>
    </row>
    <row r="166" spans="2:65" s="1" customFormat="1" ht="11.25">
      <c r="B166" s="28"/>
      <c r="D166" s="137" t="s">
        <v>229</v>
      </c>
      <c r="F166" s="138" t="s">
        <v>565</v>
      </c>
      <c r="I166" s="139"/>
      <c r="L166" s="28"/>
      <c r="M166" s="140"/>
      <c r="T166" s="52"/>
      <c r="AT166" s="13" t="s">
        <v>229</v>
      </c>
      <c r="AU166" s="13" t="s">
        <v>85</v>
      </c>
    </row>
    <row r="167" spans="2:65" s="10" customFormat="1" ht="25.9" customHeight="1">
      <c r="B167" s="113"/>
      <c r="D167" s="114" t="s">
        <v>76</v>
      </c>
      <c r="E167" s="115" t="s">
        <v>305</v>
      </c>
      <c r="F167" s="115" t="s">
        <v>306</v>
      </c>
      <c r="I167" s="116"/>
      <c r="J167" s="117">
        <f>BK167</f>
        <v>0</v>
      </c>
      <c r="L167" s="113"/>
      <c r="M167" s="118"/>
      <c r="P167" s="119">
        <f>SUM(P168:P193)</f>
        <v>0</v>
      </c>
      <c r="R167" s="119">
        <f>SUM(R168:R193)</f>
        <v>0.96360672000000014</v>
      </c>
      <c r="T167" s="120">
        <f>SUM(T168:T193)</f>
        <v>0.27924300000000002</v>
      </c>
      <c r="AR167" s="114" t="s">
        <v>87</v>
      </c>
      <c r="AT167" s="121" t="s">
        <v>76</v>
      </c>
      <c r="AU167" s="121" t="s">
        <v>77</v>
      </c>
      <c r="AY167" s="114" t="s">
        <v>222</v>
      </c>
      <c r="BK167" s="122">
        <f>SUM(BK168:BK193)</f>
        <v>0</v>
      </c>
    </row>
    <row r="168" spans="2:65" s="1" customFormat="1" ht="33" customHeight="1">
      <c r="B168" s="28"/>
      <c r="C168" s="123" t="s">
        <v>7</v>
      </c>
      <c r="D168" s="123" t="s">
        <v>223</v>
      </c>
      <c r="E168" s="124" t="s">
        <v>307</v>
      </c>
      <c r="F168" s="125" t="s">
        <v>308</v>
      </c>
      <c r="G168" s="126" t="s">
        <v>226</v>
      </c>
      <c r="H168" s="127">
        <v>89.12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909</v>
      </c>
    </row>
    <row r="169" spans="2:65" s="1" customFormat="1" ht="11.25">
      <c r="B169" s="28"/>
      <c r="D169" s="137" t="s">
        <v>229</v>
      </c>
      <c r="F169" s="138" t="s">
        <v>468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312</v>
      </c>
      <c r="F170" s="125" t="s">
        <v>313</v>
      </c>
      <c r="G170" s="126" t="s">
        <v>226</v>
      </c>
      <c r="H170" s="127">
        <v>89.12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3.0000000000000001E-5</v>
      </c>
      <c r="R170" s="133">
        <f>Q170*H170</f>
        <v>2.6736000000000004E-3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910</v>
      </c>
    </row>
    <row r="171" spans="2:65" s="1" customFormat="1" ht="11.25">
      <c r="B171" s="28"/>
      <c r="D171" s="137" t="s">
        <v>229</v>
      </c>
      <c r="F171" s="138" t="s">
        <v>470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37.9" customHeight="1">
      <c r="B172" s="28"/>
      <c r="C172" s="123" t="s">
        <v>341</v>
      </c>
      <c r="D172" s="123" t="s">
        <v>223</v>
      </c>
      <c r="E172" s="124" t="s">
        <v>317</v>
      </c>
      <c r="F172" s="125" t="s">
        <v>318</v>
      </c>
      <c r="G172" s="126" t="s">
        <v>226</v>
      </c>
      <c r="H172" s="127">
        <v>89.12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7.5799999999999999E-3</v>
      </c>
      <c r="R172" s="133">
        <f>Q172*H172</f>
        <v>0.67552960000000006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911</v>
      </c>
    </row>
    <row r="173" spans="2:65" s="1" customFormat="1" ht="11.25">
      <c r="B173" s="28"/>
      <c r="D173" s="137" t="s">
        <v>229</v>
      </c>
      <c r="F173" s="138" t="s">
        <v>472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24.2" customHeight="1">
      <c r="B174" s="28"/>
      <c r="C174" s="123" t="s">
        <v>346</v>
      </c>
      <c r="D174" s="123" t="s">
        <v>223</v>
      </c>
      <c r="E174" s="124" t="s">
        <v>322</v>
      </c>
      <c r="F174" s="125" t="s">
        <v>323</v>
      </c>
      <c r="G174" s="126" t="s">
        <v>226</v>
      </c>
      <c r="H174" s="127">
        <v>89.12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0</v>
      </c>
      <c r="R174" s="133">
        <f>Q174*H174</f>
        <v>0</v>
      </c>
      <c r="S174" s="133">
        <v>3.0000000000000001E-3</v>
      </c>
      <c r="T174" s="134">
        <f>S174*H174</f>
        <v>0.26736000000000004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912</v>
      </c>
    </row>
    <row r="175" spans="2:65" s="1" customFormat="1" ht="11.25">
      <c r="B175" s="28"/>
      <c r="D175" s="137" t="s">
        <v>229</v>
      </c>
      <c r="F175" s="138" t="s">
        <v>474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24.2" customHeight="1">
      <c r="B176" s="28"/>
      <c r="C176" s="123" t="s">
        <v>351</v>
      </c>
      <c r="D176" s="123" t="s">
        <v>223</v>
      </c>
      <c r="E176" s="124" t="s">
        <v>327</v>
      </c>
      <c r="F176" s="125" t="s">
        <v>328</v>
      </c>
      <c r="G176" s="126" t="s">
        <v>226</v>
      </c>
      <c r="H176" s="127">
        <v>89.12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2.9999999999999997E-4</v>
      </c>
      <c r="R176" s="133">
        <f>Q176*H176</f>
        <v>2.6735999999999999E-2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913</v>
      </c>
    </row>
    <row r="177" spans="2:65" s="1" customFormat="1" ht="11.25">
      <c r="B177" s="28"/>
      <c r="D177" s="137" t="s">
        <v>229</v>
      </c>
      <c r="F177" s="138" t="s">
        <v>476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" customFormat="1" ht="49.15" customHeight="1">
      <c r="B178" s="28"/>
      <c r="C178" s="149" t="s">
        <v>356</v>
      </c>
      <c r="D178" s="149" t="s">
        <v>269</v>
      </c>
      <c r="E178" s="150" t="s">
        <v>331</v>
      </c>
      <c r="F178" s="151" t="s">
        <v>332</v>
      </c>
      <c r="G178" s="152" t="s">
        <v>226</v>
      </c>
      <c r="H178" s="153">
        <v>98.031999999999996</v>
      </c>
      <c r="I178" s="154"/>
      <c r="J178" s="155">
        <f>ROUND(I178*H178,2)</f>
        <v>0</v>
      </c>
      <c r="K178" s="156"/>
      <c r="L178" s="157"/>
      <c r="M178" s="158" t="s">
        <v>1</v>
      </c>
      <c r="N178" s="159" t="s">
        <v>42</v>
      </c>
      <c r="P178" s="133">
        <f>O178*H178</f>
        <v>0</v>
      </c>
      <c r="Q178" s="133">
        <v>2.5999999999999999E-3</v>
      </c>
      <c r="R178" s="133">
        <f>Q178*H178</f>
        <v>0.25488319999999998</v>
      </c>
      <c r="S178" s="133">
        <v>0</v>
      </c>
      <c r="T178" s="134">
        <f>S178*H178</f>
        <v>0</v>
      </c>
      <c r="AR178" s="135" t="s">
        <v>272</v>
      </c>
      <c r="AT178" s="135" t="s">
        <v>269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914</v>
      </c>
    </row>
    <row r="179" spans="2:65" s="11" customFormat="1" ht="11.25">
      <c r="B179" s="141"/>
      <c r="D179" s="142" t="s">
        <v>247</v>
      </c>
      <c r="F179" s="143" t="s">
        <v>915</v>
      </c>
      <c r="H179" s="144">
        <v>98.031999999999996</v>
      </c>
      <c r="I179" s="145"/>
      <c r="L179" s="141"/>
      <c r="M179" s="146"/>
      <c r="T179" s="147"/>
      <c r="AT179" s="148" t="s">
        <v>247</v>
      </c>
      <c r="AU179" s="148" t="s">
        <v>85</v>
      </c>
      <c r="AV179" s="11" t="s">
        <v>87</v>
      </c>
      <c r="AW179" s="11" t="s">
        <v>4</v>
      </c>
      <c r="AX179" s="11" t="s">
        <v>85</v>
      </c>
      <c r="AY179" s="148" t="s">
        <v>222</v>
      </c>
    </row>
    <row r="180" spans="2:65" s="1" customFormat="1" ht="24.2" customHeight="1">
      <c r="B180" s="28"/>
      <c r="C180" s="123" t="s">
        <v>361</v>
      </c>
      <c r="D180" s="123" t="s">
        <v>223</v>
      </c>
      <c r="E180" s="124" t="s">
        <v>336</v>
      </c>
      <c r="F180" s="125" t="s">
        <v>337</v>
      </c>
      <c r="G180" s="126" t="s">
        <v>338</v>
      </c>
      <c r="H180" s="127">
        <v>90</v>
      </c>
      <c r="I180" s="128"/>
      <c r="J180" s="129">
        <f>ROUND(I180*H180,2)</f>
        <v>0</v>
      </c>
      <c r="K180" s="130"/>
      <c r="L180" s="28"/>
      <c r="M180" s="131" t="s">
        <v>1</v>
      </c>
      <c r="N180" s="132" t="s">
        <v>42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260</v>
      </c>
      <c r="AT180" s="135" t="s">
        <v>223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916</v>
      </c>
    </row>
    <row r="181" spans="2:65" s="1" customFormat="1" ht="11.25">
      <c r="B181" s="28"/>
      <c r="D181" s="137" t="s">
        <v>229</v>
      </c>
      <c r="F181" s="138" t="s">
        <v>340</v>
      </c>
      <c r="I181" s="139"/>
      <c r="L181" s="28"/>
      <c r="M181" s="140"/>
      <c r="T181" s="52"/>
      <c r="AT181" s="13" t="s">
        <v>229</v>
      </c>
      <c r="AU181" s="13" t="s">
        <v>85</v>
      </c>
    </row>
    <row r="182" spans="2:65" s="1" customFormat="1" ht="21.75" customHeight="1">
      <c r="B182" s="28"/>
      <c r="C182" s="123" t="s">
        <v>366</v>
      </c>
      <c r="D182" s="123" t="s">
        <v>223</v>
      </c>
      <c r="E182" s="124" t="s">
        <v>342</v>
      </c>
      <c r="F182" s="125" t="s">
        <v>343</v>
      </c>
      <c r="G182" s="126" t="s">
        <v>338</v>
      </c>
      <c r="H182" s="127">
        <v>39.61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2.9999999999999997E-4</v>
      </c>
      <c r="T182" s="134">
        <f>S182*H182</f>
        <v>1.1882999999999999E-2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917</v>
      </c>
    </row>
    <row r="183" spans="2:65" s="1" customFormat="1" ht="11.25">
      <c r="B183" s="28"/>
      <c r="D183" s="137" t="s">
        <v>229</v>
      </c>
      <c r="F183" s="138" t="s">
        <v>481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16.5" customHeight="1">
      <c r="B184" s="28"/>
      <c r="C184" s="123" t="s">
        <v>373</v>
      </c>
      <c r="D184" s="123" t="s">
        <v>223</v>
      </c>
      <c r="E184" s="124" t="s">
        <v>347</v>
      </c>
      <c r="F184" s="125" t="s">
        <v>348</v>
      </c>
      <c r="G184" s="126" t="s">
        <v>338</v>
      </c>
      <c r="H184" s="127">
        <v>39.61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1.0000000000000001E-5</v>
      </c>
      <c r="R184" s="133">
        <f>Q184*H184</f>
        <v>3.9610000000000003E-4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918</v>
      </c>
    </row>
    <row r="185" spans="2:65" s="1" customFormat="1" ht="11.25">
      <c r="B185" s="28"/>
      <c r="D185" s="137" t="s">
        <v>229</v>
      </c>
      <c r="F185" s="138" t="s">
        <v>483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" customFormat="1" ht="16.5" customHeight="1">
      <c r="B186" s="28"/>
      <c r="C186" s="149" t="s">
        <v>379</v>
      </c>
      <c r="D186" s="149" t="s">
        <v>269</v>
      </c>
      <c r="E186" s="150" t="s">
        <v>352</v>
      </c>
      <c r="F186" s="151" t="s">
        <v>353</v>
      </c>
      <c r="G186" s="152" t="s">
        <v>338</v>
      </c>
      <c r="H186" s="153">
        <v>40.402000000000001</v>
      </c>
      <c r="I186" s="154"/>
      <c r="J186" s="155">
        <f>ROUND(I186*H186,2)</f>
        <v>0</v>
      </c>
      <c r="K186" s="156"/>
      <c r="L186" s="157"/>
      <c r="M186" s="158" t="s">
        <v>1</v>
      </c>
      <c r="N186" s="159" t="s">
        <v>42</v>
      </c>
      <c r="P186" s="133">
        <f>O186*H186</f>
        <v>0</v>
      </c>
      <c r="Q186" s="133">
        <v>8.0000000000000007E-5</v>
      </c>
      <c r="R186" s="133">
        <f>Q186*H186</f>
        <v>3.2321600000000004E-3</v>
      </c>
      <c r="S186" s="133">
        <v>0</v>
      </c>
      <c r="T186" s="134">
        <f>S186*H186</f>
        <v>0</v>
      </c>
      <c r="AR186" s="135" t="s">
        <v>272</v>
      </c>
      <c r="AT186" s="135" t="s">
        <v>269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919</v>
      </c>
    </row>
    <row r="187" spans="2:65" s="11" customFormat="1" ht="11.25">
      <c r="B187" s="141"/>
      <c r="D187" s="142" t="s">
        <v>247</v>
      </c>
      <c r="F187" s="143" t="s">
        <v>920</v>
      </c>
      <c r="H187" s="144">
        <v>40.402000000000001</v>
      </c>
      <c r="I187" s="145"/>
      <c r="L187" s="141"/>
      <c r="M187" s="146"/>
      <c r="T187" s="147"/>
      <c r="AT187" s="148" t="s">
        <v>247</v>
      </c>
      <c r="AU187" s="148" t="s">
        <v>85</v>
      </c>
      <c r="AV187" s="11" t="s">
        <v>87</v>
      </c>
      <c r="AW187" s="11" t="s">
        <v>4</v>
      </c>
      <c r="AX187" s="11" t="s">
        <v>85</v>
      </c>
      <c r="AY187" s="148" t="s">
        <v>222</v>
      </c>
    </row>
    <row r="188" spans="2:65" s="1" customFormat="1" ht="16.5" customHeight="1">
      <c r="B188" s="28"/>
      <c r="C188" s="123" t="s">
        <v>384</v>
      </c>
      <c r="D188" s="123" t="s">
        <v>223</v>
      </c>
      <c r="E188" s="124" t="s">
        <v>357</v>
      </c>
      <c r="F188" s="125" t="s">
        <v>358</v>
      </c>
      <c r="G188" s="126" t="s">
        <v>338</v>
      </c>
      <c r="H188" s="127">
        <v>0.9</v>
      </c>
      <c r="I188" s="128"/>
      <c r="J188" s="129">
        <f>ROUND(I188*H188,2)</f>
        <v>0</v>
      </c>
      <c r="K188" s="130"/>
      <c r="L188" s="28"/>
      <c r="M188" s="131" t="s">
        <v>1</v>
      </c>
      <c r="N188" s="132" t="s">
        <v>42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260</v>
      </c>
      <c r="AT188" s="135" t="s">
        <v>223</v>
      </c>
      <c r="AU188" s="135" t="s">
        <v>85</v>
      </c>
      <c r="AY188" s="13" t="s">
        <v>222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85</v>
      </c>
      <c r="BK188" s="136">
        <f>ROUND(I188*H188,2)</f>
        <v>0</v>
      </c>
      <c r="BL188" s="13" t="s">
        <v>260</v>
      </c>
      <c r="BM188" s="135" t="s">
        <v>921</v>
      </c>
    </row>
    <row r="189" spans="2:65" s="1" customFormat="1" ht="11.25">
      <c r="B189" s="28"/>
      <c r="D189" s="137" t="s">
        <v>229</v>
      </c>
      <c r="F189" s="138" t="s">
        <v>487</v>
      </c>
      <c r="I189" s="139"/>
      <c r="L189" s="28"/>
      <c r="M189" s="140"/>
      <c r="T189" s="52"/>
      <c r="AT189" s="13" t="s">
        <v>229</v>
      </c>
      <c r="AU189" s="13" t="s">
        <v>85</v>
      </c>
    </row>
    <row r="190" spans="2:65" s="1" customFormat="1" ht="16.5" customHeight="1">
      <c r="B190" s="28"/>
      <c r="C190" s="149" t="s">
        <v>272</v>
      </c>
      <c r="D190" s="149" t="s">
        <v>269</v>
      </c>
      <c r="E190" s="150" t="s">
        <v>362</v>
      </c>
      <c r="F190" s="151" t="s">
        <v>363</v>
      </c>
      <c r="G190" s="152" t="s">
        <v>338</v>
      </c>
      <c r="H190" s="153">
        <v>0.91800000000000004</v>
      </c>
      <c r="I190" s="154"/>
      <c r="J190" s="155">
        <f>ROUND(I190*H190,2)</f>
        <v>0</v>
      </c>
      <c r="K190" s="156"/>
      <c r="L190" s="157"/>
      <c r="M190" s="158" t="s">
        <v>1</v>
      </c>
      <c r="N190" s="159" t="s">
        <v>42</v>
      </c>
      <c r="P190" s="133">
        <f>O190*H190</f>
        <v>0</v>
      </c>
      <c r="Q190" s="133">
        <v>1.7000000000000001E-4</v>
      </c>
      <c r="R190" s="133">
        <f>Q190*H190</f>
        <v>1.5606000000000002E-4</v>
      </c>
      <c r="S190" s="133">
        <v>0</v>
      </c>
      <c r="T190" s="134">
        <f>S190*H190</f>
        <v>0</v>
      </c>
      <c r="AR190" s="135" t="s">
        <v>272</v>
      </c>
      <c r="AT190" s="135" t="s">
        <v>269</v>
      </c>
      <c r="AU190" s="135" t="s">
        <v>85</v>
      </c>
      <c r="AY190" s="13" t="s">
        <v>222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85</v>
      </c>
      <c r="BK190" s="136">
        <f>ROUND(I190*H190,2)</f>
        <v>0</v>
      </c>
      <c r="BL190" s="13" t="s">
        <v>260</v>
      </c>
      <c r="BM190" s="135" t="s">
        <v>922</v>
      </c>
    </row>
    <row r="191" spans="2:65" s="11" customFormat="1" ht="11.25">
      <c r="B191" s="141"/>
      <c r="D191" s="142" t="s">
        <v>247</v>
      </c>
      <c r="F191" s="143" t="s">
        <v>539</v>
      </c>
      <c r="H191" s="144">
        <v>0.91800000000000004</v>
      </c>
      <c r="I191" s="145"/>
      <c r="L191" s="141"/>
      <c r="M191" s="146"/>
      <c r="T191" s="147"/>
      <c r="AT191" s="148" t="s">
        <v>247</v>
      </c>
      <c r="AU191" s="148" t="s">
        <v>85</v>
      </c>
      <c r="AV191" s="11" t="s">
        <v>87</v>
      </c>
      <c r="AW191" s="11" t="s">
        <v>4</v>
      </c>
      <c r="AX191" s="11" t="s">
        <v>85</v>
      </c>
      <c r="AY191" s="148" t="s">
        <v>222</v>
      </c>
    </row>
    <row r="192" spans="2:65" s="1" customFormat="1" ht="44.25" customHeight="1">
      <c r="B192" s="28"/>
      <c r="C192" s="123" t="s">
        <v>395</v>
      </c>
      <c r="D192" s="123" t="s">
        <v>223</v>
      </c>
      <c r="E192" s="124" t="s">
        <v>367</v>
      </c>
      <c r="F192" s="125" t="s">
        <v>368</v>
      </c>
      <c r="G192" s="126" t="s">
        <v>302</v>
      </c>
      <c r="H192" s="160"/>
      <c r="I192" s="128"/>
      <c r="J192" s="129">
        <f>ROUND(I192*H192,2)</f>
        <v>0</v>
      </c>
      <c r="K192" s="130"/>
      <c r="L192" s="28"/>
      <c r="M192" s="131" t="s">
        <v>1</v>
      </c>
      <c r="N192" s="132" t="s">
        <v>42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260</v>
      </c>
      <c r="AT192" s="135" t="s">
        <v>223</v>
      </c>
      <c r="AU192" s="135" t="s">
        <v>85</v>
      </c>
      <c r="AY192" s="13" t="s">
        <v>222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85</v>
      </c>
      <c r="BK192" s="136">
        <f>ROUND(I192*H192,2)</f>
        <v>0</v>
      </c>
      <c r="BL192" s="13" t="s">
        <v>260</v>
      </c>
      <c r="BM192" s="135" t="s">
        <v>923</v>
      </c>
    </row>
    <row r="193" spans="2:65" s="1" customFormat="1" ht="11.25">
      <c r="B193" s="28"/>
      <c r="D193" s="137" t="s">
        <v>229</v>
      </c>
      <c r="F193" s="138" t="s">
        <v>491</v>
      </c>
      <c r="I193" s="139"/>
      <c r="L193" s="28"/>
      <c r="M193" s="140"/>
      <c r="T193" s="52"/>
      <c r="AT193" s="13" t="s">
        <v>229</v>
      </c>
      <c r="AU193" s="13" t="s">
        <v>85</v>
      </c>
    </row>
    <row r="194" spans="2:65" s="10" customFormat="1" ht="25.9" customHeight="1">
      <c r="B194" s="113"/>
      <c r="D194" s="114" t="s">
        <v>76</v>
      </c>
      <c r="E194" s="115" t="s">
        <v>371</v>
      </c>
      <c r="F194" s="115" t="s">
        <v>372</v>
      </c>
      <c r="I194" s="116"/>
      <c r="J194" s="117">
        <f>BK194</f>
        <v>0</v>
      </c>
      <c r="L194" s="113"/>
      <c r="M194" s="118"/>
      <c r="P194" s="119">
        <f>SUM(P195:P201)</f>
        <v>0</v>
      </c>
      <c r="R194" s="119">
        <f>SUM(R195:R201)</f>
        <v>5.082000000000001E-4</v>
      </c>
      <c r="T194" s="120">
        <f>SUM(T195:T201)</f>
        <v>0</v>
      </c>
      <c r="AR194" s="114" t="s">
        <v>87</v>
      </c>
      <c r="AT194" s="121" t="s">
        <v>76</v>
      </c>
      <c r="AU194" s="121" t="s">
        <v>77</v>
      </c>
      <c r="AY194" s="114" t="s">
        <v>222</v>
      </c>
      <c r="BK194" s="122">
        <f>SUM(BK195:BK201)</f>
        <v>0</v>
      </c>
    </row>
    <row r="195" spans="2:65" s="1" customFormat="1" ht="37.9" customHeight="1">
      <c r="B195" s="28"/>
      <c r="C195" s="123" t="s">
        <v>400</v>
      </c>
      <c r="D195" s="123" t="s">
        <v>223</v>
      </c>
      <c r="E195" s="124" t="s">
        <v>374</v>
      </c>
      <c r="F195" s="125" t="s">
        <v>375</v>
      </c>
      <c r="G195" s="126" t="s">
        <v>226</v>
      </c>
      <c r="H195" s="127">
        <v>1.21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8.0000000000000007E-5</v>
      </c>
      <c r="R195" s="133">
        <f>Q195*H195</f>
        <v>9.6800000000000008E-5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924</v>
      </c>
    </row>
    <row r="196" spans="2:65" s="1" customFormat="1" ht="11.25">
      <c r="B196" s="28"/>
      <c r="D196" s="137" t="s">
        <v>229</v>
      </c>
      <c r="F196" s="138" t="s">
        <v>583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1" customFormat="1" ht="11.25">
      <c r="B197" s="141"/>
      <c r="D197" s="142" t="s">
        <v>247</v>
      </c>
      <c r="E197" s="148" t="s">
        <v>1</v>
      </c>
      <c r="F197" s="143" t="s">
        <v>378</v>
      </c>
      <c r="H197" s="144">
        <v>1.21</v>
      </c>
      <c r="I197" s="145"/>
      <c r="L197" s="141"/>
      <c r="M197" s="146"/>
      <c r="T197" s="147"/>
      <c r="AT197" s="148" t="s">
        <v>247</v>
      </c>
      <c r="AU197" s="148" t="s">
        <v>85</v>
      </c>
      <c r="AV197" s="11" t="s">
        <v>87</v>
      </c>
      <c r="AW197" s="11" t="s">
        <v>32</v>
      </c>
      <c r="AX197" s="11" t="s">
        <v>85</v>
      </c>
      <c r="AY197" s="148" t="s">
        <v>222</v>
      </c>
    </row>
    <row r="198" spans="2:65" s="1" customFormat="1" ht="24.2" customHeight="1">
      <c r="B198" s="28"/>
      <c r="C198" s="123" t="s">
        <v>405</v>
      </c>
      <c r="D198" s="123" t="s">
        <v>223</v>
      </c>
      <c r="E198" s="124" t="s">
        <v>380</v>
      </c>
      <c r="F198" s="125" t="s">
        <v>381</v>
      </c>
      <c r="G198" s="126" t="s">
        <v>226</v>
      </c>
      <c r="H198" s="127">
        <v>1.21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1.7000000000000001E-4</v>
      </c>
      <c r="R198" s="133">
        <f>Q198*H198</f>
        <v>2.0570000000000001E-4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925</v>
      </c>
    </row>
    <row r="199" spans="2:65" s="1" customFormat="1" ht="11.25">
      <c r="B199" s="28"/>
      <c r="D199" s="137" t="s">
        <v>229</v>
      </c>
      <c r="F199" s="138" t="s">
        <v>585</v>
      </c>
      <c r="I199" s="139"/>
      <c r="L199" s="28"/>
      <c r="M199" s="140"/>
      <c r="T199" s="52"/>
      <c r="AT199" s="13" t="s">
        <v>229</v>
      </c>
      <c r="AU199" s="13" t="s">
        <v>85</v>
      </c>
    </row>
    <row r="200" spans="2:65" s="1" customFormat="1" ht="24.2" customHeight="1">
      <c r="B200" s="28"/>
      <c r="C200" s="123" t="s">
        <v>410</v>
      </c>
      <c r="D200" s="123" t="s">
        <v>223</v>
      </c>
      <c r="E200" s="124" t="s">
        <v>385</v>
      </c>
      <c r="F200" s="125" t="s">
        <v>386</v>
      </c>
      <c r="G200" s="126" t="s">
        <v>226</v>
      </c>
      <c r="H200" s="127">
        <v>1.21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1.7000000000000001E-4</v>
      </c>
      <c r="R200" s="133">
        <f>Q200*H200</f>
        <v>2.0570000000000001E-4</v>
      </c>
      <c r="S200" s="133">
        <v>0</v>
      </c>
      <c r="T200" s="134">
        <f>S200*H200</f>
        <v>0</v>
      </c>
      <c r="AR200" s="135" t="s">
        <v>260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260</v>
      </c>
      <c r="BM200" s="135" t="s">
        <v>926</v>
      </c>
    </row>
    <row r="201" spans="2:65" s="1" customFormat="1" ht="11.25">
      <c r="B201" s="28"/>
      <c r="D201" s="137" t="s">
        <v>229</v>
      </c>
      <c r="F201" s="138" t="s">
        <v>587</v>
      </c>
      <c r="I201" s="139"/>
      <c r="L201" s="28"/>
      <c r="M201" s="140"/>
      <c r="T201" s="52"/>
      <c r="AT201" s="13" t="s">
        <v>229</v>
      </c>
      <c r="AU201" s="13" t="s">
        <v>85</v>
      </c>
    </row>
    <row r="202" spans="2:65" s="10" customFormat="1" ht="25.9" customHeight="1">
      <c r="B202" s="113"/>
      <c r="D202" s="114" t="s">
        <v>76</v>
      </c>
      <c r="E202" s="115" t="s">
        <v>389</v>
      </c>
      <c r="F202" s="115" t="s">
        <v>390</v>
      </c>
      <c r="I202" s="116"/>
      <c r="J202" s="117">
        <f>BK202</f>
        <v>0</v>
      </c>
      <c r="L202" s="113"/>
      <c r="M202" s="118"/>
      <c r="P202" s="119">
        <f>SUM(P203:P214)</f>
        <v>0</v>
      </c>
      <c r="R202" s="119">
        <f>SUM(R203:R214)</f>
        <v>0.23043739999999999</v>
      </c>
      <c r="T202" s="120">
        <f>SUM(T203:T214)</f>
        <v>3.3720100000000003E-2</v>
      </c>
      <c r="AR202" s="114" t="s">
        <v>87</v>
      </c>
      <c r="AT202" s="121" t="s">
        <v>76</v>
      </c>
      <c r="AU202" s="121" t="s">
        <v>77</v>
      </c>
      <c r="AY202" s="114" t="s">
        <v>222</v>
      </c>
      <c r="BK202" s="122">
        <f>SUM(BK203:BK214)</f>
        <v>0</v>
      </c>
    </row>
    <row r="203" spans="2:65" s="1" customFormat="1" ht="16.5" customHeight="1">
      <c r="B203" s="28"/>
      <c r="C203" s="123" t="s">
        <v>415</v>
      </c>
      <c r="D203" s="123" t="s">
        <v>223</v>
      </c>
      <c r="E203" s="124" t="s">
        <v>391</v>
      </c>
      <c r="F203" s="125" t="s">
        <v>392</v>
      </c>
      <c r="G203" s="126" t="s">
        <v>226</v>
      </c>
      <c r="H203" s="127">
        <v>100.15</v>
      </c>
      <c r="I203" s="128"/>
      <c r="J203" s="129">
        <f>ROUND(I203*H203,2)</f>
        <v>0</v>
      </c>
      <c r="K203" s="130"/>
      <c r="L203" s="28"/>
      <c r="M203" s="131" t="s">
        <v>1</v>
      </c>
      <c r="N203" s="132" t="s">
        <v>42</v>
      </c>
      <c r="P203" s="133">
        <f>O203*H203</f>
        <v>0</v>
      </c>
      <c r="Q203" s="133">
        <v>1E-3</v>
      </c>
      <c r="R203" s="133">
        <f>Q203*H203</f>
        <v>0.10015</v>
      </c>
      <c r="S203" s="133">
        <v>3.1E-4</v>
      </c>
      <c r="T203" s="134">
        <f>S203*H203</f>
        <v>3.1046500000000001E-2</v>
      </c>
      <c r="AR203" s="135" t="s">
        <v>260</v>
      </c>
      <c r="AT203" s="135" t="s">
        <v>223</v>
      </c>
      <c r="AU203" s="135" t="s">
        <v>85</v>
      </c>
      <c r="AY203" s="13" t="s">
        <v>222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85</v>
      </c>
      <c r="BK203" s="136">
        <f>ROUND(I203*H203,2)</f>
        <v>0</v>
      </c>
      <c r="BL203" s="13" t="s">
        <v>260</v>
      </c>
      <c r="BM203" s="135" t="s">
        <v>927</v>
      </c>
    </row>
    <row r="204" spans="2:65" s="1" customFormat="1" ht="11.25">
      <c r="B204" s="28"/>
      <c r="D204" s="137" t="s">
        <v>229</v>
      </c>
      <c r="F204" s="138" t="s">
        <v>493</v>
      </c>
      <c r="I204" s="139"/>
      <c r="L204" s="28"/>
      <c r="M204" s="140"/>
      <c r="T204" s="52"/>
      <c r="AT204" s="13" t="s">
        <v>229</v>
      </c>
      <c r="AU204" s="13" t="s">
        <v>85</v>
      </c>
    </row>
    <row r="205" spans="2:65" s="1" customFormat="1" ht="24.2" customHeight="1">
      <c r="B205" s="28"/>
      <c r="C205" s="123" t="s">
        <v>928</v>
      </c>
      <c r="D205" s="123" t="s">
        <v>223</v>
      </c>
      <c r="E205" s="124" t="s">
        <v>396</v>
      </c>
      <c r="F205" s="125" t="s">
        <v>397</v>
      </c>
      <c r="G205" s="126" t="s">
        <v>226</v>
      </c>
      <c r="H205" s="127">
        <v>100.15</v>
      </c>
      <c r="I205" s="128"/>
      <c r="J205" s="129">
        <f>ROUND(I205*H205,2)</f>
        <v>0</v>
      </c>
      <c r="K205" s="130"/>
      <c r="L205" s="28"/>
      <c r="M205" s="131" t="s">
        <v>1</v>
      </c>
      <c r="N205" s="132" t="s">
        <v>42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260</v>
      </c>
      <c r="AT205" s="135" t="s">
        <v>223</v>
      </c>
      <c r="AU205" s="135" t="s">
        <v>85</v>
      </c>
      <c r="AY205" s="13" t="s">
        <v>222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85</v>
      </c>
      <c r="BK205" s="136">
        <f>ROUND(I205*H205,2)</f>
        <v>0</v>
      </c>
      <c r="BL205" s="13" t="s">
        <v>260</v>
      </c>
      <c r="BM205" s="135" t="s">
        <v>929</v>
      </c>
    </row>
    <row r="206" spans="2:65" s="1" customFormat="1" ht="11.25">
      <c r="B206" s="28"/>
      <c r="D206" s="137" t="s">
        <v>229</v>
      </c>
      <c r="F206" s="138" t="s">
        <v>495</v>
      </c>
      <c r="I206" s="139"/>
      <c r="L206" s="28"/>
      <c r="M206" s="140"/>
      <c r="T206" s="52"/>
      <c r="AT206" s="13" t="s">
        <v>229</v>
      </c>
      <c r="AU206" s="13" t="s">
        <v>85</v>
      </c>
    </row>
    <row r="207" spans="2:65" s="1" customFormat="1" ht="24.2" customHeight="1">
      <c r="B207" s="28"/>
      <c r="C207" s="123" t="s">
        <v>930</v>
      </c>
      <c r="D207" s="123" t="s">
        <v>223</v>
      </c>
      <c r="E207" s="124" t="s">
        <v>401</v>
      </c>
      <c r="F207" s="125" t="s">
        <v>402</v>
      </c>
      <c r="G207" s="126" t="s">
        <v>226</v>
      </c>
      <c r="H207" s="127">
        <v>89.12</v>
      </c>
      <c r="I207" s="128"/>
      <c r="J207" s="129">
        <f>ROUND(I207*H207,2)</f>
        <v>0</v>
      </c>
      <c r="K207" s="130"/>
      <c r="L207" s="28"/>
      <c r="M207" s="131" t="s">
        <v>1</v>
      </c>
      <c r="N207" s="132" t="s">
        <v>42</v>
      </c>
      <c r="P207" s="133">
        <f>O207*H207</f>
        <v>0</v>
      </c>
      <c r="Q207" s="133">
        <v>0</v>
      </c>
      <c r="R207" s="133">
        <f>Q207*H207</f>
        <v>0</v>
      </c>
      <c r="S207" s="133">
        <v>3.0000000000000001E-5</v>
      </c>
      <c r="T207" s="134">
        <f>S207*H207</f>
        <v>2.6736000000000004E-3</v>
      </c>
      <c r="AR207" s="135" t="s">
        <v>260</v>
      </c>
      <c r="AT207" s="135" t="s">
        <v>223</v>
      </c>
      <c r="AU207" s="135" t="s">
        <v>85</v>
      </c>
      <c r="AY207" s="13" t="s">
        <v>222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3" t="s">
        <v>85</v>
      </c>
      <c r="BK207" s="136">
        <f>ROUND(I207*H207,2)</f>
        <v>0</v>
      </c>
      <c r="BL207" s="13" t="s">
        <v>260</v>
      </c>
      <c r="BM207" s="135" t="s">
        <v>931</v>
      </c>
    </row>
    <row r="208" spans="2:65" s="1" customFormat="1" ht="11.25">
      <c r="B208" s="28"/>
      <c r="D208" s="137" t="s">
        <v>229</v>
      </c>
      <c r="F208" s="138" t="s">
        <v>404</v>
      </c>
      <c r="I208" s="139"/>
      <c r="L208" s="28"/>
      <c r="M208" s="140"/>
      <c r="T208" s="52"/>
      <c r="AT208" s="13" t="s">
        <v>229</v>
      </c>
      <c r="AU208" s="13" t="s">
        <v>85</v>
      </c>
    </row>
    <row r="209" spans="2:65" s="1" customFormat="1" ht="16.5" customHeight="1">
      <c r="B209" s="28"/>
      <c r="C209" s="149" t="s">
        <v>932</v>
      </c>
      <c r="D209" s="149" t="s">
        <v>269</v>
      </c>
      <c r="E209" s="150" t="s">
        <v>406</v>
      </c>
      <c r="F209" s="151" t="s">
        <v>407</v>
      </c>
      <c r="G209" s="152" t="s">
        <v>226</v>
      </c>
      <c r="H209" s="153">
        <v>93.575999999999993</v>
      </c>
      <c r="I209" s="154"/>
      <c r="J209" s="155">
        <f>ROUND(I209*H209,2)</f>
        <v>0</v>
      </c>
      <c r="K209" s="156"/>
      <c r="L209" s="157"/>
      <c r="M209" s="158" t="s">
        <v>1</v>
      </c>
      <c r="N209" s="159" t="s">
        <v>42</v>
      </c>
      <c r="P209" s="133">
        <f>O209*H209</f>
        <v>0</v>
      </c>
      <c r="Q209" s="133">
        <v>8.9999999999999998E-4</v>
      </c>
      <c r="R209" s="133">
        <f>Q209*H209</f>
        <v>8.4218399999999985E-2</v>
      </c>
      <c r="S209" s="133">
        <v>0</v>
      </c>
      <c r="T209" s="134">
        <f>S209*H209</f>
        <v>0</v>
      </c>
      <c r="AR209" s="135" t="s">
        <v>272</v>
      </c>
      <c r="AT209" s="135" t="s">
        <v>269</v>
      </c>
      <c r="AU209" s="135" t="s">
        <v>85</v>
      </c>
      <c r="AY209" s="13" t="s">
        <v>222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3" t="s">
        <v>85</v>
      </c>
      <c r="BK209" s="136">
        <f>ROUND(I209*H209,2)</f>
        <v>0</v>
      </c>
      <c r="BL209" s="13" t="s">
        <v>260</v>
      </c>
      <c r="BM209" s="135" t="s">
        <v>933</v>
      </c>
    </row>
    <row r="210" spans="2:65" s="11" customFormat="1" ht="11.25">
      <c r="B210" s="141"/>
      <c r="D210" s="142" t="s">
        <v>247</v>
      </c>
      <c r="F210" s="143" t="s">
        <v>934</v>
      </c>
      <c r="H210" s="144">
        <v>93.575999999999993</v>
      </c>
      <c r="I210" s="145"/>
      <c r="L210" s="141"/>
      <c r="M210" s="146"/>
      <c r="T210" s="147"/>
      <c r="AT210" s="148" t="s">
        <v>247</v>
      </c>
      <c r="AU210" s="148" t="s">
        <v>85</v>
      </c>
      <c r="AV210" s="11" t="s">
        <v>87</v>
      </c>
      <c r="AW210" s="11" t="s">
        <v>4</v>
      </c>
      <c r="AX210" s="11" t="s">
        <v>85</v>
      </c>
      <c r="AY210" s="148" t="s">
        <v>222</v>
      </c>
    </row>
    <row r="211" spans="2:65" s="1" customFormat="1" ht="33" customHeight="1">
      <c r="B211" s="28"/>
      <c r="C211" s="123" t="s">
        <v>935</v>
      </c>
      <c r="D211" s="123" t="s">
        <v>223</v>
      </c>
      <c r="E211" s="124" t="s">
        <v>411</v>
      </c>
      <c r="F211" s="125" t="s">
        <v>412</v>
      </c>
      <c r="G211" s="126" t="s">
        <v>226</v>
      </c>
      <c r="H211" s="127">
        <v>100.15</v>
      </c>
      <c r="I211" s="128"/>
      <c r="J211" s="129">
        <f>ROUND(I211*H211,2)</f>
        <v>0</v>
      </c>
      <c r="K211" s="130"/>
      <c r="L211" s="28"/>
      <c r="M211" s="131" t="s">
        <v>1</v>
      </c>
      <c r="N211" s="132" t="s">
        <v>42</v>
      </c>
      <c r="P211" s="133">
        <f>O211*H211</f>
        <v>0</v>
      </c>
      <c r="Q211" s="133">
        <v>2.0000000000000001E-4</v>
      </c>
      <c r="R211" s="133">
        <f>Q211*H211</f>
        <v>2.0030000000000003E-2</v>
      </c>
      <c r="S211" s="133">
        <v>0</v>
      </c>
      <c r="T211" s="134">
        <f>S211*H211</f>
        <v>0</v>
      </c>
      <c r="AR211" s="135" t="s">
        <v>260</v>
      </c>
      <c r="AT211" s="135" t="s">
        <v>223</v>
      </c>
      <c r="AU211" s="135" t="s">
        <v>85</v>
      </c>
      <c r="AY211" s="13" t="s">
        <v>222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85</v>
      </c>
      <c r="BK211" s="136">
        <f>ROUND(I211*H211,2)</f>
        <v>0</v>
      </c>
      <c r="BL211" s="13" t="s">
        <v>260</v>
      </c>
      <c r="BM211" s="135" t="s">
        <v>936</v>
      </c>
    </row>
    <row r="212" spans="2:65" s="1" customFormat="1" ht="11.25">
      <c r="B212" s="28"/>
      <c r="D212" s="137" t="s">
        <v>229</v>
      </c>
      <c r="F212" s="138" t="s">
        <v>500</v>
      </c>
      <c r="I212" s="139"/>
      <c r="L212" s="28"/>
      <c r="M212" s="140"/>
      <c r="T212" s="52"/>
      <c r="AT212" s="13" t="s">
        <v>229</v>
      </c>
      <c r="AU212" s="13" t="s">
        <v>85</v>
      </c>
    </row>
    <row r="213" spans="2:65" s="1" customFormat="1" ht="37.9" customHeight="1">
      <c r="B213" s="28"/>
      <c r="C213" s="123" t="s">
        <v>937</v>
      </c>
      <c r="D213" s="123" t="s">
        <v>223</v>
      </c>
      <c r="E213" s="124" t="s">
        <v>416</v>
      </c>
      <c r="F213" s="125" t="s">
        <v>417</v>
      </c>
      <c r="G213" s="126" t="s">
        <v>226</v>
      </c>
      <c r="H213" s="127">
        <v>100.15</v>
      </c>
      <c r="I213" s="128"/>
      <c r="J213" s="129">
        <f>ROUND(I213*H213,2)</f>
        <v>0</v>
      </c>
      <c r="K213" s="130"/>
      <c r="L213" s="28"/>
      <c r="M213" s="131" t="s">
        <v>1</v>
      </c>
      <c r="N213" s="132" t="s">
        <v>42</v>
      </c>
      <c r="P213" s="133">
        <f>O213*H213</f>
        <v>0</v>
      </c>
      <c r="Q213" s="133">
        <v>2.5999999999999998E-4</v>
      </c>
      <c r="R213" s="133">
        <f>Q213*H213</f>
        <v>2.6039E-2</v>
      </c>
      <c r="S213" s="133">
        <v>0</v>
      </c>
      <c r="T213" s="134">
        <f>S213*H213</f>
        <v>0</v>
      </c>
      <c r="AR213" s="135" t="s">
        <v>260</v>
      </c>
      <c r="AT213" s="135" t="s">
        <v>223</v>
      </c>
      <c r="AU213" s="135" t="s">
        <v>85</v>
      </c>
      <c r="AY213" s="13" t="s">
        <v>222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3" t="s">
        <v>85</v>
      </c>
      <c r="BK213" s="136">
        <f>ROUND(I213*H213,2)</f>
        <v>0</v>
      </c>
      <c r="BL213" s="13" t="s">
        <v>260</v>
      </c>
      <c r="BM213" s="135" t="s">
        <v>938</v>
      </c>
    </row>
    <row r="214" spans="2:65" s="1" customFormat="1" ht="11.25">
      <c r="B214" s="28"/>
      <c r="D214" s="137" t="s">
        <v>229</v>
      </c>
      <c r="F214" s="138" t="s">
        <v>502</v>
      </c>
      <c r="I214" s="139"/>
      <c r="L214" s="28"/>
      <c r="M214" s="161"/>
      <c r="N214" s="162"/>
      <c r="O214" s="162"/>
      <c r="P214" s="162"/>
      <c r="Q214" s="162"/>
      <c r="R214" s="162"/>
      <c r="S214" s="162"/>
      <c r="T214" s="163"/>
      <c r="AT214" s="13" t="s">
        <v>229</v>
      </c>
      <c r="AU214" s="13" t="s">
        <v>85</v>
      </c>
    </row>
    <row r="215" spans="2:65" s="1" customFormat="1" ht="6.95" customHeight="1"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28"/>
    </row>
  </sheetData>
  <sheetProtection algorithmName="SHA-512" hashValue="IYGqeWPrfTCTA5j4IPY09tM9C4rOQSCXwg029CQm6kpdfXetGE27LLZ+dz99C+AsuNl7sips+yJfH/8mPZwBpA==" saltValue="b194WslfQap52PJEGmpFW6myRf8uKRRSEzNm2XpRExofQWtZNgYV4PaTecMbQV/Pd0/d8ZfPVkB6ZnC0vDAgFg==" spinCount="100000" sheet="1" objects="1" scenarios="1" formatColumns="0" formatRows="0" autoFilter="0"/>
  <autoFilter ref="C123:K214" xr:uid="{00000000-0009-0000-0000-00000D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D00-000000000000}"/>
    <hyperlink ref="F130" r:id="rId2" xr:uid="{00000000-0004-0000-0D00-000001000000}"/>
    <hyperlink ref="F132" r:id="rId3" xr:uid="{00000000-0004-0000-0D00-000002000000}"/>
    <hyperlink ref="F134" r:id="rId4" xr:uid="{00000000-0004-0000-0D00-000003000000}"/>
    <hyperlink ref="F137" r:id="rId5" xr:uid="{00000000-0004-0000-0D00-000004000000}"/>
    <hyperlink ref="F140" r:id="rId6" xr:uid="{00000000-0004-0000-0D00-000005000000}"/>
    <hyperlink ref="F144" r:id="rId7" xr:uid="{00000000-0004-0000-0D00-000006000000}"/>
    <hyperlink ref="F147" r:id="rId8" xr:uid="{00000000-0004-0000-0D00-000007000000}"/>
    <hyperlink ref="F151" r:id="rId9" xr:uid="{00000000-0004-0000-0D00-000008000000}"/>
    <hyperlink ref="F154" r:id="rId10" xr:uid="{00000000-0004-0000-0D00-000009000000}"/>
    <hyperlink ref="F156" r:id="rId11" xr:uid="{00000000-0004-0000-0D00-00000A000000}"/>
    <hyperlink ref="F159" r:id="rId12" xr:uid="{00000000-0004-0000-0D00-00000B000000}"/>
    <hyperlink ref="F163" r:id="rId13" xr:uid="{00000000-0004-0000-0D00-00000C000000}"/>
    <hyperlink ref="F166" r:id="rId14" xr:uid="{00000000-0004-0000-0D00-00000D000000}"/>
    <hyperlink ref="F169" r:id="rId15" xr:uid="{00000000-0004-0000-0D00-00000E000000}"/>
    <hyperlink ref="F171" r:id="rId16" xr:uid="{00000000-0004-0000-0D00-00000F000000}"/>
    <hyperlink ref="F173" r:id="rId17" xr:uid="{00000000-0004-0000-0D00-000010000000}"/>
    <hyperlink ref="F175" r:id="rId18" xr:uid="{00000000-0004-0000-0D00-000011000000}"/>
    <hyperlink ref="F177" r:id="rId19" xr:uid="{00000000-0004-0000-0D00-000012000000}"/>
    <hyperlink ref="F181" r:id="rId20" xr:uid="{00000000-0004-0000-0D00-000013000000}"/>
    <hyperlink ref="F183" r:id="rId21" xr:uid="{00000000-0004-0000-0D00-000014000000}"/>
    <hyperlink ref="F185" r:id="rId22" xr:uid="{00000000-0004-0000-0D00-000015000000}"/>
    <hyperlink ref="F189" r:id="rId23" xr:uid="{00000000-0004-0000-0D00-000016000000}"/>
    <hyperlink ref="F193" r:id="rId24" xr:uid="{00000000-0004-0000-0D00-000017000000}"/>
    <hyperlink ref="F196" r:id="rId25" xr:uid="{00000000-0004-0000-0D00-000018000000}"/>
    <hyperlink ref="F199" r:id="rId26" xr:uid="{00000000-0004-0000-0D00-000019000000}"/>
    <hyperlink ref="F201" r:id="rId27" xr:uid="{00000000-0004-0000-0D00-00001A000000}"/>
    <hyperlink ref="F204" r:id="rId28" xr:uid="{00000000-0004-0000-0D00-00001B000000}"/>
    <hyperlink ref="F206" r:id="rId29" xr:uid="{00000000-0004-0000-0D00-00001C000000}"/>
    <hyperlink ref="F208" r:id="rId30" xr:uid="{00000000-0004-0000-0D00-00001D000000}"/>
    <hyperlink ref="F212" r:id="rId31" xr:uid="{00000000-0004-0000-0D00-00001E000000}"/>
    <hyperlink ref="F214" r:id="rId32" xr:uid="{00000000-0004-0000-0D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126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939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ROUND((SUM(BE122:BE197)),  2)</f>
        <v>0</v>
      </c>
      <c r="I33" s="88">
        <v>0.21</v>
      </c>
      <c r="J33" s="87">
        <f>ROUND(((SUM(BE122:BE197))*I33),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ROUND((SUM(BF122:BF197)),  2)</f>
        <v>0</v>
      </c>
      <c r="I34" s="88">
        <v>0.12</v>
      </c>
      <c r="J34" s="87">
        <f>ROUND(((SUM(BF122:BF197))*I34),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215 - Místnost č.215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J150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J177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J185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215 - Místnost č.215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P123+P126+P135+P150+P177+P185</f>
        <v>0</v>
      </c>
      <c r="Q122" s="49"/>
      <c r="R122" s="110">
        <f>R123+R126+R135+R150+R177+R185</f>
        <v>0.42873823999999994</v>
      </c>
      <c r="S122" s="49"/>
      <c r="T122" s="111">
        <f>T123+T126+T135+T150+T177+T185</f>
        <v>0.12945879999999998</v>
      </c>
      <c r="AT122" s="13" t="s">
        <v>76</v>
      </c>
      <c r="AU122" s="13" t="s">
        <v>200</v>
      </c>
      <c r="BK122" s="112">
        <f>BK123+BK126+BK135+BK150+BK177+BK185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9.4519999999999999E-4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23.63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9.4519999999999999E-4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940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SUM(P127:P134)</f>
        <v>0</v>
      </c>
      <c r="R126" s="119">
        <f>SUM(R127:R134)</f>
        <v>0</v>
      </c>
      <c r="T126" s="120">
        <f>SUM(T127:T134)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SUM(BK127:BK134)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0.129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941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0.129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942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0.129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943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0.129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944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SUM(P136:P149)</f>
        <v>0</v>
      </c>
      <c r="R135" s="119">
        <f>SUM(R136:R149)</f>
        <v>2.3000000000000003E-2</v>
      </c>
      <c r="T135" s="120">
        <f>SUM(T136:T149)</f>
        <v>2.5000000000000001E-2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SUM(BK136:BK149)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945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" customFormat="1" ht="37.9" customHeight="1">
      <c r="B138" s="28"/>
      <c r="C138" s="123" t="s">
        <v>263</v>
      </c>
      <c r="D138" s="123" t="s">
        <v>223</v>
      </c>
      <c r="E138" s="124" t="s">
        <v>264</v>
      </c>
      <c r="F138" s="125" t="s">
        <v>265</v>
      </c>
      <c r="G138" s="126" t="s">
        <v>259</v>
      </c>
      <c r="H138" s="127">
        <v>1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260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260</v>
      </c>
      <c r="BM138" s="135" t="s">
        <v>946</v>
      </c>
    </row>
    <row r="139" spans="2:65" s="1" customFormat="1" ht="11.25">
      <c r="B139" s="28"/>
      <c r="D139" s="137" t="s">
        <v>229</v>
      </c>
      <c r="F139" s="138" t="s">
        <v>557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" customFormat="1" ht="33" customHeight="1">
      <c r="B140" s="28"/>
      <c r="C140" s="149" t="s">
        <v>268</v>
      </c>
      <c r="D140" s="149" t="s">
        <v>269</v>
      </c>
      <c r="E140" s="150" t="s">
        <v>270</v>
      </c>
      <c r="F140" s="151" t="s">
        <v>271</v>
      </c>
      <c r="G140" s="152" t="s">
        <v>259</v>
      </c>
      <c r="H140" s="153">
        <v>1</v>
      </c>
      <c r="I140" s="154"/>
      <c r="J140" s="155">
        <f>ROUND(I140*H140,2)</f>
        <v>0</v>
      </c>
      <c r="K140" s="156"/>
      <c r="L140" s="157"/>
      <c r="M140" s="158" t="s">
        <v>1</v>
      </c>
      <c r="N140" s="159" t="s">
        <v>42</v>
      </c>
      <c r="P140" s="133">
        <f>O140*H140</f>
        <v>0</v>
      </c>
      <c r="Q140" s="133">
        <v>2.0500000000000001E-2</v>
      </c>
      <c r="R140" s="133">
        <f>Q140*H140</f>
        <v>2.0500000000000001E-2</v>
      </c>
      <c r="S140" s="133">
        <v>0</v>
      </c>
      <c r="T140" s="134">
        <f>S140*H140</f>
        <v>0</v>
      </c>
      <c r="AR140" s="135" t="s">
        <v>272</v>
      </c>
      <c r="AT140" s="135" t="s">
        <v>269</v>
      </c>
      <c r="AU140" s="135" t="s">
        <v>85</v>
      </c>
      <c r="AY140" s="13" t="s">
        <v>222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85</v>
      </c>
      <c r="BK140" s="136">
        <f>ROUND(I140*H140,2)</f>
        <v>0</v>
      </c>
      <c r="BL140" s="13" t="s">
        <v>260</v>
      </c>
      <c r="BM140" s="135" t="s">
        <v>947</v>
      </c>
    </row>
    <row r="141" spans="2:65" s="1" customFormat="1" ht="24.2" customHeight="1">
      <c r="B141" s="28"/>
      <c r="C141" s="123" t="s">
        <v>220</v>
      </c>
      <c r="D141" s="123" t="s">
        <v>223</v>
      </c>
      <c r="E141" s="124" t="s">
        <v>274</v>
      </c>
      <c r="F141" s="125" t="s">
        <v>275</v>
      </c>
      <c r="G141" s="126" t="s">
        <v>259</v>
      </c>
      <c r="H141" s="127">
        <v>1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948</v>
      </c>
    </row>
    <row r="142" spans="2:65" s="1" customFormat="1" ht="11.25">
      <c r="B142" s="28"/>
      <c r="D142" s="137" t="s">
        <v>229</v>
      </c>
      <c r="F142" s="138" t="s">
        <v>277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16.5" customHeight="1">
      <c r="B143" s="28"/>
      <c r="C143" s="149" t="s">
        <v>278</v>
      </c>
      <c r="D143" s="149" t="s">
        <v>269</v>
      </c>
      <c r="E143" s="150" t="s">
        <v>279</v>
      </c>
      <c r="F143" s="151" t="s">
        <v>280</v>
      </c>
      <c r="G143" s="152" t="s">
        <v>259</v>
      </c>
      <c r="H143" s="153">
        <v>1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1.4999999999999999E-4</v>
      </c>
      <c r="R143" s="133">
        <f>Q143*H143</f>
        <v>1.4999999999999999E-4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949</v>
      </c>
    </row>
    <row r="144" spans="2:65" s="1" customFormat="1" ht="16.5" customHeight="1">
      <c r="B144" s="28"/>
      <c r="C144" s="149" t="s">
        <v>282</v>
      </c>
      <c r="D144" s="149" t="s">
        <v>269</v>
      </c>
      <c r="E144" s="150" t="s">
        <v>283</v>
      </c>
      <c r="F144" s="151" t="s">
        <v>284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950</v>
      </c>
    </row>
    <row r="145" spans="2:65" s="1" customFormat="1" ht="24.2" customHeight="1">
      <c r="B145" s="28"/>
      <c r="C145" s="123" t="s">
        <v>8</v>
      </c>
      <c r="D145" s="123" t="s">
        <v>223</v>
      </c>
      <c r="E145" s="124" t="s">
        <v>286</v>
      </c>
      <c r="F145" s="125" t="s">
        <v>287</v>
      </c>
      <c r="G145" s="126" t="s">
        <v>259</v>
      </c>
      <c r="H145" s="127">
        <v>1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951</v>
      </c>
    </row>
    <row r="146" spans="2:65" s="1" customFormat="1" ht="11.25">
      <c r="B146" s="28"/>
      <c r="D146" s="137" t="s">
        <v>229</v>
      </c>
      <c r="F146" s="138" t="s">
        <v>289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16.5" customHeight="1">
      <c r="B147" s="28"/>
      <c r="C147" s="149" t="s">
        <v>290</v>
      </c>
      <c r="D147" s="149" t="s">
        <v>269</v>
      </c>
      <c r="E147" s="150" t="s">
        <v>291</v>
      </c>
      <c r="F147" s="151" t="s">
        <v>292</v>
      </c>
      <c r="G147" s="152" t="s">
        <v>259</v>
      </c>
      <c r="H147" s="153">
        <v>1</v>
      </c>
      <c r="I147" s="154"/>
      <c r="J147" s="155">
        <f>ROUND(I147*H147,2)</f>
        <v>0</v>
      </c>
      <c r="K147" s="156"/>
      <c r="L147" s="157"/>
      <c r="M147" s="158" t="s">
        <v>1</v>
      </c>
      <c r="N147" s="159" t="s">
        <v>42</v>
      </c>
      <c r="P147" s="133">
        <f>O147*H147</f>
        <v>0</v>
      </c>
      <c r="Q147" s="133">
        <v>2.2000000000000001E-3</v>
      </c>
      <c r="R147" s="133">
        <f>Q147*H147</f>
        <v>2.2000000000000001E-3</v>
      </c>
      <c r="S147" s="133">
        <v>0</v>
      </c>
      <c r="T147" s="134">
        <f>S147*H147</f>
        <v>0</v>
      </c>
      <c r="AR147" s="135" t="s">
        <v>272</v>
      </c>
      <c r="AT147" s="135" t="s">
        <v>269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952</v>
      </c>
    </row>
    <row r="148" spans="2:65" s="1" customFormat="1" ht="24.2" customHeight="1">
      <c r="B148" s="28"/>
      <c r="C148" s="123" t="s">
        <v>294</v>
      </c>
      <c r="D148" s="123" t="s">
        <v>223</v>
      </c>
      <c r="E148" s="124" t="s">
        <v>295</v>
      </c>
      <c r="F148" s="125" t="s">
        <v>296</v>
      </c>
      <c r="G148" s="126" t="s">
        <v>259</v>
      </c>
      <c r="H148" s="127">
        <v>1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0</v>
      </c>
      <c r="R148" s="133">
        <f>Q148*H148</f>
        <v>0</v>
      </c>
      <c r="S148" s="133">
        <v>2.4E-2</v>
      </c>
      <c r="T148" s="134">
        <f>S148*H148</f>
        <v>2.4E-2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953</v>
      </c>
    </row>
    <row r="149" spans="2:65" s="1" customFormat="1" ht="11.25">
      <c r="B149" s="28"/>
      <c r="D149" s="137" t="s">
        <v>229</v>
      </c>
      <c r="F149" s="138" t="s">
        <v>565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0" customFormat="1" ht="25.9" customHeight="1">
      <c r="B150" s="113"/>
      <c r="D150" s="114" t="s">
        <v>76</v>
      </c>
      <c r="E150" s="115" t="s">
        <v>305</v>
      </c>
      <c r="F150" s="115" t="s">
        <v>306</v>
      </c>
      <c r="I150" s="116"/>
      <c r="J150" s="117">
        <f>BK150</f>
        <v>0</v>
      </c>
      <c r="L150" s="113"/>
      <c r="M150" s="118"/>
      <c r="P150" s="119">
        <f>SUM(P151:P176)</f>
        <v>0</v>
      </c>
      <c r="R150" s="119">
        <f>SUM(R151:R176)</f>
        <v>0.25655463999999994</v>
      </c>
      <c r="T150" s="120">
        <f>SUM(T151:T176)</f>
        <v>7.7123999999999998E-2</v>
      </c>
      <c r="AR150" s="114" t="s">
        <v>87</v>
      </c>
      <c r="AT150" s="121" t="s">
        <v>76</v>
      </c>
      <c r="AU150" s="121" t="s">
        <v>77</v>
      </c>
      <c r="AY150" s="114" t="s">
        <v>222</v>
      </c>
      <c r="BK150" s="122">
        <f>SUM(BK151:BK176)</f>
        <v>0</v>
      </c>
    </row>
    <row r="151" spans="2:65" s="1" customFormat="1" ht="33" customHeight="1">
      <c r="B151" s="28"/>
      <c r="C151" s="123" t="s">
        <v>299</v>
      </c>
      <c r="D151" s="123" t="s">
        <v>223</v>
      </c>
      <c r="E151" s="124" t="s">
        <v>307</v>
      </c>
      <c r="F151" s="125" t="s">
        <v>308</v>
      </c>
      <c r="G151" s="126" t="s">
        <v>226</v>
      </c>
      <c r="H151" s="127">
        <v>23.63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954</v>
      </c>
    </row>
    <row r="152" spans="2:65" s="1" customFormat="1" ht="11.25">
      <c r="B152" s="28"/>
      <c r="D152" s="137" t="s">
        <v>229</v>
      </c>
      <c r="F152" s="138" t="s">
        <v>468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4.2" customHeight="1">
      <c r="B153" s="28"/>
      <c r="C153" s="123" t="s">
        <v>260</v>
      </c>
      <c r="D153" s="123" t="s">
        <v>223</v>
      </c>
      <c r="E153" s="124" t="s">
        <v>312</v>
      </c>
      <c r="F153" s="125" t="s">
        <v>313</v>
      </c>
      <c r="G153" s="126" t="s">
        <v>226</v>
      </c>
      <c r="H153" s="127">
        <v>23.63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3.0000000000000001E-5</v>
      </c>
      <c r="R153" s="133">
        <f>Q153*H153</f>
        <v>7.0889999999999994E-4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955</v>
      </c>
    </row>
    <row r="154" spans="2:65" s="1" customFormat="1" ht="11.25">
      <c r="B154" s="28"/>
      <c r="D154" s="137" t="s">
        <v>229</v>
      </c>
      <c r="F154" s="138" t="s">
        <v>470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37.9" customHeight="1">
      <c r="B155" s="28"/>
      <c r="C155" s="123" t="s">
        <v>311</v>
      </c>
      <c r="D155" s="123" t="s">
        <v>223</v>
      </c>
      <c r="E155" s="124" t="s">
        <v>317</v>
      </c>
      <c r="F155" s="125" t="s">
        <v>318</v>
      </c>
      <c r="G155" s="126" t="s">
        <v>226</v>
      </c>
      <c r="H155" s="127">
        <v>23.63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7.5799999999999999E-3</v>
      </c>
      <c r="R155" s="133">
        <f>Q155*H155</f>
        <v>0.17911539999999998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956</v>
      </c>
    </row>
    <row r="156" spans="2:65" s="1" customFormat="1" ht="11.25">
      <c r="B156" s="28"/>
      <c r="D156" s="137" t="s">
        <v>229</v>
      </c>
      <c r="F156" s="138" t="s">
        <v>472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24.2" customHeight="1">
      <c r="B157" s="28"/>
      <c r="C157" s="123" t="s">
        <v>316</v>
      </c>
      <c r="D157" s="123" t="s">
        <v>223</v>
      </c>
      <c r="E157" s="124" t="s">
        <v>322</v>
      </c>
      <c r="F157" s="125" t="s">
        <v>323</v>
      </c>
      <c r="G157" s="126" t="s">
        <v>226</v>
      </c>
      <c r="H157" s="127">
        <v>23.63</v>
      </c>
      <c r="I157" s="128"/>
      <c r="J157" s="129">
        <f>ROUND(I157*H157,2)</f>
        <v>0</v>
      </c>
      <c r="K157" s="130"/>
      <c r="L157" s="28"/>
      <c r="M157" s="131" t="s">
        <v>1</v>
      </c>
      <c r="N157" s="132" t="s">
        <v>42</v>
      </c>
      <c r="P157" s="133">
        <f>O157*H157</f>
        <v>0</v>
      </c>
      <c r="Q157" s="133">
        <v>0</v>
      </c>
      <c r="R157" s="133">
        <f>Q157*H157</f>
        <v>0</v>
      </c>
      <c r="S157" s="133">
        <v>3.0000000000000001E-3</v>
      </c>
      <c r="T157" s="134">
        <f>S157*H157</f>
        <v>7.0889999999999995E-2</v>
      </c>
      <c r="AR157" s="135" t="s">
        <v>260</v>
      </c>
      <c r="AT157" s="135" t="s">
        <v>223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957</v>
      </c>
    </row>
    <row r="158" spans="2:65" s="1" customFormat="1" ht="11.25">
      <c r="B158" s="28"/>
      <c r="D158" s="137" t="s">
        <v>229</v>
      </c>
      <c r="F158" s="138" t="s">
        <v>474</v>
      </c>
      <c r="I158" s="139"/>
      <c r="L158" s="28"/>
      <c r="M158" s="140"/>
      <c r="T158" s="52"/>
      <c r="AT158" s="13" t="s">
        <v>229</v>
      </c>
      <c r="AU158" s="13" t="s">
        <v>85</v>
      </c>
    </row>
    <row r="159" spans="2:65" s="1" customFormat="1" ht="24.2" customHeight="1">
      <c r="B159" s="28"/>
      <c r="C159" s="123" t="s">
        <v>321</v>
      </c>
      <c r="D159" s="123" t="s">
        <v>223</v>
      </c>
      <c r="E159" s="124" t="s">
        <v>327</v>
      </c>
      <c r="F159" s="125" t="s">
        <v>328</v>
      </c>
      <c r="G159" s="126" t="s">
        <v>226</v>
      </c>
      <c r="H159" s="127">
        <v>23.63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2.9999999999999997E-4</v>
      </c>
      <c r="R159" s="133">
        <f>Q159*H159</f>
        <v>7.0889999999999989E-3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958</v>
      </c>
    </row>
    <row r="160" spans="2:65" s="1" customFormat="1" ht="11.25">
      <c r="B160" s="28"/>
      <c r="D160" s="137" t="s">
        <v>229</v>
      </c>
      <c r="F160" s="138" t="s">
        <v>476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49.15" customHeight="1">
      <c r="B161" s="28"/>
      <c r="C161" s="149" t="s">
        <v>326</v>
      </c>
      <c r="D161" s="149" t="s">
        <v>269</v>
      </c>
      <c r="E161" s="150" t="s">
        <v>331</v>
      </c>
      <c r="F161" s="151" t="s">
        <v>332</v>
      </c>
      <c r="G161" s="152" t="s">
        <v>226</v>
      </c>
      <c r="H161" s="153">
        <v>25.992999999999999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2.5999999999999999E-3</v>
      </c>
      <c r="R161" s="133">
        <f>Q161*H161</f>
        <v>6.7581799999999997E-2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959</v>
      </c>
    </row>
    <row r="162" spans="2:65" s="11" customFormat="1" ht="11.25">
      <c r="B162" s="141"/>
      <c r="D162" s="142" t="s">
        <v>247</v>
      </c>
      <c r="F162" s="143" t="s">
        <v>960</v>
      </c>
      <c r="H162" s="144">
        <v>25.992999999999999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24.2" customHeight="1">
      <c r="B163" s="28"/>
      <c r="C163" s="123" t="s">
        <v>7</v>
      </c>
      <c r="D163" s="123" t="s">
        <v>223</v>
      </c>
      <c r="E163" s="124" t="s">
        <v>336</v>
      </c>
      <c r="F163" s="125" t="s">
        <v>337</v>
      </c>
      <c r="G163" s="126" t="s">
        <v>338</v>
      </c>
      <c r="H163" s="127">
        <v>24</v>
      </c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961</v>
      </c>
    </row>
    <row r="164" spans="2:65" s="1" customFormat="1" ht="11.25">
      <c r="B164" s="28"/>
      <c r="D164" s="137" t="s">
        <v>229</v>
      </c>
      <c r="F164" s="138" t="s">
        <v>340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" customFormat="1" ht="21.75" customHeight="1">
      <c r="B165" s="28"/>
      <c r="C165" s="123" t="s">
        <v>335</v>
      </c>
      <c r="D165" s="123" t="s">
        <v>223</v>
      </c>
      <c r="E165" s="124" t="s">
        <v>342</v>
      </c>
      <c r="F165" s="125" t="s">
        <v>343</v>
      </c>
      <c r="G165" s="126" t="s">
        <v>338</v>
      </c>
      <c r="H165" s="127">
        <v>20.78</v>
      </c>
      <c r="I165" s="128"/>
      <c r="J165" s="129">
        <f>ROUND(I165*H165,2)</f>
        <v>0</v>
      </c>
      <c r="K165" s="130"/>
      <c r="L165" s="28"/>
      <c r="M165" s="131" t="s">
        <v>1</v>
      </c>
      <c r="N165" s="132" t="s">
        <v>42</v>
      </c>
      <c r="P165" s="133">
        <f>O165*H165</f>
        <v>0</v>
      </c>
      <c r="Q165" s="133">
        <v>0</v>
      </c>
      <c r="R165" s="133">
        <f>Q165*H165</f>
        <v>0</v>
      </c>
      <c r="S165" s="133">
        <v>2.9999999999999997E-4</v>
      </c>
      <c r="T165" s="134">
        <f>S165*H165</f>
        <v>6.234E-3</v>
      </c>
      <c r="AR165" s="135" t="s">
        <v>260</v>
      </c>
      <c r="AT165" s="135" t="s">
        <v>223</v>
      </c>
      <c r="AU165" s="135" t="s">
        <v>85</v>
      </c>
      <c r="AY165" s="13" t="s">
        <v>222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85</v>
      </c>
      <c r="BK165" s="136">
        <f>ROUND(I165*H165,2)</f>
        <v>0</v>
      </c>
      <c r="BL165" s="13" t="s">
        <v>260</v>
      </c>
      <c r="BM165" s="135" t="s">
        <v>962</v>
      </c>
    </row>
    <row r="166" spans="2:65" s="1" customFormat="1" ht="11.25">
      <c r="B166" s="28"/>
      <c r="D166" s="137" t="s">
        <v>229</v>
      </c>
      <c r="F166" s="138" t="s">
        <v>481</v>
      </c>
      <c r="I166" s="139"/>
      <c r="L166" s="28"/>
      <c r="M166" s="140"/>
      <c r="T166" s="52"/>
      <c r="AT166" s="13" t="s">
        <v>229</v>
      </c>
      <c r="AU166" s="13" t="s">
        <v>85</v>
      </c>
    </row>
    <row r="167" spans="2:65" s="1" customFormat="1" ht="16.5" customHeight="1">
      <c r="B167" s="28"/>
      <c r="C167" s="123" t="s">
        <v>341</v>
      </c>
      <c r="D167" s="123" t="s">
        <v>223</v>
      </c>
      <c r="E167" s="124" t="s">
        <v>347</v>
      </c>
      <c r="F167" s="125" t="s">
        <v>348</v>
      </c>
      <c r="G167" s="126" t="s">
        <v>338</v>
      </c>
      <c r="H167" s="127">
        <v>20.78</v>
      </c>
      <c r="I167" s="128"/>
      <c r="J167" s="129">
        <f>ROUND(I167*H167,2)</f>
        <v>0</v>
      </c>
      <c r="K167" s="130"/>
      <c r="L167" s="28"/>
      <c r="M167" s="131" t="s">
        <v>1</v>
      </c>
      <c r="N167" s="132" t="s">
        <v>42</v>
      </c>
      <c r="P167" s="133">
        <f>O167*H167</f>
        <v>0</v>
      </c>
      <c r="Q167" s="133">
        <v>1.0000000000000001E-5</v>
      </c>
      <c r="R167" s="133">
        <f>Q167*H167</f>
        <v>2.0780000000000004E-4</v>
      </c>
      <c r="S167" s="133">
        <v>0</v>
      </c>
      <c r="T167" s="134">
        <f>S167*H167</f>
        <v>0</v>
      </c>
      <c r="AR167" s="135" t="s">
        <v>260</v>
      </c>
      <c r="AT167" s="135" t="s">
        <v>223</v>
      </c>
      <c r="AU167" s="135" t="s">
        <v>85</v>
      </c>
      <c r="AY167" s="13" t="s">
        <v>222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85</v>
      </c>
      <c r="BK167" s="136">
        <f>ROUND(I167*H167,2)</f>
        <v>0</v>
      </c>
      <c r="BL167" s="13" t="s">
        <v>260</v>
      </c>
      <c r="BM167" s="135" t="s">
        <v>963</v>
      </c>
    </row>
    <row r="168" spans="2:65" s="1" customFormat="1" ht="11.25">
      <c r="B168" s="28"/>
      <c r="D168" s="137" t="s">
        <v>229</v>
      </c>
      <c r="F168" s="138" t="s">
        <v>483</v>
      </c>
      <c r="I168" s="139"/>
      <c r="L168" s="28"/>
      <c r="M168" s="140"/>
      <c r="T168" s="52"/>
      <c r="AT168" s="13" t="s">
        <v>229</v>
      </c>
      <c r="AU168" s="13" t="s">
        <v>85</v>
      </c>
    </row>
    <row r="169" spans="2:65" s="1" customFormat="1" ht="16.5" customHeight="1">
      <c r="B169" s="28"/>
      <c r="C169" s="149" t="s">
        <v>346</v>
      </c>
      <c r="D169" s="149" t="s">
        <v>269</v>
      </c>
      <c r="E169" s="150" t="s">
        <v>352</v>
      </c>
      <c r="F169" s="151" t="s">
        <v>353</v>
      </c>
      <c r="G169" s="152" t="s">
        <v>338</v>
      </c>
      <c r="H169" s="153">
        <v>21.196000000000002</v>
      </c>
      <c r="I169" s="154"/>
      <c r="J169" s="155">
        <f>ROUND(I169*H169,2)</f>
        <v>0</v>
      </c>
      <c r="K169" s="156"/>
      <c r="L169" s="157"/>
      <c r="M169" s="158" t="s">
        <v>1</v>
      </c>
      <c r="N169" s="159" t="s">
        <v>42</v>
      </c>
      <c r="P169" s="133">
        <f>O169*H169</f>
        <v>0</v>
      </c>
      <c r="Q169" s="133">
        <v>8.0000000000000007E-5</v>
      </c>
      <c r="R169" s="133">
        <f>Q169*H169</f>
        <v>1.6956800000000002E-3</v>
      </c>
      <c r="S169" s="133">
        <v>0</v>
      </c>
      <c r="T169" s="134">
        <f>S169*H169</f>
        <v>0</v>
      </c>
      <c r="AR169" s="135" t="s">
        <v>272</v>
      </c>
      <c r="AT169" s="135" t="s">
        <v>269</v>
      </c>
      <c r="AU169" s="135" t="s">
        <v>85</v>
      </c>
      <c r="AY169" s="13" t="s">
        <v>222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85</v>
      </c>
      <c r="BK169" s="136">
        <f>ROUND(I169*H169,2)</f>
        <v>0</v>
      </c>
      <c r="BL169" s="13" t="s">
        <v>260</v>
      </c>
      <c r="BM169" s="135" t="s">
        <v>964</v>
      </c>
    </row>
    <row r="170" spans="2:65" s="11" customFormat="1" ht="11.25">
      <c r="B170" s="141"/>
      <c r="D170" s="142" t="s">
        <v>247</v>
      </c>
      <c r="F170" s="143" t="s">
        <v>965</v>
      </c>
      <c r="H170" s="144">
        <v>21.196000000000002</v>
      </c>
      <c r="I170" s="145"/>
      <c r="L170" s="141"/>
      <c r="M170" s="146"/>
      <c r="T170" s="147"/>
      <c r="AT170" s="148" t="s">
        <v>247</v>
      </c>
      <c r="AU170" s="148" t="s">
        <v>85</v>
      </c>
      <c r="AV170" s="11" t="s">
        <v>87</v>
      </c>
      <c r="AW170" s="11" t="s">
        <v>4</v>
      </c>
      <c r="AX170" s="11" t="s">
        <v>85</v>
      </c>
      <c r="AY170" s="148" t="s">
        <v>222</v>
      </c>
    </row>
    <row r="171" spans="2:65" s="1" customFormat="1" ht="16.5" customHeight="1">
      <c r="B171" s="28"/>
      <c r="C171" s="123" t="s">
        <v>351</v>
      </c>
      <c r="D171" s="123" t="s">
        <v>223</v>
      </c>
      <c r="E171" s="124" t="s">
        <v>357</v>
      </c>
      <c r="F171" s="125" t="s">
        <v>358</v>
      </c>
      <c r="G171" s="126" t="s">
        <v>338</v>
      </c>
      <c r="H171" s="127">
        <v>0.9</v>
      </c>
      <c r="I171" s="128"/>
      <c r="J171" s="129">
        <f>ROUND(I171*H171,2)</f>
        <v>0</v>
      </c>
      <c r="K171" s="130"/>
      <c r="L171" s="28"/>
      <c r="M171" s="131" t="s">
        <v>1</v>
      </c>
      <c r="N171" s="132" t="s">
        <v>42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260</v>
      </c>
      <c r="AT171" s="135" t="s">
        <v>223</v>
      </c>
      <c r="AU171" s="135" t="s">
        <v>85</v>
      </c>
      <c r="AY171" s="13" t="s">
        <v>222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85</v>
      </c>
      <c r="BK171" s="136">
        <f>ROUND(I171*H171,2)</f>
        <v>0</v>
      </c>
      <c r="BL171" s="13" t="s">
        <v>260</v>
      </c>
      <c r="BM171" s="135" t="s">
        <v>966</v>
      </c>
    </row>
    <row r="172" spans="2:65" s="1" customFormat="1" ht="11.25">
      <c r="B172" s="28"/>
      <c r="D172" s="137" t="s">
        <v>229</v>
      </c>
      <c r="F172" s="138" t="s">
        <v>487</v>
      </c>
      <c r="I172" s="139"/>
      <c r="L172" s="28"/>
      <c r="M172" s="140"/>
      <c r="T172" s="52"/>
      <c r="AT172" s="13" t="s">
        <v>229</v>
      </c>
      <c r="AU172" s="13" t="s">
        <v>85</v>
      </c>
    </row>
    <row r="173" spans="2:65" s="1" customFormat="1" ht="16.5" customHeight="1">
      <c r="B173" s="28"/>
      <c r="C173" s="149" t="s">
        <v>356</v>
      </c>
      <c r="D173" s="149" t="s">
        <v>269</v>
      </c>
      <c r="E173" s="150" t="s">
        <v>362</v>
      </c>
      <c r="F173" s="151" t="s">
        <v>363</v>
      </c>
      <c r="G173" s="152" t="s">
        <v>338</v>
      </c>
      <c r="H173" s="153">
        <v>0.91800000000000004</v>
      </c>
      <c r="I173" s="154"/>
      <c r="J173" s="155">
        <f>ROUND(I173*H173,2)</f>
        <v>0</v>
      </c>
      <c r="K173" s="156"/>
      <c r="L173" s="157"/>
      <c r="M173" s="158" t="s">
        <v>1</v>
      </c>
      <c r="N173" s="159" t="s">
        <v>42</v>
      </c>
      <c r="P173" s="133">
        <f>O173*H173</f>
        <v>0</v>
      </c>
      <c r="Q173" s="133">
        <v>1.7000000000000001E-4</v>
      </c>
      <c r="R173" s="133">
        <f>Q173*H173</f>
        <v>1.5606000000000002E-4</v>
      </c>
      <c r="S173" s="133">
        <v>0</v>
      </c>
      <c r="T173" s="134">
        <f>S173*H173</f>
        <v>0</v>
      </c>
      <c r="AR173" s="135" t="s">
        <v>272</v>
      </c>
      <c r="AT173" s="135" t="s">
        <v>269</v>
      </c>
      <c r="AU173" s="135" t="s">
        <v>85</v>
      </c>
      <c r="AY173" s="13" t="s">
        <v>222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85</v>
      </c>
      <c r="BK173" s="136">
        <f>ROUND(I173*H173,2)</f>
        <v>0</v>
      </c>
      <c r="BL173" s="13" t="s">
        <v>260</v>
      </c>
      <c r="BM173" s="135" t="s">
        <v>967</v>
      </c>
    </row>
    <row r="174" spans="2:65" s="11" customFormat="1" ht="11.25">
      <c r="B174" s="141"/>
      <c r="D174" s="142" t="s">
        <v>247</v>
      </c>
      <c r="F174" s="143" t="s">
        <v>539</v>
      </c>
      <c r="H174" s="144">
        <v>0.91800000000000004</v>
      </c>
      <c r="I174" s="145"/>
      <c r="L174" s="141"/>
      <c r="M174" s="146"/>
      <c r="T174" s="147"/>
      <c r="AT174" s="148" t="s">
        <v>247</v>
      </c>
      <c r="AU174" s="148" t="s">
        <v>85</v>
      </c>
      <c r="AV174" s="11" t="s">
        <v>87</v>
      </c>
      <c r="AW174" s="11" t="s">
        <v>4</v>
      </c>
      <c r="AX174" s="11" t="s">
        <v>85</v>
      </c>
      <c r="AY174" s="148" t="s">
        <v>222</v>
      </c>
    </row>
    <row r="175" spans="2:65" s="1" customFormat="1" ht="44.25" customHeight="1">
      <c r="B175" s="28"/>
      <c r="C175" s="123" t="s">
        <v>361</v>
      </c>
      <c r="D175" s="123" t="s">
        <v>223</v>
      </c>
      <c r="E175" s="124" t="s">
        <v>367</v>
      </c>
      <c r="F175" s="125" t="s">
        <v>368</v>
      </c>
      <c r="G175" s="126" t="s">
        <v>302</v>
      </c>
      <c r="H175" s="160"/>
      <c r="I175" s="128"/>
      <c r="J175" s="129">
        <f>ROUND(I175*H175,2)</f>
        <v>0</v>
      </c>
      <c r="K175" s="130"/>
      <c r="L175" s="28"/>
      <c r="M175" s="131" t="s">
        <v>1</v>
      </c>
      <c r="N175" s="132" t="s">
        <v>42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260</v>
      </c>
      <c r="AT175" s="135" t="s">
        <v>223</v>
      </c>
      <c r="AU175" s="135" t="s">
        <v>85</v>
      </c>
      <c r="AY175" s="13" t="s">
        <v>222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85</v>
      </c>
      <c r="BK175" s="136">
        <f>ROUND(I175*H175,2)</f>
        <v>0</v>
      </c>
      <c r="BL175" s="13" t="s">
        <v>260</v>
      </c>
      <c r="BM175" s="135" t="s">
        <v>968</v>
      </c>
    </row>
    <row r="176" spans="2:65" s="1" customFormat="1" ht="11.25">
      <c r="B176" s="28"/>
      <c r="D176" s="137" t="s">
        <v>229</v>
      </c>
      <c r="F176" s="138" t="s">
        <v>491</v>
      </c>
      <c r="I176" s="139"/>
      <c r="L176" s="28"/>
      <c r="M176" s="140"/>
      <c r="T176" s="52"/>
      <c r="AT176" s="13" t="s">
        <v>229</v>
      </c>
      <c r="AU176" s="13" t="s">
        <v>85</v>
      </c>
    </row>
    <row r="177" spans="2:65" s="10" customFormat="1" ht="25.9" customHeight="1">
      <c r="B177" s="113"/>
      <c r="D177" s="114" t="s">
        <v>76</v>
      </c>
      <c r="E177" s="115" t="s">
        <v>371</v>
      </c>
      <c r="F177" s="115" t="s">
        <v>372</v>
      </c>
      <c r="I177" s="116"/>
      <c r="J177" s="117">
        <f>BK177</f>
        <v>0</v>
      </c>
      <c r="L177" s="113"/>
      <c r="M177" s="118"/>
      <c r="P177" s="119">
        <f>SUM(P178:P184)</f>
        <v>0</v>
      </c>
      <c r="R177" s="119">
        <f>SUM(R178:R184)</f>
        <v>5.082000000000001E-4</v>
      </c>
      <c r="T177" s="120">
        <f>SUM(T178:T184)</f>
        <v>0</v>
      </c>
      <c r="AR177" s="114" t="s">
        <v>87</v>
      </c>
      <c r="AT177" s="121" t="s">
        <v>76</v>
      </c>
      <c r="AU177" s="121" t="s">
        <v>77</v>
      </c>
      <c r="AY177" s="114" t="s">
        <v>222</v>
      </c>
      <c r="BK177" s="122">
        <f>SUM(BK178:BK184)</f>
        <v>0</v>
      </c>
    </row>
    <row r="178" spans="2:65" s="1" customFormat="1" ht="37.9" customHeight="1">
      <c r="B178" s="28"/>
      <c r="C178" s="123" t="s">
        <v>366</v>
      </c>
      <c r="D178" s="123" t="s">
        <v>223</v>
      </c>
      <c r="E178" s="124" t="s">
        <v>374</v>
      </c>
      <c r="F178" s="125" t="s">
        <v>375</v>
      </c>
      <c r="G178" s="126" t="s">
        <v>226</v>
      </c>
      <c r="H178" s="127">
        <v>1.21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8.0000000000000007E-5</v>
      </c>
      <c r="R178" s="133">
        <f>Q178*H178</f>
        <v>9.6800000000000008E-5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969</v>
      </c>
    </row>
    <row r="179" spans="2:65" s="1" customFormat="1" ht="11.25">
      <c r="B179" s="28"/>
      <c r="D179" s="137" t="s">
        <v>229</v>
      </c>
      <c r="F179" s="138" t="s">
        <v>583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1" customFormat="1" ht="11.25">
      <c r="B180" s="141"/>
      <c r="D180" s="142" t="s">
        <v>247</v>
      </c>
      <c r="E180" s="148" t="s">
        <v>1</v>
      </c>
      <c r="F180" s="143" t="s">
        <v>378</v>
      </c>
      <c r="H180" s="144">
        <v>1.21</v>
      </c>
      <c r="I180" s="145"/>
      <c r="L180" s="141"/>
      <c r="M180" s="146"/>
      <c r="T180" s="147"/>
      <c r="AT180" s="148" t="s">
        <v>247</v>
      </c>
      <c r="AU180" s="148" t="s">
        <v>85</v>
      </c>
      <c r="AV180" s="11" t="s">
        <v>87</v>
      </c>
      <c r="AW180" s="11" t="s">
        <v>32</v>
      </c>
      <c r="AX180" s="11" t="s">
        <v>85</v>
      </c>
      <c r="AY180" s="148" t="s">
        <v>222</v>
      </c>
    </row>
    <row r="181" spans="2:65" s="1" customFormat="1" ht="24.2" customHeight="1">
      <c r="B181" s="28"/>
      <c r="C181" s="123" t="s">
        <v>373</v>
      </c>
      <c r="D181" s="123" t="s">
        <v>223</v>
      </c>
      <c r="E181" s="124" t="s">
        <v>380</v>
      </c>
      <c r="F181" s="125" t="s">
        <v>381</v>
      </c>
      <c r="G181" s="126" t="s">
        <v>226</v>
      </c>
      <c r="H181" s="127">
        <v>1.21</v>
      </c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1.7000000000000001E-4</v>
      </c>
      <c r="R181" s="133">
        <f>Q181*H181</f>
        <v>2.0570000000000001E-4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970</v>
      </c>
    </row>
    <row r="182" spans="2:65" s="1" customFormat="1" ht="11.25">
      <c r="B182" s="28"/>
      <c r="D182" s="137" t="s">
        <v>229</v>
      </c>
      <c r="F182" s="138" t="s">
        <v>585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" customFormat="1" ht="24.2" customHeight="1">
      <c r="B183" s="28"/>
      <c r="C183" s="123" t="s">
        <v>379</v>
      </c>
      <c r="D183" s="123" t="s">
        <v>223</v>
      </c>
      <c r="E183" s="124" t="s">
        <v>385</v>
      </c>
      <c r="F183" s="125" t="s">
        <v>386</v>
      </c>
      <c r="G183" s="126" t="s">
        <v>226</v>
      </c>
      <c r="H183" s="127">
        <v>1.21</v>
      </c>
      <c r="I183" s="128"/>
      <c r="J183" s="129">
        <f>ROUND(I183*H183,2)</f>
        <v>0</v>
      </c>
      <c r="K183" s="130"/>
      <c r="L183" s="28"/>
      <c r="M183" s="131" t="s">
        <v>1</v>
      </c>
      <c r="N183" s="132" t="s">
        <v>42</v>
      </c>
      <c r="P183" s="133">
        <f>O183*H183</f>
        <v>0</v>
      </c>
      <c r="Q183" s="133">
        <v>1.7000000000000001E-4</v>
      </c>
      <c r="R183" s="133">
        <f>Q183*H183</f>
        <v>2.0570000000000001E-4</v>
      </c>
      <c r="S183" s="133">
        <v>0</v>
      </c>
      <c r="T183" s="134">
        <f>S183*H183</f>
        <v>0</v>
      </c>
      <c r="AR183" s="135" t="s">
        <v>260</v>
      </c>
      <c r="AT183" s="135" t="s">
        <v>223</v>
      </c>
      <c r="AU183" s="135" t="s">
        <v>85</v>
      </c>
      <c r="AY183" s="13" t="s">
        <v>222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85</v>
      </c>
      <c r="BK183" s="136">
        <f>ROUND(I183*H183,2)</f>
        <v>0</v>
      </c>
      <c r="BL183" s="13" t="s">
        <v>260</v>
      </c>
      <c r="BM183" s="135" t="s">
        <v>971</v>
      </c>
    </row>
    <row r="184" spans="2:65" s="1" customFormat="1" ht="11.25">
      <c r="B184" s="28"/>
      <c r="D184" s="137" t="s">
        <v>229</v>
      </c>
      <c r="F184" s="138" t="s">
        <v>587</v>
      </c>
      <c r="I184" s="139"/>
      <c r="L184" s="28"/>
      <c r="M184" s="140"/>
      <c r="T184" s="52"/>
      <c r="AT184" s="13" t="s">
        <v>229</v>
      </c>
      <c r="AU184" s="13" t="s">
        <v>85</v>
      </c>
    </row>
    <row r="185" spans="2:65" s="10" customFormat="1" ht="25.9" customHeight="1">
      <c r="B185" s="113"/>
      <c r="D185" s="114" t="s">
        <v>76</v>
      </c>
      <c r="E185" s="115" t="s">
        <v>389</v>
      </c>
      <c r="F185" s="115" t="s">
        <v>390</v>
      </c>
      <c r="I185" s="116"/>
      <c r="J185" s="117">
        <f>BK185</f>
        <v>0</v>
      </c>
      <c r="L185" s="113"/>
      <c r="M185" s="118"/>
      <c r="P185" s="119">
        <f>SUM(P186:P197)</f>
        <v>0</v>
      </c>
      <c r="R185" s="119">
        <f>SUM(R186:R197)</f>
        <v>0.14773020000000001</v>
      </c>
      <c r="T185" s="120">
        <f>SUM(T186:T197)</f>
        <v>2.7334799999999999E-2</v>
      </c>
      <c r="AR185" s="114" t="s">
        <v>87</v>
      </c>
      <c r="AT185" s="121" t="s">
        <v>76</v>
      </c>
      <c r="AU185" s="121" t="s">
        <v>77</v>
      </c>
      <c r="AY185" s="114" t="s">
        <v>222</v>
      </c>
      <c r="BK185" s="122">
        <f>SUM(BK186:BK197)</f>
        <v>0</v>
      </c>
    </row>
    <row r="186" spans="2:65" s="1" customFormat="1" ht="16.5" customHeight="1">
      <c r="B186" s="28"/>
      <c r="C186" s="123" t="s">
        <v>384</v>
      </c>
      <c r="D186" s="123" t="s">
        <v>223</v>
      </c>
      <c r="E186" s="124" t="s">
        <v>391</v>
      </c>
      <c r="F186" s="125" t="s">
        <v>392</v>
      </c>
      <c r="G186" s="126" t="s">
        <v>226</v>
      </c>
      <c r="H186" s="127">
        <v>85.89</v>
      </c>
      <c r="I186" s="128"/>
      <c r="J186" s="129">
        <f>ROUND(I186*H186,2)</f>
        <v>0</v>
      </c>
      <c r="K186" s="130"/>
      <c r="L186" s="28"/>
      <c r="M186" s="131" t="s">
        <v>1</v>
      </c>
      <c r="N186" s="132" t="s">
        <v>42</v>
      </c>
      <c r="P186" s="133">
        <f>O186*H186</f>
        <v>0</v>
      </c>
      <c r="Q186" s="133">
        <v>1E-3</v>
      </c>
      <c r="R186" s="133">
        <f>Q186*H186</f>
        <v>8.5890000000000008E-2</v>
      </c>
      <c r="S186" s="133">
        <v>3.1E-4</v>
      </c>
      <c r="T186" s="134">
        <f>S186*H186</f>
        <v>2.6625900000000001E-2</v>
      </c>
      <c r="AR186" s="135" t="s">
        <v>260</v>
      </c>
      <c r="AT186" s="135" t="s">
        <v>223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972</v>
      </c>
    </row>
    <row r="187" spans="2:65" s="1" customFormat="1" ht="11.25">
      <c r="B187" s="28"/>
      <c r="D187" s="137" t="s">
        <v>229</v>
      </c>
      <c r="F187" s="138" t="s">
        <v>493</v>
      </c>
      <c r="I187" s="139"/>
      <c r="L187" s="28"/>
      <c r="M187" s="140"/>
      <c r="T187" s="52"/>
      <c r="AT187" s="13" t="s">
        <v>229</v>
      </c>
      <c r="AU187" s="13" t="s">
        <v>85</v>
      </c>
    </row>
    <row r="188" spans="2:65" s="1" customFormat="1" ht="24.2" customHeight="1">
      <c r="B188" s="28"/>
      <c r="C188" s="123" t="s">
        <v>272</v>
      </c>
      <c r="D188" s="123" t="s">
        <v>223</v>
      </c>
      <c r="E188" s="124" t="s">
        <v>396</v>
      </c>
      <c r="F188" s="125" t="s">
        <v>397</v>
      </c>
      <c r="G188" s="126" t="s">
        <v>226</v>
      </c>
      <c r="H188" s="127">
        <v>85.89</v>
      </c>
      <c r="I188" s="128"/>
      <c r="J188" s="129">
        <f>ROUND(I188*H188,2)</f>
        <v>0</v>
      </c>
      <c r="K188" s="130"/>
      <c r="L188" s="28"/>
      <c r="M188" s="131" t="s">
        <v>1</v>
      </c>
      <c r="N188" s="132" t="s">
        <v>42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260</v>
      </c>
      <c r="AT188" s="135" t="s">
        <v>223</v>
      </c>
      <c r="AU188" s="135" t="s">
        <v>85</v>
      </c>
      <c r="AY188" s="13" t="s">
        <v>222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85</v>
      </c>
      <c r="BK188" s="136">
        <f>ROUND(I188*H188,2)</f>
        <v>0</v>
      </c>
      <c r="BL188" s="13" t="s">
        <v>260</v>
      </c>
      <c r="BM188" s="135" t="s">
        <v>973</v>
      </c>
    </row>
    <row r="189" spans="2:65" s="1" customFormat="1" ht="11.25">
      <c r="B189" s="28"/>
      <c r="D189" s="137" t="s">
        <v>229</v>
      </c>
      <c r="F189" s="138" t="s">
        <v>495</v>
      </c>
      <c r="I189" s="139"/>
      <c r="L189" s="28"/>
      <c r="M189" s="140"/>
      <c r="T189" s="52"/>
      <c r="AT189" s="13" t="s">
        <v>229</v>
      </c>
      <c r="AU189" s="13" t="s">
        <v>85</v>
      </c>
    </row>
    <row r="190" spans="2:65" s="1" customFormat="1" ht="24.2" customHeight="1">
      <c r="B190" s="28"/>
      <c r="C190" s="123" t="s">
        <v>395</v>
      </c>
      <c r="D190" s="123" t="s">
        <v>223</v>
      </c>
      <c r="E190" s="124" t="s">
        <v>401</v>
      </c>
      <c r="F190" s="125" t="s">
        <v>402</v>
      </c>
      <c r="G190" s="126" t="s">
        <v>226</v>
      </c>
      <c r="H190" s="127">
        <v>23.63</v>
      </c>
      <c r="I190" s="128"/>
      <c r="J190" s="129">
        <f>ROUND(I190*H190,2)</f>
        <v>0</v>
      </c>
      <c r="K190" s="130"/>
      <c r="L190" s="28"/>
      <c r="M190" s="131" t="s">
        <v>1</v>
      </c>
      <c r="N190" s="132" t="s">
        <v>42</v>
      </c>
      <c r="P190" s="133">
        <f>O190*H190</f>
        <v>0</v>
      </c>
      <c r="Q190" s="133">
        <v>0</v>
      </c>
      <c r="R190" s="133">
        <f>Q190*H190</f>
        <v>0</v>
      </c>
      <c r="S190" s="133">
        <v>3.0000000000000001E-5</v>
      </c>
      <c r="T190" s="134">
        <f>S190*H190</f>
        <v>7.0889999999999994E-4</v>
      </c>
      <c r="AR190" s="135" t="s">
        <v>260</v>
      </c>
      <c r="AT190" s="135" t="s">
        <v>223</v>
      </c>
      <c r="AU190" s="135" t="s">
        <v>85</v>
      </c>
      <c r="AY190" s="13" t="s">
        <v>222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85</v>
      </c>
      <c r="BK190" s="136">
        <f>ROUND(I190*H190,2)</f>
        <v>0</v>
      </c>
      <c r="BL190" s="13" t="s">
        <v>260</v>
      </c>
      <c r="BM190" s="135" t="s">
        <v>974</v>
      </c>
    </row>
    <row r="191" spans="2:65" s="1" customFormat="1" ht="11.25">
      <c r="B191" s="28"/>
      <c r="D191" s="137" t="s">
        <v>229</v>
      </c>
      <c r="F191" s="138" t="s">
        <v>404</v>
      </c>
      <c r="I191" s="139"/>
      <c r="L191" s="28"/>
      <c r="M191" s="140"/>
      <c r="T191" s="52"/>
      <c r="AT191" s="13" t="s">
        <v>229</v>
      </c>
      <c r="AU191" s="13" t="s">
        <v>85</v>
      </c>
    </row>
    <row r="192" spans="2:65" s="1" customFormat="1" ht="16.5" customHeight="1">
      <c r="B192" s="28"/>
      <c r="C192" s="149" t="s">
        <v>400</v>
      </c>
      <c r="D192" s="149" t="s">
        <v>269</v>
      </c>
      <c r="E192" s="150" t="s">
        <v>406</v>
      </c>
      <c r="F192" s="151" t="s">
        <v>407</v>
      </c>
      <c r="G192" s="152" t="s">
        <v>226</v>
      </c>
      <c r="H192" s="153">
        <v>24.812000000000001</v>
      </c>
      <c r="I192" s="154"/>
      <c r="J192" s="155">
        <f>ROUND(I192*H192,2)</f>
        <v>0</v>
      </c>
      <c r="K192" s="156"/>
      <c r="L192" s="157"/>
      <c r="M192" s="158" t="s">
        <v>1</v>
      </c>
      <c r="N192" s="159" t="s">
        <v>42</v>
      </c>
      <c r="P192" s="133">
        <f>O192*H192</f>
        <v>0</v>
      </c>
      <c r="Q192" s="133">
        <v>8.9999999999999998E-4</v>
      </c>
      <c r="R192" s="133">
        <f>Q192*H192</f>
        <v>2.2330800000000001E-2</v>
      </c>
      <c r="S192" s="133">
        <v>0</v>
      </c>
      <c r="T192" s="134">
        <f>S192*H192</f>
        <v>0</v>
      </c>
      <c r="AR192" s="135" t="s">
        <v>272</v>
      </c>
      <c r="AT192" s="135" t="s">
        <v>269</v>
      </c>
      <c r="AU192" s="135" t="s">
        <v>85</v>
      </c>
      <c r="AY192" s="13" t="s">
        <v>222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85</v>
      </c>
      <c r="BK192" s="136">
        <f>ROUND(I192*H192,2)</f>
        <v>0</v>
      </c>
      <c r="BL192" s="13" t="s">
        <v>260</v>
      </c>
      <c r="BM192" s="135" t="s">
        <v>975</v>
      </c>
    </row>
    <row r="193" spans="2:65" s="11" customFormat="1" ht="11.25">
      <c r="B193" s="141"/>
      <c r="D193" s="142" t="s">
        <v>247</v>
      </c>
      <c r="F193" s="143" t="s">
        <v>976</v>
      </c>
      <c r="H193" s="144">
        <v>24.812000000000001</v>
      </c>
      <c r="I193" s="145"/>
      <c r="L193" s="141"/>
      <c r="M193" s="146"/>
      <c r="T193" s="147"/>
      <c r="AT193" s="148" t="s">
        <v>247</v>
      </c>
      <c r="AU193" s="148" t="s">
        <v>85</v>
      </c>
      <c r="AV193" s="11" t="s">
        <v>87</v>
      </c>
      <c r="AW193" s="11" t="s">
        <v>4</v>
      </c>
      <c r="AX193" s="11" t="s">
        <v>85</v>
      </c>
      <c r="AY193" s="148" t="s">
        <v>222</v>
      </c>
    </row>
    <row r="194" spans="2:65" s="1" customFormat="1" ht="33" customHeight="1">
      <c r="B194" s="28"/>
      <c r="C194" s="123" t="s">
        <v>405</v>
      </c>
      <c r="D194" s="123" t="s">
        <v>223</v>
      </c>
      <c r="E194" s="124" t="s">
        <v>411</v>
      </c>
      <c r="F194" s="125" t="s">
        <v>412</v>
      </c>
      <c r="G194" s="126" t="s">
        <v>226</v>
      </c>
      <c r="H194" s="127">
        <v>85.89</v>
      </c>
      <c r="I194" s="128"/>
      <c r="J194" s="129">
        <f>ROUND(I194*H194,2)</f>
        <v>0</v>
      </c>
      <c r="K194" s="130"/>
      <c r="L194" s="28"/>
      <c r="M194" s="131" t="s">
        <v>1</v>
      </c>
      <c r="N194" s="132" t="s">
        <v>42</v>
      </c>
      <c r="P194" s="133">
        <f>O194*H194</f>
        <v>0</v>
      </c>
      <c r="Q194" s="133">
        <v>2.0000000000000001E-4</v>
      </c>
      <c r="R194" s="133">
        <f>Q194*H194</f>
        <v>1.7178000000000002E-2</v>
      </c>
      <c r="S194" s="133">
        <v>0</v>
      </c>
      <c r="T194" s="134">
        <f>S194*H194</f>
        <v>0</v>
      </c>
      <c r="AR194" s="135" t="s">
        <v>260</v>
      </c>
      <c r="AT194" s="135" t="s">
        <v>223</v>
      </c>
      <c r="AU194" s="135" t="s">
        <v>85</v>
      </c>
      <c r="AY194" s="13" t="s">
        <v>222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85</v>
      </c>
      <c r="BK194" s="136">
        <f>ROUND(I194*H194,2)</f>
        <v>0</v>
      </c>
      <c r="BL194" s="13" t="s">
        <v>260</v>
      </c>
      <c r="BM194" s="135" t="s">
        <v>977</v>
      </c>
    </row>
    <row r="195" spans="2:65" s="1" customFormat="1" ht="11.25">
      <c r="B195" s="28"/>
      <c r="D195" s="137" t="s">
        <v>229</v>
      </c>
      <c r="F195" s="138" t="s">
        <v>500</v>
      </c>
      <c r="I195" s="139"/>
      <c r="L195" s="28"/>
      <c r="M195" s="140"/>
      <c r="T195" s="52"/>
      <c r="AT195" s="13" t="s">
        <v>229</v>
      </c>
      <c r="AU195" s="13" t="s">
        <v>85</v>
      </c>
    </row>
    <row r="196" spans="2:65" s="1" customFormat="1" ht="37.9" customHeight="1">
      <c r="B196" s="28"/>
      <c r="C196" s="123" t="s">
        <v>410</v>
      </c>
      <c r="D196" s="123" t="s">
        <v>223</v>
      </c>
      <c r="E196" s="124" t="s">
        <v>416</v>
      </c>
      <c r="F196" s="125" t="s">
        <v>417</v>
      </c>
      <c r="G196" s="126" t="s">
        <v>226</v>
      </c>
      <c r="H196" s="127">
        <v>85.89</v>
      </c>
      <c r="I196" s="128"/>
      <c r="J196" s="129">
        <f>ROUND(I196*H196,2)</f>
        <v>0</v>
      </c>
      <c r="K196" s="130"/>
      <c r="L196" s="28"/>
      <c r="M196" s="131" t="s">
        <v>1</v>
      </c>
      <c r="N196" s="132" t="s">
        <v>42</v>
      </c>
      <c r="P196" s="133">
        <f>O196*H196</f>
        <v>0</v>
      </c>
      <c r="Q196" s="133">
        <v>2.5999999999999998E-4</v>
      </c>
      <c r="R196" s="133">
        <f>Q196*H196</f>
        <v>2.2331399999999998E-2</v>
      </c>
      <c r="S196" s="133">
        <v>0</v>
      </c>
      <c r="T196" s="134">
        <f>S196*H196</f>
        <v>0</v>
      </c>
      <c r="AR196" s="135" t="s">
        <v>260</v>
      </c>
      <c r="AT196" s="135" t="s">
        <v>223</v>
      </c>
      <c r="AU196" s="135" t="s">
        <v>85</v>
      </c>
      <c r="AY196" s="13" t="s">
        <v>222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85</v>
      </c>
      <c r="BK196" s="136">
        <f>ROUND(I196*H196,2)</f>
        <v>0</v>
      </c>
      <c r="BL196" s="13" t="s">
        <v>260</v>
      </c>
      <c r="BM196" s="135" t="s">
        <v>978</v>
      </c>
    </row>
    <row r="197" spans="2:65" s="1" customFormat="1" ht="11.25">
      <c r="B197" s="28"/>
      <c r="D197" s="137" t="s">
        <v>229</v>
      </c>
      <c r="F197" s="138" t="s">
        <v>502</v>
      </c>
      <c r="I197" s="139"/>
      <c r="L197" s="28"/>
      <c r="M197" s="161"/>
      <c r="N197" s="162"/>
      <c r="O197" s="162"/>
      <c r="P197" s="162"/>
      <c r="Q197" s="162"/>
      <c r="R197" s="162"/>
      <c r="S197" s="162"/>
      <c r="T197" s="163"/>
      <c r="AT197" s="13" t="s">
        <v>229</v>
      </c>
      <c r="AU197" s="13" t="s">
        <v>85</v>
      </c>
    </row>
    <row r="198" spans="2:65" s="1" customFormat="1" ht="6.95" customHeight="1"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28"/>
    </row>
  </sheetData>
  <sheetProtection algorithmName="SHA-512" hashValue="xUMXdtYWc1cVkgw6p3qPhlyFHl57KNy3KEmtlXMYvF4NDLSL6OG9LUqjUuGlpJZtfSq703SLMYPBU1V8SZxxBA==" saltValue="NbGNdEOO8Yv0jC4pzj/efioQhXTRIBSZV3jWw/NcOWzcW56Ovvcj75hKvPnrWd4lA2vqNq2DkAiMa9FXU8G9sg==" spinCount="100000" sheet="1" objects="1" scenarios="1" formatColumns="0" formatRows="0" autoFilter="0"/>
  <autoFilter ref="C121:K197" xr:uid="{00000000-0009-0000-0000-00000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E00-000000000000}"/>
    <hyperlink ref="F128" r:id="rId2" xr:uid="{00000000-0004-0000-0E00-000001000000}"/>
    <hyperlink ref="F130" r:id="rId3" xr:uid="{00000000-0004-0000-0E00-000002000000}"/>
    <hyperlink ref="F132" r:id="rId4" xr:uid="{00000000-0004-0000-0E00-000003000000}"/>
    <hyperlink ref="F134" r:id="rId5" xr:uid="{00000000-0004-0000-0E00-000004000000}"/>
    <hyperlink ref="F137" r:id="rId6" xr:uid="{00000000-0004-0000-0E00-000005000000}"/>
    <hyperlink ref="F139" r:id="rId7" xr:uid="{00000000-0004-0000-0E00-000006000000}"/>
    <hyperlink ref="F142" r:id="rId8" xr:uid="{00000000-0004-0000-0E00-000007000000}"/>
    <hyperlink ref="F146" r:id="rId9" xr:uid="{00000000-0004-0000-0E00-000008000000}"/>
    <hyperlink ref="F149" r:id="rId10" xr:uid="{00000000-0004-0000-0E00-000009000000}"/>
    <hyperlink ref="F152" r:id="rId11" xr:uid="{00000000-0004-0000-0E00-00000A000000}"/>
    <hyperlink ref="F154" r:id="rId12" xr:uid="{00000000-0004-0000-0E00-00000B000000}"/>
    <hyperlink ref="F156" r:id="rId13" xr:uid="{00000000-0004-0000-0E00-00000C000000}"/>
    <hyperlink ref="F158" r:id="rId14" xr:uid="{00000000-0004-0000-0E00-00000D000000}"/>
    <hyperlink ref="F160" r:id="rId15" xr:uid="{00000000-0004-0000-0E00-00000E000000}"/>
    <hyperlink ref="F164" r:id="rId16" xr:uid="{00000000-0004-0000-0E00-00000F000000}"/>
    <hyperlink ref="F166" r:id="rId17" xr:uid="{00000000-0004-0000-0E00-000010000000}"/>
    <hyperlink ref="F168" r:id="rId18" xr:uid="{00000000-0004-0000-0E00-000011000000}"/>
    <hyperlink ref="F172" r:id="rId19" xr:uid="{00000000-0004-0000-0E00-000012000000}"/>
    <hyperlink ref="F176" r:id="rId20" xr:uid="{00000000-0004-0000-0E00-000013000000}"/>
    <hyperlink ref="F179" r:id="rId21" xr:uid="{00000000-0004-0000-0E00-000014000000}"/>
    <hyperlink ref="F182" r:id="rId22" xr:uid="{00000000-0004-0000-0E00-000015000000}"/>
    <hyperlink ref="F184" r:id="rId23" xr:uid="{00000000-0004-0000-0E00-000016000000}"/>
    <hyperlink ref="F187" r:id="rId24" xr:uid="{00000000-0004-0000-0E00-000017000000}"/>
    <hyperlink ref="F189" r:id="rId25" xr:uid="{00000000-0004-0000-0E00-000018000000}"/>
    <hyperlink ref="F191" r:id="rId26" xr:uid="{00000000-0004-0000-0E00-000019000000}"/>
    <hyperlink ref="F195" r:id="rId27" xr:uid="{00000000-0004-0000-0E00-00001A000000}"/>
    <hyperlink ref="F197" r:id="rId28" xr:uid="{00000000-0004-0000-0E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129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979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ROUND((SUM(BE122:BE200)),  2)</f>
        <v>0</v>
      </c>
      <c r="I33" s="88">
        <v>0.21</v>
      </c>
      <c r="J33" s="87">
        <f>ROUND(((SUM(BE122:BE200))*I33),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ROUND((SUM(BF122:BF200)),  2)</f>
        <v>0</v>
      </c>
      <c r="I34" s="88">
        <v>0.12</v>
      </c>
      <c r="J34" s="87">
        <f>ROUND(((SUM(BF122:BF200))*I34),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ROUND((SUM(BG122:BG200)),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ROUND((SUM(BH122:BH200)),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ROUND((SUM(BI122:BI200)),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302 - Místnost č.302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J153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J180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J188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302 - Místnost č.302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P123+P126+P136+P153+P180+P188</f>
        <v>0</v>
      </c>
      <c r="Q122" s="49"/>
      <c r="R122" s="110">
        <f>R123+R126+R136+R153+R180+R188</f>
        <v>0.13299819000000002</v>
      </c>
      <c r="S122" s="49"/>
      <c r="T122" s="111">
        <f>T123+T126+T136+T153+T180+T188</f>
        <v>5.33736E-2</v>
      </c>
      <c r="AT122" s="13" t="s">
        <v>76</v>
      </c>
      <c r="AU122" s="13" t="s">
        <v>200</v>
      </c>
      <c r="BK122" s="112">
        <f>BK123+BK126+BK136+BK153+BK180+BK188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1.9440000000000004E-4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4.8600000000000003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1.9440000000000004E-4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980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5.2999999999999999E-2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236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5.2999999999999999E-2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241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0.74199999999999999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245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248</v>
      </c>
      <c r="H133" s="144">
        <v>0.74199999999999999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5.2999999999999999E-2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252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SUM(P137:P152)</f>
        <v>0</v>
      </c>
      <c r="R136" s="119">
        <f>SUM(R137:R152)</f>
        <v>2.3000000000000003E-2</v>
      </c>
      <c r="T136" s="120">
        <f>SUM(T137:T152)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SUM(BK137:BK152)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261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266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273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981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982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983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984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985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297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" customFormat="1" ht="44.25" customHeight="1">
      <c r="B151" s="28"/>
      <c r="C151" s="123" t="s">
        <v>299</v>
      </c>
      <c r="D151" s="123" t="s">
        <v>223</v>
      </c>
      <c r="E151" s="124" t="s">
        <v>300</v>
      </c>
      <c r="F151" s="125" t="s">
        <v>301</v>
      </c>
      <c r="G151" s="126" t="s">
        <v>302</v>
      </c>
      <c r="H151" s="160"/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303</v>
      </c>
    </row>
    <row r="152" spans="2:65" s="1" customFormat="1" ht="11.25">
      <c r="B152" s="28"/>
      <c r="D152" s="137" t="s">
        <v>229</v>
      </c>
      <c r="F152" s="138" t="s">
        <v>986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0" customFormat="1" ht="25.9" customHeight="1">
      <c r="B153" s="113"/>
      <c r="D153" s="114" t="s">
        <v>76</v>
      </c>
      <c r="E153" s="115" t="s">
        <v>305</v>
      </c>
      <c r="F153" s="115" t="s">
        <v>306</v>
      </c>
      <c r="I153" s="116"/>
      <c r="J153" s="117">
        <f>BK153</f>
        <v>0</v>
      </c>
      <c r="L153" s="113"/>
      <c r="M153" s="118"/>
      <c r="P153" s="119">
        <f>SUM(P154:P179)</f>
        <v>0</v>
      </c>
      <c r="R153" s="119">
        <f>SUM(R154:R179)</f>
        <v>5.334009E-2</v>
      </c>
      <c r="T153" s="120">
        <f>SUM(T154:T179)</f>
        <v>1.7322000000000001E-2</v>
      </c>
      <c r="AR153" s="114" t="s">
        <v>87</v>
      </c>
      <c r="AT153" s="121" t="s">
        <v>76</v>
      </c>
      <c r="AU153" s="121" t="s">
        <v>77</v>
      </c>
      <c r="AY153" s="114" t="s">
        <v>222</v>
      </c>
      <c r="BK153" s="122">
        <f>SUM(BK154:BK179)</f>
        <v>0</v>
      </c>
    </row>
    <row r="154" spans="2:65" s="1" customFormat="1" ht="33" customHeight="1">
      <c r="B154" s="28"/>
      <c r="C154" s="123" t="s">
        <v>260</v>
      </c>
      <c r="D154" s="123" t="s">
        <v>223</v>
      </c>
      <c r="E154" s="124" t="s">
        <v>307</v>
      </c>
      <c r="F154" s="125" t="s">
        <v>308</v>
      </c>
      <c r="G154" s="126" t="s">
        <v>226</v>
      </c>
      <c r="H154" s="127">
        <v>4.8600000000000003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309</v>
      </c>
    </row>
    <row r="155" spans="2:65" s="1" customFormat="1" ht="11.25">
      <c r="B155" s="28"/>
      <c r="D155" s="137" t="s">
        <v>229</v>
      </c>
      <c r="F155" s="138" t="s">
        <v>468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24.2" customHeight="1">
      <c r="B156" s="28"/>
      <c r="C156" s="123" t="s">
        <v>311</v>
      </c>
      <c r="D156" s="123" t="s">
        <v>223</v>
      </c>
      <c r="E156" s="124" t="s">
        <v>312</v>
      </c>
      <c r="F156" s="125" t="s">
        <v>313</v>
      </c>
      <c r="G156" s="126" t="s">
        <v>226</v>
      </c>
      <c r="H156" s="127">
        <v>4.8600000000000003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3.0000000000000001E-5</v>
      </c>
      <c r="R156" s="133">
        <f>Q156*H156</f>
        <v>1.4580000000000002E-4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314</v>
      </c>
    </row>
    <row r="157" spans="2:65" s="1" customFormat="1" ht="11.25">
      <c r="B157" s="28"/>
      <c r="D157" s="137" t="s">
        <v>229</v>
      </c>
      <c r="F157" s="138" t="s">
        <v>470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37.9" customHeight="1">
      <c r="B158" s="28"/>
      <c r="C158" s="123" t="s">
        <v>316</v>
      </c>
      <c r="D158" s="123" t="s">
        <v>223</v>
      </c>
      <c r="E158" s="124" t="s">
        <v>317</v>
      </c>
      <c r="F158" s="125" t="s">
        <v>318</v>
      </c>
      <c r="G158" s="126" t="s">
        <v>226</v>
      </c>
      <c r="H158" s="127">
        <v>4.8600000000000003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7.5799999999999999E-3</v>
      </c>
      <c r="R158" s="133">
        <f>Q158*H158</f>
        <v>3.6838800000000005E-2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319</v>
      </c>
    </row>
    <row r="159" spans="2:65" s="1" customFormat="1" ht="11.25">
      <c r="B159" s="28"/>
      <c r="D159" s="137" t="s">
        <v>229</v>
      </c>
      <c r="F159" s="138" t="s">
        <v>472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322</v>
      </c>
      <c r="F160" s="125" t="s">
        <v>323</v>
      </c>
      <c r="G160" s="126" t="s">
        <v>226</v>
      </c>
      <c r="H160" s="127">
        <v>4.8600000000000003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3.0000000000000001E-3</v>
      </c>
      <c r="T160" s="134">
        <f>S160*H160</f>
        <v>1.4580000000000001E-2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324</v>
      </c>
    </row>
    <row r="161" spans="2:65" s="1" customFormat="1" ht="11.25">
      <c r="B161" s="28"/>
      <c r="D161" s="137" t="s">
        <v>229</v>
      </c>
      <c r="F161" s="138" t="s">
        <v>474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24.2" customHeight="1">
      <c r="B162" s="28"/>
      <c r="C162" s="123" t="s">
        <v>326</v>
      </c>
      <c r="D162" s="123" t="s">
        <v>223</v>
      </c>
      <c r="E162" s="124" t="s">
        <v>327</v>
      </c>
      <c r="F162" s="125" t="s">
        <v>328</v>
      </c>
      <c r="G162" s="126" t="s">
        <v>226</v>
      </c>
      <c r="H162" s="127">
        <v>4.8600000000000003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2.9999999999999997E-4</v>
      </c>
      <c r="R162" s="133">
        <f>Q162*H162</f>
        <v>1.4579999999999999E-3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329</v>
      </c>
    </row>
    <row r="163" spans="2:65" s="1" customFormat="1" ht="11.25">
      <c r="B163" s="28"/>
      <c r="D163" s="137" t="s">
        <v>229</v>
      </c>
      <c r="F163" s="138" t="s">
        <v>476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49.15" customHeight="1">
      <c r="B164" s="28"/>
      <c r="C164" s="149" t="s">
        <v>7</v>
      </c>
      <c r="D164" s="149" t="s">
        <v>269</v>
      </c>
      <c r="E164" s="150" t="s">
        <v>331</v>
      </c>
      <c r="F164" s="151" t="s">
        <v>332</v>
      </c>
      <c r="G164" s="152" t="s">
        <v>226</v>
      </c>
      <c r="H164" s="153">
        <v>5.3460000000000001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2.5999999999999999E-3</v>
      </c>
      <c r="R164" s="133">
        <f>Q164*H164</f>
        <v>1.38996E-2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333</v>
      </c>
    </row>
    <row r="165" spans="2:65" s="11" customFormat="1" ht="11.25">
      <c r="B165" s="141"/>
      <c r="D165" s="142" t="s">
        <v>247</v>
      </c>
      <c r="F165" s="143" t="s">
        <v>334</v>
      </c>
      <c r="H165" s="144">
        <v>5.3460000000000001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24.2" customHeight="1">
      <c r="B166" s="28"/>
      <c r="C166" s="123" t="s">
        <v>335</v>
      </c>
      <c r="D166" s="123" t="s">
        <v>223</v>
      </c>
      <c r="E166" s="124" t="s">
        <v>336</v>
      </c>
      <c r="F166" s="125" t="s">
        <v>337</v>
      </c>
      <c r="G166" s="126" t="s">
        <v>338</v>
      </c>
      <c r="H166" s="127">
        <v>5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987</v>
      </c>
    </row>
    <row r="167" spans="2:65" s="1" customFormat="1" ht="11.25">
      <c r="B167" s="28"/>
      <c r="D167" s="137" t="s">
        <v>229</v>
      </c>
      <c r="F167" s="138" t="s">
        <v>340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1.75" customHeight="1">
      <c r="B168" s="28"/>
      <c r="C168" s="123" t="s">
        <v>341</v>
      </c>
      <c r="D168" s="123" t="s">
        <v>223</v>
      </c>
      <c r="E168" s="124" t="s">
        <v>342</v>
      </c>
      <c r="F168" s="125" t="s">
        <v>343</v>
      </c>
      <c r="G168" s="126" t="s">
        <v>338</v>
      </c>
      <c r="H168" s="127">
        <v>9.14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2.9999999999999997E-4</v>
      </c>
      <c r="T168" s="134">
        <f>S168*H168</f>
        <v>2.7420000000000001E-3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344</v>
      </c>
    </row>
    <row r="169" spans="2:65" s="1" customFormat="1" ht="11.25">
      <c r="B169" s="28"/>
      <c r="D169" s="137" t="s">
        <v>229</v>
      </c>
      <c r="F169" s="138" t="s">
        <v>481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23" t="s">
        <v>346</v>
      </c>
      <c r="D170" s="123" t="s">
        <v>223</v>
      </c>
      <c r="E170" s="124" t="s">
        <v>347</v>
      </c>
      <c r="F170" s="125" t="s">
        <v>348</v>
      </c>
      <c r="G170" s="126" t="s">
        <v>338</v>
      </c>
      <c r="H170" s="127">
        <v>9.14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1.0000000000000001E-5</v>
      </c>
      <c r="R170" s="133">
        <f>Q170*H170</f>
        <v>9.1400000000000013E-5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349</v>
      </c>
    </row>
    <row r="171" spans="2:65" s="1" customFormat="1" ht="11.25">
      <c r="B171" s="28"/>
      <c r="D171" s="137" t="s">
        <v>229</v>
      </c>
      <c r="F171" s="138" t="s">
        <v>483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351</v>
      </c>
      <c r="D172" s="149" t="s">
        <v>269</v>
      </c>
      <c r="E172" s="150" t="s">
        <v>352</v>
      </c>
      <c r="F172" s="151" t="s">
        <v>353</v>
      </c>
      <c r="G172" s="152" t="s">
        <v>338</v>
      </c>
      <c r="H172" s="153">
        <v>9.3230000000000004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8.0000000000000007E-5</v>
      </c>
      <c r="R172" s="133">
        <f>Q172*H172</f>
        <v>7.4584000000000011E-4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354</v>
      </c>
    </row>
    <row r="173" spans="2:65" s="11" customFormat="1" ht="11.25">
      <c r="B173" s="141"/>
      <c r="D173" s="142" t="s">
        <v>247</v>
      </c>
      <c r="F173" s="143" t="s">
        <v>355</v>
      </c>
      <c r="H173" s="144">
        <v>9.3230000000000004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16.5" customHeight="1">
      <c r="B174" s="28"/>
      <c r="C174" s="123" t="s">
        <v>356</v>
      </c>
      <c r="D174" s="123" t="s">
        <v>223</v>
      </c>
      <c r="E174" s="124" t="s">
        <v>357</v>
      </c>
      <c r="F174" s="125" t="s">
        <v>358</v>
      </c>
      <c r="G174" s="126" t="s">
        <v>338</v>
      </c>
      <c r="H174" s="127">
        <v>0.9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359</v>
      </c>
    </row>
    <row r="175" spans="2:65" s="1" customFormat="1" ht="11.25">
      <c r="B175" s="28"/>
      <c r="D175" s="137" t="s">
        <v>229</v>
      </c>
      <c r="F175" s="138" t="s">
        <v>487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361</v>
      </c>
      <c r="D176" s="149" t="s">
        <v>269</v>
      </c>
      <c r="E176" s="150" t="s">
        <v>362</v>
      </c>
      <c r="F176" s="151" t="s">
        <v>363</v>
      </c>
      <c r="G176" s="152" t="s">
        <v>338</v>
      </c>
      <c r="H176" s="153">
        <v>0.94499999999999995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1.7000000000000001E-4</v>
      </c>
      <c r="R176" s="133">
        <f>Q176*H176</f>
        <v>1.6065E-4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364</v>
      </c>
    </row>
    <row r="177" spans="2:65" s="11" customFormat="1" ht="11.25">
      <c r="B177" s="141"/>
      <c r="D177" s="142" t="s">
        <v>247</v>
      </c>
      <c r="F177" s="143" t="s">
        <v>365</v>
      </c>
      <c r="H177" s="144">
        <v>0.94499999999999995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44.25" customHeight="1">
      <c r="B178" s="28"/>
      <c r="C178" s="123" t="s">
        <v>366</v>
      </c>
      <c r="D178" s="123" t="s">
        <v>223</v>
      </c>
      <c r="E178" s="124" t="s">
        <v>367</v>
      </c>
      <c r="F178" s="125" t="s">
        <v>368</v>
      </c>
      <c r="G178" s="126" t="s">
        <v>302</v>
      </c>
      <c r="H178" s="160"/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369</v>
      </c>
    </row>
    <row r="179" spans="2:65" s="1" customFormat="1" ht="11.25">
      <c r="B179" s="28"/>
      <c r="D179" s="137" t="s">
        <v>229</v>
      </c>
      <c r="F179" s="138" t="s">
        <v>491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0" customFormat="1" ht="25.9" customHeight="1">
      <c r="B180" s="113"/>
      <c r="D180" s="114" t="s">
        <v>76</v>
      </c>
      <c r="E180" s="115" t="s">
        <v>371</v>
      </c>
      <c r="F180" s="115" t="s">
        <v>372</v>
      </c>
      <c r="I180" s="116"/>
      <c r="J180" s="117">
        <f>BK180</f>
        <v>0</v>
      </c>
      <c r="L180" s="113"/>
      <c r="M180" s="118"/>
      <c r="P180" s="119">
        <f>SUM(P181:P187)</f>
        <v>0</v>
      </c>
      <c r="R180" s="119">
        <f>SUM(R181:R187)</f>
        <v>5.082000000000001E-4</v>
      </c>
      <c r="T180" s="120">
        <f>SUM(T181:T187)</f>
        <v>0</v>
      </c>
      <c r="AR180" s="114" t="s">
        <v>87</v>
      </c>
      <c r="AT180" s="121" t="s">
        <v>76</v>
      </c>
      <c r="AU180" s="121" t="s">
        <v>77</v>
      </c>
      <c r="AY180" s="114" t="s">
        <v>222</v>
      </c>
      <c r="BK180" s="122">
        <f>SUM(BK181:BK187)</f>
        <v>0</v>
      </c>
    </row>
    <row r="181" spans="2:65" s="1" customFormat="1" ht="37.9" customHeight="1">
      <c r="B181" s="28"/>
      <c r="C181" s="123" t="s">
        <v>373</v>
      </c>
      <c r="D181" s="123" t="s">
        <v>223</v>
      </c>
      <c r="E181" s="124" t="s">
        <v>374</v>
      </c>
      <c r="F181" s="125" t="s">
        <v>375</v>
      </c>
      <c r="G181" s="126" t="s">
        <v>226</v>
      </c>
      <c r="H181" s="127">
        <v>1.21</v>
      </c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8.0000000000000007E-5</v>
      </c>
      <c r="R181" s="133">
        <f>Q181*H181</f>
        <v>9.6800000000000008E-5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376</v>
      </c>
    </row>
    <row r="182" spans="2:65" s="1" customFormat="1" ht="11.25">
      <c r="B182" s="28"/>
      <c r="D182" s="137" t="s">
        <v>229</v>
      </c>
      <c r="F182" s="138" t="s">
        <v>583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1" customFormat="1" ht="11.25">
      <c r="B183" s="141"/>
      <c r="D183" s="142" t="s">
        <v>247</v>
      </c>
      <c r="E183" s="148" t="s">
        <v>1</v>
      </c>
      <c r="F183" s="143" t="s">
        <v>378</v>
      </c>
      <c r="H183" s="144">
        <v>1.21</v>
      </c>
      <c r="I183" s="145"/>
      <c r="L183" s="141"/>
      <c r="M183" s="146"/>
      <c r="T183" s="147"/>
      <c r="AT183" s="148" t="s">
        <v>247</v>
      </c>
      <c r="AU183" s="148" t="s">
        <v>85</v>
      </c>
      <c r="AV183" s="11" t="s">
        <v>87</v>
      </c>
      <c r="AW183" s="11" t="s">
        <v>32</v>
      </c>
      <c r="AX183" s="11" t="s">
        <v>85</v>
      </c>
      <c r="AY183" s="148" t="s">
        <v>222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380</v>
      </c>
      <c r="F184" s="125" t="s">
        <v>381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382</v>
      </c>
    </row>
    <row r="185" spans="2:65" s="1" customFormat="1" ht="11.25">
      <c r="B185" s="28"/>
      <c r="D185" s="137" t="s">
        <v>229</v>
      </c>
      <c r="F185" s="138" t="s">
        <v>585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" customFormat="1" ht="24.2" customHeight="1">
      <c r="B186" s="28"/>
      <c r="C186" s="123" t="s">
        <v>384</v>
      </c>
      <c r="D186" s="123" t="s">
        <v>223</v>
      </c>
      <c r="E186" s="124" t="s">
        <v>385</v>
      </c>
      <c r="F186" s="125" t="s">
        <v>386</v>
      </c>
      <c r="G186" s="126" t="s">
        <v>226</v>
      </c>
      <c r="H186" s="127">
        <v>1.21</v>
      </c>
      <c r="I186" s="128"/>
      <c r="J186" s="129">
        <f>ROUND(I186*H186,2)</f>
        <v>0</v>
      </c>
      <c r="K186" s="130"/>
      <c r="L186" s="28"/>
      <c r="M186" s="131" t="s">
        <v>1</v>
      </c>
      <c r="N186" s="132" t="s">
        <v>42</v>
      </c>
      <c r="P186" s="133">
        <f>O186*H186</f>
        <v>0</v>
      </c>
      <c r="Q186" s="133">
        <v>1.7000000000000001E-4</v>
      </c>
      <c r="R186" s="133">
        <f>Q186*H186</f>
        <v>2.0570000000000001E-4</v>
      </c>
      <c r="S186" s="133">
        <v>0</v>
      </c>
      <c r="T186" s="134">
        <f>S186*H186</f>
        <v>0</v>
      </c>
      <c r="AR186" s="135" t="s">
        <v>260</v>
      </c>
      <c r="AT186" s="135" t="s">
        <v>223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387</v>
      </c>
    </row>
    <row r="187" spans="2:65" s="1" customFormat="1" ht="11.25">
      <c r="B187" s="28"/>
      <c r="D187" s="137" t="s">
        <v>229</v>
      </c>
      <c r="F187" s="138" t="s">
        <v>587</v>
      </c>
      <c r="I187" s="139"/>
      <c r="L187" s="28"/>
      <c r="M187" s="140"/>
      <c r="T187" s="52"/>
      <c r="AT187" s="13" t="s">
        <v>229</v>
      </c>
      <c r="AU187" s="13" t="s">
        <v>85</v>
      </c>
    </row>
    <row r="188" spans="2:65" s="10" customFormat="1" ht="25.9" customHeight="1">
      <c r="B188" s="113"/>
      <c r="D188" s="114" t="s">
        <v>76</v>
      </c>
      <c r="E188" s="115" t="s">
        <v>389</v>
      </c>
      <c r="F188" s="115" t="s">
        <v>390</v>
      </c>
      <c r="I188" s="116"/>
      <c r="J188" s="117">
        <f>BK188</f>
        <v>0</v>
      </c>
      <c r="L188" s="113"/>
      <c r="M188" s="118"/>
      <c r="P188" s="119">
        <f>SUM(P189:P200)</f>
        <v>0</v>
      </c>
      <c r="R188" s="119">
        <f>SUM(R189:R200)</f>
        <v>5.5955499999999998E-2</v>
      </c>
      <c r="T188" s="120">
        <f>SUM(T189:T200)</f>
        <v>1.10516E-2</v>
      </c>
      <c r="AR188" s="114" t="s">
        <v>87</v>
      </c>
      <c r="AT188" s="121" t="s">
        <v>76</v>
      </c>
      <c r="AU188" s="121" t="s">
        <v>77</v>
      </c>
      <c r="AY188" s="114" t="s">
        <v>222</v>
      </c>
      <c r="BK188" s="122">
        <f>SUM(BK189:BK200)</f>
        <v>0</v>
      </c>
    </row>
    <row r="189" spans="2:65" s="1" customFormat="1" ht="16.5" customHeight="1">
      <c r="B189" s="28"/>
      <c r="C189" s="123" t="s">
        <v>272</v>
      </c>
      <c r="D189" s="123" t="s">
        <v>223</v>
      </c>
      <c r="E189" s="124" t="s">
        <v>391</v>
      </c>
      <c r="F189" s="125" t="s">
        <v>392</v>
      </c>
      <c r="G189" s="126" t="s">
        <v>226</v>
      </c>
      <c r="H189" s="127">
        <v>35.18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1E-3</v>
      </c>
      <c r="R189" s="133">
        <f>Q189*H189</f>
        <v>3.5180000000000003E-2</v>
      </c>
      <c r="S189" s="133">
        <v>3.1E-4</v>
      </c>
      <c r="T189" s="134">
        <f>S189*H189</f>
        <v>1.09058E-2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393</v>
      </c>
    </row>
    <row r="190" spans="2:65" s="1" customFormat="1" ht="11.25">
      <c r="B190" s="28"/>
      <c r="D190" s="137" t="s">
        <v>229</v>
      </c>
      <c r="F190" s="138" t="s">
        <v>493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396</v>
      </c>
      <c r="F191" s="125" t="s">
        <v>397</v>
      </c>
      <c r="G191" s="126" t="s">
        <v>226</v>
      </c>
      <c r="H191" s="127">
        <v>35.18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398</v>
      </c>
    </row>
    <row r="192" spans="2:65" s="1" customFormat="1" ht="11.25">
      <c r="B192" s="28"/>
      <c r="D192" s="137" t="s">
        <v>229</v>
      </c>
      <c r="F192" s="138" t="s">
        <v>495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24.2" customHeight="1">
      <c r="B193" s="28"/>
      <c r="C193" s="123" t="s">
        <v>400</v>
      </c>
      <c r="D193" s="123" t="s">
        <v>223</v>
      </c>
      <c r="E193" s="124" t="s">
        <v>401</v>
      </c>
      <c r="F193" s="125" t="s">
        <v>402</v>
      </c>
      <c r="G193" s="126" t="s">
        <v>226</v>
      </c>
      <c r="H193" s="127">
        <v>4.8600000000000003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0</v>
      </c>
      <c r="R193" s="133">
        <f>Q193*H193</f>
        <v>0</v>
      </c>
      <c r="S193" s="133">
        <v>3.0000000000000001E-5</v>
      </c>
      <c r="T193" s="134">
        <f>S193*H193</f>
        <v>1.4580000000000002E-4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988</v>
      </c>
    </row>
    <row r="194" spans="2:65" s="1" customFormat="1" ht="11.25">
      <c r="B194" s="28"/>
      <c r="D194" s="137" t="s">
        <v>229</v>
      </c>
      <c r="F194" s="138" t="s">
        <v>404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16.5" customHeight="1">
      <c r="B195" s="28"/>
      <c r="C195" s="149" t="s">
        <v>405</v>
      </c>
      <c r="D195" s="149" t="s">
        <v>269</v>
      </c>
      <c r="E195" s="150" t="s">
        <v>406</v>
      </c>
      <c r="F195" s="151" t="s">
        <v>407</v>
      </c>
      <c r="G195" s="152" t="s">
        <v>226</v>
      </c>
      <c r="H195" s="153">
        <v>5.1029999999999998</v>
      </c>
      <c r="I195" s="154"/>
      <c r="J195" s="155">
        <f>ROUND(I195*H195,2)</f>
        <v>0</v>
      </c>
      <c r="K195" s="156"/>
      <c r="L195" s="157"/>
      <c r="M195" s="158" t="s">
        <v>1</v>
      </c>
      <c r="N195" s="159" t="s">
        <v>42</v>
      </c>
      <c r="P195" s="133">
        <f>O195*H195</f>
        <v>0</v>
      </c>
      <c r="Q195" s="133">
        <v>8.9999999999999998E-4</v>
      </c>
      <c r="R195" s="133">
        <f>Q195*H195</f>
        <v>4.5926999999999999E-3</v>
      </c>
      <c r="S195" s="133">
        <v>0</v>
      </c>
      <c r="T195" s="134">
        <f>S195*H195</f>
        <v>0</v>
      </c>
      <c r="AR195" s="135" t="s">
        <v>272</v>
      </c>
      <c r="AT195" s="135" t="s">
        <v>269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989</v>
      </c>
    </row>
    <row r="196" spans="2:65" s="11" customFormat="1" ht="11.25">
      <c r="B196" s="141"/>
      <c r="D196" s="142" t="s">
        <v>247</v>
      </c>
      <c r="F196" s="143" t="s">
        <v>409</v>
      </c>
      <c r="H196" s="144">
        <v>5.1029999999999998</v>
      </c>
      <c r="I196" s="145"/>
      <c r="L196" s="141"/>
      <c r="M196" s="146"/>
      <c r="T196" s="147"/>
      <c r="AT196" s="148" t="s">
        <v>247</v>
      </c>
      <c r="AU196" s="148" t="s">
        <v>85</v>
      </c>
      <c r="AV196" s="11" t="s">
        <v>87</v>
      </c>
      <c r="AW196" s="11" t="s">
        <v>4</v>
      </c>
      <c r="AX196" s="11" t="s">
        <v>85</v>
      </c>
      <c r="AY196" s="148" t="s">
        <v>222</v>
      </c>
    </row>
    <row r="197" spans="2:65" s="1" customFormat="1" ht="33" customHeight="1">
      <c r="B197" s="28"/>
      <c r="C197" s="123" t="s">
        <v>410</v>
      </c>
      <c r="D197" s="123" t="s">
        <v>223</v>
      </c>
      <c r="E197" s="124" t="s">
        <v>411</v>
      </c>
      <c r="F197" s="125" t="s">
        <v>412</v>
      </c>
      <c r="G197" s="126" t="s">
        <v>226</v>
      </c>
      <c r="H197" s="127">
        <v>35.18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2.0000000000000001E-4</v>
      </c>
      <c r="R197" s="133">
        <f>Q197*H197</f>
        <v>7.0360000000000006E-3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413</v>
      </c>
    </row>
    <row r="198" spans="2:65" s="1" customFormat="1" ht="11.25">
      <c r="B198" s="28"/>
      <c r="D198" s="137" t="s">
        <v>229</v>
      </c>
      <c r="F198" s="138" t="s">
        <v>500</v>
      </c>
      <c r="I198" s="139"/>
      <c r="L198" s="28"/>
      <c r="M198" s="140"/>
      <c r="T198" s="52"/>
      <c r="AT198" s="13" t="s">
        <v>229</v>
      </c>
      <c r="AU198" s="13" t="s">
        <v>85</v>
      </c>
    </row>
    <row r="199" spans="2:65" s="1" customFormat="1" ht="37.9" customHeight="1">
      <c r="B199" s="28"/>
      <c r="C199" s="123" t="s">
        <v>415</v>
      </c>
      <c r="D199" s="123" t="s">
        <v>223</v>
      </c>
      <c r="E199" s="124" t="s">
        <v>416</v>
      </c>
      <c r="F199" s="125" t="s">
        <v>417</v>
      </c>
      <c r="G199" s="126" t="s">
        <v>226</v>
      </c>
      <c r="H199" s="127">
        <v>35.18</v>
      </c>
      <c r="I199" s="128"/>
      <c r="J199" s="129">
        <f>ROUND(I199*H199,2)</f>
        <v>0</v>
      </c>
      <c r="K199" s="130"/>
      <c r="L199" s="28"/>
      <c r="M199" s="131" t="s">
        <v>1</v>
      </c>
      <c r="N199" s="132" t="s">
        <v>42</v>
      </c>
      <c r="P199" s="133">
        <f>O199*H199</f>
        <v>0</v>
      </c>
      <c r="Q199" s="133">
        <v>2.5999999999999998E-4</v>
      </c>
      <c r="R199" s="133">
        <f>Q199*H199</f>
        <v>9.1467999999999983E-3</v>
      </c>
      <c r="S199" s="133">
        <v>0</v>
      </c>
      <c r="T199" s="134">
        <f>S199*H199</f>
        <v>0</v>
      </c>
      <c r="AR199" s="135" t="s">
        <v>260</v>
      </c>
      <c r="AT199" s="135" t="s">
        <v>223</v>
      </c>
      <c r="AU199" s="135" t="s">
        <v>85</v>
      </c>
      <c r="AY199" s="13" t="s">
        <v>222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85</v>
      </c>
      <c r="BK199" s="136">
        <f>ROUND(I199*H199,2)</f>
        <v>0</v>
      </c>
      <c r="BL199" s="13" t="s">
        <v>260</v>
      </c>
      <c r="BM199" s="135" t="s">
        <v>418</v>
      </c>
    </row>
    <row r="200" spans="2:65" s="1" customFormat="1" ht="11.25">
      <c r="B200" s="28"/>
      <c r="D200" s="137" t="s">
        <v>229</v>
      </c>
      <c r="F200" s="138" t="s">
        <v>502</v>
      </c>
      <c r="I200" s="139"/>
      <c r="L200" s="28"/>
      <c r="M200" s="161"/>
      <c r="N200" s="162"/>
      <c r="O200" s="162"/>
      <c r="P200" s="162"/>
      <c r="Q200" s="162"/>
      <c r="R200" s="162"/>
      <c r="S200" s="162"/>
      <c r="T200" s="163"/>
      <c r="AT200" s="13" t="s">
        <v>229</v>
      </c>
      <c r="AU200" s="13" t="s">
        <v>85</v>
      </c>
    </row>
    <row r="201" spans="2:65" s="1" customFormat="1" ht="6.9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8"/>
    </row>
  </sheetData>
  <sheetProtection algorithmName="SHA-512" hashValue="T6OHbjWwEsEMHJoKRpdvX43A5kQwvyLLlICxdFySInmzL8UdE7jw46BNdZXMhGEZAv6lOQzIbLg2brPUepU4MA==" saltValue="C894jaoBcmTohezF6xIvZtWynSoETruPhN6/XiKEXYrEbwVq09h0bcXJCYG7OtQyoiHtwxdsRugDhIEE1BCgaw==" spinCount="100000" sheet="1" objects="1" scenarios="1" formatColumns="0" formatRows="0" autoFilter="0"/>
  <autoFilter ref="C121:K200" xr:uid="{00000000-0009-0000-0000-00000F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F00-000000000000}"/>
    <hyperlink ref="F128" r:id="rId2" xr:uid="{00000000-0004-0000-0F00-000001000000}"/>
    <hyperlink ref="F130" r:id="rId3" xr:uid="{00000000-0004-0000-0F00-000002000000}"/>
    <hyperlink ref="F132" r:id="rId4" xr:uid="{00000000-0004-0000-0F00-000003000000}"/>
    <hyperlink ref="F135" r:id="rId5" xr:uid="{00000000-0004-0000-0F00-000004000000}"/>
    <hyperlink ref="F138" r:id="rId6" xr:uid="{00000000-0004-0000-0F00-000005000000}"/>
    <hyperlink ref="F140" r:id="rId7" xr:uid="{00000000-0004-0000-0F00-000006000000}"/>
    <hyperlink ref="F143" r:id="rId8" xr:uid="{00000000-0004-0000-0F00-000007000000}"/>
    <hyperlink ref="F147" r:id="rId9" xr:uid="{00000000-0004-0000-0F00-000008000000}"/>
    <hyperlink ref="F150" r:id="rId10" xr:uid="{00000000-0004-0000-0F00-000009000000}"/>
    <hyperlink ref="F152" r:id="rId11" xr:uid="{00000000-0004-0000-0F00-00000A000000}"/>
    <hyperlink ref="F155" r:id="rId12" xr:uid="{00000000-0004-0000-0F00-00000B000000}"/>
    <hyperlink ref="F157" r:id="rId13" xr:uid="{00000000-0004-0000-0F00-00000C000000}"/>
    <hyperlink ref="F159" r:id="rId14" xr:uid="{00000000-0004-0000-0F00-00000D000000}"/>
    <hyperlink ref="F161" r:id="rId15" xr:uid="{00000000-0004-0000-0F00-00000E000000}"/>
    <hyperlink ref="F163" r:id="rId16" xr:uid="{00000000-0004-0000-0F00-00000F000000}"/>
    <hyperlink ref="F167" r:id="rId17" xr:uid="{00000000-0004-0000-0F00-000010000000}"/>
    <hyperlink ref="F169" r:id="rId18" xr:uid="{00000000-0004-0000-0F00-000011000000}"/>
    <hyperlink ref="F171" r:id="rId19" xr:uid="{00000000-0004-0000-0F00-000012000000}"/>
    <hyperlink ref="F175" r:id="rId20" xr:uid="{00000000-0004-0000-0F00-000013000000}"/>
    <hyperlink ref="F179" r:id="rId21" xr:uid="{00000000-0004-0000-0F00-000014000000}"/>
    <hyperlink ref="F182" r:id="rId22" xr:uid="{00000000-0004-0000-0F00-000015000000}"/>
    <hyperlink ref="F185" r:id="rId23" xr:uid="{00000000-0004-0000-0F00-000016000000}"/>
    <hyperlink ref="F187" r:id="rId24" xr:uid="{00000000-0004-0000-0F00-000017000000}"/>
    <hyperlink ref="F190" r:id="rId25" xr:uid="{00000000-0004-0000-0F00-000018000000}"/>
    <hyperlink ref="F192" r:id="rId26" xr:uid="{00000000-0004-0000-0F00-000019000000}"/>
    <hyperlink ref="F194" r:id="rId27" xr:uid="{00000000-0004-0000-0F00-00001A000000}"/>
    <hyperlink ref="F198" r:id="rId28" xr:uid="{00000000-0004-0000-0F00-00001B000000}"/>
    <hyperlink ref="F200" r:id="rId29" xr:uid="{00000000-0004-0000-0F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132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990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ROUND((SUM(BE125:BE201)),  2)</f>
        <v>0</v>
      </c>
      <c r="I33" s="88">
        <v>0.21</v>
      </c>
      <c r="J33" s="87">
        <f>ROUND(((SUM(BE125:BE201))*I33),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ROUND((SUM(BF125:BF201)),  2)</f>
        <v>0</v>
      </c>
      <c r="I34" s="88">
        <v>0.12</v>
      </c>
      <c r="J34" s="87">
        <f>ROUND(((SUM(BF125:BF201))*I34),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303 - Místnost č.303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J184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J197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303 - Místnost č.303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P126+P130+P140+P147+P154+P157+P184+P197+P199</f>
        <v>0</v>
      </c>
      <c r="Q125" s="49"/>
      <c r="R125" s="110">
        <f>R126+R130+R140+R147+R154+R157+R184+R197+R199</f>
        <v>2.0678850600000001</v>
      </c>
      <c r="S125" s="49"/>
      <c r="T125" s="111">
        <f>T126+T130+T140+T147+T154+T157+T184+T197+T199</f>
        <v>1.5408782000000001</v>
      </c>
      <c r="AT125" s="13" t="s">
        <v>76</v>
      </c>
      <c r="AU125" s="13" t="s">
        <v>200</v>
      </c>
      <c r="BK125" s="112">
        <f>BK126+BK130+BK140+BK147+BK154+BK157+BK184+BK197+BK199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2.6700000000000001E-3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66.75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2.6700000000000001E-3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991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428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1.5409999999999999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429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1.5409999999999999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431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21.574000000000002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433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435</v>
      </c>
      <c r="H137" s="144">
        <v>21.574000000000002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1.5409999999999999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436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9.8279999999999992E-2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78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442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81.900000000000006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9.8279999999999992E-2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446</v>
      </c>
    </row>
    <row r="144" spans="2:65" s="11" customFormat="1" ht="11.25">
      <c r="B144" s="141"/>
      <c r="D144" s="142" t="s">
        <v>247</v>
      </c>
      <c r="F144" s="143" t="s">
        <v>447</v>
      </c>
      <c r="H144" s="144">
        <v>81.900000000000006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450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1.0561199999999999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78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0.2535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992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81.900000000000006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0.80262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460</v>
      </c>
    </row>
    <row r="151" spans="2:65" s="11" customFormat="1" ht="11.25">
      <c r="B151" s="141"/>
      <c r="D151" s="142" t="s">
        <v>247</v>
      </c>
      <c r="F151" s="143" t="s">
        <v>447</v>
      </c>
      <c r="H151" s="144">
        <v>81.900000000000006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463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465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SUM(P158:P183)</f>
        <v>0</v>
      </c>
      <c r="R157" s="119">
        <f>SUM(R158:R183)</f>
        <v>0.72221965999999993</v>
      </c>
      <c r="T157" s="120">
        <f>SUM(T158:T183)</f>
        <v>0.21022500000000002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SUM(BK158:BK183)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66.75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467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66.75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2.0024999999999999E-3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469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66.75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0.505965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471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66.75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0.20025000000000001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473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66.75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2.0024999999999998E-2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475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73.424999999999997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0.19090499999999999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477</v>
      </c>
    </row>
    <row r="169" spans="2:65" s="11" customFormat="1" ht="11.25">
      <c r="B169" s="141"/>
      <c r="D169" s="142" t="s">
        <v>247</v>
      </c>
      <c r="F169" s="143" t="s">
        <v>478</v>
      </c>
      <c r="H169" s="144">
        <v>73.424999999999997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67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993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33.25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9.9749999999999995E-3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480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33.25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3.325E-4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482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33.686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2.6948800000000002E-3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484</v>
      </c>
    </row>
    <row r="177" spans="2:65" s="11" customFormat="1" ht="11.25">
      <c r="B177" s="141"/>
      <c r="D177" s="142" t="s">
        <v>247</v>
      </c>
      <c r="F177" s="143" t="s">
        <v>485</v>
      </c>
      <c r="H177" s="144">
        <v>33.686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1.7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486</v>
      </c>
    </row>
    <row r="179" spans="2:65" s="1" customFormat="1" ht="11.25">
      <c r="B179" s="28"/>
      <c r="D179" s="137" t="s">
        <v>229</v>
      </c>
      <c r="F179" s="138" t="s">
        <v>487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" customFormat="1" ht="16.5" customHeight="1">
      <c r="B180" s="28"/>
      <c r="C180" s="149" t="s">
        <v>351</v>
      </c>
      <c r="D180" s="149" t="s">
        <v>269</v>
      </c>
      <c r="E180" s="150" t="s">
        <v>362</v>
      </c>
      <c r="F180" s="151" t="s">
        <v>363</v>
      </c>
      <c r="G180" s="152" t="s">
        <v>338</v>
      </c>
      <c r="H180" s="153">
        <v>1.734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42</v>
      </c>
      <c r="P180" s="133">
        <f>O180*H180</f>
        <v>0</v>
      </c>
      <c r="Q180" s="133">
        <v>1.7000000000000001E-4</v>
      </c>
      <c r="R180" s="133">
        <f>Q180*H180</f>
        <v>2.9478000000000002E-4</v>
      </c>
      <c r="S180" s="133">
        <v>0</v>
      </c>
      <c r="T180" s="134">
        <f>S180*H180</f>
        <v>0</v>
      </c>
      <c r="AR180" s="135" t="s">
        <v>272</v>
      </c>
      <c r="AT180" s="135" t="s">
        <v>269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488</v>
      </c>
    </row>
    <row r="181" spans="2:65" s="11" customFormat="1" ht="11.25">
      <c r="B181" s="141"/>
      <c r="D181" s="142" t="s">
        <v>247</v>
      </c>
      <c r="F181" s="143" t="s">
        <v>489</v>
      </c>
      <c r="H181" s="144">
        <v>1.734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4</v>
      </c>
      <c r="AX181" s="11" t="s">
        <v>85</v>
      </c>
      <c r="AY181" s="148" t="s">
        <v>222</v>
      </c>
    </row>
    <row r="182" spans="2:65" s="1" customFormat="1" ht="44.25" customHeight="1">
      <c r="B182" s="28"/>
      <c r="C182" s="123" t="s">
        <v>356</v>
      </c>
      <c r="D182" s="123" t="s">
        <v>223</v>
      </c>
      <c r="E182" s="124" t="s">
        <v>367</v>
      </c>
      <c r="F182" s="125" t="s">
        <v>368</v>
      </c>
      <c r="G182" s="126" t="s">
        <v>302</v>
      </c>
      <c r="H182" s="160"/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490</v>
      </c>
    </row>
    <row r="183" spans="2:65" s="1" customFormat="1" ht="11.25">
      <c r="B183" s="28"/>
      <c r="D183" s="137" t="s">
        <v>229</v>
      </c>
      <c r="F183" s="138" t="s">
        <v>491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0" customFormat="1" ht="25.9" customHeight="1">
      <c r="B184" s="113"/>
      <c r="D184" s="114" t="s">
        <v>76</v>
      </c>
      <c r="E184" s="115" t="s">
        <v>389</v>
      </c>
      <c r="F184" s="115" t="s">
        <v>390</v>
      </c>
      <c r="I184" s="116"/>
      <c r="J184" s="117">
        <f>BK184</f>
        <v>0</v>
      </c>
      <c r="L184" s="113"/>
      <c r="M184" s="118"/>
      <c r="P184" s="119">
        <f>SUM(P185:P196)</f>
        <v>0</v>
      </c>
      <c r="R184" s="119">
        <f>SUM(R185:R196)</f>
        <v>0.18859539999999997</v>
      </c>
      <c r="T184" s="120">
        <f>SUM(T185:T196)</f>
        <v>2.86532E-2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SUM(BK185:BK196)</f>
        <v>0</v>
      </c>
    </row>
    <row r="185" spans="2:65" s="1" customFormat="1" ht="16.5" customHeight="1">
      <c r="B185" s="28"/>
      <c r="C185" s="123" t="s">
        <v>361</v>
      </c>
      <c r="D185" s="123" t="s">
        <v>223</v>
      </c>
      <c r="E185" s="124" t="s">
        <v>391</v>
      </c>
      <c r="F185" s="125" t="s">
        <v>392</v>
      </c>
      <c r="G185" s="126" t="s">
        <v>226</v>
      </c>
      <c r="H185" s="127">
        <v>85.97</v>
      </c>
      <c r="I185" s="128"/>
      <c r="J185" s="129">
        <f>ROUND(I185*H185,2)</f>
        <v>0</v>
      </c>
      <c r="K185" s="130"/>
      <c r="L185" s="28"/>
      <c r="M185" s="131" t="s">
        <v>1</v>
      </c>
      <c r="N185" s="132" t="s">
        <v>42</v>
      </c>
      <c r="P185" s="133">
        <f>O185*H185</f>
        <v>0</v>
      </c>
      <c r="Q185" s="133">
        <v>1E-3</v>
      </c>
      <c r="R185" s="133">
        <f>Q185*H185</f>
        <v>8.5970000000000005E-2</v>
      </c>
      <c r="S185" s="133">
        <v>3.1E-4</v>
      </c>
      <c r="T185" s="134">
        <f>S185*H185</f>
        <v>2.6650699999999999E-2</v>
      </c>
      <c r="AR185" s="135" t="s">
        <v>260</v>
      </c>
      <c r="AT185" s="135" t="s">
        <v>223</v>
      </c>
      <c r="AU185" s="135" t="s">
        <v>85</v>
      </c>
      <c r="AY185" s="13" t="s">
        <v>222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85</v>
      </c>
      <c r="BK185" s="136">
        <f>ROUND(I185*H185,2)</f>
        <v>0</v>
      </c>
      <c r="BL185" s="13" t="s">
        <v>260</v>
      </c>
      <c r="BM185" s="135" t="s">
        <v>492</v>
      </c>
    </row>
    <row r="186" spans="2:65" s="1" customFormat="1" ht="11.25">
      <c r="B186" s="28"/>
      <c r="D186" s="137" t="s">
        <v>229</v>
      </c>
      <c r="F186" s="138" t="s">
        <v>493</v>
      </c>
      <c r="I186" s="139"/>
      <c r="L186" s="28"/>
      <c r="M186" s="140"/>
      <c r="T186" s="52"/>
      <c r="AT186" s="13" t="s">
        <v>229</v>
      </c>
      <c r="AU186" s="13" t="s">
        <v>85</v>
      </c>
    </row>
    <row r="187" spans="2:65" s="1" customFormat="1" ht="24.2" customHeight="1">
      <c r="B187" s="28"/>
      <c r="C187" s="123" t="s">
        <v>366</v>
      </c>
      <c r="D187" s="123" t="s">
        <v>223</v>
      </c>
      <c r="E187" s="124" t="s">
        <v>396</v>
      </c>
      <c r="F187" s="125" t="s">
        <v>397</v>
      </c>
      <c r="G187" s="126" t="s">
        <v>226</v>
      </c>
      <c r="H187" s="127">
        <v>85.97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494</v>
      </c>
    </row>
    <row r="188" spans="2:65" s="1" customFormat="1" ht="11.25">
      <c r="B188" s="28"/>
      <c r="D188" s="137" t="s">
        <v>229</v>
      </c>
      <c r="F188" s="138" t="s">
        <v>495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373</v>
      </c>
      <c r="D189" s="123" t="s">
        <v>223</v>
      </c>
      <c r="E189" s="124" t="s">
        <v>401</v>
      </c>
      <c r="F189" s="125" t="s">
        <v>402</v>
      </c>
      <c r="G189" s="126" t="s">
        <v>226</v>
      </c>
      <c r="H189" s="127">
        <v>66.75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3.0000000000000001E-5</v>
      </c>
      <c r="T189" s="134">
        <f>S189*H189</f>
        <v>2.0024999999999999E-3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994</v>
      </c>
    </row>
    <row r="190" spans="2:65" s="1" customFormat="1" ht="11.25">
      <c r="B190" s="28"/>
      <c r="D190" s="137" t="s">
        <v>229</v>
      </c>
      <c r="F190" s="138" t="s">
        <v>404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16.5" customHeight="1">
      <c r="B191" s="28"/>
      <c r="C191" s="149" t="s">
        <v>379</v>
      </c>
      <c r="D191" s="149" t="s">
        <v>269</v>
      </c>
      <c r="E191" s="150" t="s">
        <v>406</v>
      </c>
      <c r="F191" s="151" t="s">
        <v>407</v>
      </c>
      <c r="G191" s="152" t="s">
        <v>226</v>
      </c>
      <c r="H191" s="153">
        <v>70.087999999999994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42</v>
      </c>
      <c r="P191" s="133">
        <f>O191*H191</f>
        <v>0</v>
      </c>
      <c r="Q191" s="133">
        <v>8.9999999999999998E-4</v>
      </c>
      <c r="R191" s="133">
        <f>Q191*H191</f>
        <v>6.3079199999999988E-2</v>
      </c>
      <c r="S191" s="133">
        <v>0</v>
      </c>
      <c r="T191" s="134">
        <f>S191*H191</f>
        <v>0</v>
      </c>
      <c r="AR191" s="135" t="s">
        <v>272</v>
      </c>
      <c r="AT191" s="135" t="s">
        <v>269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995</v>
      </c>
    </row>
    <row r="192" spans="2:65" s="11" customFormat="1" ht="11.25">
      <c r="B192" s="141"/>
      <c r="D192" s="142" t="s">
        <v>247</v>
      </c>
      <c r="F192" s="143" t="s">
        <v>498</v>
      </c>
      <c r="H192" s="144">
        <v>70.087999999999994</v>
      </c>
      <c r="I192" s="145"/>
      <c r="L192" s="141"/>
      <c r="M192" s="146"/>
      <c r="T192" s="147"/>
      <c r="AT192" s="148" t="s">
        <v>247</v>
      </c>
      <c r="AU192" s="148" t="s">
        <v>85</v>
      </c>
      <c r="AV192" s="11" t="s">
        <v>87</v>
      </c>
      <c r="AW192" s="11" t="s">
        <v>4</v>
      </c>
      <c r="AX192" s="11" t="s">
        <v>85</v>
      </c>
      <c r="AY192" s="148" t="s">
        <v>222</v>
      </c>
    </row>
    <row r="193" spans="2:65" s="1" customFormat="1" ht="33" customHeight="1">
      <c r="B193" s="28"/>
      <c r="C193" s="123" t="s">
        <v>384</v>
      </c>
      <c r="D193" s="123" t="s">
        <v>223</v>
      </c>
      <c r="E193" s="124" t="s">
        <v>411</v>
      </c>
      <c r="F193" s="125" t="s">
        <v>412</v>
      </c>
      <c r="G193" s="126" t="s">
        <v>226</v>
      </c>
      <c r="H193" s="127">
        <v>85.97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2.0000000000000001E-4</v>
      </c>
      <c r="R193" s="133">
        <f>Q193*H193</f>
        <v>1.7194000000000001E-2</v>
      </c>
      <c r="S193" s="133">
        <v>0</v>
      </c>
      <c r="T193" s="134">
        <f>S193*H193</f>
        <v>0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499</v>
      </c>
    </row>
    <row r="194" spans="2:65" s="1" customFormat="1" ht="11.25">
      <c r="B194" s="28"/>
      <c r="D194" s="137" t="s">
        <v>229</v>
      </c>
      <c r="F194" s="138" t="s">
        <v>500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37.9" customHeight="1">
      <c r="B195" s="28"/>
      <c r="C195" s="123" t="s">
        <v>272</v>
      </c>
      <c r="D195" s="123" t="s">
        <v>223</v>
      </c>
      <c r="E195" s="124" t="s">
        <v>416</v>
      </c>
      <c r="F195" s="125" t="s">
        <v>417</v>
      </c>
      <c r="G195" s="126" t="s">
        <v>226</v>
      </c>
      <c r="H195" s="127">
        <v>85.97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2.5999999999999998E-4</v>
      </c>
      <c r="R195" s="133">
        <f>Q195*H195</f>
        <v>2.2352199999999999E-2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501</v>
      </c>
    </row>
    <row r="196" spans="2:65" s="1" customFormat="1" ht="11.25">
      <c r="B196" s="28"/>
      <c r="D196" s="137" t="s">
        <v>229</v>
      </c>
      <c r="F196" s="138" t="s">
        <v>502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0" customFormat="1" ht="25.9" customHeight="1">
      <c r="B197" s="113"/>
      <c r="D197" s="114" t="s">
        <v>76</v>
      </c>
      <c r="E197" s="115" t="s">
        <v>503</v>
      </c>
      <c r="F197" s="115" t="s">
        <v>504</v>
      </c>
      <c r="I197" s="116"/>
      <c r="J197" s="117">
        <f>BK197</f>
        <v>0</v>
      </c>
      <c r="L197" s="113"/>
      <c r="M197" s="118"/>
      <c r="P197" s="119">
        <f>P198</f>
        <v>0</v>
      </c>
      <c r="R197" s="119">
        <f>R198</f>
        <v>0</v>
      </c>
      <c r="T197" s="120">
        <f>T198</f>
        <v>0</v>
      </c>
      <c r="AR197" s="114" t="s">
        <v>87</v>
      </c>
      <c r="AT197" s="121" t="s">
        <v>76</v>
      </c>
      <c r="AU197" s="121" t="s">
        <v>77</v>
      </c>
      <c r="AY197" s="114" t="s">
        <v>222</v>
      </c>
      <c r="BK197" s="122">
        <f>BK198</f>
        <v>0</v>
      </c>
    </row>
    <row r="198" spans="2:65" s="1" customFormat="1" ht="24.2" customHeight="1">
      <c r="B198" s="28"/>
      <c r="C198" s="123" t="s">
        <v>395</v>
      </c>
      <c r="D198" s="123" t="s">
        <v>223</v>
      </c>
      <c r="E198" s="124" t="s">
        <v>505</v>
      </c>
      <c r="F198" s="125" t="s">
        <v>506</v>
      </c>
      <c r="G198" s="126" t="s">
        <v>507</v>
      </c>
      <c r="H198" s="127">
        <v>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508</v>
      </c>
    </row>
    <row r="199" spans="2:65" s="10" customFormat="1" ht="25.9" customHeight="1">
      <c r="B199" s="113"/>
      <c r="D199" s="114" t="s">
        <v>76</v>
      </c>
      <c r="E199" s="115" t="s">
        <v>509</v>
      </c>
      <c r="F199" s="115" t="s">
        <v>510</v>
      </c>
      <c r="I199" s="116"/>
      <c r="J199" s="117">
        <f>BK199</f>
        <v>0</v>
      </c>
      <c r="L199" s="113"/>
      <c r="M199" s="118"/>
      <c r="P199" s="119">
        <f>SUM(P200:P201)</f>
        <v>0</v>
      </c>
      <c r="R199" s="119">
        <f>SUM(R200:R201)</f>
        <v>0</v>
      </c>
      <c r="T199" s="120">
        <f>SUM(T200:T201)</f>
        <v>0</v>
      </c>
      <c r="AR199" s="114" t="s">
        <v>227</v>
      </c>
      <c r="AT199" s="121" t="s">
        <v>76</v>
      </c>
      <c r="AU199" s="121" t="s">
        <v>77</v>
      </c>
      <c r="AY199" s="114" t="s">
        <v>222</v>
      </c>
      <c r="BK199" s="122">
        <f>SUM(BK200:BK201)</f>
        <v>0</v>
      </c>
    </row>
    <row r="200" spans="2:65" s="1" customFormat="1" ht="24.2" customHeight="1">
      <c r="B200" s="28"/>
      <c r="C200" s="123" t="s">
        <v>400</v>
      </c>
      <c r="D200" s="123" t="s">
        <v>223</v>
      </c>
      <c r="E200" s="124" t="s">
        <v>511</v>
      </c>
      <c r="F200" s="125" t="s">
        <v>512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513</v>
      </c>
    </row>
    <row r="201" spans="2:65" s="1" customFormat="1" ht="16.5" customHeight="1">
      <c r="B201" s="28"/>
      <c r="C201" s="123" t="s">
        <v>405</v>
      </c>
      <c r="D201" s="123" t="s">
        <v>223</v>
      </c>
      <c r="E201" s="124" t="s">
        <v>514</v>
      </c>
      <c r="F201" s="125" t="s">
        <v>515</v>
      </c>
      <c r="G201" s="126" t="s">
        <v>507</v>
      </c>
      <c r="H201" s="127">
        <v>1</v>
      </c>
      <c r="I201" s="128"/>
      <c r="J201" s="129">
        <f>ROUND(I201*H201,2)</f>
        <v>0</v>
      </c>
      <c r="K201" s="130"/>
      <c r="L201" s="28"/>
      <c r="M201" s="164" t="s">
        <v>1</v>
      </c>
      <c r="N201" s="165" t="s">
        <v>42</v>
      </c>
      <c r="O201" s="162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AR201" s="135" t="s">
        <v>227</v>
      </c>
      <c r="AT201" s="135" t="s">
        <v>223</v>
      </c>
      <c r="AU201" s="135" t="s">
        <v>85</v>
      </c>
      <c r="AY201" s="13" t="s">
        <v>222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85</v>
      </c>
      <c r="BK201" s="136">
        <f>ROUND(I201*H201,2)</f>
        <v>0</v>
      </c>
      <c r="BL201" s="13" t="s">
        <v>227</v>
      </c>
      <c r="BM201" s="135" t="s">
        <v>516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kJlPqRgDSNXn1XPUeSCuWLFKDLrke3VLZwJ5g4NsZJ/bIevet5Lsj3Pe96C4odyuLFkSbG07DbgiiCO2F+trdw==" saltValue="GFzXE49QQbrwIp3sZZZ2r2OHvgsEUysxXvGw0kokimJSC4a2ePFjp6XJvTeEfZLBUsgj7D7h6NNVTafuHa2HNw==" spinCount="100000" sheet="1" objects="1" scenarios="1" formatColumns="0" formatRows="0" autoFilter="0"/>
  <autoFilter ref="C124:K201" xr:uid="{00000000-0009-0000-0000-000010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1000-000000000000}"/>
    <hyperlink ref="F132" r:id="rId2" xr:uid="{00000000-0004-0000-1000-000001000000}"/>
    <hyperlink ref="F134" r:id="rId3" xr:uid="{00000000-0004-0000-1000-000002000000}"/>
    <hyperlink ref="F136" r:id="rId4" xr:uid="{00000000-0004-0000-1000-000003000000}"/>
    <hyperlink ref="F139" r:id="rId5" xr:uid="{00000000-0004-0000-1000-000004000000}"/>
    <hyperlink ref="F142" r:id="rId6" xr:uid="{00000000-0004-0000-1000-000005000000}"/>
    <hyperlink ref="F146" r:id="rId7" xr:uid="{00000000-0004-0000-1000-000006000000}"/>
    <hyperlink ref="F149" r:id="rId8" xr:uid="{00000000-0004-0000-1000-000007000000}"/>
    <hyperlink ref="F153" r:id="rId9" xr:uid="{00000000-0004-0000-1000-000008000000}"/>
    <hyperlink ref="F156" r:id="rId10" xr:uid="{00000000-0004-0000-1000-000009000000}"/>
    <hyperlink ref="F159" r:id="rId11" xr:uid="{00000000-0004-0000-1000-00000A000000}"/>
    <hyperlink ref="F161" r:id="rId12" xr:uid="{00000000-0004-0000-1000-00000B000000}"/>
    <hyperlink ref="F163" r:id="rId13" xr:uid="{00000000-0004-0000-1000-00000C000000}"/>
    <hyperlink ref="F165" r:id="rId14" xr:uid="{00000000-0004-0000-1000-00000D000000}"/>
    <hyperlink ref="F167" r:id="rId15" xr:uid="{00000000-0004-0000-1000-00000E000000}"/>
    <hyperlink ref="F171" r:id="rId16" xr:uid="{00000000-0004-0000-1000-00000F000000}"/>
    <hyperlink ref="F173" r:id="rId17" xr:uid="{00000000-0004-0000-1000-000010000000}"/>
    <hyperlink ref="F175" r:id="rId18" xr:uid="{00000000-0004-0000-1000-000011000000}"/>
    <hyperlink ref="F179" r:id="rId19" xr:uid="{00000000-0004-0000-1000-000012000000}"/>
    <hyperlink ref="F183" r:id="rId20" xr:uid="{00000000-0004-0000-1000-000013000000}"/>
    <hyperlink ref="F186" r:id="rId21" xr:uid="{00000000-0004-0000-1000-000014000000}"/>
    <hyperlink ref="F188" r:id="rId22" xr:uid="{00000000-0004-0000-1000-000015000000}"/>
    <hyperlink ref="F190" r:id="rId23" xr:uid="{00000000-0004-0000-1000-000016000000}"/>
    <hyperlink ref="F194" r:id="rId24" xr:uid="{00000000-0004-0000-1000-000017000000}"/>
    <hyperlink ref="F196" r:id="rId25" xr:uid="{00000000-0004-0000-10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135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996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ROUND((SUM(BE121:BE177)),  2)</f>
        <v>0</v>
      </c>
      <c r="I33" s="88">
        <v>0.21</v>
      </c>
      <c r="J33" s="87">
        <f>ROUND(((SUM(BE121:BE177))*I33),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ROUND((SUM(BF121:BF177)),  2)</f>
        <v>0</v>
      </c>
      <c r="I34" s="88">
        <v>0.12</v>
      </c>
      <c r="J34" s="87">
        <f>ROUND(((SUM(BF121:BF177))*I34),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ROUND((SUM(BG121:BG177)),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ROUND((SUM(BH121:BH177)),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ROUND((SUM(BI121:BI177)),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304 - Místnost č.304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J138</f>
        <v>0</v>
      </c>
      <c r="L100" s="100"/>
    </row>
    <row r="101" spans="2:12" s="8" customFormat="1" ht="24.95" customHeight="1">
      <c r="B101" s="100"/>
      <c r="D101" s="101" t="s">
        <v>206</v>
      </c>
      <c r="E101" s="102"/>
      <c r="F101" s="102"/>
      <c r="G101" s="102"/>
      <c r="H101" s="102"/>
      <c r="I101" s="102"/>
      <c r="J101" s="103">
        <f>J165</f>
        <v>0</v>
      </c>
      <c r="L101" s="100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207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>
      <c r="B112" s="28"/>
      <c r="C112" s="23" t="s">
        <v>194</v>
      </c>
      <c r="L112" s="28"/>
    </row>
    <row r="113" spans="2:65" s="1" customFormat="1" ht="16.5" customHeight="1">
      <c r="B113" s="28"/>
      <c r="E113" s="202" t="str">
        <f>E9</f>
        <v>304 - Místnost č.304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>
      <c r="B119" s="28"/>
      <c r="L119" s="28"/>
    </row>
    <row r="120" spans="2:65" s="9" customFormat="1" ht="29.25" customHeight="1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P122+P125+P135+P138+P165</f>
        <v>0</v>
      </c>
      <c r="Q121" s="49"/>
      <c r="R121" s="110">
        <f>R122+R125+R135+R138+R165</f>
        <v>0.44665208000000001</v>
      </c>
      <c r="S121" s="49"/>
      <c r="T121" s="111">
        <f>T122+T125+T135+T138+T165</f>
        <v>0.11624109999999999</v>
      </c>
      <c r="AT121" s="13" t="s">
        <v>76</v>
      </c>
      <c r="AU121" s="13" t="s">
        <v>200</v>
      </c>
      <c r="BK121" s="112">
        <f>BK122+BK125+BK135+BK138+BK165</f>
        <v>0</v>
      </c>
    </row>
    <row r="122" spans="2:65" s="10" customFormat="1" ht="25.9" customHeight="1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SUM(P123:P124)</f>
        <v>0</v>
      </c>
      <c r="R122" s="119">
        <f>SUM(R123:R124)</f>
        <v>1.0600000000000002E-3</v>
      </c>
      <c r="T122" s="120">
        <f>SUM(T123:T124)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SUM(BK123:BK124)</f>
        <v>0</v>
      </c>
    </row>
    <row r="123" spans="2:65" s="1" customFormat="1" ht="37.9" customHeight="1">
      <c r="B123" s="28"/>
      <c r="C123" s="123" t="s">
        <v>85</v>
      </c>
      <c r="D123" s="123" t="s">
        <v>223</v>
      </c>
      <c r="E123" s="124" t="s">
        <v>224</v>
      </c>
      <c r="F123" s="125" t="s">
        <v>225</v>
      </c>
      <c r="G123" s="126" t="s">
        <v>226</v>
      </c>
      <c r="H123" s="127">
        <v>26.5</v>
      </c>
      <c r="I123" s="128"/>
      <c r="J123" s="129">
        <f>ROUND(I123*H123,2)</f>
        <v>0</v>
      </c>
      <c r="K123" s="130"/>
      <c r="L123" s="28"/>
      <c r="M123" s="131" t="s">
        <v>1</v>
      </c>
      <c r="N123" s="132" t="s">
        <v>42</v>
      </c>
      <c r="P123" s="133">
        <f>O123*H123</f>
        <v>0</v>
      </c>
      <c r="Q123" s="133">
        <v>4.0000000000000003E-5</v>
      </c>
      <c r="R123" s="133">
        <f>Q123*H123</f>
        <v>1.0600000000000002E-3</v>
      </c>
      <c r="S123" s="133">
        <v>0</v>
      </c>
      <c r="T123" s="134">
        <f>S123*H123</f>
        <v>0</v>
      </c>
      <c r="AR123" s="135" t="s">
        <v>227</v>
      </c>
      <c r="AT123" s="135" t="s">
        <v>223</v>
      </c>
      <c r="AU123" s="135" t="s">
        <v>85</v>
      </c>
      <c r="AY123" s="13" t="s">
        <v>222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85</v>
      </c>
      <c r="BK123" s="136">
        <f>ROUND(I123*H123,2)</f>
        <v>0</v>
      </c>
      <c r="BL123" s="13" t="s">
        <v>227</v>
      </c>
      <c r="BM123" s="135" t="s">
        <v>997</v>
      </c>
    </row>
    <row r="124" spans="2:65" s="1" customFormat="1" ht="11.25">
      <c r="B124" s="28"/>
      <c r="D124" s="137" t="s">
        <v>229</v>
      </c>
      <c r="F124" s="138" t="s">
        <v>230</v>
      </c>
      <c r="I124" s="139"/>
      <c r="L124" s="28"/>
      <c r="M124" s="140"/>
      <c r="T124" s="52"/>
      <c r="AT124" s="13" t="s">
        <v>229</v>
      </c>
      <c r="AU124" s="13" t="s">
        <v>85</v>
      </c>
    </row>
    <row r="125" spans="2:65" s="10" customFormat="1" ht="25.9" customHeight="1">
      <c r="B125" s="113"/>
      <c r="D125" s="114" t="s">
        <v>76</v>
      </c>
      <c r="E125" s="115" t="s">
        <v>231</v>
      </c>
      <c r="F125" s="115" t="s">
        <v>232</v>
      </c>
      <c r="I125" s="116"/>
      <c r="J125" s="117">
        <f>BK125</f>
        <v>0</v>
      </c>
      <c r="L125" s="113"/>
      <c r="M125" s="118"/>
      <c r="P125" s="119">
        <f>SUM(P126:P134)</f>
        <v>0</v>
      </c>
      <c r="R125" s="119">
        <f>SUM(R126:R134)</f>
        <v>0</v>
      </c>
      <c r="T125" s="120">
        <f>SUM(T126:T134)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SUM(BK126:BK134)</f>
        <v>0</v>
      </c>
    </row>
    <row r="126" spans="2:65" s="1" customFormat="1" ht="37.9" customHeight="1">
      <c r="B126" s="28"/>
      <c r="C126" s="123" t="s">
        <v>87</v>
      </c>
      <c r="D126" s="123" t="s">
        <v>223</v>
      </c>
      <c r="E126" s="124" t="s">
        <v>233</v>
      </c>
      <c r="F126" s="125" t="s">
        <v>234</v>
      </c>
      <c r="G126" s="126" t="s">
        <v>235</v>
      </c>
      <c r="H126" s="127">
        <v>0.11600000000000001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519</v>
      </c>
    </row>
    <row r="127" spans="2:65" s="1" customFormat="1" ht="11.25">
      <c r="B127" s="28"/>
      <c r="D127" s="137" t="s">
        <v>229</v>
      </c>
      <c r="F127" s="138" t="s">
        <v>430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" customFormat="1" ht="33" customHeight="1">
      <c r="B128" s="28"/>
      <c r="C128" s="123" t="s">
        <v>238</v>
      </c>
      <c r="D128" s="123" t="s">
        <v>223</v>
      </c>
      <c r="E128" s="124" t="s">
        <v>239</v>
      </c>
      <c r="F128" s="125" t="s">
        <v>240</v>
      </c>
      <c r="G128" s="126" t="s">
        <v>235</v>
      </c>
      <c r="H128" s="127">
        <v>0.11600000000000001</v>
      </c>
      <c r="I128" s="128"/>
      <c r="J128" s="129">
        <f>ROUND(I128*H128,2)</f>
        <v>0</v>
      </c>
      <c r="K128" s="130"/>
      <c r="L128" s="28"/>
      <c r="M128" s="131" t="s">
        <v>1</v>
      </c>
      <c r="N128" s="132" t="s">
        <v>42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227</v>
      </c>
      <c r="AT128" s="135" t="s">
        <v>223</v>
      </c>
      <c r="AU128" s="135" t="s">
        <v>85</v>
      </c>
      <c r="AY128" s="13" t="s">
        <v>222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85</v>
      </c>
      <c r="BK128" s="136">
        <f>ROUND(I128*H128,2)</f>
        <v>0</v>
      </c>
      <c r="BL128" s="13" t="s">
        <v>227</v>
      </c>
      <c r="BM128" s="135" t="s">
        <v>520</v>
      </c>
    </row>
    <row r="129" spans="2:65" s="1" customFormat="1" ht="11.25">
      <c r="B129" s="28"/>
      <c r="D129" s="137" t="s">
        <v>229</v>
      </c>
      <c r="F129" s="138" t="s">
        <v>432</v>
      </c>
      <c r="I129" s="139"/>
      <c r="L129" s="28"/>
      <c r="M129" s="140"/>
      <c r="T129" s="52"/>
      <c r="AT129" s="13" t="s">
        <v>229</v>
      </c>
      <c r="AU129" s="13" t="s">
        <v>85</v>
      </c>
    </row>
    <row r="130" spans="2:65" s="1" customFormat="1" ht="44.25" customHeight="1">
      <c r="B130" s="28"/>
      <c r="C130" s="123" t="s">
        <v>227</v>
      </c>
      <c r="D130" s="123" t="s">
        <v>223</v>
      </c>
      <c r="E130" s="124" t="s">
        <v>243</v>
      </c>
      <c r="F130" s="125" t="s">
        <v>244</v>
      </c>
      <c r="G130" s="126" t="s">
        <v>235</v>
      </c>
      <c r="H130" s="127">
        <v>1.6240000000000001</v>
      </c>
      <c r="I130" s="128"/>
      <c r="J130" s="129">
        <f>ROUND(I130*H130,2)</f>
        <v>0</v>
      </c>
      <c r="K130" s="130"/>
      <c r="L130" s="28"/>
      <c r="M130" s="131" t="s">
        <v>1</v>
      </c>
      <c r="N130" s="132" t="s">
        <v>42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227</v>
      </c>
      <c r="AT130" s="135" t="s">
        <v>223</v>
      </c>
      <c r="AU130" s="135" t="s">
        <v>85</v>
      </c>
      <c r="AY130" s="13" t="s">
        <v>222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85</v>
      </c>
      <c r="BK130" s="136">
        <f>ROUND(I130*H130,2)</f>
        <v>0</v>
      </c>
      <c r="BL130" s="13" t="s">
        <v>227</v>
      </c>
      <c r="BM130" s="135" t="s">
        <v>521</v>
      </c>
    </row>
    <row r="131" spans="2:65" s="1" customFormat="1" ht="11.25">
      <c r="B131" s="28"/>
      <c r="D131" s="137" t="s">
        <v>229</v>
      </c>
      <c r="F131" s="138" t="s">
        <v>434</v>
      </c>
      <c r="I131" s="139"/>
      <c r="L131" s="28"/>
      <c r="M131" s="140"/>
      <c r="T131" s="52"/>
      <c r="AT131" s="13" t="s">
        <v>229</v>
      </c>
      <c r="AU131" s="13" t="s">
        <v>85</v>
      </c>
    </row>
    <row r="132" spans="2:65" s="11" customFormat="1" ht="11.25">
      <c r="B132" s="141"/>
      <c r="D132" s="142" t="s">
        <v>247</v>
      </c>
      <c r="F132" s="143" t="s">
        <v>522</v>
      </c>
      <c r="H132" s="144">
        <v>1.6240000000000001</v>
      </c>
      <c r="I132" s="145"/>
      <c r="L132" s="141"/>
      <c r="M132" s="146"/>
      <c r="T132" s="147"/>
      <c r="AT132" s="148" t="s">
        <v>247</v>
      </c>
      <c r="AU132" s="148" t="s">
        <v>85</v>
      </c>
      <c r="AV132" s="11" t="s">
        <v>87</v>
      </c>
      <c r="AW132" s="11" t="s">
        <v>4</v>
      </c>
      <c r="AX132" s="11" t="s">
        <v>85</v>
      </c>
      <c r="AY132" s="148" t="s">
        <v>222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0.11600000000000001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523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SUM(P136:P137)</f>
        <v>0</v>
      </c>
      <c r="R135" s="119">
        <f>SUM(R136:R137)</f>
        <v>0</v>
      </c>
      <c r="T135" s="120">
        <f>SUM(T136:T137)</f>
        <v>1E-3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SUM(BK136:BK137)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524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305</v>
      </c>
      <c r="F138" s="115" t="s">
        <v>306</v>
      </c>
      <c r="I138" s="116"/>
      <c r="J138" s="117">
        <f>BK138</f>
        <v>0</v>
      </c>
      <c r="L138" s="113"/>
      <c r="M138" s="118"/>
      <c r="P138" s="119">
        <f>SUM(P139:P164)</f>
        <v>0</v>
      </c>
      <c r="R138" s="119">
        <f>SUM(R139:R164)</f>
        <v>0.28665298</v>
      </c>
      <c r="T138" s="120">
        <f>SUM(T139:T164)</f>
        <v>8.6015999999999995E-2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SUM(BK139:BK164)</f>
        <v>0</v>
      </c>
    </row>
    <row r="139" spans="2:65" s="1" customFormat="1" ht="33" customHeight="1">
      <c r="B139" s="28"/>
      <c r="C139" s="123" t="s">
        <v>263</v>
      </c>
      <c r="D139" s="123" t="s">
        <v>223</v>
      </c>
      <c r="E139" s="124" t="s">
        <v>307</v>
      </c>
      <c r="F139" s="125" t="s">
        <v>308</v>
      </c>
      <c r="G139" s="126" t="s">
        <v>226</v>
      </c>
      <c r="H139" s="127">
        <v>26.5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525</v>
      </c>
    </row>
    <row r="140" spans="2:65" s="1" customFormat="1" ht="11.25">
      <c r="B140" s="28"/>
      <c r="D140" s="137" t="s">
        <v>229</v>
      </c>
      <c r="F140" s="138" t="s">
        <v>468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268</v>
      </c>
      <c r="D141" s="123" t="s">
        <v>223</v>
      </c>
      <c r="E141" s="124" t="s">
        <v>312</v>
      </c>
      <c r="F141" s="125" t="s">
        <v>313</v>
      </c>
      <c r="G141" s="126" t="s">
        <v>226</v>
      </c>
      <c r="H141" s="127">
        <v>26.5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3.0000000000000001E-5</v>
      </c>
      <c r="R141" s="133">
        <f>Q141*H141</f>
        <v>7.9500000000000003E-4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526</v>
      </c>
    </row>
    <row r="142" spans="2:65" s="1" customFormat="1" ht="11.25">
      <c r="B142" s="28"/>
      <c r="D142" s="137" t="s">
        <v>229</v>
      </c>
      <c r="F142" s="138" t="s">
        <v>470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37.9" customHeight="1">
      <c r="B143" s="28"/>
      <c r="C143" s="123" t="s">
        <v>220</v>
      </c>
      <c r="D143" s="123" t="s">
        <v>223</v>
      </c>
      <c r="E143" s="124" t="s">
        <v>317</v>
      </c>
      <c r="F143" s="125" t="s">
        <v>318</v>
      </c>
      <c r="G143" s="126" t="s">
        <v>226</v>
      </c>
      <c r="H143" s="127">
        <v>26.5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7.5799999999999999E-3</v>
      </c>
      <c r="R143" s="133">
        <f>Q143*H143</f>
        <v>0.20086999999999999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527</v>
      </c>
    </row>
    <row r="144" spans="2:65" s="1" customFormat="1" ht="11.25">
      <c r="B144" s="28"/>
      <c r="D144" s="137" t="s">
        <v>229</v>
      </c>
      <c r="F144" s="138" t="s">
        <v>472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24.2" customHeight="1">
      <c r="B145" s="28"/>
      <c r="C145" s="123" t="s">
        <v>278</v>
      </c>
      <c r="D145" s="123" t="s">
        <v>223</v>
      </c>
      <c r="E145" s="124" t="s">
        <v>322</v>
      </c>
      <c r="F145" s="125" t="s">
        <v>323</v>
      </c>
      <c r="G145" s="126" t="s">
        <v>226</v>
      </c>
      <c r="H145" s="127">
        <v>26.5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3.0000000000000001E-3</v>
      </c>
      <c r="T145" s="134">
        <f>S145*H145</f>
        <v>7.9500000000000001E-2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528</v>
      </c>
    </row>
    <row r="146" spans="2:65" s="1" customFormat="1" ht="11.25">
      <c r="B146" s="28"/>
      <c r="D146" s="137" t="s">
        <v>229</v>
      </c>
      <c r="F146" s="138" t="s">
        <v>474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24.2" customHeight="1">
      <c r="B147" s="28"/>
      <c r="C147" s="123" t="s">
        <v>282</v>
      </c>
      <c r="D147" s="123" t="s">
        <v>223</v>
      </c>
      <c r="E147" s="124" t="s">
        <v>327</v>
      </c>
      <c r="F147" s="125" t="s">
        <v>328</v>
      </c>
      <c r="G147" s="126" t="s">
        <v>226</v>
      </c>
      <c r="H147" s="127">
        <v>26.5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2.9999999999999997E-4</v>
      </c>
      <c r="R147" s="133">
        <f>Q147*H147</f>
        <v>7.9499999999999987E-3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529</v>
      </c>
    </row>
    <row r="148" spans="2:65" s="1" customFormat="1" ht="11.25">
      <c r="B148" s="28"/>
      <c r="D148" s="137" t="s">
        <v>229</v>
      </c>
      <c r="F148" s="138" t="s">
        <v>476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49.15" customHeight="1">
      <c r="B149" s="28"/>
      <c r="C149" s="149" t="s">
        <v>8</v>
      </c>
      <c r="D149" s="149" t="s">
        <v>269</v>
      </c>
      <c r="E149" s="150" t="s">
        <v>331</v>
      </c>
      <c r="F149" s="151" t="s">
        <v>332</v>
      </c>
      <c r="G149" s="152" t="s">
        <v>226</v>
      </c>
      <c r="H149" s="153">
        <v>29.15</v>
      </c>
      <c r="I149" s="154"/>
      <c r="J149" s="155">
        <f>ROUND(I149*H149,2)</f>
        <v>0</v>
      </c>
      <c r="K149" s="156"/>
      <c r="L149" s="157"/>
      <c r="M149" s="158" t="s">
        <v>1</v>
      </c>
      <c r="N149" s="159" t="s">
        <v>42</v>
      </c>
      <c r="P149" s="133">
        <f>O149*H149</f>
        <v>0</v>
      </c>
      <c r="Q149" s="133">
        <v>2.5999999999999999E-3</v>
      </c>
      <c r="R149" s="133">
        <f>Q149*H149</f>
        <v>7.5789999999999996E-2</v>
      </c>
      <c r="S149" s="133">
        <v>0</v>
      </c>
      <c r="T149" s="134">
        <f>S149*H149</f>
        <v>0</v>
      </c>
      <c r="AR149" s="135" t="s">
        <v>272</v>
      </c>
      <c r="AT149" s="135" t="s">
        <v>269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530</v>
      </c>
    </row>
    <row r="150" spans="2:65" s="11" customFormat="1" ht="11.25">
      <c r="B150" s="141"/>
      <c r="D150" s="142" t="s">
        <v>247</v>
      </c>
      <c r="F150" s="143" t="s">
        <v>531</v>
      </c>
      <c r="H150" s="144">
        <v>29.15</v>
      </c>
      <c r="I150" s="145"/>
      <c r="L150" s="141"/>
      <c r="M150" s="146"/>
      <c r="T150" s="147"/>
      <c r="AT150" s="148" t="s">
        <v>247</v>
      </c>
      <c r="AU150" s="148" t="s">
        <v>85</v>
      </c>
      <c r="AV150" s="11" t="s">
        <v>87</v>
      </c>
      <c r="AW150" s="11" t="s">
        <v>4</v>
      </c>
      <c r="AX150" s="11" t="s">
        <v>85</v>
      </c>
      <c r="AY150" s="148" t="s">
        <v>222</v>
      </c>
    </row>
    <row r="151" spans="2:65" s="1" customFormat="1" ht="24.2" customHeight="1">
      <c r="B151" s="28"/>
      <c r="C151" s="123" t="s">
        <v>290</v>
      </c>
      <c r="D151" s="123" t="s">
        <v>223</v>
      </c>
      <c r="E151" s="124" t="s">
        <v>336</v>
      </c>
      <c r="F151" s="125" t="s">
        <v>337</v>
      </c>
      <c r="G151" s="126" t="s">
        <v>338</v>
      </c>
      <c r="H151" s="127">
        <v>27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998</v>
      </c>
    </row>
    <row r="152" spans="2:65" s="1" customFormat="1" ht="11.25">
      <c r="B152" s="28"/>
      <c r="D152" s="137" t="s">
        <v>229</v>
      </c>
      <c r="F152" s="138" t="s">
        <v>340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1.75" customHeight="1">
      <c r="B153" s="28"/>
      <c r="C153" s="123" t="s">
        <v>294</v>
      </c>
      <c r="D153" s="123" t="s">
        <v>223</v>
      </c>
      <c r="E153" s="124" t="s">
        <v>342</v>
      </c>
      <c r="F153" s="125" t="s">
        <v>343</v>
      </c>
      <c r="G153" s="126" t="s">
        <v>338</v>
      </c>
      <c r="H153" s="127">
        <v>21.72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2.9999999999999997E-4</v>
      </c>
      <c r="T153" s="134">
        <f>S153*H153</f>
        <v>6.5159999999999992E-3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533</v>
      </c>
    </row>
    <row r="154" spans="2:65" s="1" customFormat="1" ht="11.25">
      <c r="B154" s="28"/>
      <c r="D154" s="137" t="s">
        <v>229</v>
      </c>
      <c r="F154" s="138" t="s">
        <v>481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16.5" customHeight="1">
      <c r="B155" s="28"/>
      <c r="C155" s="123" t="s">
        <v>299</v>
      </c>
      <c r="D155" s="123" t="s">
        <v>223</v>
      </c>
      <c r="E155" s="124" t="s">
        <v>347</v>
      </c>
      <c r="F155" s="125" t="s">
        <v>348</v>
      </c>
      <c r="G155" s="126" t="s">
        <v>338</v>
      </c>
      <c r="H155" s="127">
        <v>21.72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1.0000000000000001E-5</v>
      </c>
      <c r="R155" s="133">
        <f>Q155*H155</f>
        <v>2.1719999999999999E-4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534</v>
      </c>
    </row>
    <row r="156" spans="2:65" s="1" customFormat="1" ht="11.25">
      <c r="B156" s="28"/>
      <c r="D156" s="137" t="s">
        <v>229</v>
      </c>
      <c r="F156" s="138" t="s">
        <v>483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16.5" customHeight="1">
      <c r="B157" s="28"/>
      <c r="C157" s="149" t="s">
        <v>260</v>
      </c>
      <c r="D157" s="149" t="s">
        <v>269</v>
      </c>
      <c r="E157" s="150" t="s">
        <v>352</v>
      </c>
      <c r="F157" s="151" t="s">
        <v>353</v>
      </c>
      <c r="G157" s="152" t="s">
        <v>338</v>
      </c>
      <c r="H157" s="153">
        <v>10.933999999999999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8.0000000000000007E-5</v>
      </c>
      <c r="R157" s="133">
        <f>Q157*H157</f>
        <v>8.7472000000000005E-4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535</v>
      </c>
    </row>
    <row r="158" spans="2:65" s="11" customFormat="1" ht="11.25">
      <c r="B158" s="141"/>
      <c r="D158" s="142" t="s">
        <v>247</v>
      </c>
      <c r="F158" s="143" t="s">
        <v>536</v>
      </c>
      <c r="H158" s="144">
        <v>10.933999999999999</v>
      </c>
      <c r="I158" s="145"/>
      <c r="L158" s="141"/>
      <c r="M158" s="146"/>
      <c r="T158" s="147"/>
      <c r="AT158" s="148" t="s">
        <v>247</v>
      </c>
      <c r="AU158" s="148" t="s">
        <v>85</v>
      </c>
      <c r="AV158" s="11" t="s">
        <v>87</v>
      </c>
      <c r="AW158" s="11" t="s">
        <v>4</v>
      </c>
      <c r="AX158" s="11" t="s">
        <v>85</v>
      </c>
      <c r="AY158" s="148" t="s">
        <v>222</v>
      </c>
    </row>
    <row r="159" spans="2:65" s="1" customFormat="1" ht="16.5" customHeight="1">
      <c r="B159" s="28"/>
      <c r="C159" s="123" t="s">
        <v>311</v>
      </c>
      <c r="D159" s="123" t="s">
        <v>223</v>
      </c>
      <c r="E159" s="124" t="s">
        <v>357</v>
      </c>
      <c r="F159" s="125" t="s">
        <v>358</v>
      </c>
      <c r="G159" s="126" t="s">
        <v>338</v>
      </c>
      <c r="H159" s="127">
        <v>0.9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537</v>
      </c>
    </row>
    <row r="160" spans="2:65" s="1" customFormat="1" ht="11.25">
      <c r="B160" s="28"/>
      <c r="D160" s="137" t="s">
        <v>229</v>
      </c>
      <c r="F160" s="138" t="s">
        <v>487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16.5" customHeight="1">
      <c r="B161" s="28"/>
      <c r="C161" s="149" t="s">
        <v>316</v>
      </c>
      <c r="D161" s="149" t="s">
        <v>269</v>
      </c>
      <c r="E161" s="150" t="s">
        <v>362</v>
      </c>
      <c r="F161" s="151" t="s">
        <v>363</v>
      </c>
      <c r="G161" s="152" t="s">
        <v>338</v>
      </c>
      <c r="H161" s="153">
        <v>0.91800000000000004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1.7000000000000001E-4</v>
      </c>
      <c r="R161" s="133">
        <f>Q161*H161</f>
        <v>1.5606000000000002E-4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538</v>
      </c>
    </row>
    <row r="162" spans="2:65" s="11" customFormat="1" ht="11.25">
      <c r="B162" s="141"/>
      <c r="D162" s="142" t="s">
        <v>247</v>
      </c>
      <c r="F162" s="143" t="s">
        <v>539</v>
      </c>
      <c r="H162" s="144">
        <v>0.91800000000000004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44.25" customHeight="1">
      <c r="B163" s="28"/>
      <c r="C163" s="123" t="s">
        <v>321</v>
      </c>
      <c r="D163" s="123" t="s">
        <v>223</v>
      </c>
      <c r="E163" s="124" t="s">
        <v>367</v>
      </c>
      <c r="F163" s="125" t="s">
        <v>368</v>
      </c>
      <c r="G163" s="126" t="s">
        <v>302</v>
      </c>
      <c r="H163" s="160"/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540</v>
      </c>
    </row>
    <row r="164" spans="2:65" s="1" customFormat="1" ht="11.25">
      <c r="B164" s="28"/>
      <c r="D164" s="137" t="s">
        <v>229</v>
      </c>
      <c r="F164" s="138" t="s">
        <v>491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0" customFormat="1" ht="25.9" customHeight="1">
      <c r="B165" s="113"/>
      <c r="D165" s="114" t="s">
        <v>76</v>
      </c>
      <c r="E165" s="115" t="s">
        <v>389</v>
      </c>
      <c r="F165" s="115" t="s">
        <v>390</v>
      </c>
      <c r="I165" s="116"/>
      <c r="J165" s="117">
        <f>BK165</f>
        <v>0</v>
      </c>
      <c r="L165" s="113"/>
      <c r="M165" s="118"/>
      <c r="P165" s="119">
        <f>SUM(P166:P177)</f>
        <v>0</v>
      </c>
      <c r="R165" s="119">
        <f>SUM(R166:R177)</f>
        <v>0.1589391</v>
      </c>
      <c r="T165" s="120">
        <f>SUM(T166:T177)</f>
        <v>2.9225099999999997E-2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SUM(BK166:BK177)</f>
        <v>0</v>
      </c>
    </row>
    <row r="166" spans="2:65" s="1" customFormat="1" ht="16.5" customHeight="1">
      <c r="B166" s="28"/>
      <c r="C166" s="123" t="s">
        <v>326</v>
      </c>
      <c r="D166" s="123" t="s">
        <v>223</v>
      </c>
      <c r="E166" s="124" t="s">
        <v>391</v>
      </c>
      <c r="F166" s="125" t="s">
        <v>392</v>
      </c>
      <c r="G166" s="126" t="s">
        <v>226</v>
      </c>
      <c r="H166" s="127">
        <v>91.71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1E-3</v>
      </c>
      <c r="R166" s="133">
        <f>Q166*H166</f>
        <v>9.171E-2</v>
      </c>
      <c r="S166" s="133">
        <v>3.1E-4</v>
      </c>
      <c r="T166" s="134">
        <f>S166*H166</f>
        <v>2.8430099999999996E-2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541</v>
      </c>
    </row>
    <row r="167" spans="2:65" s="1" customFormat="1" ht="11.25">
      <c r="B167" s="28"/>
      <c r="D167" s="137" t="s">
        <v>229</v>
      </c>
      <c r="F167" s="138" t="s">
        <v>493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4.2" customHeight="1">
      <c r="B168" s="28"/>
      <c r="C168" s="123" t="s">
        <v>7</v>
      </c>
      <c r="D168" s="123" t="s">
        <v>223</v>
      </c>
      <c r="E168" s="124" t="s">
        <v>396</v>
      </c>
      <c r="F168" s="125" t="s">
        <v>397</v>
      </c>
      <c r="G168" s="126" t="s">
        <v>226</v>
      </c>
      <c r="H168" s="127">
        <v>91.71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542</v>
      </c>
    </row>
    <row r="169" spans="2:65" s="1" customFormat="1" ht="11.25">
      <c r="B169" s="28"/>
      <c r="D169" s="137" t="s">
        <v>229</v>
      </c>
      <c r="F169" s="138" t="s">
        <v>495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401</v>
      </c>
      <c r="F170" s="125" t="s">
        <v>402</v>
      </c>
      <c r="G170" s="126" t="s">
        <v>226</v>
      </c>
      <c r="H170" s="127">
        <v>26.5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3.0000000000000001E-5</v>
      </c>
      <c r="T170" s="134">
        <f>S170*H170</f>
        <v>7.9500000000000003E-4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999</v>
      </c>
    </row>
    <row r="171" spans="2:65" s="1" customFormat="1" ht="11.25">
      <c r="B171" s="28"/>
      <c r="D171" s="137" t="s">
        <v>229</v>
      </c>
      <c r="F171" s="138" t="s">
        <v>404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341</v>
      </c>
      <c r="D172" s="149" t="s">
        <v>269</v>
      </c>
      <c r="E172" s="150" t="s">
        <v>406</v>
      </c>
      <c r="F172" s="151" t="s">
        <v>407</v>
      </c>
      <c r="G172" s="152" t="s">
        <v>226</v>
      </c>
      <c r="H172" s="153">
        <v>27.824999999999999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8.9999999999999998E-4</v>
      </c>
      <c r="R172" s="133">
        <f>Q172*H172</f>
        <v>2.5042499999999999E-2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1000</v>
      </c>
    </row>
    <row r="173" spans="2:65" s="11" customFormat="1" ht="11.25">
      <c r="B173" s="141"/>
      <c r="D173" s="142" t="s">
        <v>247</v>
      </c>
      <c r="F173" s="143" t="s">
        <v>545</v>
      </c>
      <c r="H173" s="144">
        <v>27.824999999999999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33" customHeight="1">
      <c r="B174" s="28"/>
      <c r="C174" s="123" t="s">
        <v>346</v>
      </c>
      <c r="D174" s="123" t="s">
        <v>223</v>
      </c>
      <c r="E174" s="124" t="s">
        <v>411</v>
      </c>
      <c r="F174" s="125" t="s">
        <v>412</v>
      </c>
      <c r="G174" s="126" t="s">
        <v>226</v>
      </c>
      <c r="H174" s="127">
        <v>91.71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2.0000000000000001E-4</v>
      </c>
      <c r="R174" s="133">
        <f>Q174*H174</f>
        <v>1.8342000000000001E-2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546</v>
      </c>
    </row>
    <row r="175" spans="2:65" s="1" customFormat="1" ht="11.25">
      <c r="B175" s="28"/>
      <c r="D175" s="137" t="s">
        <v>229</v>
      </c>
      <c r="F175" s="138" t="s">
        <v>500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37.9" customHeight="1">
      <c r="B176" s="28"/>
      <c r="C176" s="123" t="s">
        <v>351</v>
      </c>
      <c r="D176" s="123" t="s">
        <v>223</v>
      </c>
      <c r="E176" s="124" t="s">
        <v>416</v>
      </c>
      <c r="F176" s="125" t="s">
        <v>417</v>
      </c>
      <c r="G176" s="126" t="s">
        <v>226</v>
      </c>
      <c r="H176" s="127">
        <v>91.71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2.5999999999999998E-4</v>
      </c>
      <c r="R176" s="133">
        <f>Q176*H176</f>
        <v>2.3844599999999997E-2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547</v>
      </c>
    </row>
    <row r="177" spans="2:47" s="1" customFormat="1" ht="11.25">
      <c r="B177" s="28"/>
      <c r="D177" s="137" t="s">
        <v>229</v>
      </c>
      <c r="F177" s="138" t="s">
        <v>502</v>
      </c>
      <c r="I177" s="139"/>
      <c r="L177" s="28"/>
      <c r="M177" s="161"/>
      <c r="N177" s="162"/>
      <c r="O177" s="162"/>
      <c r="P177" s="162"/>
      <c r="Q177" s="162"/>
      <c r="R177" s="162"/>
      <c r="S177" s="162"/>
      <c r="T177" s="163"/>
      <c r="AT177" s="13" t="s">
        <v>229</v>
      </c>
      <c r="AU177" s="13" t="s">
        <v>85</v>
      </c>
    </row>
    <row r="178" spans="2:47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8"/>
    </row>
  </sheetData>
  <sheetProtection algorithmName="SHA-512" hashValue="WQU2FKxE0ylK1dbXb8CT4kBjoknTI3uDav5bDa15R8lST8TmB/sA5WwhsJfD1nJ3V2HXNap72F33DD3V+FZjGw==" saltValue="ejQbCwgT5iHiH1076zWEFZ7O+n7IR9oplUpKPG4ULg3bC54VRw6DVLzQbhAxO77Vkl98gFw5KfubQRc44kPg8w==" spinCount="100000" sheet="1" objects="1" scenarios="1" formatColumns="0" formatRows="0" autoFilter="0"/>
  <autoFilter ref="C120:K177" xr:uid="{00000000-0009-0000-0000-00001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1100-000000000000}"/>
    <hyperlink ref="F127" r:id="rId2" xr:uid="{00000000-0004-0000-1100-000001000000}"/>
    <hyperlink ref="F129" r:id="rId3" xr:uid="{00000000-0004-0000-1100-000002000000}"/>
    <hyperlink ref="F131" r:id="rId4" xr:uid="{00000000-0004-0000-1100-000003000000}"/>
    <hyperlink ref="F134" r:id="rId5" xr:uid="{00000000-0004-0000-1100-000004000000}"/>
    <hyperlink ref="F137" r:id="rId6" xr:uid="{00000000-0004-0000-1100-000005000000}"/>
    <hyperlink ref="F140" r:id="rId7" xr:uid="{00000000-0004-0000-1100-000006000000}"/>
    <hyperlink ref="F142" r:id="rId8" xr:uid="{00000000-0004-0000-1100-000007000000}"/>
    <hyperlink ref="F144" r:id="rId9" xr:uid="{00000000-0004-0000-1100-000008000000}"/>
    <hyperlink ref="F146" r:id="rId10" xr:uid="{00000000-0004-0000-1100-000009000000}"/>
    <hyperlink ref="F148" r:id="rId11" xr:uid="{00000000-0004-0000-1100-00000A000000}"/>
    <hyperlink ref="F152" r:id="rId12" xr:uid="{00000000-0004-0000-1100-00000B000000}"/>
    <hyperlink ref="F154" r:id="rId13" xr:uid="{00000000-0004-0000-1100-00000C000000}"/>
    <hyperlink ref="F156" r:id="rId14" xr:uid="{00000000-0004-0000-1100-00000D000000}"/>
    <hyperlink ref="F160" r:id="rId15" xr:uid="{00000000-0004-0000-1100-00000E000000}"/>
    <hyperlink ref="F164" r:id="rId16" xr:uid="{00000000-0004-0000-1100-00000F000000}"/>
    <hyperlink ref="F167" r:id="rId17" xr:uid="{00000000-0004-0000-1100-000010000000}"/>
    <hyperlink ref="F169" r:id="rId18" xr:uid="{00000000-0004-0000-1100-000011000000}"/>
    <hyperlink ref="F171" r:id="rId19" xr:uid="{00000000-0004-0000-1100-000012000000}"/>
    <hyperlink ref="F175" r:id="rId20" xr:uid="{00000000-0004-0000-1100-000013000000}"/>
    <hyperlink ref="F177" r:id="rId21" xr:uid="{00000000-0004-0000-11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138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1001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ROUND((SUM(BE122:BE198)),  2)</f>
        <v>0</v>
      </c>
      <c r="I33" s="88">
        <v>0.21</v>
      </c>
      <c r="J33" s="87">
        <f>ROUND(((SUM(BE122:BE198))*I33),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ROUND((SUM(BF122:BF198)),  2)</f>
        <v>0</v>
      </c>
      <c r="I34" s="88">
        <v>0.12</v>
      </c>
      <c r="J34" s="87">
        <f>ROUND(((SUM(BF122:BF198))*I34),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305 - Místnost č.305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J186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305 - Místnost č.305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P123+P126+P136+P151+P178+P186</f>
        <v>0</v>
      </c>
      <c r="Q122" s="49"/>
      <c r="R122" s="110">
        <f>R123+R126+R136+R151+R178+R186</f>
        <v>0.12505173999999999</v>
      </c>
      <c r="S122" s="49"/>
      <c r="T122" s="111">
        <f>T123+T126+T136+T151+T178+T186</f>
        <v>5.12395E-2</v>
      </c>
      <c r="AT122" s="13" t="s">
        <v>76</v>
      </c>
      <c r="AU122" s="13" t="s">
        <v>200</v>
      </c>
      <c r="BK122" s="112">
        <f>BK123+BK126+BK136+BK151+BK178+BK186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1.8120000000000001E-4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4.53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1.8120000000000001E-4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1002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5.0999999999999997E-2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550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5.0999999999999997E-2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551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0.71399999999999997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552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553</v>
      </c>
      <c r="H133" s="144">
        <v>0.71399999999999997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5.0999999999999997E-2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554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SUM(P137:P150)</f>
        <v>0</v>
      </c>
      <c r="R136" s="119">
        <f>SUM(R137:R150)</f>
        <v>2.3000000000000003E-2</v>
      </c>
      <c r="T136" s="120">
        <f>SUM(T137:T150)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SUM(BK137:BK150)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555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556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558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1003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1004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1005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1006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1007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564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0" customFormat="1" ht="25.9" customHeight="1">
      <c r="B151" s="113"/>
      <c r="D151" s="114" t="s">
        <v>76</v>
      </c>
      <c r="E151" s="115" t="s">
        <v>305</v>
      </c>
      <c r="F151" s="115" t="s">
        <v>306</v>
      </c>
      <c r="I151" s="116"/>
      <c r="J151" s="117">
        <f>BK151</f>
        <v>0</v>
      </c>
      <c r="L151" s="113"/>
      <c r="M151" s="118"/>
      <c r="P151" s="119">
        <f>SUM(P152:P177)</f>
        <v>0</v>
      </c>
      <c r="R151" s="119">
        <f>SUM(R152:R177)</f>
        <v>4.9689440000000001E-2</v>
      </c>
      <c r="T151" s="120">
        <f>SUM(T152:T177)</f>
        <v>1.6041E-2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SUM(BK152:BK177)</f>
        <v>0</v>
      </c>
    </row>
    <row r="152" spans="2:65" s="1" customFormat="1" ht="33" customHeight="1">
      <c r="B152" s="28"/>
      <c r="C152" s="123" t="s">
        <v>299</v>
      </c>
      <c r="D152" s="123" t="s">
        <v>223</v>
      </c>
      <c r="E152" s="124" t="s">
        <v>307</v>
      </c>
      <c r="F152" s="125" t="s">
        <v>308</v>
      </c>
      <c r="G152" s="126" t="s">
        <v>226</v>
      </c>
      <c r="H152" s="127">
        <v>4.53</v>
      </c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566</v>
      </c>
    </row>
    <row r="153" spans="2:65" s="1" customFormat="1" ht="11.25">
      <c r="B153" s="28"/>
      <c r="D153" s="137" t="s">
        <v>229</v>
      </c>
      <c r="F153" s="138" t="s">
        <v>468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" customFormat="1" ht="24.2" customHeight="1">
      <c r="B154" s="28"/>
      <c r="C154" s="123" t="s">
        <v>260</v>
      </c>
      <c r="D154" s="123" t="s">
        <v>223</v>
      </c>
      <c r="E154" s="124" t="s">
        <v>312</v>
      </c>
      <c r="F154" s="125" t="s">
        <v>313</v>
      </c>
      <c r="G154" s="126" t="s">
        <v>226</v>
      </c>
      <c r="H154" s="127">
        <v>4.53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3.0000000000000001E-5</v>
      </c>
      <c r="R154" s="133">
        <f>Q154*H154</f>
        <v>1.3590000000000002E-4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567</v>
      </c>
    </row>
    <row r="155" spans="2:65" s="1" customFormat="1" ht="11.25">
      <c r="B155" s="28"/>
      <c r="D155" s="137" t="s">
        <v>229</v>
      </c>
      <c r="F155" s="138" t="s">
        <v>470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37.9" customHeight="1">
      <c r="B156" s="28"/>
      <c r="C156" s="123" t="s">
        <v>311</v>
      </c>
      <c r="D156" s="123" t="s">
        <v>223</v>
      </c>
      <c r="E156" s="124" t="s">
        <v>317</v>
      </c>
      <c r="F156" s="125" t="s">
        <v>318</v>
      </c>
      <c r="G156" s="126" t="s">
        <v>226</v>
      </c>
      <c r="H156" s="127">
        <v>4.53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7.5799999999999999E-3</v>
      </c>
      <c r="R156" s="133">
        <f>Q156*H156</f>
        <v>3.4337400000000004E-2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568</v>
      </c>
    </row>
    <row r="157" spans="2:65" s="1" customFormat="1" ht="11.25">
      <c r="B157" s="28"/>
      <c r="D157" s="137" t="s">
        <v>229</v>
      </c>
      <c r="F157" s="138" t="s">
        <v>472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316</v>
      </c>
      <c r="D158" s="123" t="s">
        <v>223</v>
      </c>
      <c r="E158" s="124" t="s">
        <v>322</v>
      </c>
      <c r="F158" s="125" t="s">
        <v>323</v>
      </c>
      <c r="G158" s="126" t="s">
        <v>226</v>
      </c>
      <c r="H158" s="127">
        <v>4.53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3.0000000000000001E-3</v>
      </c>
      <c r="T158" s="134">
        <f>S158*H158</f>
        <v>1.3590000000000001E-2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569</v>
      </c>
    </row>
    <row r="159" spans="2:65" s="1" customFormat="1" ht="11.25">
      <c r="B159" s="28"/>
      <c r="D159" s="137" t="s">
        <v>229</v>
      </c>
      <c r="F159" s="138" t="s">
        <v>474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327</v>
      </c>
      <c r="F160" s="125" t="s">
        <v>328</v>
      </c>
      <c r="G160" s="126" t="s">
        <v>226</v>
      </c>
      <c r="H160" s="127">
        <v>4.53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2.9999999999999997E-4</v>
      </c>
      <c r="R160" s="133">
        <f>Q160*H160</f>
        <v>1.359E-3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570</v>
      </c>
    </row>
    <row r="161" spans="2:65" s="1" customFormat="1" ht="11.25">
      <c r="B161" s="28"/>
      <c r="D161" s="137" t="s">
        <v>229</v>
      </c>
      <c r="F161" s="138" t="s">
        <v>476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49.15" customHeight="1">
      <c r="B162" s="28"/>
      <c r="C162" s="149" t="s">
        <v>326</v>
      </c>
      <c r="D162" s="149" t="s">
        <v>269</v>
      </c>
      <c r="E162" s="150" t="s">
        <v>331</v>
      </c>
      <c r="F162" s="151" t="s">
        <v>332</v>
      </c>
      <c r="G162" s="152" t="s">
        <v>226</v>
      </c>
      <c r="H162" s="153">
        <v>4.9829999999999997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2.5999999999999999E-3</v>
      </c>
      <c r="R162" s="133">
        <f>Q162*H162</f>
        <v>1.2955799999999998E-2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571</v>
      </c>
    </row>
    <row r="163" spans="2:65" s="11" customFormat="1" ht="11.25">
      <c r="B163" s="141"/>
      <c r="D163" s="142" t="s">
        <v>247</v>
      </c>
      <c r="F163" s="143" t="s">
        <v>572</v>
      </c>
      <c r="H163" s="144">
        <v>4.9829999999999997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24.2" customHeight="1">
      <c r="B164" s="28"/>
      <c r="C164" s="123" t="s">
        <v>7</v>
      </c>
      <c r="D164" s="123" t="s">
        <v>223</v>
      </c>
      <c r="E164" s="124" t="s">
        <v>336</v>
      </c>
      <c r="F164" s="125" t="s">
        <v>337</v>
      </c>
      <c r="G164" s="126" t="s">
        <v>338</v>
      </c>
      <c r="H164" s="127">
        <v>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1008</v>
      </c>
    </row>
    <row r="165" spans="2:65" s="1" customFormat="1" ht="11.25">
      <c r="B165" s="28"/>
      <c r="D165" s="137" t="s">
        <v>229</v>
      </c>
      <c r="F165" s="138" t="s">
        <v>340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1.75" customHeight="1">
      <c r="B166" s="28"/>
      <c r="C166" s="123" t="s">
        <v>335</v>
      </c>
      <c r="D166" s="123" t="s">
        <v>223</v>
      </c>
      <c r="E166" s="124" t="s">
        <v>342</v>
      </c>
      <c r="F166" s="125" t="s">
        <v>343</v>
      </c>
      <c r="G166" s="126" t="s">
        <v>338</v>
      </c>
      <c r="H166" s="127">
        <v>8.17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2.9999999999999997E-4</v>
      </c>
      <c r="T166" s="134">
        <f>S166*H166</f>
        <v>2.4509999999999996E-3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574</v>
      </c>
    </row>
    <row r="167" spans="2:65" s="1" customFormat="1" ht="11.25">
      <c r="B167" s="28"/>
      <c r="D167" s="137" t="s">
        <v>229</v>
      </c>
      <c r="F167" s="138" t="s">
        <v>481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16.5" customHeight="1">
      <c r="B168" s="28"/>
      <c r="C168" s="123" t="s">
        <v>341</v>
      </c>
      <c r="D168" s="123" t="s">
        <v>223</v>
      </c>
      <c r="E168" s="124" t="s">
        <v>347</v>
      </c>
      <c r="F168" s="125" t="s">
        <v>348</v>
      </c>
      <c r="G168" s="126" t="s">
        <v>338</v>
      </c>
      <c r="H168" s="127">
        <v>8.17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1.0000000000000001E-5</v>
      </c>
      <c r="R168" s="133">
        <f>Q168*H168</f>
        <v>8.1700000000000007E-5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575</v>
      </c>
    </row>
    <row r="169" spans="2:65" s="1" customFormat="1" ht="11.25">
      <c r="B169" s="28"/>
      <c r="D169" s="137" t="s">
        <v>229</v>
      </c>
      <c r="F169" s="138" t="s">
        <v>483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49" t="s">
        <v>346</v>
      </c>
      <c r="D170" s="149" t="s">
        <v>269</v>
      </c>
      <c r="E170" s="150" t="s">
        <v>352</v>
      </c>
      <c r="F170" s="151" t="s">
        <v>353</v>
      </c>
      <c r="G170" s="152" t="s">
        <v>338</v>
      </c>
      <c r="H170" s="153">
        <v>8.3330000000000002</v>
      </c>
      <c r="I170" s="154"/>
      <c r="J170" s="155">
        <f>ROUND(I170*H170,2)</f>
        <v>0</v>
      </c>
      <c r="K170" s="156"/>
      <c r="L170" s="157"/>
      <c r="M170" s="158" t="s">
        <v>1</v>
      </c>
      <c r="N170" s="159" t="s">
        <v>42</v>
      </c>
      <c r="P170" s="133">
        <f>O170*H170</f>
        <v>0</v>
      </c>
      <c r="Q170" s="133">
        <v>8.0000000000000007E-5</v>
      </c>
      <c r="R170" s="133">
        <f>Q170*H170</f>
        <v>6.6664000000000003E-4</v>
      </c>
      <c r="S170" s="133">
        <v>0</v>
      </c>
      <c r="T170" s="134">
        <f>S170*H170</f>
        <v>0</v>
      </c>
      <c r="AR170" s="135" t="s">
        <v>272</v>
      </c>
      <c r="AT170" s="135" t="s">
        <v>269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576</v>
      </c>
    </row>
    <row r="171" spans="2:65" s="11" customFormat="1" ht="11.25">
      <c r="B171" s="141"/>
      <c r="D171" s="142" t="s">
        <v>247</v>
      </c>
      <c r="F171" s="143" t="s">
        <v>577</v>
      </c>
      <c r="H171" s="144">
        <v>8.3330000000000002</v>
      </c>
      <c r="I171" s="145"/>
      <c r="L171" s="141"/>
      <c r="M171" s="146"/>
      <c r="T171" s="147"/>
      <c r="AT171" s="148" t="s">
        <v>247</v>
      </c>
      <c r="AU171" s="148" t="s">
        <v>85</v>
      </c>
      <c r="AV171" s="11" t="s">
        <v>87</v>
      </c>
      <c r="AW171" s="11" t="s">
        <v>4</v>
      </c>
      <c r="AX171" s="11" t="s">
        <v>85</v>
      </c>
      <c r="AY171" s="148" t="s">
        <v>222</v>
      </c>
    </row>
    <row r="172" spans="2:65" s="1" customFormat="1" ht="16.5" customHeight="1">
      <c r="B172" s="28"/>
      <c r="C172" s="123" t="s">
        <v>351</v>
      </c>
      <c r="D172" s="123" t="s">
        <v>223</v>
      </c>
      <c r="E172" s="124" t="s">
        <v>357</v>
      </c>
      <c r="F172" s="125" t="s">
        <v>358</v>
      </c>
      <c r="G172" s="126" t="s">
        <v>338</v>
      </c>
      <c r="H172" s="127">
        <v>0.9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578</v>
      </c>
    </row>
    <row r="173" spans="2:65" s="1" customFormat="1" ht="11.25">
      <c r="B173" s="28"/>
      <c r="D173" s="137" t="s">
        <v>229</v>
      </c>
      <c r="F173" s="138" t="s">
        <v>487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49" t="s">
        <v>356</v>
      </c>
      <c r="D174" s="149" t="s">
        <v>269</v>
      </c>
      <c r="E174" s="150" t="s">
        <v>362</v>
      </c>
      <c r="F174" s="151" t="s">
        <v>363</v>
      </c>
      <c r="G174" s="152" t="s">
        <v>338</v>
      </c>
      <c r="H174" s="153">
        <v>0.9</v>
      </c>
      <c r="I174" s="154"/>
      <c r="J174" s="155">
        <f>ROUND(I174*H174,2)</f>
        <v>0</v>
      </c>
      <c r="K174" s="156"/>
      <c r="L174" s="157"/>
      <c r="M174" s="158" t="s">
        <v>1</v>
      </c>
      <c r="N174" s="159" t="s">
        <v>42</v>
      </c>
      <c r="P174" s="133">
        <f>O174*H174</f>
        <v>0</v>
      </c>
      <c r="Q174" s="133">
        <v>1.7000000000000001E-4</v>
      </c>
      <c r="R174" s="133">
        <f>Q174*H174</f>
        <v>1.5300000000000001E-4</v>
      </c>
      <c r="S174" s="133">
        <v>0</v>
      </c>
      <c r="T174" s="134">
        <f>S174*H174</f>
        <v>0</v>
      </c>
      <c r="AR174" s="135" t="s">
        <v>272</v>
      </c>
      <c r="AT174" s="135" t="s">
        <v>269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579</v>
      </c>
    </row>
    <row r="175" spans="2:65" s="11" customFormat="1" ht="22.5">
      <c r="B175" s="141"/>
      <c r="D175" s="142" t="s">
        <v>247</v>
      </c>
      <c r="F175" s="143" t="s">
        <v>580</v>
      </c>
      <c r="H175" s="144">
        <v>0.9</v>
      </c>
      <c r="I175" s="145"/>
      <c r="L175" s="141"/>
      <c r="M175" s="146"/>
      <c r="T175" s="147"/>
      <c r="AT175" s="148" t="s">
        <v>247</v>
      </c>
      <c r="AU175" s="148" t="s">
        <v>85</v>
      </c>
      <c r="AV175" s="11" t="s">
        <v>87</v>
      </c>
      <c r="AW175" s="11" t="s">
        <v>4</v>
      </c>
      <c r="AX175" s="11" t="s">
        <v>85</v>
      </c>
      <c r="AY175" s="148" t="s">
        <v>222</v>
      </c>
    </row>
    <row r="176" spans="2:65" s="1" customFormat="1" ht="44.25" customHeight="1">
      <c r="B176" s="28"/>
      <c r="C176" s="123" t="s">
        <v>361</v>
      </c>
      <c r="D176" s="123" t="s">
        <v>223</v>
      </c>
      <c r="E176" s="124" t="s">
        <v>367</v>
      </c>
      <c r="F176" s="125" t="s">
        <v>368</v>
      </c>
      <c r="G176" s="126" t="s">
        <v>302</v>
      </c>
      <c r="H176" s="160"/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581</v>
      </c>
    </row>
    <row r="177" spans="2:65" s="1" customFormat="1" ht="11.25">
      <c r="B177" s="28"/>
      <c r="D177" s="137" t="s">
        <v>229</v>
      </c>
      <c r="F177" s="138" t="s">
        <v>491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0" customFormat="1" ht="25.9" customHeight="1">
      <c r="B178" s="113"/>
      <c r="D178" s="114" t="s">
        <v>76</v>
      </c>
      <c r="E178" s="115" t="s">
        <v>371</v>
      </c>
      <c r="F178" s="115" t="s">
        <v>372</v>
      </c>
      <c r="I178" s="116"/>
      <c r="J178" s="117">
        <f>BK178</f>
        <v>0</v>
      </c>
      <c r="L178" s="113"/>
      <c r="M178" s="118"/>
      <c r="P178" s="119">
        <f>SUM(P179:P185)</f>
        <v>0</v>
      </c>
      <c r="R178" s="119">
        <f>SUM(R179:R185)</f>
        <v>5.082000000000001E-4</v>
      </c>
      <c r="T178" s="120">
        <f>SUM(T179:T185)</f>
        <v>0</v>
      </c>
      <c r="AR178" s="114" t="s">
        <v>87</v>
      </c>
      <c r="AT178" s="121" t="s">
        <v>76</v>
      </c>
      <c r="AU178" s="121" t="s">
        <v>77</v>
      </c>
      <c r="AY178" s="114" t="s">
        <v>222</v>
      </c>
      <c r="BK178" s="122">
        <f>SUM(BK179:BK185)</f>
        <v>0</v>
      </c>
    </row>
    <row r="179" spans="2:65" s="1" customFormat="1" ht="37.9" customHeight="1">
      <c r="B179" s="28"/>
      <c r="C179" s="123" t="s">
        <v>366</v>
      </c>
      <c r="D179" s="123" t="s">
        <v>223</v>
      </c>
      <c r="E179" s="124" t="s">
        <v>374</v>
      </c>
      <c r="F179" s="125" t="s">
        <v>375</v>
      </c>
      <c r="G179" s="126" t="s">
        <v>226</v>
      </c>
      <c r="H179" s="127">
        <v>1.21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8.0000000000000007E-5</v>
      </c>
      <c r="R179" s="133">
        <f>Q179*H179</f>
        <v>9.6800000000000008E-5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582</v>
      </c>
    </row>
    <row r="180" spans="2:65" s="1" customFormat="1" ht="11.25">
      <c r="B180" s="28"/>
      <c r="D180" s="137" t="s">
        <v>229</v>
      </c>
      <c r="F180" s="138" t="s">
        <v>583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1" customFormat="1" ht="11.25">
      <c r="B181" s="141"/>
      <c r="D181" s="142" t="s">
        <v>247</v>
      </c>
      <c r="E181" s="148" t="s">
        <v>1</v>
      </c>
      <c r="F181" s="143" t="s">
        <v>378</v>
      </c>
      <c r="H181" s="144">
        <v>1.21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32</v>
      </c>
      <c r="AX181" s="11" t="s">
        <v>85</v>
      </c>
      <c r="AY181" s="148" t="s">
        <v>222</v>
      </c>
    </row>
    <row r="182" spans="2:65" s="1" customFormat="1" ht="24.2" customHeight="1">
      <c r="B182" s="28"/>
      <c r="C182" s="123" t="s">
        <v>373</v>
      </c>
      <c r="D182" s="123" t="s">
        <v>223</v>
      </c>
      <c r="E182" s="124" t="s">
        <v>380</v>
      </c>
      <c r="F182" s="125" t="s">
        <v>381</v>
      </c>
      <c r="G182" s="126" t="s">
        <v>226</v>
      </c>
      <c r="H182" s="127">
        <v>1.21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1.7000000000000001E-4</v>
      </c>
      <c r="R182" s="133">
        <f>Q182*H182</f>
        <v>2.0570000000000001E-4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584</v>
      </c>
    </row>
    <row r="183" spans="2:65" s="1" customFormat="1" ht="11.25">
      <c r="B183" s="28"/>
      <c r="D183" s="137" t="s">
        <v>229</v>
      </c>
      <c r="F183" s="138" t="s">
        <v>585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385</v>
      </c>
      <c r="F184" s="125" t="s">
        <v>386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586</v>
      </c>
    </row>
    <row r="185" spans="2:65" s="1" customFormat="1" ht="11.25">
      <c r="B185" s="28"/>
      <c r="D185" s="137" t="s">
        <v>229</v>
      </c>
      <c r="F185" s="138" t="s">
        <v>587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0" customFormat="1" ht="25.9" customHeight="1">
      <c r="B186" s="113"/>
      <c r="D186" s="114" t="s">
        <v>76</v>
      </c>
      <c r="E186" s="115" t="s">
        <v>389</v>
      </c>
      <c r="F186" s="115" t="s">
        <v>390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5.1672900000000001E-2</v>
      </c>
      <c r="T186" s="120">
        <f>SUM(T187:T198)</f>
        <v>1.0198499999999999E-2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>
      <c r="B187" s="28"/>
      <c r="C187" s="123" t="s">
        <v>384</v>
      </c>
      <c r="D187" s="123" t="s">
        <v>223</v>
      </c>
      <c r="E187" s="124" t="s">
        <v>391</v>
      </c>
      <c r="F187" s="125" t="s">
        <v>392</v>
      </c>
      <c r="G187" s="126" t="s">
        <v>226</v>
      </c>
      <c r="H187" s="127">
        <v>32.46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1E-3</v>
      </c>
      <c r="R187" s="133">
        <f>Q187*H187</f>
        <v>3.2460000000000003E-2</v>
      </c>
      <c r="S187" s="133">
        <v>3.1E-4</v>
      </c>
      <c r="T187" s="134">
        <f>S187*H187</f>
        <v>1.00626E-2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588</v>
      </c>
    </row>
    <row r="188" spans="2:65" s="1" customFormat="1" ht="11.25">
      <c r="B188" s="28"/>
      <c r="D188" s="137" t="s">
        <v>229</v>
      </c>
      <c r="F188" s="138" t="s">
        <v>493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272</v>
      </c>
      <c r="D189" s="123" t="s">
        <v>223</v>
      </c>
      <c r="E189" s="124" t="s">
        <v>396</v>
      </c>
      <c r="F189" s="125" t="s">
        <v>397</v>
      </c>
      <c r="G189" s="126" t="s">
        <v>226</v>
      </c>
      <c r="H189" s="127">
        <v>32.46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589</v>
      </c>
    </row>
    <row r="190" spans="2:65" s="1" customFormat="1" ht="11.25">
      <c r="B190" s="28"/>
      <c r="D190" s="137" t="s">
        <v>229</v>
      </c>
      <c r="F190" s="138" t="s">
        <v>495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401</v>
      </c>
      <c r="F191" s="125" t="s">
        <v>402</v>
      </c>
      <c r="G191" s="126" t="s">
        <v>226</v>
      </c>
      <c r="H191" s="127">
        <v>4.53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3.0000000000000001E-5</v>
      </c>
      <c r="T191" s="134">
        <f>S191*H191</f>
        <v>1.3590000000000002E-4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1009</v>
      </c>
    </row>
    <row r="192" spans="2:65" s="1" customFormat="1" ht="11.25">
      <c r="B192" s="28"/>
      <c r="D192" s="137" t="s">
        <v>229</v>
      </c>
      <c r="F192" s="138" t="s">
        <v>404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16.5" customHeight="1">
      <c r="B193" s="28"/>
      <c r="C193" s="149" t="s">
        <v>400</v>
      </c>
      <c r="D193" s="149" t="s">
        <v>269</v>
      </c>
      <c r="E193" s="150" t="s">
        <v>406</v>
      </c>
      <c r="F193" s="151" t="s">
        <v>407</v>
      </c>
      <c r="G193" s="152" t="s">
        <v>226</v>
      </c>
      <c r="H193" s="153">
        <v>4.7569999999999997</v>
      </c>
      <c r="I193" s="154"/>
      <c r="J193" s="155">
        <f>ROUND(I193*H193,2)</f>
        <v>0</v>
      </c>
      <c r="K193" s="156"/>
      <c r="L193" s="157"/>
      <c r="M193" s="158" t="s">
        <v>1</v>
      </c>
      <c r="N193" s="159" t="s">
        <v>42</v>
      </c>
      <c r="P193" s="133">
        <f>O193*H193</f>
        <v>0</v>
      </c>
      <c r="Q193" s="133">
        <v>8.9999999999999998E-4</v>
      </c>
      <c r="R193" s="133">
        <f>Q193*H193</f>
        <v>4.2812999999999992E-3</v>
      </c>
      <c r="S193" s="133">
        <v>0</v>
      </c>
      <c r="T193" s="134">
        <f>S193*H193</f>
        <v>0</v>
      </c>
      <c r="AR193" s="135" t="s">
        <v>272</v>
      </c>
      <c r="AT193" s="135" t="s">
        <v>269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1010</v>
      </c>
    </row>
    <row r="194" spans="2:65" s="11" customFormat="1" ht="11.25">
      <c r="B194" s="141"/>
      <c r="D194" s="142" t="s">
        <v>247</v>
      </c>
      <c r="F194" s="143" t="s">
        <v>592</v>
      </c>
      <c r="H194" s="144">
        <v>4.7569999999999997</v>
      </c>
      <c r="I194" s="145"/>
      <c r="L194" s="141"/>
      <c r="M194" s="146"/>
      <c r="T194" s="147"/>
      <c r="AT194" s="148" t="s">
        <v>247</v>
      </c>
      <c r="AU194" s="148" t="s">
        <v>85</v>
      </c>
      <c r="AV194" s="11" t="s">
        <v>87</v>
      </c>
      <c r="AW194" s="11" t="s">
        <v>4</v>
      </c>
      <c r="AX194" s="11" t="s">
        <v>85</v>
      </c>
      <c r="AY194" s="148" t="s">
        <v>222</v>
      </c>
    </row>
    <row r="195" spans="2:65" s="1" customFormat="1" ht="33" customHeight="1">
      <c r="B195" s="28"/>
      <c r="C195" s="123" t="s">
        <v>405</v>
      </c>
      <c r="D195" s="123" t="s">
        <v>223</v>
      </c>
      <c r="E195" s="124" t="s">
        <v>411</v>
      </c>
      <c r="F195" s="125" t="s">
        <v>412</v>
      </c>
      <c r="G195" s="126" t="s">
        <v>226</v>
      </c>
      <c r="H195" s="127">
        <v>32.46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2.0000000000000001E-4</v>
      </c>
      <c r="R195" s="133">
        <f>Q195*H195</f>
        <v>6.4920000000000004E-3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593</v>
      </c>
    </row>
    <row r="196" spans="2:65" s="1" customFormat="1" ht="11.25">
      <c r="B196" s="28"/>
      <c r="D196" s="137" t="s">
        <v>229</v>
      </c>
      <c r="F196" s="138" t="s">
        <v>500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" customFormat="1" ht="37.9" customHeight="1">
      <c r="B197" s="28"/>
      <c r="C197" s="123" t="s">
        <v>410</v>
      </c>
      <c r="D197" s="123" t="s">
        <v>223</v>
      </c>
      <c r="E197" s="124" t="s">
        <v>416</v>
      </c>
      <c r="F197" s="125" t="s">
        <v>417</v>
      </c>
      <c r="G197" s="126" t="s">
        <v>226</v>
      </c>
      <c r="H197" s="127">
        <v>32.46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2.5999999999999998E-4</v>
      </c>
      <c r="R197" s="133">
        <f>Q197*H197</f>
        <v>8.4396000000000002E-3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594</v>
      </c>
    </row>
    <row r="198" spans="2:65" s="1" customFormat="1" ht="11.25">
      <c r="B198" s="28"/>
      <c r="D198" s="137" t="s">
        <v>229</v>
      </c>
      <c r="F198" s="138" t="s">
        <v>502</v>
      </c>
      <c r="I198" s="139"/>
      <c r="L198" s="28"/>
      <c r="M198" s="161"/>
      <c r="N198" s="162"/>
      <c r="O198" s="162"/>
      <c r="P198" s="162"/>
      <c r="Q198" s="162"/>
      <c r="R198" s="162"/>
      <c r="S198" s="162"/>
      <c r="T198" s="163"/>
      <c r="AT198" s="13" t="s">
        <v>229</v>
      </c>
      <c r="AU198" s="13" t="s">
        <v>85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sheetProtection algorithmName="SHA-512" hashValue="irCEJvBYvt3FHe0ZvwWdALIYHo9M0EFLbILtXINCAuyoRhnrxoE8vHQ48dWRKb6AHM9fTA6hI+bax7yv2N6OFg==" saltValue="pkOA3+umU1A21tGOJGbxsqf14LEH7vSRdrLi+lLA/BT/J0CdRJGIxTDtKWS9hX3SmX/aBcMT33rbSQeC5fGmGA==" spinCount="100000" sheet="1" objects="1" scenarios="1" formatColumns="0" formatRows="0" autoFilter="0"/>
  <autoFilter ref="C121:K198" xr:uid="{00000000-0009-0000-0000-00001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200-000000000000}"/>
    <hyperlink ref="F128" r:id="rId2" xr:uid="{00000000-0004-0000-1200-000001000000}"/>
    <hyperlink ref="F130" r:id="rId3" xr:uid="{00000000-0004-0000-1200-000002000000}"/>
    <hyperlink ref="F132" r:id="rId4" xr:uid="{00000000-0004-0000-1200-000003000000}"/>
    <hyperlink ref="F135" r:id="rId5" xr:uid="{00000000-0004-0000-1200-000004000000}"/>
    <hyperlink ref="F138" r:id="rId6" xr:uid="{00000000-0004-0000-1200-000005000000}"/>
    <hyperlink ref="F140" r:id="rId7" xr:uid="{00000000-0004-0000-1200-000006000000}"/>
    <hyperlink ref="F143" r:id="rId8" xr:uid="{00000000-0004-0000-1200-000007000000}"/>
    <hyperlink ref="F147" r:id="rId9" xr:uid="{00000000-0004-0000-1200-000008000000}"/>
    <hyperlink ref="F150" r:id="rId10" xr:uid="{00000000-0004-0000-1200-000009000000}"/>
    <hyperlink ref="F153" r:id="rId11" xr:uid="{00000000-0004-0000-1200-00000A000000}"/>
    <hyperlink ref="F155" r:id="rId12" xr:uid="{00000000-0004-0000-1200-00000B000000}"/>
    <hyperlink ref="F157" r:id="rId13" xr:uid="{00000000-0004-0000-1200-00000C000000}"/>
    <hyperlink ref="F159" r:id="rId14" xr:uid="{00000000-0004-0000-1200-00000D000000}"/>
    <hyperlink ref="F161" r:id="rId15" xr:uid="{00000000-0004-0000-1200-00000E000000}"/>
    <hyperlink ref="F165" r:id="rId16" xr:uid="{00000000-0004-0000-1200-00000F000000}"/>
    <hyperlink ref="F167" r:id="rId17" xr:uid="{00000000-0004-0000-1200-000010000000}"/>
    <hyperlink ref="F169" r:id="rId18" xr:uid="{00000000-0004-0000-1200-000011000000}"/>
    <hyperlink ref="F173" r:id="rId19" xr:uid="{00000000-0004-0000-1200-000012000000}"/>
    <hyperlink ref="F177" r:id="rId20" xr:uid="{00000000-0004-0000-1200-000013000000}"/>
    <hyperlink ref="F180" r:id="rId21" xr:uid="{00000000-0004-0000-1200-000014000000}"/>
    <hyperlink ref="F183" r:id="rId22" xr:uid="{00000000-0004-0000-1200-000015000000}"/>
    <hyperlink ref="F185" r:id="rId23" xr:uid="{00000000-0004-0000-1200-000016000000}"/>
    <hyperlink ref="F188" r:id="rId24" xr:uid="{00000000-0004-0000-1200-000017000000}"/>
    <hyperlink ref="F190" r:id="rId25" xr:uid="{00000000-0004-0000-1200-000018000000}"/>
    <hyperlink ref="F192" r:id="rId26" xr:uid="{00000000-0004-0000-1200-000019000000}"/>
    <hyperlink ref="F196" r:id="rId27" xr:uid="{00000000-0004-0000-1200-00001A000000}"/>
    <hyperlink ref="F198" r:id="rId28" xr:uid="{00000000-0004-0000-12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195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ROUND((SUM(BE122:BE200)),  2)</f>
        <v>0</v>
      </c>
      <c r="I33" s="88">
        <v>0.21</v>
      </c>
      <c r="J33" s="87">
        <f>ROUND(((SUM(BE122:BE200))*I33),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ROUND((SUM(BF122:BF200)),  2)</f>
        <v>0</v>
      </c>
      <c r="I34" s="88">
        <v>0.12</v>
      </c>
      <c r="J34" s="87">
        <f>ROUND(((SUM(BF122:BF200))*I34),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ROUND((SUM(BG122:BG200)),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ROUND((SUM(BH122:BH200)),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ROUND((SUM(BI122:BI200)),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202 - Místnost č.202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J153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J180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J188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202 - Místnost č.202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P123+P126+P136+P153+P180+P188</f>
        <v>0</v>
      </c>
      <c r="Q122" s="49"/>
      <c r="R122" s="110">
        <f>R123+R126+R136+R153+R180+R188</f>
        <v>0.13966405000000001</v>
      </c>
      <c r="S122" s="49"/>
      <c r="T122" s="111">
        <f>T123+T126+T136+T153+T180+T188</f>
        <v>5.33736E-2</v>
      </c>
      <c r="AT122" s="13" t="s">
        <v>76</v>
      </c>
      <c r="AU122" s="13" t="s">
        <v>200</v>
      </c>
      <c r="BK122" s="112">
        <f>BK123+BK126+BK136+BK153+BK180+BK188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1.9440000000000004E-4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4.8600000000000003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1.9440000000000004E-4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228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5.2999999999999999E-2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236</v>
      </c>
    </row>
    <row r="128" spans="2:65" s="1" customFormat="1" ht="11.25">
      <c r="B128" s="28"/>
      <c r="D128" s="137" t="s">
        <v>229</v>
      </c>
      <c r="F128" s="138" t="s">
        <v>237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5.2999999999999999E-2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241</v>
      </c>
    </row>
    <row r="130" spans="2:65" s="1" customFormat="1" ht="11.25">
      <c r="B130" s="28"/>
      <c r="D130" s="137" t="s">
        <v>229</v>
      </c>
      <c r="F130" s="138" t="s">
        <v>242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0.74199999999999999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245</v>
      </c>
    </row>
    <row r="132" spans="2:65" s="1" customFormat="1" ht="11.25">
      <c r="B132" s="28"/>
      <c r="D132" s="137" t="s">
        <v>229</v>
      </c>
      <c r="F132" s="138" t="s">
        <v>246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248</v>
      </c>
      <c r="H133" s="144">
        <v>0.74199999999999999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5.2999999999999999E-2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252</v>
      </c>
    </row>
    <row r="135" spans="2:65" s="1" customFormat="1" ht="11.25">
      <c r="B135" s="28"/>
      <c r="D135" s="137" t="s">
        <v>229</v>
      </c>
      <c r="F135" s="138" t="s">
        <v>253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SUM(P137:P152)</f>
        <v>0</v>
      </c>
      <c r="R136" s="119">
        <f>SUM(R137:R152)</f>
        <v>2.3000000000000003E-2</v>
      </c>
      <c r="T136" s="120">
        <f>SUM(T137:T152)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SUM(BK137:BK152)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261</v>
      </c>
    </row>
    <row r="138" spans="2:65" s="1" customFormat="1" ht="11.25">
      <c r="B138" s="28"/>
      <c r="D138" s="137" t="s">
        <v>229</v>
      </c>
      <c r="F138" s="138" t="s">
        <v>262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266</v>
      </c>
    </row>
    <row r="140" spans="2:65" s="1" customFormat="1" ht="11.25">
      <c r="B140" s="28"/>
      <c r="D140" s="137" t="s">
        <v>229</v>
      </c>
      <c r="F140" s="138" t="s">
        <v>267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273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276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281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285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288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293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297</v>
      </c>
    </row>
    <row r="150" spans="2:65" s="1" customFormat="1" ht="11.25">
      <c r="B150" s="28"/>
      <c r="D150" s="137" t="s">
        <v>229</v>
      </c>
      <c r="F150" s="138" t="s">
        <v>298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" customFormat="1" ht="44.25" customHeight="1">
      <c r="B151" s="28"/>
      <c r="C151" s="123" t="s">
        <v>299</v>
      </c>
      <c r="D151" s="123" t="s">
        <v>223</v>
      </c>
      <c r="E151" s="124" t="s">
        <v>300</v>
      </c>
      <c r="F151" s="125" t="s">
        <v>301</v>
      </c>
      <c r="G151" s="126" t="s">
        <v>302</v>
      </c>
      <c r="H151" s="160"/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303</v>
      </c>
    </row>
    <row r="152" spans="2:65" s="1" customFormat="1" ht="11.25">
      <c r="B152" s="28"/>
      <c r="D152" s="137" t="s">
        <v>229</v>
      </c>
      <c r="F152" s="138" t="s">
        <v>304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0" customFormat="1" ht="25.9" customHeight="1">
      <c r="B153" s="113"/>
      <c r="D153" s="114" t="s">
        <v>76</v>
      </c>
      <c r="E153" s="115" t="s">
        <v>305</v>
      </c>
      <c r="F153" s="115" t="s">
        <v>306</v>
      </c>
      <c r="I153" s="116"/>
      <c r="J153" s="117">
        <f>BK153</f>
        <v>0</v>
      </c>
      <c r="L153" s="113"/>
      <c r="M153" s="118"/>
      <c r="P153" s="119">
        <f>SUM(P154:P179)</f>
        <v>0</v>
      </c>
      <c r="R153" s="119">
        <f>SUM(R154:R179)</f>
        <v>5.8598750000000005E-2</v>
      </c>
      <c r="T153" s="120">
        <f>SUM(T154:T179)</f>
        <v>1.7322000000000001E-2</v>
      </c>
      <c r="AR153" s="114" t="s">
        <v>87</v>
      </c>
      <c r="AT153" s="121" t="s">
        <v>76</v>
      </c>
      <c r="AU153" s="121" t="s">
        <v>77</v>
      </c>
      <c r="AY153" s="114" t="s">
        <v>222</v>
      </c>
      <c r="BK153" s="122">
        <f>SUM(BK154:BK179)</f>
        <v>0</v>
      </c>
    </row>
    <row r="154" spans="2:65" s="1" customFormat="1" ht="33" customHeight="1">
      <c r="B154" s="28"/>
      <c r="C154" s="123" t="s">
        <v>260</v>
      </c>
      <c r="D154" s="123" t="s">
        <v>223</v>
      </c>
      <c r="E154" s="124" t="s">
        <v>307</v>
      </c>
      <c r="F154" s="125" t="s">
        <v>308</v>
      </c>
      <c r="G154" s="126" t="s">
        <v>226</v>
      </c>
      <c r="H154" s="127">
        <v>4.8600000000000003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309</v>
      </c>
    </row>
    <row r="155" spans="2:65" s="1" customFormat="1" ht="11.25">
      <c r="B155" s="28"/>
      <c r="D155" s="137" t="s">
        <v>229</v>
      </c>
      <c r="F155" s="138" t="s">
        <v>310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24.2" customHeight="1">
      <c r="B156" s="28"/>
      <c r="C156" s="123" t="s">
        <v>311</v>
      </c>
      <c r="D156" s="123" t="s">
        <v>223</v>
      </c>
      <c r="E156" s="124" t="s">
        <v>312</v>
      </c>
      <c r="F156" s="125" t="s">
        <v>313</v>
      </c>
      <c r="G156" s="126" t="s">
        <v>226</v>
      </c>
      <c r="H156" s="127">
        <v>4.8600000000000003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3.0000000000000001E-5</v>
      </c>
      <c r="R156" s="133">
        <f>Q156*H156</f>
        <v>1.4580000000000002E-4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314</v>
      </c>
    </row>
    <row r="157" spans="2:65" s="1" customFormat="1" ht="11.25">
      <c r="B157" s="28"/>
      <c r="D157" s="137" t="s">
        <v>229</v>
      </c>
      <c r="F157" s="138" t="s">
        <v>315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37.9" customHeight="1">
      <c r="B158" s="28"/>
      <c r="C158" s="123" t="s">
        <v>316</v>
      </c>
      <c r="D158" s="123" t="s">
        <v>223</v>
      </c>
      <c r="E158" s="124" t="s">
        <v>317</v>
      </c>
      <c r="F158" s="125" t="s">
        <v>318</v>
      </c>
      <c r="G158" s="126" t="s">
        <v>226</v>
      </c>
      <c r="H158" s="127">
        <v>4.8600000000000003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7.5799999999999999E-3</v>
      </c>
      <c r="R158" s="133">
        <f>Q158*H158</f>
        <v>3.6838800000000005E-2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319</v>
      </c>
    </row>
    <row r="159" spans="2:65" s="1" customFormat="1" ht="11.25">
      <c r="B159" s="28"/>
      <c r="D159" s="137" t="s">
        <v>229</v>
      </c>
      <c r="F159" s="138" t="s">
        <v>320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322</v>
      </c>
      <c r="F160" s="125" t="s">
        <v>323</v>
      </c>
      <c r="G160" s="126" t="s">
        <v>226</v>
      </c>
      <c r="H160" s="127">
        <v>4.8600000000000003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3.0000000000000001E-3</v>
      </c>
      <c r="T160" s="134">
        <f>S160*H160</f>
        <v>1.4580000000000001E-2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324</v>
      </c>
    </row>
    <row r="161" spans="2:65" s="1" customFormat="1" ht="11.25">
      <c r="B161" s="28"/>
      <c r="D161" s="137" t="s">
        <v>229</v>
      </c>
      <c r="F161" s="138" t="s">
        <v>325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24.2" customHeight="1">
      <c r="B162" s="28"/>
      <c r="C162" s="123" t="s">
        <v>326</v>
      </c>
      <c r="D162" s="123" t="s">
        <v>223</v>
      </c>
      <c r="E162" s="124" t="s">
        <v>327</v>
      </c>
      <c r="F162" s="125" t="s">
        <v>328</v>
      </c>
      <c r="G162" s="126" t="s">
        <v>226</v>
      </c>
      <c r="H162" s="127">
        <v>4.8600000000000003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2.9999999999999997E-4</v>
      </c>
      <c r="R162" s="133">
        <f>Q162*H162</f>
        <v>1.4579999999999999E-3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329</v>
      </c>
    </row>
    <row r="163" spans="2:65" s="1" customFormat="1" ht="11.25">
      <c r="B163" s="28"/>
      <c r="D163" s="137" t="s">
        <v>229</v>
      </c>
      <c r="F163" s="138" t="s">
        <v>330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49.15" customHeight="1">
      <c r="B164" s="28"/>
      <c r="C164" s="149" t="s">
        <v>7</v>
      </c>
      <c r="D164" s="149" t="s">
        <v>269</v>
      </c>
      <c r="E164" s="150" t="s">
        <v>331</v>
      </c>
      <c r="F164" s="151" t="s">
        <v>332</v>
      </c>
      <c r="G164" s="152" t="s">
        <v>226</v>
      </c>
      <c r="H164" s="153">
        <v>5.3460000000000001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3.2000000000000002E-3</v>
      </c>
      <c r="R164" s="133">
        <f>Q164*H164</f>
        <v>1.7107199999999999E-2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333</v>
      </c>
    </row>
    <row r="165" spans="2:65" s="11" customFormat="1" ht="11.25">
      <c r="B165" s="141"/>
      <c r="D165" s="142" t="s">
        <v>247</v>
      </c>
      <c r="F165" s="143" t="s">
        <v>334</v>
      </c>
      <c r="H165" s="144">
        <v>5.3460000000000001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24.2" customHeight="1">
      <c r="B166" s="28"/>
      <c r="C166" s="123" t="s">
        <v>335</v>
      </c>
      <c r="D166" s="123" t="s">
        <v>223</v>
      </c>
      <c r="E166" s="124" t="s">
        <v>336</v>
      </c>
      <c r="F166" s="125" t="s">
        <v>337</v>
      </c>
      <c r="G166" s="126" t="s">
        <v>338</v>
      </c>
      <c r="H166" s="127">
        <v>5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339</v>
      </c>
    </row>
    <row r="167" spans="2:65" s="1" customFormat="1" ht="11.25">
      <c r="B167" s="28"/>
      <c r="D167" s="137" t="s">
        <v>229</v>
      </c>
      <c r="F167" s="138" t="s">
        <v>340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1.75" customHeight="1">
      <c r="B168" s="28"/>
      <c r="C168" s="123" t="s">
        <v>341</v>
      </c>
      <c r="D168" s="123" t="s">
        <v>223</v>
      </c>
      <c r="E168" s="124" t="s">
        <v>342</v>
      </c>
      <c r="F168" s="125" t="s">
        <v>343</v>
      </c>
      <c r="G168" s="126" t="s">
        <v>338</v>
      </c>
      <c r="H168" s="127">
        <v>9.14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2.9999999999999997E-4</v>
      </c>
      <c r="T168" s="134">
        <f>S168*H168</f>
        <v>2.7420000000000001E-3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344</v>
      </c>
    </row>
    <row r="169" spans="2:65" s="1" customFormat="1" ht="11.25">
      <c r="B169" s="28"/>
      <c r="D169" s="137" t="s">
        <v>229</v>
      </c>
      <c r="F169" s="138" t="s">
        <v>345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23" t="s">
        <v>346</v>
      </c>
      <c r="D170" s="123" t="s">
        <v>223</v>
      </c>
      <c r="E170" s="124" t="s">
        <v>347</v>
      </c>
      <c r="F170" s="125" t="s">
        <v>348</v>
      </c>
      <c r="G170" s="126" t="s">
        <v>338</v>
      </c>
      <c r="H170" s="127">
        <v>9.14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1.0000000000000001E-5</v>
      </c>
      <c r="R170" s="133">
        <f>Q170*H170</f>
        <v>9.1400000000000013E-5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349</v>
      </c>
    </row>
    <row r="171" spans="2:65" s="1" customFormat="1" ht="11.25">
      <c r="B171" s="28"/>
      <c r="D171" s="137" t="s">
        <v>229</v>
      </c>
      <c r="F171" s="138" t="s">
        <v>350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351</v>
      </c>
      <c r="D172" s="149" t="s">
        <v>269</v>
      </c>
      <c r="E172" s="150" t="s">
        <v>352</v>
      </c>
      <c r="F172" s="151" t="s">
        <v>353</v>
      </c>
      <c r="G172" s="152" t="s">
        <v>338</v>
      </c>
      <c r="H172" s="153">
        <v>9.3230000000000004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2.9999999999999997E-4</v>
      </c>
      <c r="R172" s="133">
        <f>Q172*H172</f>
        <v>2.7968999999999997E-3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354</v>
      </c>
    </row>
    <row r="173" spans="2:65" s="11" customFormat="1" ht="11.25">
      <c r="B173" s="141"/>
      <c r="D173" s="142" t="s">
        <v>247</v>
      </c>
      <c r="F173" s="143" t="s">
        <v>355</v>
      </c>
      <c r="H173" s="144">
        <v>9.3230000000000004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16.5" customHeight="1">
      <c r="B174" s="28"/>
      <c r="C174" s="123" t="s">
        <v>356</v>
      </c>
      <c r="D174" s="123" t="s">
        <v>223</v>
      </c>
      <c r="E174" s="124" t="s">
        <v>357</v>
      </c>
      <c r="F174" s="125" t="s">
        <v>358</v>
      </c>
      <c r="G174" s="126" t="s">
        <v>338</v>
      </c>
      <c r="H174" s="127">
        <v>0.9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359</v>
      </c>
    </row>
    <row r="175" spans="2:65" s="1" customFormat="1" ht="11.25">
      <c r="B175" s="28"/>
      <c r="D175" s="137" t="s">
        <v>229</v>
      </c>
      <c r="F175" s="138" t="s">
        <v>360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361</v>
      </c>
      <c r="D176" s="149" t="s">
        <v>269</v>
      </c>
      <c r="E176" s="150" t="s">
        <v>362</v>
      </c>
      <c r="F176" s="151" t="s">
        <v>363</v>
      </c>
      <c r="G176" s="152" t="s">
        <v>338</v>
      </c>
      <c r="H176" s="153">
        <v>0.94499999999999995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1.7000000000000001E-4</v>
      </c>
      <c r="R176" s="133">
        <f>Q176*H176</f>
        <v>1.6065E-4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364</v>
      </c>
    </row>
    <row r="177" spans="2:65" s="11" customFormat="1" ht="11.25">
      <c r="B177" s="141"/>
      <c r="D177" s="142" t="s">
        <v>247</v>
      </c>
      <c r="F177" s="143" t="s">
        <v>365</v>
      </c>
      <c r="H177" s="144">
        <v>0.94499999999999995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44.25" customHeight="1">
      <c r="B178" s="28"/>
      <c r="C178" s="123" t="s">
        <v>366</v>
      </c>
      <c r="D178" s="123" t="s">
        <v>223</v>
      </c>
      <c r="E178" s="124" t="s">
        <v>367</v>
      </c>
      <c r="F178" s="125" t="s">
        <v>368</v>
      </c>
      <c r="G178" s="126" t="s">
        <v>302</v>
      </c>
      <c r="H178" s="160"/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369</v>
      </c>
    </row>
    <row r="179" spans="2:65" s="1" customFormat="1" ht="11.25">
      <c r="B179" s="28"/>
      <c r="D179" s="137" t="s">
        <v>229</v>
      </c>
      <c r="F179" s="138" t="s">
        <v>370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0" customFormat="1" ht="25.9" customHeight="1">
      <c r="B180" s="113"/>
      <c r="D180" s="114" t="s">
        <v>76</v>
      </c>
      <c r="E180" s="115" t="s">
        <v>371</v>
      </c>
      <c r="F180" s="115" t="s">
        <v>372</v>
      </c>
      <c r="I180" s="116"/>
      <c r="J180" s="117">
        <f>BK180</f>
        <v>0</v>
      </c>
      <c r="L180" s="113"/>
      <c r="M180" s="118"/>
      <c r="P180" s="119">
        <f>SUM(P181:P187)</f>
        <v>0</v>
      </c>
      <c r="R180" s="119">
        <f>SUM(R181:R187)</f>
        <v>5.082000000000001E-4</v>
      </c>
      <c r="T180" s="120">
        <f>SUM(T181:T187)</f>
        <v>0</v>
      </c>
      <c r="AR180" s="114" t="s">
        <v>87</v>
      </c>
      <c r="AT180" s="121" t="s">
        <v>76</v>
      </c>
      <c r="AU180" s="121" t="s">
        <v>77</v>
      </c>
      <c r="AY180" s="114" t="s">
        <v>222</v>
      </c>
      <c r="BK180" s="122">
        <f>SUM(BK181:BK187)</f>
        <v>0</v>
      </c>
    </row>
    <row r="181" spans="2:65" s="1" customFormat="1" ht="37.9" customHeight="1">
      <c r="B181" s="28"/>
      <c r="C181" s="123" t="s">
        <v>373</v>
      </c>
      <c r="D181" s="123" t="s">
        <v>223</v>
      </c>
      <c r="E181" s="124" t="s">
        <v>374</v>
      </c>
      <c r="F181" s="125" t="s">
        <v>375</v>
      </c>
      <c r="G181" s="126" t="s">
        <v>226</v>
      </c>
      <c r="H181" s="127">
        <v>1.21</v>
      </c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8.0000000000000007E-5</v>
      </c>
      <c r="R181" s="133">
        <f>Q181*H181</f>
        <v>9.6800000000000008E-5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376</v>
      </c>
    </row>
    <row r="182" spans="2:65" s="1" customFormat="1" ht="11.25">
      <c r="B182" s="28"/>
      <c r="D182" s="137" t="s">
        <v>229</v>
      </c>
      <c r="F182" s="138" t="s">
        <v>377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1" customFormat="1" ht="11.25">
      <c r="B183" s="141"/>
      <c r="D183" s="142" t="s">
        <v>247</v>
      </c>
      <c r="E183" s="148" t="s">
        <v>1</v>
      </c>
      <c r="F183" s="143" t="s">
        <v>378</v>
      </c>
      <c r="H183" s="144">
        <v>1.21</v>
      </c>
      <c r="I183" s="145"/>
      <c r="L183" s="141"/>
      <c r="M183" s="146"/>
      <c r="T183" s="147"/>
      <c r="AT183" s="148" t="s">
        <v>247</v>
      </c>
      <c r="AU183" s="148" t="s">
        <v>85</v>
      </c>
      <c r="AV183" s="11" t="s">
        <v>87</v>
      </c>
      <c r="AW183" s="11" t="s">
        <v>32</v>
      </c>
      <c r="AX183" s="11" t="s">
        <v>85</v>
      </c>
      <c r="AY183" s="148" t="s">
        <v>222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380</v>
      </c>
      <c r="F184" s="125" t="s">
        <v>381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382</v>
      </c>
    </row>
    <row r="185" spans="2:65" s="1" customFormat="1" ht="11.25">
      <c r="B185" s="28"/>
      <c r="D185" s="137" t="s">
        <v>229</v>
      </c>
      <c r="F185" s="138" t="s">
        <v>383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" customFormat="1" ht="24.2" customHeight="1">
      <c r="B186" s="28"/>
      <c r="C186" s="123" t="s">
        <v>384</v>
      </c>
      <c r="D186" s="123" t="s">
        <v>223</v>
      </c>
      <c r="E186" s="124" t="s">
        <v>385</v>
      </c>
      <c r="F186" s="125" t="s">
        <v>386</v>
      </c>
      <c r="G186" s="126" t="s">
        <v>226</v>
      </c>
      <c r="H186" s="127">
        <v>1.21</v>
      </c>
      <c r="I186" s="128"/>
      <c r="J186" s="129">
        <f>ROUND(I186*H186,2)</f>
        <v>0</v>
      </c>
      <c r="K186" s="130"/>
      <c r="L186" s="28"/>
      <c r="M186" s="131" t="s">
        <v>1</v>
      </c>
      <c r="N186" s="132" t="s">
        <v>42</v>
      </c>
      <c r="P186" s="133">
        <f>O186*H186</f>
        <v>0</v>
      </c>
      <c r="Q186" s="133">
        <v>1.7000000000000001E-4</v>
      </c>
      <c r="R186" s="133">
        <f>Q186*H186</f>
        <v>2.0570000000000001E-4</v>
      </c>
      <c r="S186" s="133">
        <v>0</v>
      </c>
      <c r="T186" s="134">
        <f>S186*H186</f>
        <v>0</v>
      </c>
      <c r="AR186" s="135" t="s">
        <v>260</v>
      </c>
      <c r="AT186" s="135" t="s">
        <v>223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387</v>
      </c>
    </row>
    <row r="187" spans="2:65" s="1" customFormat="1" ht="11.25">
      <c r="B187" s="28"/>
      <c r="D187" s="137" t="s">
        <v>229</v>
      </c>
      <c r="F187" s="138" t="s">
        <v>388</v>
      </c>
      <c r="I187" s="139"/>
      <c r="L187" s="28"/>
      <c r="M187" s="140"/>
      <c r="T187" s="52"/>
      <c r="AT187" s="13" t="s">
        <v>229</v>
      </c>
      <c r="AU187" s="13" t="s">
        <v>85</v>
      </c>
    </row>
    <row r="188" spans="2:65" s="10" customFormat="1" ht="25.9" customHeight="1">
      <c r="B188" s="113"/>
      <c r="D188" s="114" t="s">
        <v>76</v>
      </c>
      <c r="E188" s="115" t="s">
        <v>389</v>
      </c>
      <c r="F188" s="115" t="s">
        <v>390</v>
      </c>
      <c r="I188" s="116"/>
      <c r="J188" s="117">
        <f>BK188</f>
        <v>0</v>
      </c>
      <c r="L188" s="113"/>
      <c r="M188" s="118"/>
      <c r="P188" s="119">
        <f>SUM(P189:P200)</f>
        <v>0</v>
      </c>
      <c r="R188" s="119">
        <f>SUM(R189:R200)</f>
        <v>5.7362700000000003E-2</v>
      </c>
      <c r="T188" s="120">
        <f>SUM(T189:T200)</f>
        <v>1.10516E-2</v>
      </c>
      <c r="AR188" s="114" t="s">
        <v>87</v>
      </c>
      <c r="AT188" s="121" t="s">
        <v>76</v>
      </c>
      <c r="AU188" s="121" t="s">
        <v>77</v>
      </c>
      <c r="AY188" s="114" t="s">
        <v>222</v>
      </c>
      <c r="BK188" s="122">
        <f>SUM(BK189:BK200)</f>
        <v>0</v>
      </c>
    </row>
    <row r="189" spans="2:65" s="1" customFormat="1" ht="16.5" customHeight="1">
      <c r="B189" s="28"/>
      <c r="C189" s="123" t="s">
        <v>272</v>
      </c>
      <c r="D189" s="123" t="s">
        <v>223</v>
      </c>
      <c r="E189" s="124" t="s">
        <v>391</v>
      </c>
      <c r="F189" s="125" t="s">
        <v>392</v>
      </c>
      <c r="G189" s="126" t="s">
        <v>226</v>
      </c>
      <c r="H189" s="127">
        <v>35.18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1E-3</v>
      </c>
      <c r="R189" s="133">
        <f>Q189*H189</f>
        <v>3.5180000000000003E-2</v>
      </c>
      <c r="S189" s="133">
        <v>3.1E-4</v>
      </c>
      <c r="T189" s="134">
        <f>S189*H189</f>
        <v>1.09058E-2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393</v>
      </c>
    </row>
    <row r="190" spans="2:65" s="1" customFormat="1" ht="11.25">
      <c r="B190" s="28"/>
      <c r="D190" s="137" t="s">
        <v>229</v>
      </c>
      <c r="F190" s="138" t="s">
        <v>394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396</v>
      </c>
      <c r="F191" s="125" t="s">
        <v>397</v>
      </c>
      <c r="G191" s="126" t="s">
        <v>226</v>
      </c>
      <c r="H191" s="127">
        <v>35.18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398</v>
      </c>
    </row>
    <row r="192" spans="2:65" s="1" customFormat="1" ht="11.25">
      <c r="B192" s="28"/>
      <c r="D192" s="137" t="s">
        <v>229</v>
      </c>
      <c r="F192" s="138" t="s">
        <v>399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24.2" customHeight="1">
      <c r="B193" s="28"/>
      <c r="C193" s="123" t="s">
        <v>400</v>
      </c>
      <c r="D193" s="123" t="s">
        <v>223</v>
      </c>
      <c r="E193" s="124" t="s">
        <v>401</v>
      </c>
      <c r="F193" s="125" t="s">
        <v>402</v>
      </c>
      <c r="G193" s="126" t="s">
        <v>226</v>
      </c>
      <c r="H193" s="127">
        <v>4.8600000000000003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0</v>
      </c>
      <c r="R193" s="133">
        <f>Q193*H193</f>
        <v>0</v>
      </c>
      <c r="S193" s="133">
        <v>3.0000000000000001E-5</v>
      </c>
      <c r="T193" s="134">
        <f>S193*H193</f>
        <v>1.4580000000000002E-4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403</v>
      </c>
    </row>
    <row r="194" spans="2:65" s="1" customFormat="1" ht="11.25">
      <c r="B194" s="28"/>
      <c r="D194" s="137" t="s">
        <v>229</v>
      </c>
      <c r="F194" s="138" t="s">
        <v>404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16.5" customHeight="1">
      <c r="B195" s="28"/>
      <c r="C195" s="149" t="s">
        <v>405</v>
      </c>
      <c r="D195" s="149" t="s">
        <v>269</v>
      </c>
      <c r="E195" s="150" t="s">
        <v>406</v>
      </c>
      <c r="F195" s="151" t="s">
        <v>407</v>
      </c>
      <c r="G195" s="152" t="s">
        <v>226</v>
      </c>
      <c r="H195" s="153">
        <v>5.1029999999999998</v>
      </c>
      <c r="I195" s="154"/>
      <c r="J195" s="155">
        <f>ROUND(I195*H195,2)</f>
        <v>0</v>
      </c>
      <c r="K195" s="156"/>
      <c r="L195" s="157"/>
      <c r="M195" s="158" t="s">
        <v>1</v>
      </c>
      <c r="N195" s="159" t="s">
        <v>42</v>
      </c>
      <c r="P195" s="133">
        <f>O195*H195</f>
        <v>0</v>
      </c>
      <c r="Q195" s="133">
        <v>8.9999999999999998E-4</v>
      </c>
      <c r="R195" s="133">
        <f>Q195*H195</f>
        <v>4.5926999999999999E-3</v>
      </c>
      <c r="S195" s="133">
        <v>0</v>
      </c>
      <c r="T195" s="134">
        <f>S195*H195</f>
        <v>0</v>
      </c>
      <c r="AR195" s="135" t="s">
        <v>272</v>
      </c>
      <c r="AT195" s="135" t="s">
        <v>269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408</v>
      </c>
    </row>
    <row r="196" spans="2:65" s="11" customFormat="1" ht="11.25">
      <c r="B196" s="141"/>
      <c r="D196" s="142" t="s">
        <v>247</v>
      </c>
      <c r="F196" s="143" t="s">
        <v>409</v>
      </c>
      <c r="H196" s="144">
        <v>5.1029999999999998</v>
      </c>
      <c r="I196" s="145"/>
      <c r="L196" s="141"/>
      <c r="M196" s="146"/>
      <c r="T196" s="147"/>
      <c r="AT196" s="148" t="s">
        <v>247</v>
      </c>
      <c r="AU196" s="148" t="s">
        <v>85</v>
      </c>
      <c r="AV196" s="11" t="s">
        <v>87</v>
      </c>
      <c r="AW196" s="11" t="s">
        <v>4</v>
      </c>
      <c r="AX196" s="11" t="s">
        <v>85</v>
      </c>
      <c r="AY196" s="148" t="s">
        <v>222</v>
      </c>
    </row>
    <row r="197" spans="2:65" s="1" customFormat="1" ht="33" customHeight="1">
      <c r="B197" s="28"/>
      <c r="C197" s="123" t="s">
        <v>410</v>
      </c>
      <c r="D197" s="123" t="s">
        <v>223</v>
      </c>
      <c r="E197" s="124" t="s">
        <v>411</v>
      </c>
      <c r="F197" s="125" t="s">
        <v>412</v>
      </c>
      <c r="G197" s="126" t="s">
        <v>226</v>
      </c>
      <c r="H197" s="127">
        <v>35.18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2.1000000000000001E-4</v>
      </c>
      <c r="R197" s="133">
        <f>Q197*H197</f>
        <v>7.3877999999999999E-3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413</v>
      </c>
    </row>
    <row r="198" spans="2:65" s="1" customFormat="1" ht="11.25">
      <c r="B198" s="28"/>
      <c r="D198" s="137" t="s">
        <v>229</v>
      </c>
      <c r="F198" s="138" t="s">
        <v>414</v>
      </c>
      <c r="I198" s="139"/>
      <c r="L198" s="28"/>
      <c r="M198" s="140"/>
      <c r="T198" s="52"/>
      <c r="AT198" s="13" t="s">
        <v>229</v>
      </c>
      <c r="AU198" s="13" t="s">
        <v>85</v>
      </c>
    </row>
    <row r="199" spans="2:65" s="1" customFormat="1" ht="37.9" customHeight="1">
      <c r="B199" s="28"/>
      <c r="C199" s="123" t="s">
        <v>415</v>
      </c>
      <c r="D199" s="123" t="s">
        <v>223</v>
      </c>
      <c r="E199" s="124" t="s">
        <v>416</v>
      </c>
      <c r="F199" s="125" t="s">
        <v>417</v>
      </c>
      <c r="G199" s="126" t="s">
        <v>226</v>
      </c>
      <c r="H199" s="127">
        <v>35.18</v>
      </c>
      <c r="I199" s="128"/>
      <c r="J199" s="129">
        <f>ROUND(I199*H199,2)</f>
        <v>0</v>
      </c>
      <c r="K199" s="130"/>
      <c r="L199" s="28"/>
      <c r="M199" s="131" t="s">
        <v>1</v>
      </c>
      <c r="N199" s="132" t="s">
        <v>42</v>
      </c>
      <c r="P199" s="133">
        <f>O199*H199</f>
        <v>0</v>
      </c>
      <c r="Q199" s="133">
        <v>2.9E-4</v>
      </c>
      <c r="R199" s="133">
        <f>Q199*H199</f>
        <v>1.02022E-2</v>
      </c>
      <c r="S199" s="133">
        <v>0</v>
      </c>
      <c r="T199" s="134">
        <f>S199*H199</f>
        <v>0</v>
      </c>
      <c r="AR199" s="135" t="s">
        <v>260</v>
      </c>
      <c r="AT199" s="135" t="s">
        <v>223</v>
      </c>
      <c r="AU199" s="135" t="s">
        <v>85</v>
      </c>
      <c r="AY199" s="13" t="s">
        <v>222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85</v>
      </c>
      <c r="BK199" s="136">
        <f>ROUND(I199*H199,2)</f>
        <v>0</v>
      </c>
      <c r="BL199" s="13" t="s">
        <v>260</v>
      </c>
      <c r="BM199" s="135" t="s">
        <v>418</v>
      </c>
    </row>
    <row r="200" spans="2:65" s="1" customFormat="1" ht="11.25">
      <c r="B200" s="28"/>
      <c r="D200" s="137" t="s">
        <v>229</v>
      </c>
      <c r="F200" s="138" t="s">
        <v>419</v>
      </c>
      <c r="I200" s="139"/>
      <c r="L200" s="28"/>
      <c r="M200" s="161"/>
      <c r="N200" s="162"/>
      <c r="O200" s="162"/>
      <c r="P200" s="162"/>
      <c r="Q200" s="162"/>
      <c r="R200" s="162"/>
      <c r="S200" s="162"/>
      <c r="T200" s="163"/>
      <c r="AT200" s="13" t="s">
        <v>229</v>
      </c>
      <c r="AU200" s="13" t="s">
        <v>85</v>
      </c>
    </row>
    <row r="201" spans="2:65" s="1" customFormat="1" ht="6.9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8"/>
    </row>
  </sheetData>
  <sheetProtection algorithmName="SHA-512" hashValue="1JZf9zGsz/yfd01hxJGQabTGYeR2eXLLs0xbwXUnFna/z3UAmWA1+eY7y73vbwS16vWt9xHzNi4Gaq/DNA+Low==" saltValue="Iz8Tp3A9SVyQj4Kb3UmQaKB8piS39aUc8TdQmGwuGUBqppOqUdL4vejJ0dTqwVTLx+xUf3JUmJTDbAI6mt4/4A==" spinCount="100000" sheet="1" objects="1" scenarios="1" formatColumns="0" formatRows="0" autoFilter="0"/>
  <autoFilter ref="C121:K200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100-000000000000}"/>
    <hyperlink ref="F128" r:id="rId2" xr:uid="{00000000-0004-0000-0100-000001000000}"/>
    <hyperlink ref="F130" r:id="rId3" xr:uid="{00000000-0004-0000-0100-000002000000}"/>
    <hyperlink ref="F132" r:id="rId4" xr:uid="{00000000-0004-0000-0100-000003000000}"/>
    <hyperlink ref="F135" r:id="rId5" xr:uid="{00000000-0004-0000-0100-000004000000}"/>
    <hyperlink ref="F138" r:id="rId6" xr:uid="{00000000-0004-0000-0100-000005000000}"/>
    <hyperlink ref="F140" r:id="rId7" xr:uid="{00000000-0004-0000-0100-000006000000}"/>
    <hyperlink ref="F143" r:id="rId8" xr:uid="{00000000-0004-0000-0100-000007000000}"/>
    <hyperlink ref="F147" r:id="rId9" xr:uid="{00000000-0004-0000-0100-000008000000}"/>
    <hyperlink ref="F150" r:id="rId10" xr:uid="{00000000-0004-0000-0100-000009000000}"/>
    <hyperlink ref="F152" r:id="rId11" xr:uid="{00000000-0004-0000-0100-00000A000000}"/>
    <hyperlink ref="F155" r:id="rId12" xr:uid="{00000000-0004-0000-0100-00000B000000}"/>
    <hyperlink ref="F157" r:id="rId13" xr:uid="{00000000-0004-0000-0100-00000C000000}"/>
    <hyperlink ref="F159" r:id="rId14" xr:uid="{00000000-0004-0000-0100-00000D000000}"/>
    <hyperlink ref="F161" r:id="rId15" xr:uid="{00000000-0004-0000-0100-00000E000000}"/>
    <hyperlink ref="F163" r:id="rId16" xr:uid="{00000000-0004-0000-0100-00000F000000}"/>
    <hyperlink ref="F167" r:id="rId17" xr:uid="{00000000-0004-0000-0100-000010000000}"/>
    <hyperlink ref="F169" r:id="rId18" xr:uid="{00000000-0004-0000-0100-000011000000}"/>
    <hyperlink ref="F171" r:id="rId19" xr:uid="{00000000-0004-0000-0100-000012000000}"/>
    <hyperlink ref="F175" r:id="rId20" xr:uid="{00000000-0004-0000-0100-000013000000}"/>
    <hyperlink ref="F179" r:id="rId21" xr:uid="{00000000-0004-0000-0100-000014000000}"/>
    <hyperlink ref="F182" r:id="rId22" xr:uid="{00000000-0004-0000-0100-000015000000}"/>
    <hyperlink ref="F185" r:id="rId23" xr:uid="{00000000-0004-0000-0100-000016000000}"/>
    <hyperlink ref="F187" r:id="rId24" xr:uid="{00000000-0004-0000-0100-000017000000}"/>
    <hyperlink ref="F190" r:id="rId25" xr:uid="{00000000-0004-0000-0100-000018000000}"/>
    <hyperlink ref="F192" r:id="rId26" xr:uid="{00000000-0004-0000-0100-000019000000}"/>
    <hyperlink ref="F194" r:id="rId27" xr:uid="{00000000-0004-0000-0100-00001A000000}"/>
    <hyperlink ref="F198" r:id="rId28" xr:uid="{00000000-0004-0000-0100-00001B000000}"/>
    <hyperlink ref="F200" r:id="rId29" xr:uid="{00000000-0004-0000-01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141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1011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ROUND((SUM(BE125:BE201)),  2)</f>
        <v>0</v>
      </c>
      <c r="I33" s="88">
        <v>0.21</v>
      </c>
      <c r="J33" s="87">
        <f>ROUND(((SUM(BE125:BE201))*I33),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ROUND((SUM(BF125:BF201)),  2)</f>
        <v>0</v>
      </c>
      <c r="I34" s="88">
        <v>0.12</v>
      </c>
      <c r="J34" s="87">
        <f>ROUND(((SUM(BF125:BF201))*I34),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306 - Místnost č.306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J184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J197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306 - Místnost č.306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P126+P130+P140+P147+P154+P157+P184+P197+P199</f>
        <v>0</v>
      </c>
      <c r="Q125" s="49"/>
      <c r="R125" s="110">
        <f>R126+R130+R140+R147+R154+R157+R184+R197+R199</f>
        <v>2.11056892</v>
      </c>
      <c r="S125" s="49"/>
      <c r="T125" s="111">
        <f>T126+T130+T140+T147+T154+T157+T184+T197+T199</f>
        <v>1.5444323</v>
      </c>
      <c r="AT125" s="13" t="s">
        <v>76</v>
      </c>
      <c r="AU125" s="13" t="s">
        <v>200</v>
      </c>
      <c r="BK125" s="112">
        <f>BK126+BK130+BK140+BK147+BK154+BK157+BK184+BK197+BK199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2.7200000000000002E-3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68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2.7200000000000002E-3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1012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597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1.544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598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1.544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599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21.616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600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601</v>
      </c>
      <c r="H137" s="144">
        <v>21.616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1.544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602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0.10079999999999999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80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603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84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0.10079999999999999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604</v>
      </c>
    </row>
    <row r="144" spans="2:65" s="11" customFormat="1" ht="11.25">
      <c r="B144" s="141"/>
      <c r="D144" s="142" t="s">
        <v>247</v>
      </c>
      <c r="F144" s="143" t="s">
        <v>605</v>
      </c>
      <c r="H144" s="144">
        <v>84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606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1.0831999999999999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80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0.26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1013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84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0.82319999999999993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608</v>
      </c>
    </row>
    <row r="151" spans="2:65" s="11" customFormat="1" ht="11.25">
      <c r="B151" s="141"/>
      <c r="D151" s="142" t="s">
        <v>247</v>
      </c>
      <c r="F151" s="143" t="s">
        <v>605</v>
      </c>
      <c r="H151" s="144">
        <v>84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609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610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SUM(P158:P183)</f>
        <v>0</v>
      </c>
      <c r="R157" s="119">
        <f>SUM(R158:R183)</f>
        <v>0.73573712000000002</v>
      </c>
      <c r="T157" s="120">
        <f>SUM(T158:T183)</f>
        <v>0.21409500000000001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SUM(BK158:BK183)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68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611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68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2.0400000000000001E-3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612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68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0.51544000000000001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613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68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0.20400000000000001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614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68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2.0399999999999998E-2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615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74.8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0.19447999999999999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616</v>
      </c>
    </row>
    <row r="169" spans="2:65" s="11" customFormat="1" ht="11.25">
      <c r="B169" s="141"/>
      <c r="D169" s="142" t="s">
        <v>247</v>
      </c>
      <c r="F169" s="143" t="s">
        <v>617</v>
      </c>
      <c r="H169" s="144">
        <v>74.8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68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1014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33.65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1.0094999999999998E-2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619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33.65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3.3649999999999999E-4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620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34.323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2.7458400000000003E-3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621</v>
      </c>
    </row>
    <row r="177" spans="2:65" s="11" customFormat="1" ht="11.25">
      <c r="B177" s="141"/>
      <c r="D177" s="142" t="s">
        <v>247</v>
      </c>
      <c r="F177" s="143" t="s">
        <v>622</v>
      </c>
      <c r="H177" s="144">
        <v>34.323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1.7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623</v>
      </c>
    </row>
    <row r="179" spans="2:65" s="1" customFormat="1" ht="11.25">
      <c r="B179" s="28"/>
      <c r="D179" s="137" t="s">
        <v>229</v>
      </c>
      <c r="F179" s="138" t="s">
        <v>487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" customFormat="1" ht="16.5" customHeight="1">
      <c r="B180" s="28"/>
      <c r="C180" s="149" t="s">
        <v>351</v>
      </c>
      <c r="D180" s="149" t="s">
        <v>269</v>
      </c>
      <c r="E180" s="150" t="s">
        <v>362</v>
      </c>
      <c r="F180" s="151" t="s">
        <v>363</v>
      </c>
      <c r="G180" s="152" t="s">
        <v>338</v>
      </c>
      <c r="H180" s="153">
        <v>1.734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42</v>
      </c>
      <c r="P180" s="133">
        <f>O180*H180</f>
        <v>0</v>
      </c>
      <c r="Q180" s="133">
        <v>1.7000000000000001E-4</v>
      </c>
      <c r="R180" s="133">
        <f>Q180*H180</f>
        <v>2.9478000000000002E-4</v>
      </c>
      <c r="S180" s="133">
        <v>0</v>
      </c>
      <c r="T180" s="134">
        <f>S180*H180</f>
        <v>0</v>
      </c>
      <c r="AR180" s="135" t="s">
        <v>272</v>
      </c>
      <c r="AT180" s="135" t="s">
        <v>269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624</v>
      </c>
    </row>
    <row r="181" spans="2:65" s="11" customFormat="1" ht="11.25">
      <c r="B181" s="141"/>
      <c r="D181" s="142" t="s">
        <v>247</v>
      </c>
      <c r="F181" s="143" t="s">
        <v>489</v>
      </c>
      <c r="H181" s="144">
        <v>1.734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4</v>
      </c>
      <c r="AX181" s="11" t="s">
        <v>85</v>
      </c>
      <c r="AY181" s="148" t="s">
        <v>222</v>
      </c>
    </row>
    <row r="182" spans="2:65" s="1" customFormat="1" ht="44.25" customHeight="1">
      <c r="B182" s="28"/>
      <c r="C182" s="123" t="s">
        <v>356</v>
      </c>
      <c r="D182" s="123" t="s">
        <v>223</v>
      </c>
      <c r="E182" s="124" t="s">
        <v>367</v>
      </c>
      <c r="F182" s="125" t="s">
        <v>368</v>
      </c>
      <c r="G182" s="126" t="s">
        <v>302</v>
      </c>
      <c r="H182" s="160"/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625</v>
      </c>
    </row>
    <row r="183" spans="2:65" s="1" customFormat="1" ht="11.25">
      <c r="B183" s="28"/>
      <c r="D183" s="137" t="s">
        <v>229</v>
      </c>
      <c r="F183" s="138" t="s">
        <v>491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0" customFormat="1" ht="25.9" customHeight="1">
      <c r="B184" s="113"/>
      <c r="D184" s="114" t="s">
        <v>76</v>
      </c>
      <c r="E184" s="115" t="s">
        <v>389</v>
      </c>
      <c r="F184" s="115" t="s">
        <v>390</v>
      </c>
      <c r="I184" s="116"/>
      <c r="J184" s="117">
        <f>BK184</f>
        <v>0</v>
      </c>
      <c r="L184" s="113"/>
      <c r="M184" s="118"/>
      <c r="P184" s="119">
        <f>SUM(P185:P196)</f>
        <v>0</v>
      </c>
      <c r="R184" s="119">
        <f>SUM(R185:R196)</f>
        <v>0.1881118</v>
      </c>
      <c r="T184" s="120">
        <f>SUM(T185:T196)</f>
        <v>2.8337299999999999E-2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SUM(BK185:BK196)</f>
        <v>0</v>
      </c>
    </row>
    <row r="185" spans="2:65" s="1" customFormat="1" ht="16.5" customHeight="1">
      <c r="B185" s="28"/>
      <c r="C185" s="123" t="s">
        <v>361</v>
      </c>
      <c r="D185" s="123" t="s">
        <v>223</v>
      </c>
      <c r="E185" s="124" t="s">
        <v>391</v>
      </c>
      <c r="F185" s="125" t="s">
        <v>392</v>
      </c>
      <c r="G185" s="126" t="s">
        <v>226</v>
      </c>
      <c r="H185" s="127">
        <v>84.83</v>
      </c>
      <c r="I185" s="128"/>
      <c r="J185" s="129">
        <f>ROUND(I185*H185,2)</f>
        <v>0</v>
      </c>
      <c r="K185" s="130"/>
      <c r="L185" s="28"/>
      <c r="M185" s="131" t="s">
        <v>1</v>
      </c>
      <c r="N185" s="132" t="s">
        <v>42</v>
      </c>
      <c r="P185" s="133">
        <f>O185*H185</f>
        <v>0</v>
      </c>
      <c r="Q185" s="133">
        <v>1E-3</v>
      </c>
      <c r="R185" s="133">
        <f>Q185*H185</f>
        <v>8.4830000000000003E-2</v>
      </c>
      <c r="S185" s="133">
        <v>3.1E-4</v>
      </c>
      <c r="T185" s="134">
        <f>S185*H185</f>
        <v>2.6297299999999999E-2</v>
      </c>
      <c r="AR185" s="135" t="s">
        <v>260</v>
      </c>
      <c r="AT185" s="135" t="s">
        <v>223</v>
      </c>
      <c r="AU185" s="135" t="s">
        <v>85</v>
      </c>
      <c r="AY185" s="13" t="s">
        <v>222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85</v>
      </c>
      <c r="BK185" s="136">
        <f>ROUND(I185*H185,2)</f>
        <v>0</v>
      </c>
      <c r="BL185" s="13" t="s">
        <v>260</v>
      </c>
      <c r="BM185" s="135" t="s">
        <v>626</v>
      </c>
    </row>
    <row r="186" spans="2:65" s="1" customFormat="1" ht="11.25">
      <c r="B186" s="28"/>
      <c r="D186" s="137" t="s">
        <v>229</v>
      </c>
      <c r="F186" s="138" t="s">
        <v>493</v>
      </c>
      <c r="I186" s="139"/>
      <c r="L186" s="28"/>
      <c r="M186" s="140"/>
      <c r="T186" s="52"/>
      <c r="AT186" s="13" t="s">
        <v>229</v>
      </c>
      <c r="AU186" s="13" t="s">
        <v>85</v>
      </c>
    </row>
    <row r="187" spans="2:65" s="1" customFormat="1" ht="24.2" customHeight="1">
      <c r="B187" s="28"/>
      <c r="C187" s="123" t="s">
        <v>366</v>
      </c>
      <c r="D187" s="123" t="s">
        <v>223</v>
      </c>
      <c r="E187" s="124" t="s">
        <v>396</v>
      </c>
      <c r="F187" s="125" t="s">
        <v>397</v>
      </c>
      <c r="G187" s="126" t="s">
        <v>226</v>
      </c>
      <c r="H187" s="127">
        <v>84.83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627</v>
      </c>
    </row>
    <row r="188" spans="2:65" s="1" customFormat="1" ht="11.25">
      <c r="B188" s="28"/>
      <c r="D188" s="137" t="s">
        <v>229</v>
      </c>
      <c r="F188" s="138" t="s">
        <v>495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373</v>
      </c>
      <c r="D189" s="123" t="s">
        <v>223</v>
      </c>
      <c r="E189" s="124" t="s">
        <v>401</v>
      </c>
      <c r="F189" s="125" t="s">
        <v>402</v>
      </c>
      <c r="G189" s="126" t="s">
        <v>226</v>
      </c>
      <c r="H189" s="127">
        <v>68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3.0000000000000001E-5</v>
      </c>
      <c r="T189" s="134">
        <f>S189*H189</f>
        <v>2.0400000000000001E-3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1015</v>
      </c>
    </row>
    <row r="190" spans="2:65" s="1" customFormat="1" ht="11.25">
      <c r="B190" s="28"/>
      <c r="D190" s="137" t="s">
        <v>229</v>
      </c>
      <c r="F190" s="138" t="s">
        <v>404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16.5" customHeight="1">
      <c r="B191" s="28"/>
      <c r="C191" s="149" t="s">
        <v>379</v>
      </c>
      <c r="D191" s="149" t="s">
        <v>269</v>
      </c>
      <c r="E191" s="150" t="s">
        <v>406</v>
      </c>
      <c r="F191" s="151" t="s">
        <v>407</v>
      </c>
      <c r="G191" s="152" t="s">
        <v>226</v>
      </c>
      <c r="H191" s="153">
        <v>71.400000000000006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42</v>
      </c>
      <c r="P191" s="133">
        <f>O191*H191</f>
        <v>0</v>
      </c>
      <c r="Q191" s="133">
        <v>8.9999999999999998E-4</v>
      </c>
      <c r="R191" s="133">
        <f>Q191*H191</f>
        <v>6.4259999999999998E-2</v>
      </c>
      <c r="S191" s="133">
        <v>0</v>
      </c>
      <c r="T191" s="134">
        <f>S191*H191</f>
        <v>0</v>
      </c>
      <c r="AR191" s="135" t="s">
        <v>272</v>
      </c>
      <c r="AT191" s="135" t="s">
        <v>269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1016</v>
      </c>
    </row>
    <row r="192" spans="2:65" s="11" customFormat="1" ht="11.25">
      <c r="B192" s="141"/>
      <c r="D192" s="142" t="s">
        <v>247</v>
      </c>
      <c r="F192" s="143" t="s">
        <v>630</v>
      </c>
      <c r="H192" s="144">
        <v>71.400000000000006</v>
      </c>
      <c r="I192" s="145"/>
      <c r="L192" s="141"/>
      <c r="M192" s="146"/>
      <c r="T192" s="147"/>
      <c r="AT192" s="148" t="s">
        <v>247</v>
      </c>
      <c r="AU192" s="148" t="s">
        <v>85</v>
      </c>
      <c r="AV192" s="11" t="s">
        <v>87</v>
      </c>
      <c r="AW192" s="11" t="s">
        <v>4</v>
      </c>
      <c r="AX192" s="11" t="s">
        <v>85</v>
      </c>
      <c r="AY192" s="148" t="s">
        <v>222</v>
      </c>
    </row>
    <row r="193" spans="2:65" s="1" customFormat="1" ht="33" customHeight="1">
      <c r="B193" s="28"/>
      <c r="C193" s="123" t="s">
        <v>384</v>
      </c>
      <c r="D193" s="123" t="s">
        <v>223</v>
      </c>
      <c r="E193" s="124" t="s">
        <v>411</v>
      </c>
      <c r="F193" s="125" t="s">
        <v>412</v>
      </c>
      <c r="G193" s="126" t="s">
        <v>226</v>
      </c>
      <c r="H193" s="127">
        <v>84.83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2.0000000000000001E-4</v>
      </c>
      <c r="R193" s="133">
        <f>Q193*H193</f>
        <v>1.6966000000000002E-2</v>
      </c>
      <c r="S193" s="133">
        <v>0</v>
      </c>
      <c r="T193" s="134">
        <f>S193*H193</f>
        <v>0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631</v>
      </c>
    </row>
    <row r="194" spans="2:65" s="1" customFormat="1" ht="11.25">
      <c r="B194" s="28"/>
      <c r="D194" s="137" t="s">
        <v>229</v>
      </c>
      <c r="F194" s="138" t="s">
        <v>500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37.9" customHeight="1">
      <c r="B195" s="28"/>
      <c r="C195" s="123" t="s">
        <v>272</v>
      </c>
      <c r="D195" s="123" t="s">
        <v>223</v>
      </c>
      <c r="E195" s="124" t="s">
        <v>416</v>
      </c>
      <c r="F195" s="125" t="s">
        <v>417</v>
      </c>
      <c r="G195" s="126" t="s">
        <v>226</v>
      </c>
      <c r="H195" s="127">
        <v>84.83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2.5999999999999998E-4</v>
      </c>
      <c r="R195" s="133">
        <f>Q195*H195</f>
        <v>2.2055799999999997E-2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632</v>
      </c>
    </row>
    <row r="196" spans="2:65" s="1" customFormat="1" ht="11.25">
      <c r="B196" s="28"/>
      <c r="D196" s="137" t="s">
        <v>229</v>
      </c>
      <c r="F196" s="138" t="s">
        <v>502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0" customFormat="1" ht="25.9" customHeight="1">
      <c r="B197" s="113"/>
      <c r="D197" s="114" t="s">
        <v>76</v>
      </c>
      <c r="E197" s="115" t="s">
        <v>503</v>
      </c>
      <c r="F197" s="115" t="s">
        <v>504</v>
      </c>
      <c r="I197" s="116"/>
      <c r="J197" s="117">
        <f>BK197</f>
        <v>0</v>
      </c>
      <c r="L197" s="113"/>
      <c r="M197" s="118"/>
      <c r="P197" s="119">
        <f>P198</f>
        <v>0</v>
      </c>
      <c r="R197" s="119">
        <f>R198</f>
        <v>0</v>
      </c>
      <c r="T197" s="120">
        <f>T198</f>
        <v>0</v>
      </c>
      <c r="AR197" s="114" t="s">
        <v>87</v>
      </c>
      <c r="AT197" s="121" t="s">
        <v>76</v>
      </c>
      <c r="AU197" s="121" t="s">
        <v>77</v>
      </c>
      <c r="AY197" s="114" t="s">
        <v>222</v>
      </c>
      <c r="BK197" s="122">
        <f>BK198</f>
        <v>0</v>
      </c>
    </row>
    <row r="198" spans="2:65" s="1" customFormat="1" ht="24.2" customHeight="1">
      <c r="B198" s="28"/>
      <c r="C198" s="123" t="s">
        <v>395</v>
      </c>
      <c r="D198" s="123" t="s">
        <v>223</v>
      </c>
      <c r="E198" s="124" t="s">
        <v>505</v>
      </c>
      <c r="F198" s="125" t="s">
        <v>506</v>
      </c>
      <c r="G198" s="126" t="s">
        <v>507</v>
      </c>
      <c r="H198" s="127">
        <v>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633</v>
      </c>
    </row>
    <row r="199" spans="2:65" s="10" customFormat="1" ht="25.9" customHeight="1">
      <c r="B199" s="113"/>
      <c r="D199" s="114" t="s">
        <v>76</v>
      </c>
      <c r="E199" s="115" t="s">
        <v>509</v>
      </c>
      <c r="F199" s="115" t="s">
        <v>510</v>
      </c>
      <c r="I199" s="116"/>
      <c r="J199" s="117">
        <f>BK199</f>
        <v>0</v>
      </c>
      <c r="L199" s="113"/>
      <c r="M199" s="118"/>
      <c r="P199" s="119">
        <f>SUM(P200:P201)</f>
        <v>0</v>
      </c>
      <c r="R199" s="119">
        <f>SUM(R200:R201)</f>
        <v>0</v>
      </c>
      <c r="T199" s="120">
        <f>SUM(T200:T201)</f>
        <v>0</v>
      </c>
      <c r="AR199" s="114" t="s">
        <v>227</v>
      </c>
      <c r="AT199" s="121" t="s">
        <v>76</v>
      </c>
      <c r="AU199" s="121" t="s">
        <v>77</v>
      </c>
      <c r="AY199" s="114" t="s">
        <v>222</v>
      </c>
      <c r="BK199" s="122">
        <f>SUM(BK200:BK201)</f>
        <v>0</v>
      </c>
    </row>
    <row r="200" spans="2:65" s="1" customFormat="1" ht="24.2" customHeight="1">
      <c r="B200" s="28"/>
      <c r="C200" s="123" t="s">
        <v>400</v>
      </c>
      <c r="D200" s="123" t="s">
        <v>223</v>
      </c>
      <c r="E200" s="124" t="s">
        <v>511</v>
      </c>
      <c r="F200" s="125" t="s">
        <v>512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634</v>
      </c>
    </row>
    <row r="201" spans="2:65" s="1" customFormat="1" ht="16.5" customHeight="1">
      <c r="B201" s="28"/>
      <c r="C201" s="123" t="s">
        <v>405</v>
      </c>
      <c r="D201" s="123" t="s">
        <v>223</v>
      </c>
      <c r="E201" s="124" t="s">
        <v>514</v>
      </c>
      <c r="F201" s="125" t="s">
        <v>515</v>
      </c>
      <c r="G201" s="126" t="s">
        <v>507</v>
      </c>
      <c r="H201" s="127">
        <v>1</v>
      </c>
      <c r="I201" s="128"/>
      <c r="J201" s="129">
        <f>ROUND(I201*H201,2)</f>
        <v>0</v>
      </c>
      <c r="K201" s="130"/>
      <c r="L201" s="28"/>
      <c r="M201" s="164" t="s">
        <v>1</v>
      </c>
      <c r="N201" s="165" t="s">
        <v>42</v>
      </c>
      <c r="O201" s="162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AR201" s="135" t="s">
        <v>227</v>
      </c>
      <c r="AT201" s="135" t="s">
        <v>223</v>
      </c>
      <c r="AU201" s="135" t="s">
        <v>85</v>
      </c>
      <c r="AY201" s="13" t="s">
        <v>222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85</v>
      </c>
      <c r="BK201" s="136">
        <f>ROUND(I201*H201,2)</f>
        <v>0</v>
      </c>
      <c r="BL201" s="13" t="s">
        <v>227</v>
      </c>
      <c r="BM201" s="135" t="s">
        <v>635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Fv+Q8MFB8jUID6sE5JuXOTfeCQ16oYoBTnYREyvt/cSE60rahoQaJ541pvEhRF8+oLa68xx0YL4rB5pHnnRCXQ==" saltValue="TmKCOTBt++heePfdO68tXc3yNpD0xGf3KtnQqarXa01vieqbHkwO0OVEkMvC2McB065nYR8zlQT1skcb3xKDZw==" spinCount="100000" sheet="1" objects="1" scenarios="1" formatColumns="0" formatRows="0" autoFilter="0"/>
  <autoFilter ref="C124:K201" xr:uid="{00000000-0009-0000-0000-00001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1300-000000000000}"/>
    <hyperlink ref="F132" r:id="rId2" xr:uid="{00000000-0004-0000-1300-000001000000}"/>
    <hyperlink ref="F134" r:id="rId3" xr:uid="{00000000-0004-0000-1300-000002000000}"/>
    <hyperlink ref="F136" r:id="rId4" xr:uid="{00000000-0004-0000-1300-000003000000}"/>
    <hyperlink ref="F139" r:id="rId5" xr:uid="{00000000-0004-0000-1300-000004000000}"/>
    <hyperlink ref="F142" r:id="rId6" xr:uid="{00000000-0004-0000-1300-000005000000}"/>
    <hyperlink ref="F146" r:id="rId7" xr:uid="{00000000-0004-0000-1300-000006000000}"/>
    <hyperlink ref="F149" r:id="rId8" xr:uid="{00000000-0004-0000-1300-000007000000}"/>
    <hyperlink ref="F153" r:id="rId9" xr:uid="{00000000-0004-0000-1300-000008000000}"/>
    <hyperlink ref="F156" r:id="rId10" xr:uid="{00000000-0004-0000-1300-000009000000}"/>
    <hyperlink ref="F159" r:id="rId11" xr:uid="{00000000-0004-0000-1300-00000A000000}"/>
    <hyperlink ref="F161" r:id="rId12" xr:uid="{00000000-0004-0000-1300-00000B000000}"/>
    <hyperlink ref="F163" r:id="rId13" xr:uid="{00000000-0004-0000-1300-00000C000000}"/>
    <hyperlink ref="F165" r:id="rId14" xr:uid="{00000000-0004-0000-1300-00000D000000}"/>
    <hyperlink ref="F167" r:id="rId15" xr:uid="{00000000-0004-0000-1300-00000E000000}"/>
    <hyperlink ref="F171" r:id="rId16" xr:uid="{00000000-0004-0000-1300-00000F000000}"/>
    <hyperlink ref="F173" r:id="rId17" xr:uid="{00000000-0004-0000-1300-000010000000}"/>
    <hyperlink ref="F175" r:id="rId18" xr:uid="{00000000-0004-0000-1300-000011000000}"/>
    <hyperlink ref="F179" r:id="rId19" xr:uid="{00000000-0004-0000-1300-000012000000}"/>
    <hyperlink ref="F183" r:id="rId20" xr:uid="{00000000-0004-0000-1300-000013000000}"/>
    <hyperlink ref="F186" r:id="rId21" xr:uid="{00000000-0004-0000-1300-000014000000}"/>
    <hyperlink ref="F188" r:id="rId22" xr:uid="{00000000-0004-0000-1300-000015000000}"/>
    <hyperlink ref="F190" r:id="rId23" xr:uid="{00000000-0004-0000-1300-000016000000}"/>
    <hyperlink ref="F194" r:id="rId24" xr:uid="{00000000-0004-0000-1300-000017000000}"/>
    <hyperlink ref="F196" r:id="rId25" xr:uid="{00000000-0004-0000-13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144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1017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ROUND((SUM(BE121:BE177)),  2)</f>
        <v>0</v>
      </c>
      <c r="I33" s="88">
        <v>0.21</v>
      </c>
      <c r="J33" s="87">
        <f>ROUND(((SUM(BE121:BE177))*I33),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ROUND((SUM(BF121:BF177)),  2)</f>
        <v>0</v>
      </c>
      <c r="I34" s="88">
        <v>0.12</v>
      </c>
      <c r="J34" s="87">
        <f>ROUND(((SUM(BF121:BF177))*I34),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ROUND((SUM(BG121:BG177)),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ROUND((SUM(BH121:BH177)),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ROUND((SUM(BI121:BI177)),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307 - Místnost č.307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J138</f>
        <v>0</v>
      </c>
      <c r="L100" s="100"/>
    </row>
    <row r="101" spans="2:12" s="8" customFormat="1" ht="24.95" customHeight="1">
      <c r="B101" s="100"/>
      <c r="D101" s="101" t="s">
        <v>206</v>
      </c>
      <c r="E101" s="102"/>
      <c r="F101" s="102"/>
      <c r="G101" s="102"/>
      <c r="H101" s="102"/>
      <c r="I101" s="102"/>
      <c r="J101" s="103">
        <f>J165</f>
        <v>0</v>
      </c>
      <c r="L101" s="100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207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>
      <c r="B112" s="28"/>
      <c r="C112" s="23" t="s">
        <v>194</v>
      </c>
      <c r="L112" s="28"/>
    </row>
    <row r="113" spans="2:65" s="1" customFormat="1" ht="16.5" customHeight="1">
      <c r="B113" s="28"/>
      <c r="E113" s="202" t="str">
        <f>E9</f>
        <v>307 - Místnost č.307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>
      <c r="B119" s="28"/>
      <c r="L119" s="28"/>
    </row>
    <row r="120" spans="2:65" s="9" customFormat="1" ht="29.25" customHeight="1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P122+P125+P135+P138+P165</f>
        <v>0</v>
      </c>
      <c r="Q121" s="49"/>
      <c r="R121" s="110">
        <f>R122+R125+R135+R138+R165</f>
        <v>0.31283804000000004</v>
      </c>
      <c r="S121" s="49"/>
      <c r="T121" s="111">
        <f>T122+T125+T135+T138+T165</f>
        <v>8.1820600000000007E-2</v>
      </c>
      <c r="AT121" s="13" t="s">
        <v>76</v>
      </c>
      <c r="AU121" s="13" t="s">
        <v>200</v>
      </c>
      <c r="BK121" s="112">
        <f>BK122+BK125+BK135+BK138+BK165</f>
        <v>0</v>
      </c>
    </row>
    <row r="122" spans="2:65" s="10" customFormat="1" ht="25.9" customHeight="1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SUM(P123:P124)</f>
        <v>0</v>
      </c>
      <c r="R122" s="119">
        <f>SUM(R123:R124)</f>
        <v>7.176000000000001E-4</v>
      </c>
      <c r="T122" s="120">
        <f>SUM(T123:T124)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SUM(BK123:BK124)</f>
        <v>0</v>
      </c>
    </row>
    <row r="123" spans="2:65" s="1" customFormat="1" ht="37.9" customHeight="1">
      <c r="B123" s="28"/>
      <c r="C123" s="123" t="s">
        <v>85</v>
      </c>
      <c r="D123" s="123" t="s">
        <v>223</v>
      </c>
      <c r="E123" s="124" t="s">
        <v>224</v>
      </c>
      <c r="F123" s="125" t="s">
        <v>225</v>
      </c>
      <c r="G123" s="126" t="s">
        <v>226</v>
      </c>
      <c r="H123" s="127">
        <v>17.940000000000001</v>
      </c>
      <c r="I123" s="128"/>
      <c r="J123" s="129">
        <f>ROUND(I123*H123,2)</f>
        <v>0</v>
      </c>
      <c r="K123" s="130"/>
      <c r="L123" s="28"/>
      <c r="M123" s="131" t="s">
        <v>1</v>
      </c>
      <c r="N123" s="132" t="s">
        <v>42</v>
      </c>
      <c r="P123" s="133">
        <f>O123*H123</f>
        <v>0</v>
      </c>
      <c r="Q123" s="133">
        <v>4.0000000000000003E-5</v>
      </c>
      <c r="R123" s="133">
        <f>Q123*H123</f>
        <v>7.176000000000001E-4</v>
      </c>
      <c r="S123" s="133">
        <v>0</v>
      </c>
      <c r="T123" s="134">
        <f>S123*H123</f>
        <v>0</v>
      </c>
      <c r="AR123" s="135" t="s">
        <v>227</v>
      </c>
      <c r="AT123" s="135" t="s">
        <v>223</v>
      </c>
      <c r="AU123" s="135" t="s">
        <v>85</v>
      </c>
      <c r="AY123" s="13" t="s">
        <v>222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85</v>
      </c>
      <c r="BK123" s="136">
        <f>ROUND(I123*H123,2)</f>
        <v>0</v>
      </c>
      <c r="BL123" s="13" t="s">
        <v>227</v>
      </c>
      <c r="BM123" s="135" t="s">
        <v>1018</v>
      </c>
    </row>
    <row r="124" spans="2:65" s="1" customFormat="1" ht="11.25">
      <c r="B124" s="28"/>
      <c r="D124" s="137" t="s">
        <v>229</v>
      </c>
      <c r="F124" s="138" t="s">
        <v>230</v>
      </c>
      <c r="I124" s="139"/>
      <c r="L124" s="28"/>
      <c r="M124" s="140"/>
      <c r="T124" s="52"/>
      <c r="AT124" s="13" t="s">
        <v>229</v>
      </c>
      <c r="AU124" s="13" t="s">
        <v>85</v>
      </c>
    </row>
    <row r="125" spans="2:65" s="10" customFormat="1" ht="25.9" customHeight="1">
      <c r="B125" s="113"/>
      <c r="D125" s="114" t="s">
        <v>76</v>
      </c>
      <c r="E125" s="115" t="s">
        <v>231</v>
      </c>
      <c r="F125" s="115" t="s">
        <v>232</v>
      </c>
      <c r="I125" s="116"/>
      <c r="J125" s="117">
        <f>BK125</f>
        <v>0</v>
      </c>
      <c r="L125" s="113"/>
      <c r="M125" s="118"/>
      <c r="P125" s="119">
        <f>SUM(P126:P134)</f>
        <v>0</v>
      </c>
      <c r="R125" s="119">
        <f>SUM(R126:R134)</f>
        <v>0</v>
      </c>
      <c r="T125" s="120">
        <f>SUM(T126:T134)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SUM(BK126:BK134)</f>
        <v>0</v>
      </c>
    </row>
    <row r="126" spans="2:65" s="1" customFormat="1" ht="37.9" customHeight="1">
      <c r="B126" s="28"/>
      <c r="C126" s="123" t="s">
        <v>87</v>
      </c>
      <c r="D126" s="123" t="s">
        <v>223</v>
      </c>
      <c r="E126" s="124" t="s">
        <v>233</v>
      </c>
      <c r="F126" s="125" t="s">
        <v>234</v>
      </c>
      <c r="G126" s="126" t="s">
        <v>235</v>
      </c>
      <c r="H126" s="127">
        <v>8.2000000000000003E-2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638</v>
      </c>
    </row>
    <row r="127" spans="2:65" s="1" customFormat="1" ht="11.25">
      <c r="B127" s="28"/>
      <c r="D127" s="137" t="s">
        <v>229</v>
      </c>
      <c r="F127" s="138" t="s">
        <v>430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" customFormat="1" ht="33" customHeight="1">
      <c r="B128" s="28"/>
      <c r="C128" s="123" t="s">
        <v>238</v>
      </c>
      <c r="D128" s="123" t="s">
        <v>223</v>
      </c>
      <c r="E128" s="124" t="s">
        <v>239</v>
      </c>
      <c r="F128" s="125" t="s">
        <v>240</v>
      </c>
      <c r="G128" s="126" t="s">
        <v>235</v>
      </c>
      <c r="H128" s="127">
        <v>8.2000000000000003E-2</v>
      </c>
      <c r="I128" s="128"/>
      <c r="J128" s="129">
        <f>ROUND(I128*H128,2)</f>
        <v>0</v>
      </c>
      <c r="K128" s="130"/>
      <c r="L128" s="28"/>
      <c r="M128" s="131" t="s">
        <v>1</v>
      </c>
      <c r="N128" s="132" t="s">
        <v>42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227</v>
      </c>
      <c r="AT128" s="135" t="s">
        <v>223</v>
      </c>
      <c r="AU128" s="135" t="s">
        <v>85</v>
      </c>
      <c r="AY128" s="13" t="s">
        <v>222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85</v>
      </c>
      <c r="BK128" s="136">
        <f>ROUND(I128*H128,2)</f>
        <v>0</v>
      </c>
      <c r="BL128" s="13" t="s">
        <v>227</v>
      </c>
      <c r="BM128" s="135" t="s">
        <v>639</v>
      </c>
    </row>
    <row r="129" spans="2:65" s="1" customFormat="1" ht="11.25">
      <c r="B129" s="28"/>
      <c r="D129" s="137" t="s">
        <v>229</v>
      </c>
      <c r="F129" s="138" t="s">
        <v>432</v>
      </c>
      <c r="I129" s="139"/>
      <c r="L129" s="28"/>
      <c r="M129" s="140"/>
      <c r="T129" s="52"/>
      <c r="AT129" s="13" t="s">
        <v>229</v>
      </c>
      <c r="AU129" s="13" t="s">
        <v>85</v>
      </c>
    </row>
    <row r="130" spans="2:65" s="1" customFormat="1" ht="44.25" customHeight="1">
      <c r="B130" s="28"/>
      <c r="C130" s="123" t="s">
        <v>227</v>
      </c>
      <c r="D130" s="123" t="s">
        <v>223</v>
      </c>
      <c r="E130" s="124" t="s">
        <v>243</v>
      </c>
      <c r="F130" s="125" t="s">
        <v>244</v>
      </c>
      <c r="G130" s="126" t="s">
        <v>235</v>
      </c>
      <c r="H130" s="127">
        <v>1.1479999999999999</v>
      </c>
      <c r="I130" s="128"/>
      <c r="J130" s="129">
        <f>ROUND(I130*H130,2)</f>
        <v>0</v>
      </c>
      <c r="K130" s="130"/>
      <c r="L130" s="28"/>
      <c r="M130" s="131" t="s">
        <v>1</v>
      </c>
      <c r="N130" s="132" t="s">
        <v>42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227</v>
      </c>
      <c r="AT130" s="135" t="s">
        <v>223</v>
      </c>
      <c r="AU130" s="135" t="s">
        <v>85</v>
      </c>
      <c r="AY130" s="13" t="s">
        <v>222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85</v>
      </c>
      <c r="BK130" s="136">
        <f>ROUND(I130*H130,2)</f>
        <v>0</v>
      </c>
      <c r="BL130" s="13" t="s">
        <v>227</v>
      </c>
      <c r="BM130" s="135" t="s">
        <v>640</v>
      </c>
    </row>
    <row r="131" spans="2:65" s="1" customFormat="1" ht="11.25">
      <c r="B131" s="28"/>
      <c r="D131" s="137" t="s">
        <v>229</v>
      </c>
      <c r="F131" s="138" t="s">
        <v>434</v>
      </c>
      <c r="I131" s="139"/>
      <c r="L131" s="28"/>
      <c r="M131" s="140"/>
      <c r="T131" s="52"/>
      <c r="AT131" s="13" t="s">
        <v>229</v>
      </c>
      <c r="AU131" s="13" t="s">
        <v>85</v>
      </c>
    </row>
    <row r="132" spans="2:65" s="11" customFormat="1" ht="11.25">
      <c r="B132" s="141"/>
      <c r="D132" s="142" t="s">
        <v>247</v>
      </c>
      <c r="F132" s="143" t="s">
        <v>641</v>
      </c>
      <c r="H132" s="144">
        <v>1.1479999999999999</v>
      </c>
      <c r="I132" s="145"/>
      <c r="L132" s="141"/>
      <c r="M132" s="146"/>
      <c r="T132" s="147"/>
      <c r="AT132" s="148" t="s">
        <v>247</v>
      </c>
      <c r="AU132" s="148" t="s">
        <v>85</v>
      </c>
      <c r="AV132" s="11" t="s">
        <v>87</v>
      </c>
      <c r="AW132" s="11" t="s">
        <v>4</v>
      </c>
      <c r="AX132" s="11" t="s">
        <v>85</v>
      </c>
      <c r="AY132" s="148" t="s">
        <v>222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8.2000000000000003E-2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642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SUM(P136:P137)</f>
        <v>0</v>
      </c>
      <c r="R135" s="119">
        <f>SUM(R136:R137)</f>
        <v>0</v>
      </c>
      <c r="T135" s="120">
        <f>SUM(T136:T137)</f>
        <v>1E-3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SUM(BK136:BK137)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643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305</v>
      </c>
      <c r="F138" s="115" t="s">
        <v>306</v>
      </c>
      <c r="I138" s="116"/>
      <c r="J138" s="117">
        <f>BK138</f>
        <v>0</v>
      </c>
      <c r="L138" s="113"/>
      <c r="M138" s="118"/>
      <c r="P138" s="119">
        <f>SUM(P139:P164)</f>
        <v>0</v>
      </c>
      <c r="R138" s="119">
        <f>SUM(R139:R164)</f>
        <v>0.19495274000000001</v>
      </c>
      <c r="T138" s="120">
        <f>SUM(T139:T164)</f>
        <v>5.9004000000000008E-2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SUM(BK139:BK164)</f>
        <v>0</v>
      </c>
    </row>
    <row r="139" spans="2:65" s="1" customFormat="1" ht="33" customHeight="1">
      <c r="B139" s="28"/>
      <c r="C139" s="123" t="s">
        <v>263</v>
      </c>
      <c r="D139" s="123" t="s">
        <v>223</v>
      </c>
      <c r="E139" s="124" t="s">
        <v>307</v>
      </c>
      <c r="F139" s="125" t="s">
        <v>308</v>
      </c>
      <c r="G139" s="126" t="s">
        <v>226</v>
      </c>
      <c r="H139" s="127">
        <v>17.940000000000001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644</v>
      </c>
    </row>
    <row r="140" spans="2:65" s="1" customFormat="1" ht="11.25">
      <c r="B140" s="28"/>
      <c r="D140" s="137" t="s">
        <v>229</v>
      </c>
      <c r="F140" s="138" t="s">
        <v>468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268</v>
      </c>
      <c r="D141" s="123" t="s">
        <v>223</v>
      </c>
      <c r="E141" s="124" t="s">
        <v>312</v>
      </c>
      <c r="F141" s="125" t="s">
        <v>313</v>
      </c>
      <c r="G141" s="126" t="s">
        <v>226</v>
      </c>
      <c r="H141" s="127">
        <v>17.940000000000001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3.0000000000000001E-5</v>
      </c>
      <c r="R141" s="133">
        <f>Q141*H141</f>
        <v>5.3820000000000007E-4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645</v>
      </c>
    </row>
    <row r="142" spans="2:65" s="1" customFormat="1" ht="11.25">
      <c r="B142" s="28"/>
      <c r="D142" s="137" t="s">
        <v>229</v>
      </c>
      <c r="F142" s="138" t="s">
        <v>470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37.9" customHeight="1">
      <c r="B143" s="28"/>
      <c r="C143" s="123" t="s">
        <v>220</v>
      </c>
      <c r="D143" s="123" t="s">
        <v>223</v>
      </c>
      <c r="E143" s="124" t="s">
        <v>317</v>
      </c>
      <c r="F143" s="125" t="s">
        <v>318</v>
      </c>
      <c r="G143" s="126" t="s">
        <v>226</v>
      </c>
      <c r="H143" s="127">
        <v>17.940000000000001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7.5799999999999999E-3</v>
      </c>
      <c r="R143" s="133">
        <f>Q143*H143</f>
        <v>0.1359852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646</v>
      </c>
    </row>
    <row r="144" spans="2:65" s="1" customFormat="1" ht="11.25">
      <c r="B144" s="28"/>
      <c r="D144" s="137" t="s">
        <v>229</v>
      </c>
      <c r="F144" s="138" t="s">
        <v>472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24.2" customHeight="1">
      <c r="B145" s="28"/>
      <c r="C145" s="123" t="s">
        <v>278</v>
      </c>
      <c r="D145" s="123" t="s">
        <v>223</v>
      </c>
      <c r="E145" s="124" t="s">
        <v>322</v>
      </c>
      <c r="F145" s="125" t="s">
        <v>323</v>
      </c>
      <c r="G145" s="126" t="s">
        <v>226</v>
      </c>
      <c r="H145" s="127">
        <v>17.940000000000001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3.0000000000000001E-3</v>
      </c>
      <c r="T145" s="134">
        <f>S145*H145</f>
        <v>5.3820000000000007E-2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647</v>
      </c>
    </row>
    <row r="146" spans="2:65" s="1" customFormat="1" ht="11.25">
      <c r="B146" s="28"/>
      <c r="D146" s="137" t="s">
        <v>229</v>
      </c>
      <c r="F146" s="138" t="s">
        <v>474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24.2" customHeight="1">
      <c r="B147" s="28"/>
      <c r="C147" s="123" t="s">
        <v>282</v>
      </c>
      <c r="D147" s="123" t="s">
        <v>223</v>
      </c>
      <c r="E147" s="124" t="s">
        <v>327</v>
      </c>
      <c r="F147" s="125" t="s">
        <v>328</v>
      </c>
      <c r="G147" s="126" t="s">
        <v>226</v>
      </c>
      <c r="H147" s="127">
        <v>17.940000000000001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2.9999999999999997E-4</v>
      </c>
      <c r="R147" s="133">
        <f>Q147*H147</f>
        <v>5.3819999999999996E-3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648</v>
      </c>
    </row>
    <row r="148" spans="2:65" s="1" customFormat="1" ht="11.25">
      <c r="B148" s="28"/>
      <c r="D148" s="137" t="s">
        <v>229</v>
      </c>
      <c r="F148" s="138" t="s">
        <v>476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49.15" customHeight="1">
      <c r="B149" s="28"/>
      <c r="C149" s="149" t="s">
        <v>8</v>
      </c>
      <c r="D149" s="149" t="s">
        <v>269</v>
      </c>
      <c r="E149" s="150" t="s">
        <v>331</v>
      </c>
      <c r="F149" s="151" t="s">
        <v>332</v>
      </c>
      <c r="G149" s="152" t="s">
        <v>226</v>
      </c>
      <c r="H149" s="153">
        <v>19.734000000000002</v>
      </c>
      <c r="I149" s="154"/>
      <c r="J149" s="155">
        <f>ROUND(I149*H149,2)</f>
        <v>0</v>
      </c>
      <c r="K149" s="156"/>
      <c r="L149" s="157"/>
      <c r="M149" s="158" t="s">
        <v>1</v>
      </c>
      <c r="N149" s="159" t="s">
        <v>42</v>
      </c>
      <c r="P149" s="133">
        <f>O149*H149</f>
        <v>0</v>
      </c>
      <c r="Q149" s="133">
        <v>2.5999999999999999E-3</v>
      </c>
      <c r="R149" s="133">
        <f>Q149*H149</f>
        <v>5.1308400000000004E-2</v>
      </c>
      <c r="S149" s="133">
        <v>0</v>
      </c>
      <c r="T149" s="134">
        <f>S149*H149</f>
        <v>0</v>
      </c>
      <c r="AR149" s="135" t="s">
        <v>272</v>
      </c>
      <c r="AT149" s="135" t="s">
        <v>269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649</v>
      </c>
    </row>
    <row r="150" spans="2:65" s="11" customFormat="1" ht="11.25">
      <c r="B150" s="141"/>
      <c r="D150" s="142" t="s">
        <v>247</v>
      </c>
      <c r="F150" s="143" t="s">
        <v>650</v>
      </c>
      <c r="H150" s="144">
        <v>19.734000000000002</v>
      </c>
      <c r="I150" s="145"/>
      <c r="L150" s="141"/>
      <c r="M150" s="146"/>
      <c r="T150" s="147"/>
      <c r="AT150" s="148" t="s">
        <v>247</v>
      </c>
      <c r="AU150" s="148" t="s">
        <v>85</v>
      </c>
      <c r="AV150" s="11" t="s">
        <v>87</v>
      </c>
      <c r="AW150" s="11" t="s">
        <v>4</v>
      </c>
      <c r="AX150" s="11" t="s">
        <v>85</v>
      </c>
      <c r="AY150" s="148" t="s">
        <v>222</v>
      </c>
    </row>
    <row r="151" spans="2:65" s="1" customFormat="1" ht="24.2" customHeight="1">
      <c r="B151" s="28"/>
      <c r="C151" s="123" t="s">
        <v>290</v>
      </c>
      <c r="D151" s="123" t="s">
        <v>223</v>
      </c>
      <c r="E151" s="124" t="s">
        <v>336</v>
      </c>
      <c r="F151" s="125" t="s">
        <v>337</v>
      </c>
      <c r="G151" s="126" t="s">
        <v>338</v>
      </c>
      <c r="H151" s="127">
        <v>18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1019</v>
      </c>
    </row>
    <row r="152" spans="2:65" s="1" customFormat="1" ht="11.25">
      <c r="B152" s="28"/>
      <c r="D152" s="137" t="s">
        <v>229</v>
      </c>
      <c r="F152" s="138" t="s">
        <v>340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1.75" customHeight="1">
      <c r="B153" s="28"/>
      <c r="C153" s="123" t="s">
        <v>294</v>
      </c>
      <c r="D153" s="123" t="s">
        <v>223</v>
      </c>
      <c r="E153" s="124" t="s">
        <v>342</v>
      </c>
      <c r="F153" s="125" t="s">
        <v>343</v>
      </c>
      <c r="G153" s="126" t="s">
        <v>338</v>
      </c>
      <c r="H153" s="127">
        <v>17.28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2.9999999999999997E-4</v>
      </c>
      <c r="T153" s="134">
        <f>S153*H153</f>
        <v>5.1840000000000002E-3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652</v>
      </c>
    </row>
    <row r="154" spans="2:65" s="1" customFormat="1" ht="11.25">
      <c r="B154" s="28"/>
      <c r="D154" s="137" t="s">
        <v>229</v>
      </c>
      <c r="F154" s="138" t="s">
        <v>481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16.5" customHeight="1">
      <c r="B155" s="28"/>
      <c r="C155" s="123" t="s">
        <v>299</v>
      </c>
      <c r="D155" s="123" t="s">
        <v>223</v>
      </c>
      <c r="E155" s="124" t="s">
        <v>347</v>
      </c>
      <c r="F155" s="125" t="s">
        <v>348</v>
      </c>
      <c r="G155" s="126" t="s">
        <v>338</v>
      </c>
      <c r="H155" s="127">
        <v>17.28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1.0000000000000001E-5</v>
      </c>
      <c r="R155" s="133">
        <f>Q155*H155</f>
        <v>1.7280000000000003E-4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653</v>
      </c>
    </row>
    <row r="156" spans="2:65" s="1" customFormat="1" ht="11.25">
      <c r="B156" s="28"/>
      <c r="D156" s="137" t="s">
        <v>229</v>
      </c>
      <c r="F156" s="138" t="s">
        <v>483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16.5" customHeight="1">
      <c r="B157" s="28"/>
      <c r="C157" s="149" t="s">
        <v>260</v>
      </c>
      <c r="D157" s="149" t="s">
        <v>269</v>
      </c>
      <c r="E157" s="150" t="s">
        <v>352</v>
      </c>
      <c r="F157" s="151" t="s">
        <v>353</v>
      </c>
      <c r="G157" s="152" t="s">
        <v>338</v>
      </c>
      <c r="H157" s="153">
        <v>17.626000000000001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8.0000000000000007E-5</v>
      </c>
      <c r="R157" s="133">
        <f>Q157*H157</f>
        <v>1.4100800000000002E-3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654</v>
      </c>
    </row>
    <row r="158" spans="2:65" s="11" customFormat="1" ht="11.25">
      <c r="B158" s="141"/>
      <c r="D158" s="142" t="s">
        <v>247</v>
      </c>
      <c r="F158" s="143" t="s">
        <v>655</v>
      </c>
      <c r="H158" s="144">
        <v>17.626000000000001</v>
      </c>
      <c r="I158" s="145"/>
      <c r="L158" s="141"/>
      <c r="M158" s="146"/>
      <c r="T158" s="147"/>
      <c r="AT158" s="148" t="s">
        <v>247</v>
      </c>
      <c r="AU158" s="148" t="s">
        <v>85</v>
      </c>
      <c r="AV158" s="11" t="s">
        <v>87</v>
      </c>
      <c r="AW158" s="11" t="s">
        <v>4</v>
      </c>
      <c r="AX158" s="11" t="s">
        <v>85</v>
      </c>
      <c r="AY158" s="148" t="s">
        <v>222</v>
      </c>
    </row>
    <row r="159" spans="2:65" s="1" customFormat="1" ht="16.5" customHeight="1">
      <c r="B159" s="28"/>
      <c r="C159" s="123" t="s">
        <v>311</v>
      </c>
      <c r="D159" s="123" t="s">
        <v>223</v>
      </c>
      <c r="E159" s="124" t="s">
        <v>357</v>
      </c>
      <c r="F159" s="125" t="s">
        <v>358</v>
      </c>
      <c r="G159" s="126" t="s">
        <v>338</v>
      </c>
      <c r="H159" s="127">
        <v>0.9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656</v>
      </c>
    </row>
    <row r="160" spans="2:65" s="1" customFormat="1" ht="11.25">
      <c r="B160" s="28"/>
      <c r="D160" s="137" t="s">
        <v>229</v>
      </c>
      <c r="F160" s="138" t="s">
        <v>487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16.5" customHeight="1">
      <c r="B161" s="28"/>
      <c r="C161" s="149" t="s">
        <v>316</v>
      </c>
      <c r="D161" s="149" t="s">
        <v>269</v>
      </c>
      <c r="E161" s="150" t="s">
        <v>362</v>
      </c>
      <c r="F161" s="151" t="s">
        <v>363</v>
      </c>
      <c r="G161" s="152" t="s">
        <v>338</v>
      </c>
      <c r="H161" s="153">
        <v>0.91800000000000004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1.7000000000000001E-4</v>
      </c>
      <c r="R161" s="133">
        <f>Q161*H161</f>
        <v>1.5606000000000002E-4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657</v>
      </c>
    </row>
    <row r="162" spans="2:65" s="11" customFormat="1" ht="11.25">
      <c r="B162" s="141"/>
      <c r="D162" s="142" t="s">
        <v>247</v>
      </c>
      <c r="F162" s="143" t="s">
        <v>539</v>
      </c>
      <c r="H162" s="144">
        <v>0.91800000000000004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44.25" customHeight="1">
      <c r="B163" s="28"/>
      <c r="C163" s="123" t="s">
        <v>321</v>
      </c>
      <c r="D163" s="123" t="s">
        <v>223</v>
      </c>
      <c r="E163" s="124" t="s">
        <v>367</v>
      </c>
      <c r="F163" s="125" t="s">
        <v>368</v>
      </c>
      <c r="G163" s="126" t="s">
        <v>302</v>
      </c>
      <c r="H163" s="160"/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658</v>
      </c>
    </row>
    <row r="164" spans="2:65" s="1" customFormat="1" ht="11.25">
      <c r="B164" s="28"/>
      <c r="D164" s="137" t="s">
        <v>229</v>
      </c>
      <c r="F164" s="138" t="s">
        <v>491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0" customFormat="1" ht="25.9" customHeight="1">
      <c r="B165" s="113"/>
      <c r="D165" s="114" t="s">
        <v>76</v>
      </c>
      <c r="E165" s="115" t="s">
        <v>389</v>
      </c>
      <c r="F165" s="115" t="s">
        <v>390</v>
      </c>
      <c r="I165" s="116"/>
      <c r="J165" s="117">
        <f>BK165</f>
        <v>0</v>
      </c>
      <c r="L165" s="113"/>
      <c r="M165" s="118"/>
      <c r="P165" s="119">
        <f>SUM(P166:P177)</f>
        <v>0</v>
      </c>
      <c r="R165" s="119">
        <f>SUM(R166:R177)</f>
        <v>0.11716770000000001</v>
      </c>
      <c r="T165" s="120">
        <f>SUM(T166:T177)</f>
        <v>2.1816599999999998E-2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SUM(BK166:BK177)</f>
        <v>0</v>
      </c>
    </row>
    <row r="166" spans="2:65" s="1" customFormat="1" ht="16.5" customHeight="1">
      <c r="B166" s="28"/>
      <c r="C166" s="123" t="s">
        <v>326</v>
      </c>
      <c r="D166" s="123" t="s">
        <v>223</v>
      </c>
      <c r="E166" s="124" t="s">
        <v>391</v>
      </c>
      <c r="F166" s="125" t="s">
        <v>392</v>
      </c>
      <c r="G166" s="126" t="s">
        <v>226</v>
      </c>
      <c r="H166" s="127">
        <v>68.64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1E-3</v>
      </c>
      <c r="R166" s="133">
        <f>Q166*H166</f>
        <v>6.8640000000000007E-2</v>
      </c>
      <c r="S166" s="133">
        <v>3.1E-4</v>
      </c>
      <c r="T166" s="134">
        <f>S166*H166</f>
        <v>2.1278399999999999E-2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659</v>
      </c>
    </row>
    <row r="167" spans="2:65" s="1" customFormat="1" ht="11.25">
      <c r="B167" s="28"/>
      <c r="D167" s="137" t="s">
        <v>229</v>
      </c>
      <c r="F167" s="138" t="s">
        <v>493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4.2" customHeight="1">
      <c r="B168" s="28"/>
      <c r="C168" s="123" t="s">
        <v>7</v>
      </c>
      <c r="D168" s="123" t="s">
        <v>223</v>
      </c>
      <c r="E168" s="124" t="s">
        <v>396</v>
      </c>
      <c r="F168" s="125" t="s">
        <v>397</v>
      </c>
      <c r="G168" s="126" t="s">
        <v>226</v>
      </c>
      <c r="H168" s="127">
        <v>68.64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660</v>
      </c>
    </row>
    <row r="169" spans="2:65" s="1" customFormat="1" ht="11.25">
      <c r="B169" s="28"/>
      <c r="D169" s="137" t="s">
        <v>229</v>
      </c>
      <c r="F169" s="138" t="s">
        <v>495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401</v>
      </c>
      <c r="F170" s="125" t="s">
        <v>402</v>
      </c>
      <c r="G170" s="126" t="s">
        <v>226</v>
      </c>
      <c r="H170" s="127">
        <v>17.940000000000001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3.0000000000000001E-5</v>
      </c>
      <c r="T170" s="134">
        <f>S170*H170</f>
        <v>5.3820000000000007E-4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1020</v>
      </c>
    </row>
    <row r="171" spans="2:65" s="1" customFormat="1" ht="11.25">
      <c r="B171" s="28"/>
      <c r="D171" s="137" t="s">
        <v>229</v>
      </c>
      <c r="F171" s="138" t="s">
        <v>404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341</v>
      </c>
      <c r="D172" s="149" t="s">
        <v>269</v>
      </c>
      <c r="E172" s="150" t="s">
        <v>406</v>
      </c>
      <c r="F172" s="151" t="s">
        <v>407</v>
      </c>
      <c r="G172" s="152" t="s">
        <v>226</v>
      </c>
      <c r="H172" s="153">
        <v>18.837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8.9999999999999998E-4</v>
      </c>
      <c r="R172" s="133">
        <f>Q172*H172</f>
        <v>1.6953300000000001E-2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1021</v>
      </c>
    </row>
    <row r="173" spans="2:65" s="11" customFormat="1" ht="11.25">
      <c r="B173" s="141"/>
      <c r="D173" s="142" t="s">
        <v>247</v>
      </c>
      <c r="F173" s="143" t="s">
        <v>663</v>
      </c>
      <c r="H173" s="144">
        <v>18.837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33" customHeight="1">
      <c r="B174" s="28"/>
      <c r="C174" s="123" t="s">
        <v>346</v>
      </c>
      <c r="D174" s="123" t="s">
        <v>223</v>
      </c>
      <c r="E174" s="124" t="s">
        <v>411</v>
      </c>
      <c r="F174" s="125" t="s">
        <v>412</v>
      </c>
      <c r="G174" s="126" t="s">
        <v>226</v>
      </c>
      <c r="H174" s="127">
        <v>68.64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2.0000000000000001E-4</v>
      </c>
      <c r="R174" s="133">
        <f>Q174*H174</f>
        <v>1.3728000000000001E-2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664</v>
      </c>
    </row>
    <row r="175" spans="2:65" s="1" customFormat="1" ht="11.25">
      <c r="B175" s="28"/>
      <c r="D175" s="137" t="s">
        <v>229</v>
      </c>
      <c r="F175" s="138" t="s">
        <v>500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37.9" customHeight="1">
      <c r="B176" s="28"/>
      <c r="C176" s="123" t="s">
        <v>351</v>
      </c>
      <c r="D176" s="123" t="s">
        <v>223</v>
      </c>
      <c r="E176" s="124" t="s">
        <v>416</v>
      </c>
      <c r="F176" s="125" t="s">
        <v>417</v>
      </c>
      <c r="G176" s="126" t="s">
        <v>226</v>
      </c>
      <c r="H176" s="127">
        <v>68.64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2.5999999999999998E-4</v>
      </c>
      <c r="R176" s="133">
        <f>Q176*H176</f>
        <v>1.7846399999999998E-2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665</v>
      </c>
    </row>
    <row r="177" spans="2:47" s="1" customFormat="1" ht="11.25">
      <c r="B177" s="28"/>
      <c r="D177" s="137" t="s">
        <v>229</v>
      </c>
      <c r="F177" s="138" t="s">
        <v>502</v>
      </c>
      <c r="I177" s="139"/>
      <c r="L177" s="28"/>
      <c r="M177" s="161"/>
      <c r="N177" s="162"/>
      <c r="O177" s="162"/>
      <c r="P177" s="162"/>
      <c r="Q177" s="162"/>
      <c r="R177" s="162"/>
      <c r="S177" s="162"/>
      <c r="T177" s="163"/>
      <c r="AT177" s="13" t="s">
        <v>229</v>
      </c>
      <c r="AU177" s="13" t="s">
        <v>85</v>
      </c>
    </row>
    <row r="178" spans="2:47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8"/>
    </row>
  </sheetData>
  <sheetProtection algorithmName="SHA-512" hashValue="bPMoRvUMEDTE4EQmhX+oeCNI+KGuHh6kDAIlJDKH96gT1JO9FSExTqvuK4vOsWNJ7Rw28rDs/nAGsccbHN+EZw==" saltValue="V0KHexnRnQnpMzbQlcrJuxMS5cWihpRFZXPgnfocrFu3XDMwEaz9nmj1er9mDzNNDRX3du0exGBE8IaXrh8RNQ==" spinCount="100000" sheet="1" objects="1" scenarios="1" formatColumns="0" formatRows="0" autoFilter="0"/>
  <autoFilter ref="C120:K177" xr:uid="{00000000-0009-0000-0000-00001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1400-000000000000}"/>
    <hyperlink ref="F127" r:id="rId2" xr:uid="{00000000-0004-0000-1400-000001000000}"/>
    <hyperlink ref="F129" r:id="rId3" xr:uid="{00000000-0004-0000-1400-000002000000}"/>
    <hyperlink ref="F131" r:id="rId4" xr:uid="{00000000-0004-0000-1400-000003000000}"/>
    <hyperlink ref="F134" r:id="rId5" xr:uid="{00000000-0004-0000-1400-000004000000}"/>
    <hyperlink ref="F137" r:id="rId6" xr:uid="{00000000-0004-0000-1400-000005000000}"/>
    <hyperlink ref="F140" r:id="rId7" xr:uid="{00000000-0004-0000-1400-000006000000}"/>
    <hyperlink ref="F142" r:id="rId8" xr:uid="{00000000-0004-0000-1400-000007000000}"/>
    <hyperlink ref="F144" r:id="rId9" xr:uid="{00000000-0004-0000-1400-000008000000}"/>
    <hyperlink ref="F146" r:id="rId10" xr:uid="{00000000-0004-0000-1400-000009000000}"/>
    <hyperlink ref="F148" r:id="rId11" xr:uid="{00000000-0004-0000-1400-00000A000000}"/>
    <hyperlink ref="F152" r:id="rId12" xr:uid="{00000000-0004-0000-1400-00000B000000}"/>
    <hyperlink ref="F154" r:id="rId13" xr:uid="{00000000-0004-0000-1400-00000C000000}"/>
    <hyperlink ref="F156" r:id="rId14" xr:uid="{00000000-0004-0000-1400-00000D000000}"/>
    <hyperlink ref="F160" r:id="rId15" xr:uid="{00000000-0004-0000-1400-00000E000000}"/>
    <hyperlink ref="F164" r:id="rId16" xr:uid="{00000000-0004-0000-1400-00000F000000}"/>
    <hyperlink ref="F167" r:id="rId17" xr:uid="{00000000-0004-0000-1400-000010000000}"/>
    <hyperlink ref="F169" r:id="rId18" xr:uid="{00000000-0004-0000-1400-000011000000}"/>
    <hyperlink ref="F171" r:id="rId19" xr:uid="{00000000-0004-0000-1400-000012000000}"/>
    <hyperlink ref="F175" r:id="rId20" xr:uid="{00000000-0004-0000-1400-000013000000}"/>
    <hyperlink ref="F177" r:id="rId21" xr:uid="{00000000-0004-0000-14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147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1022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ROUND((SUM(BE122:BE198)),  2)</f>
        <v>0</v>
      </c>
      <c r="I33" s="88">
        <v>0.21</v>
      </c>
      <c r="J33" s="87">
        <f>ROUND(((SUM(BE122:BE198))*I33),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ROUND((SUM(BF122:BF198)),  2)</f>
        <v>0</v>
      </c>
      <c r="I34" s="88">
        <v>0.12</v>
      </c>
      <c r="J34" s="87">
        <f>ROUND(((SUM(BF122:BF198))*I34),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308 - Místnost č.308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J186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308 - Místnost č.308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P123+P126+P136+P151+P178+P186</f>
        <v>0</v>
      </c>
      <c r="Q122" s="49"/>
      <c r="R122" s="110">
        <f>R123+R126+R136+R151+R178+R186</f>
        <v>0.1181498</v>
      </c>
      <c r="S122" s="49"/>
      <c r="T122" s="111">
        <f>T123+T126+T136+T151+T178+T186</f>
        <v>4.9448699999999998E-2</v>
      </c>
      <c r="AT122" s="13" t="s">
        <v>76</v>
      </c>
      <c r="AU122" s="13" t="s">
        <v>200</v>
      </c>
      <c r="BK122" s="112">
        <f>BK123+BK126+BK136+BK151+BK178+BK186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1.6760000000000004E-4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4.1900000000000004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1.6760000000000004E-4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1023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4.9000000000000002E-2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668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4.9000000000000002E-2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669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0.68600000000000005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670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671</v>
      </c>
      <c r="H133" s="144">
        <v>0.68600000000000005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4.9000000000000002E-2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672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SUM(P137:P150)</f>
        <v>0</v>
      </c>
      <c r="R136" s="119">
        <f>SUM(R137:R150)</f>
        <v>2.3000000000000003E-2</v>
      </c>
      <c r="T136" s="120">
        <f>SUM(T137:T150)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SUM(BK137:BK150)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673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674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675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1024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1025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1026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1027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1028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681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0" customFormat="1" ht="25.9" customHeight="1">
      <c r="B151" s="113"/>
      <c r="D151" s="114" t="s">
        <v>76</v>
      </c>
      <c r="E151" s="115" t="s">
        <v>305</v>
      </c>
      <c r="F151" s="115" t="s">
        <v>306</v>
      </c>
      <c r="I151" s="116"/>
      <c r="J151" s="117">
        <f>BK151</f>
        <v>0</v>
      </c>
      <c r="L151" s="113"/>
      <c r="M151" s="118"/>
      <c r="P151" s="119">
        <f>SUM(P152:P177)</f>
        <v>0</v>
      </c>
      <c r="R151" s="119">
        <f>SUM(R152:R177)</f>
        <v>4.5984000000000004E-2</v>
      </c>
      <c r="T151" s="120">
        <f>SUM(T152:T177)</f>
        <v>1.4868000000000001E-2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SUM(BK152:BK177)</f>
        <v>0</v>
      </c>
    </row>
    <row r="152" spans="2:65" s="1" customFormat="1" ht="33" customHeight="1">
      <c r="B152" s="28"/>
      <c r="C152" s="123" t="s">
        <v>299</v>
      </c>
      <c r="D152" s="123" t="s">
        <v>223</v>
      </c>
      <c r="E152" s="124" t="s">
        <v>307</v>
      </c>
      <c r="F152" s="125" t="s">
        <v>308</v>
      </c>
      <c r="G152" s="126" t="s">
        <v>226</v>
      </c>
      <c r="H152" s="127">
        <v>4.1900000000000004</v>
      </c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682</v>
      </c>
    </row>
    <row r="153" spans="2:65" s="1" customFormat="1" ht="11.25">
      <c r="B153" s="28"/>
      <c r="D153" s="137" t="s">
        <v>229</v>
      </c>
      <c r="F153" s="138" t="s">
        <v>468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" customFormat="1" ht="24.2" customHeight="1">
      <c r="B154" s="28"/>
      <c r="C154" s="123" t="s">
        <v>260</v>
      </c>
      <c r="D154" s="123" t="s">
        <v>223</v>
      </c>
      <c r="E154" s="124" t="s">
        <v>312</v>
      </c>
      <c r="F154" s="125" t="s">
        <v>313</v>
      </c>
      <c r="G154" s="126" t="s">
        <v>226</v>
      </c>
      <c r="H154" s="127">
        <v>4.1900000000000004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3.0000000000000001E-5</v>
      </c>
      <c r="R154" s="133">
        <f>Q154*H154</f>
        <v>1.2570000000000002E-4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683</v>
      </c>
    </row>
    <row r="155" spans="2:65" s="1" customFormat="1" ht="11.25">
      <c r="B155" s="28"/>
      <c r="D155" s="137" t="s">
        <v>229</v>
      </c>
      <c r="F155" s="138" t="s">
        <v>470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37.9" customHeight="1">
      <c r="B156" s="28"/>
      <c r="C156" s="123" t="s">
        <v>311</v>
      </c>
      <c r="D156" s="123" t="s">
        <v>223</v>
      </c>
      <c r="E156" s="124" t="s">
        <v>317</v>
      </c>
      <c r="F156" s="125" t="s">
        <v>318</v>
      </c>
      <c r="G156" s="126" t="s">
        <v>226</v>
      </c>
      <c r="H156" s="127">
        <v>4.1900000000000004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7.5799999999999999E-3</v>
      </c>
      <c r="R156" s="133">
        <f>Q156*H156</f>
        <v>3.1760200000000002E-2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684</v>
      </c>
    </row>
    <row r="157" spans="2:65" s="1" customFormat="1" ht="11.25">
      <c r="B157" s="28"/>
      <c r="D157" s="137" t="s">
        <v>229</v>
      </c>
      <c r="F157" s="138" t="s">
        <v>472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316</v>
      </c>
      <c r="D158" s="123" t="s">
        <v>223</v>
      </c>
      <c r="E158" s="124" t="s">
        <v>322</v>
      </c>
      <c r="F158" s="125" t="s">
        <v>323</v>
      </c>
      <c r="G158" s="126" t="s">
        <v>226</v>
      </c>
      <c r="H158" s="127">
        <v>4.1900000000000004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3.0000000000000001E-3</v>
      </c>
      <c r="T158" s="134">
        <f>S158*H158</f>
        <v>1.2570000000000001E-2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685</v>
      </c>
    </row>
    <row r="159" spans="2:65" s="1" customFormat="1" ht="11.25">
      <c r="B159" s="28"/>
      <c r="D159" s="137" t="s">
        <v>229</v>
      </c>
      <c r="F159" s="138" t="s">
        <v>474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327</v>
      </c>
      <c r="F160" s="125" t="s">
        <v>328</v>
      </c>
      <c r="G160" s="126" t="s">
        <v>226</v>
      </c>
      <c r="H160" s="127">
        <v>4.1900000000000004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2.9999999999999997E-4</v>
      </c>
      <c r="R160" s="133">
        <f>Q160*H160</f>
        <v>1.2570000000000001E-3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686</v>
      </c>
    </row>
    <row r="161" spans="2:65" s="1" customFormat="1" ht="11.25">
      <c r="B161" s="28"/>
      <c r="D161" s="137" t="s">
        <v>229</v>
      </c>
      <c r="F161" s="138" t="s">
        <v>476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49.15" customHeight="1">
      <c r="B162" s="28"/>
      <c r="C162" s="149" t="s">
        <v>326</v>
      </c>
      <c r="D162" s="149" t="s">
        <v>269</v>
      </c>
      <c r="E162" s="150" t="s">
        <v>331</v>
      </c>
      <c r="F162" s="151" t="s">
        <v>332</v>
      </c>
      <c r="G162" s="152" t="s">
        <v>226</v>
      </c>
      <c r="H162" s="153">
        <v>4.609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2.5999999999999999E-3</v>
      </c>
      <c r="R162" s="133">
        <f>Q162*H162</f>
        <v>1.19834E-2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687</v>
      </c>
    </row>
    <row r="163" spans="2:65" s="11" customFormat="1" ht="11.25">
      <c r="B163" s="141"/>
      <c r="D163" s="142" t="s">
        <v>247</v>
      </c>
      <c r="F163" s="143" t="s">
        <v>688</v>
      </c>
      <c r="H163" s="144">
        <v>4.609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24.2" customHeight="1">
      <c r="B164" s="28"/>
      <c r="C164" s="123" t="s">
        <v>7</v>
      </c>
      <c r="D164" s="123" t="s">
        <v>223</v>
      </c>
      <c r="E164" s="124" t="s">
        <v>336</v>
      </c>
      <c r="F164" s="125" t="s">
        <v>337</v>
      </c>
      <c r="G164" s="126" t="s">
        <v>338</v>
      </c>
      <c r="H164" s="127">
        <v>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1029</v>
      </c>
    </row>
    <row r="165" spans="2:65" s="1" customFormat="1" ht="11.25">
      <c r="B165" s="28"/>
      <c r="D165" s="137" t="s">
        <v>229</v>
      </c>
      <c r="F165" s="138" t="s">
        <v>340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1.75" customHeight="1">
      <c r="B166" s="28"/>
      <c r="C166" s="123" t="s">
        <v>335</v>
      </c>
      <c r="D166" s="123" t="s">
        <v>223</v>
      </c>
      <c r="E166" s="124" t="s">
        <v>342</v>
      </c>
      <c r="F166" s="125" t="s">
        <v>343</v>
      </c>
      <c r="G166" s="126" t="s">
        <v>338</v>
      </c>
      <c r="H166" s="127">
        <v>7.66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2.9999999999999997E-4</v>
      </c>
      <c r="T166" s="134">
        <f>S166*H166</f>
        <v>2.2979999999999997E-3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690</v>
      </c>
    </row>
    <row r="167" spans="2:65" s="1" customFormat="1" ht="11.25">
      <c r="B167" s="28"/>
      <c r="D167" s="137" t="s">
        <v>229</v>
      </c>
      <c r="F167" s="138" t="s">
        <v>481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16.5" customHeight="1">
      <c r="B168" s="28"/>
      <c r="C168" s="123" t="s">
        <v>341</v>
      </c>
      <c r="D168" s="123" t="s">
        <v>223</v>
      </c>
      <c r="E168" s="124" t="s">
        <v>347</v>
      </c>
      <c r="F168" s="125" t="s">
        <v>348</v>
      </c>
      <c r="G168" s="126" t="s">
        <v>338</v>
      </c>
      <c r="H168" s="127">
        <v>7.66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1.0000000000000001E-5</v>
      </c>
      <c r="R168" s="133">
        <f>Q168*H168</f>
        <v>7.6600000000000005E-5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691</v>
      </c>
    </row>
    <row r="169" spans="2:65" s="1" customFormat="1" ht="11.25">
      <c r="B169" s="28"/>
      <c r="D169" s="137" t="s">
        <v>229</v>
      </c>
      <c r="F169" s="138" t="s">
        <v>483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49" t="s">
        <v>346</v>
      </c>
      <c r="D170" s="149" t="s">
        <v>269</v>
      </c>
      <c r="E170" s="150" t="s">
        <v>352</v>
      </c>
      <c r="F170" s="151" t="s">
        <v>353</v>
      </c>
      <c r="G170" s="152" t="s">
        <v>338</v>
      </c>
      <c r="H170" s="153">
        <v>7.8129999999999997</v>
      </c>
      <c r="I170" s="154"/>
      <c r="J170" s="155">
        <f>ROUND(I170*H170,2)</f>
        <v>0</v>
      </c>
      <c r="K170" s="156"/>
      <c r="L170" s="157"/>
      <c r="M170" s="158" t="s">
        <v>1</v>
      </c>
      <c r="N170" s="159" t="s">
        <v>42</v>
      </c>
      <c r="P170" s="133">
        <f>O170*H170</f>
        <v>0</v>
      </c>
      <c r="Q170" s="133">
        <v>8.0000000000000007E-5</v>
      </c>
      <c r="R170" s="133">
        <f>Q170*H170</f>
        <v>6.2503999999999999E-4</v>
      </c>
      <c r="S170" s="133">
        <v>0</v>
      </c>
      <c r="T170" s="134">
        <f>S170*H170</f>
        <v>0</v>
      </c>
      <c r="AR170" s="135" t="s">
        <v>272</v>
      </c>
      <c r="AT170" s="135" t="s">
        <v>269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692</v>
      </c>
    </row>
    <row r="171" spans="2:65" s="11" customFormat="1" ht="11.25">
      <c r="B171" s="141"/>
      <c r="D171" s="142" t="s">
        <v>247</v>
      </c>
      <c r="F171" s="143" t="s">
        <v>693</v>
      </c>
      <c r="H171" s="144">
        <v>7.8129999999999997</v>
      </c>
      <c r="I171" s="145"/>
      <c r="L171" s="141"/>
      <c r="M171" s="146"/>
      <c r="T171" s="147"/>
      <c r="AT171" s="148" t="s">
        <v>247</v>
      </c>
      <c r="AU171" s="148" t="s">
        <v>85</v>
      </c>
      <c r="AV171" s="11" t="s">
        <v>87</v>
      </c>
      <c r="AW171" s="11" t="s">
        <v>4</v>
      </c>
      <c r="AX171" s="11" t="s">
        <v>85</v>
      </c>
      <c r="AY171" s="148" t="s">
        <v>222</v>
      </c>
    </row>
    <row r="172" spans="2:65" s="1" customFormat="1" ht="16.5" customHeight="1">
      <c r="B172" s="28"/>
      <c r="C172" s="123" t="s">
        <v>351</v>
      </c>
      <c r="D172" s="123" t="s">
        <v>223</v>
      </c>
      <c r="E172" s="124" t="s">
        <v>357</v>
      </c>
      <c r="F172" s="125" t="s">
        <v>358</v>
      </c>
      <c r="G172" s="126" t="s">
        <v>338</v>
      </c>
      <c r="H172" s="127">
        <v>0.9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694</v>
      </c>
    </row>
    <row r="173" spans="2:65" s="1" customFormat="1" ht="11.25">
      <c r="B173" s="28"/>
      <c r="D173" s="137" t="s">
        <v>229</v>
      </c>
      <c r="F173" s="138" t="s">
        <v>487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49" t="s">
        <v>356</v>
      </c>
      <c r="D174" s="149" t="s">
        <v>269</v>
      </c>
      <c r="E174" s="150" t="s">
        <v>362</v>
      </c>
      <c r="F174" s="151" t="s">
        <v>363</v>
      </c>
      <c r="G174" s="152" t="s">
        <v>338</v>
      </c>
      <c r="H174" s="153">
        <v>0.91800000000000004</v>
      </c>
      <c r="I174" s="154"/>
      <c r="J174" s="155">
        <f>ROUND(I174*H174,2)</f>
        <v>0</v>
      </c>
      <c r="K174" s="156"/>
      <c r="L174" s="157"/>
      <c r="M174" s="158" t="s">
        <v>1</v>
      </c>
      <c r="N174" s="159" t="s">
        <v>42</v>
      </c>
      <c r="P174" s="133">
        <f>O174*H174</f>
        <v>0</v>
      </c>
      <c r="Q174" s="133">
        <v>1.7000000000000001E-4</v>
      </c>
      <c r="R174" s="133">
        <f>Q174*H174</f>
        <v>1.5606000000000002E-4</v>
      </c>
      <c r="S174" s="133">
        <v>0</v>
      </c>
      <c r="T174" s="134">
        <f>S174*H174</f>
        <v>0</v>
      </c>
      <c r="AR174" s="135" t="s">
        <v>272</v>
      </c>
      <c r="AT174" s="135" t="s">
        <v>269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695</v>
      </c>
    </row>
    <row r="175" spans="2:65" s="11" customFormat="1" ht="11.25">
      <c r="B175" s="141"/>
      <c r="D175" s="142" t="s">
        <v>247</v>
      </c>
      <c r="F175" s="143" t="s">
        <v>539</v>
      </c>
      <c r="H175" s="144">
        <v>0.91800000000000004</v>
      </c>
      <c r="I175" s="145"/>
      <c r="L175" s="141"/>
      <c r="M175" s="146"/>
      <c r="T175" s="147"/>
      <c r="AT175" s="148" t="s">
        <v>247</v>
      </c>
      <c r="AU175" s="148" t="s">
        <v>85</v>
      </c>
      <c r="AV175" s="11" t="s">
        <v>87</v>
      </c>
      <c r="AW175" s="11" t="s">
        <v>4</v>
      </c>
      <c r="AX175" s="11" t="s">
        <v>85</v>
      </c>
      <c r="AY175" s="148" t="s">
        <v>222</v>
      </c>
    </row>
    <row r="176" spans="2:65" s="1" customFormat="1" ht="44.25" customHeight="1">
      <c r="B176" s="28"/>
      <c r="C176" s="123" t="s">
        <v>361</v>
      </c>
      <c r="D176" s="123" t="s">
        <v>223</v>
      </c>
      <c r="E176" s="124" t="s">
        <v>367</v>
      </c>
      <c r="F176" s="125" t="s">
        <v>368</v>
      </c>
      <c r="G176" s="126" t="s">
        <v>302</v>
      </c>
      <c r="H176" s="160"/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696</v>
      </c>
    </row>
    <row r="177" spans="2:65" s="1" customFormat="1" ht="11.25">
      <c r="B177" s="28"/>
      <c r="D177" s="137" t="s">
        <v>229</v>
      </c>
      <c r="F177" s="138" t="s">
        <v>491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0" customFormat="1" ht="25.9" customHeight="1">
      <c r="B178" s="113"/>
      <c r="D178" s="114" t="s">
        <v>76</v>
      </c>
      <c r="E178" s="115" t="s">
        <v>371</v>
      </c>
      <c r="F178" s="115" t="s">
        <v>372</v>
      </c>
      <c r="I178" s="116"/>
      <c r="J178" s="117">
        <f>BK178</f>
        <v>0</v>
      </c>
      <c r="L178" s="113"/>
      <c r="M178" s="118"/>
      <c r="P178" s="119">
        <f>SUM(P179:P185)</f>
        <v>0</v>
      </c>
      <c r="R178" s="119">
        <f>SUM(R179:R185)</f>
        <v>5.082000000000001E-4</v>
      </c>
      <c r="T178" s="120">
        <f>SUM(T179:T185)</f>
        <v>0</v>
      </c>
      <c r="AR178" s="114" t="s">
        <v>87</v>
      </c>
      <c r="AT178" s="121" t="s">
        <v>76</v>
      </c>
      <c r="AU178" s="121" t="s">
        <v>77</v>
      </c>
      <c r="AY178" s="114" t="s">
        <v>222</v>
      </c>
      <c r="BK178" s="122">
        <f>SUM(BK179:BK185)</f>
        <v>0</v>
      </c>
    </row>
    <row r="179" spans="2:65" s="1" customFormat="1" ht="37.9" customHeight="1">
      <c r="B179" s="28"/>
      <c r="C179" s="123" t="s">
        <v>366</v>
      </c>
      <c r="D179" s="123" t="s">
        <v>223</v>
      </c>
      <c r="E179" s="124" t="s">
        <v>374</v>
      </c>
      <c r="F179" s="125" t="s">
        <v>375</v>
      </c>
      <c r="G179" s="126" t="s">
        <v>226</v>
      </c>
      <c r="H179" s="127">
        <v>1.21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8.0000000000000007E-5</v>
      </c>
      <c r="R179" s="133">
        <f>Q179*H179</f>
        <v>9.6800000000000008E-5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697</v>
      </c>
    </row>
    <row r="180" spans="2:65" s="1" customFormat="1" ht="11.25">
      <c r="B180" s="28"/>
      <c r="D180" s="137" t="s">
        <v>229</v>
      </c>
      <c r="F180" s="138" t="s">
        <v>583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1" customFormat="1" ht="11.25">
      <c r="B181" s="141"/>
      <c r="D181" s="142" t="s">
        <v>247</v>
      </c>
      <c r="E181" s="148" t="s">
        <v>1</v>
      </c>
      <c r="F181" s="143" t="s">
        <v>378</v>
      </c>
      <c r="H181" s="144">
        <v>1.21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32</v>
      </c>
      <c r="AX181" s="11" t="s">
        <v>85</v>
      </c>
      <c r="AY181" s="148" t="s">
        <v>222</v>
      </c>
    </row>
    <row r="182" spans="2:65" s="1" customFormat="1" ht="24.2" customHeight="1">
      <c r="B182" s="28"/>
      <c r="C182" s="123" t="s">
        <v>373</v>
      </c>
      <c r="D182" s="123" t="s">
        <v>223</v>
      </c>
      <c r="E182" s="124" t="s">
        <v>380</v>
      </c>
      <c r="F182" s="125" t="s">
        <v>381</v>
      </c>
      <c r="G182" s="126" t="s">
        <v>226</v>
      </c>
      <c r="H182" s="127">
        <v>1.21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1.7000000000000001E-4</v>
      </c>
      <c r="R182" s="133">
        <f>Q182*H182</f>
        <v>2.0570000000000001E-4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698</v>
      </c>
    </row>
    <row r="183" spans="2:65" s="1" customFormat="1" ht="11.25">
      <c r="B183" s="28"/>
      <c r="D183" s="137" t="s">
        <v>229</v>
      </c>
      <c r="F183" s="138" t="s">
        <v>585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385</v>
      </c>
      <c r="F184" s="125" t="s">
        <v>386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699</v>
      </c>
    </row>
    <row r="185" spans="2:65" s="1" customFormat="1" ht="11.25">
      <c r="B185" s="28"/>
      <c r="D185" s="137" t="s">
        <v>229</v>
      </c>
      <c r="F185" s="138" t="s">
        <v>587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0" customFormat="1" ht="25.9" customHeight="1">
      <c r="B186" s="113"/>
      <c r="D186" s="114" t="s">
        <v>76</v>
      </c>
      <c r="E186" s="115" t="s">
        <v>389</v>
      </c>
      <c r="F186" s="115" t="s">
        <v>390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4.8489999999999998E-2</v>
      </c>
      <c r="T186" s="120">
        <f>SUM(T187:T198)</f>
        <v>9.5806999999999993E-3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>
      <c r="B187" s="28"/>
      <c r="C187" s="123" t="s">
        <v>384</v>
      </c>
      <c r="D187" s="123" t="s">
        <v>223</v>
      </c>
      <c r="E187" s="124" t="s">
        <v>391</v>
      </c>
      <c r="F187" s="125" t="s">
        <v>392</v>
      </c>
      <c r="G187" s="126" t="s">
        <v>226</v>
      </c>
      <c r="H187" s="127">
        <v>30.5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1E-3</v>
      </c>
      <c r="R187" s="133">
        <f>Q187*H187</f>
        <v>3.0499999999999999E-2</v>
      </c>
      <c r="S187" s="133">
        <v>3.1E-4</v>
      </c>
      <c r="T187" s="134">
        <f>S187*H187</f>
        <v>9.4549999999999999E-3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700</v>
      </c>
    </row>
    <row r="188" spans="2:65" s="1" customFormat="1" ht="11.25">
      <c r="B188" s="28"/>
      <c r="D188" s="137" t="s">
        <v>229</v>
      </c>
      <c r="F188" s="138" t="s">
        <v>493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272</v>
      </c>
      <c r="D189" s="123" t="s">
        <v>223</v>
      </c>
      <c r="E189" s="124" t="s">
        <v>396</v>
      </c>
      <c r="F189" s="125" t="s">
        <v>397</v>
      </c>
      <c r="G189" s="126" t="s">
        <v>226</v>
      </c>
      <c r="H189" s="127">
        <v>30.5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701</v>
      </c>
    </row>
    <row r="190" spans="2:65" s="1" customFormat="1" ht="11.25">
      <c r="B190" s="28"/>
      <c r="D190" s="137" t="s">
        <v>229</v>
      </c>
      <c r="F190" s="138" t="s">
        <v>495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401</v>
      </c>
      <c r="F191" s="125" t="s">
        <v>402</v>
      </c>
      <c r="G191" s="126" t="s">
        <v>226</v>
      </c>
      <c r="H191" s="127">
        <v>4.1900000000000004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3.0000000000000001E-5</v>
      </c>
      <c r="T191" s="134">
        <f>S191*H191</f>
        <v>1.2570000000000002E-4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1030</v>
      </c>
    </row>
    <row r="192" spans="2:65" s="1" customFormat="1" ht="11.25">
      <c r="B192" s="28"/>
      <c r="D192" s="137" t="s">
        <v>229</v>
      </c>
      <c r="F192" s="138" t="s">
        <v>404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16.5" customHeight="1">
      <c r="B193" s="28"/>
      <c r="C193" s="149" t="s">
        <v>400</v>
      </c>
      <c r="D193" s="149" t="s">
        <v>269</v>
      </c>
      <c r="E193" s="150" t="s">
        <v>406</v>
      </c>
      <c r="F193" s="151" t="s">
        <v>407</v>
      </c>
      <c r="G193" s="152" t="s">
        <v>226</v>
      </c>
      <c r="H193" s="153">
        <v>4.4000000000000004</v>
      </c>
      <c r="I193" s="154"/>
      <c r="J193" s="155">
        <f>ROUND(I193*H193,2)</f>
        <v>0</v>
      </c>
      <c r="K193" s="156"/>
      <c r="L193" s="157"/>
      <c r="M193" s="158" t="s">
        <v>1</v>
      </c>
      <c r="N193" s="159" t="s">
        <v>42</v>
      </c>
      <c r="P193" s="133">
        <f>O193*H193</f>
        <v>0</v>
      </c>
      <c r="Q193" s="133">
        <v>8.9999999999999998E-4</v>
      </c>
      <c r="R193" s="133">
        <f>Q193*H193</f>
        <v>3.96E-3</v>
      </c>
      <c r="S193" s="133">
        <v>0</v>
      </c>
      <c r="T193" s="134">
        <f>S193*H193</f>
        <v>0</v>
      </c>
      <c r="AR193" s="135" t="s">
        <v>272</v>
      </c>
      <c r="AT193" s="135" t="s">
        <v>269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1031</v>
      </c>
    </row>
    <row r="194" spans="2:65" s="11" customFormat="1" ht="11.25">
      <c r="B194" s="141"/>
      <c r="D194" s="142" t="s">
        <v>247</v>
      </c>
      <c r="F194" s="143" t="s">
        <v>704</v>
      </c>
      <c r="H194" s="144">
        <v>4.4000000000000004</v>
      </c>
      <c r="I194" s="145"/>
      <c r="L194" s="141"/>
      <c r="M194" s="146"/>
      <c r="T194" s="147"/>
      <c r="AT194" s="148" t="s">
        <v>247</v>
      </c>
      <c r="AU194" s="148" t="s">
        <v>85</v>
      </c>
      <c r="AV194" s="11" t="s">
        <v>87</v>
      </c>
      <c r="AW194" s="11" t="s">
        <v>4</v>
      </c>
      <c r="AX194" s="11" t="s">
        <v>85</v>
      </c>
      <c r="AY194" s="148" t="s">
        <v>222</v>
      </c>
    </row>
    <row r="195" spans="2:65" s="1" customFormat="1" ht="33" customHeight="1">
      <c r="B195" s="28"/>
      <c r="C195" s="123" t="s">
        <v>405</v>
      </c>
      <c r="D195" s="123" t="s">
        <v>223</v>
      </c>
      <c r="E195" s="124" t="s">
        <v>411</v>
      </c>
      <c r="F195" s="125" t="s">
        <v>412</v>
      </c>
      <c r="G195" s="126" t="s">
        <v>226</v>
      </c>
      <c r="H195" s="127">
        <v>30.5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2.0000000000000001E-4</v>
      </c>
      <c r="R195" s="133">
        <f>Q195*H195</f>
        <v>6.1000000000000004E-3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705</v>
      </c>
    </row>
    <row r="196" spans="2:65" s="1" customFormat="1" ht="11.25">
      <c r="B196" s="28"/>
      <c r="D196" s="137" t="s">
        <v>229</v>
      </c>
      <c r="F196" s="138" t="s">
        <v>500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" customFormat="1" ht="37.9" customHeight="1">
      <c r="B197" s="28"/>
      <c r="C197" s="123" t="s">
        <v>410</v>
      </c>
      <c r="D197" s="123" t="s">
        <v>223</v>
      </c>
      <c r="E197" s="124" t="s">
        <v>416</v>
      </c>
      <c r="F197" s="125" t="s">
        <v>417</v>
      </c>
      <c r="G197" s="126" t="s">
        <v>226</v>
      </c>
      <c r="H197" s="127">
        <v>30.5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2.5999999999999998E-4</v>
      </c>
      <c r="R197" s="133">
        <f>Q197*H197</f>
        <v>7.9299999999999995E-3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706</v>
      </c>
    </row>
    <row r="198" spans="2:65" s="1" customFormat="1" ht="11.25">
      <c r="B198" s="28"/>
      <c r="D198" s="137" t="s">
        <v>229</v>
      </c>
      <c r="F198" s="138" t="s">
        <v>502</v>
      </c>
      <c r="I198" s="139"/>
      <c r="L198" s="28"/>
      <c r="M198" s="161"/>
      <c r="N198" s="162"/>
      <c r="O198" s="162"/>
      <c r="P198" s="162"/>
      <c r="Q198" s="162"/>
      <c r="R198" s="162"/>
      <c r="S198" s="162"/>
      <c r="T198" s="163"/>
      <c r="AT198" s="13" t="s">
        <v>229</v>
      </c>
      <c r="AU198" s="13" t="s">
        <v>85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sheetProtection algorithmName="SHA-512" hashValue="ValwPhgT0uGusNV1jrKs/JCAMILLF2J4lhVomAfk1XNSTDFeFXqphptEstSF/lM9tuVEE2VM2qoOv1R3xE488g==" saltValue="2fdXmVoy811uis4kQXz+gp90CDjdaIPFFiYcCheRxpbGcIkk/kQY2B4CQ/wwRAm8Q6kNrVzF66dbf6z5jyVWrw==" spinCount="100000" sheet="1" objects="1" scenarios="1" formatColumns="0" formatRows="0" autoFilter="0"/>
  <autoFilter ref="C121:K198" xr:uid="{00000000-0009-0000-0000-00001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500-000000000000}"/>
    <hyperlink ref="F128" r:id="rId2" xr:uid="{00000000-0004-0000-1500-000001000000}"/>
    <hyperlink ref="F130" r:id="rId3" xr:uid="{00000000-0004-0000-1500-000002000000}"/>
    <hyperlink ref="F132" r:id="rId4" xr:uid="{00000000-0004-0000-1500-000003000000}"/>
    <hyperlink ref="F135" r:id="rId5" xr:uid="{00000000-0004-0000-1500-000004000000}"/>
    <hyperlink ref="F138" r:id="rId6" xr:uid="{00000000-0004-0000-1500-000005000000}"/>
    <hyperlink ref="F140" r:id="rId7" xr:uid="{00000000-0004-0000-1500-000006000000}"/>
    <hyperlink ref="F143" r:id="rId8" xr:uid="{00000000-0004-0000-1500-000007000000}"/>
    <hyperlink ref="F147" r:id="rId9" xr:uid="{00000000-0004-0000-1500-000008000000}"/>
    <hyperlink ref="F150" r:id="rId10" xr:uid="{00000000-0004-0000-1500-000009000000}"/>
    <hyperlink ref="F153" r:id="rId11" xr:uid="{00000000-0004-0000-1500-00000A000000}"/>
    <hyperlink ref="F155" r:id="rId12" xr:uid="{00000000-0004-0000-1500-00000B000000}"/>
    <hyperlink ref="F157" r:id="rId13" xr:uid="{00000000-0004-0000-1500-00000C000000}"/>
    <hyperlink ref="F159" r:id="rId14" xr:uid="{00000000-0004-0000-1500-00000D000000}"/>
    <hyperlink ref="F161" r:id="rId15" xr:uid="{00000000-0004-0000-1500-00000E000000}"/>
    <hyperlink ref="F165" r:id="rId16" xr:uid="{00000000-0004-0000-1500-00000F000000}"/>
    <hyperlink ref="F167" r:id="rId17" xr:uid="{00000000-0004-0000-1500-000010000000}"/>
    <hyperlink ref="F169" r:id="rId18" xr:uid="{00000000-0004-0000-1500-000011000000}"/>
    <hyperlink ref="F173" r:id="rId19" xr:uid="{00000000-0004-0000-1500-000012000000}"/>
    <hyperlink ref="F177" r:id="rId20" xr:uid="{00000000-0004-0000-1500-000013000000}"/>
    <hyperlink ref="F180" r:id="rId21" xr:uid="{00000000-0004-0000-1500-000014000000}"/>
    <hyperlink ref="F183" r:id="rId22" xr:uid="{00000000-0004-0000-1500-000015000000}"/>
    <hyperlink ref="F185" r:id="rId23" xr:uid="{00000000-0004-0000-1500-000016000000}"/>
    <hyperlink ref="F188" r:id="rId24" xr:uid="{00000000-0004-0000-1500-000017000000}"/>
    <hyperlink ref="F190" r:id="rId25" xr:uid="{00000000-0004-0000-1500-000018000000}"/>
    <hyperlink ref="F192" r:id="rId26" xr:uid="{00000000-0004-0000-1500-000019000000}"/>
    <hyperlink ref="F196" r:id="rId27" xr:uid="{00000000-0004-0000-1500-00001A000000}"/>
    <hyperlink ref="F198" r:id="rId28" xr:uid="{00000000-0004-0000-15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150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1032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ROUND((SUM(BE125:BE201)),  2)</f>
        <v>0</v>
      </c>
      <c r="I33" s="88">
        <v>0.21</v>
      </c>
      <c r="J33" s="87">
        <f>ROUND(((SUM(BE125:BE201))*I33),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ROUND((SUM(BF125:BF201)),  2)</f>
        <v>0</v>
      </c>
      <c r="I34" s="88">
        <v>0.12</v>
      </c>
      <c r="J34" s="87">
        <f>ROUND(((SUM(BF125:BF201))*I34),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309 - Místnost č.309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J184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J197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309 - Místnost č.309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P126+P130+P140+P147+P154+P157+P184+P197+P199</f>
        <v>0</v>
      </c>
      <c r="Q125" s="49"/>
      <c r="R125" s="110">
        <f>R126+R130+R140+R147+R154+R157+R184+R197+R199</f>
        <v>2.2072635199999997</v>
      </c>
      <c r="S125" s="49"/>
      <c r="T125" s="111">
        <f>T126+T130+T140+T147+T154+T157+T184+T197+T199</f>
        <v>1.5579528</v>
      </c>
      <c r="AT125" s="13" t="s">
        <v>76</v>
      </c>
      <c r="AU125" s="13" t="s">
        <v>200</v>
      </c>
      <c r="BK125" s="112">
        <f>BK126+BK130+BK140+BK147+BK154+BK157+BK184+BK197+BK199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2.8800000000000002E-3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72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2.8800000000000002E-3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1033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709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1.5580000000000001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710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1.5580000000000001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711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21.812000000000001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712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713</v>
      </c>
      <c r="H137" s="144">
        <v>21.812000000000001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1.5580000000000001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714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0.10457999999999999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83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715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87.15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0.10457999999999999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716</v>
      </c>
    </row>
    <row r="144" spans="2:65" s="11" customFormat="1" ht="11.25">
      <c r="B144" s="141"/>
      <c r="D144" s="142" t="s">
        <v>247</v>
      </c>
      <c r="F144" s="143" t="s">
        <v>717</v>
      </c>
      <c r="H144" s="144">
        <v>87.15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718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1.12382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83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0.26974999999999999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1034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87.15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0.85407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720</v>
      </c>
    </row>
    <row r="151" spans="2:65" s="11" customFormat="1" ht="11.25">
      <c r="B151" s="141"/>
      <c r="D151" s="142" t="s">
        <v>247</v>
      </c>
      <c r="F151" s="143" t="s">
        <v>717</v>
      </c>
      <c r="H151" s="144">
        <v>87.15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721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722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SUM(P158:P183)</f>
        <v>0</v>
      </c>
      <c r="R157" s="119">
        <f>SUM(R158:R183)</f>
        <v>0.77890872000000011</v>
      </c>
      <c r="T157" s="120">
        <f>SUM(T158:T183)</f>
        <v>0.22639499999999999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SUM(BK158:BK183)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72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723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72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2.16E-3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724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72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0.54576000000000002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725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72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0.216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726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72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2.1599999999999998E-2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727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79.2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0.20591999999999999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728</v>
      </c>
    </row>
    <row r="169" spans="2:65" s="11" customFormat="1" ht="11.25">
      <c r="B169" s="141"/>
      <c r="D169" s="142" t="s">
        <v>247</v>
      </c>
      <c r="F169" s="143" t="s">
        <v>729</v>
      </c>
      <c r="H169" s="144">
        <v>79.2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72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1035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34.65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1.0394999999999998E-2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731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34.65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3.4650000000000002E-4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732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35.343000000000004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2.8274400000000005E-3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733</v>
      </c>
    </row>
    <row r="177" spans="2:65" s="11" customFormat="1" ht="11.25">
      <c r="B177" s="141"/>
      <c r="D177" s="142" t="s">
        <v>247</v>
      </c>
      <c r="F177" s="143" t="s">
        <v>734</v>
      </c>
      <c r="H177" s="144">
        <v>35.343000000000004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1.7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735</v>
      </c>
    </row>
    <row r="179" spans="2:65" s="1" customFormat="1" ht="11.25">
      <c r="B179" s="28"/>
      <c r="D179" s="137" t="s">
        <v>229</v>
      </c>
      <c r="F179" s="138" t="s">
        <v>487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" customFormat="1" ht="16.5" customHeight="1">
      <c r="B180" s="28"/>
      <c r="C180" s="149" t="s">
        <v>351</v>
      </c>
      <c r="D180" s="149" t="s">
        <v>269</v>
      </c>
      <c r="E180" s="150" t="s">
        <v>362</v>
      </c>
      <c r="F180" s="151" t="s">
        <v>363</v>
      </c>
      <c r="G180" s="152" t="s">
        <v>338</v>
      </c>
      <c r="H180" s="153">
        <v>1.734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42</v>
      </c>
      <c r="P180" s="133">
        <f>O180*H180</f>
        <v>0</v>
      </c>
      <c r="Q180" s="133">
        <v>1.7000000000000001E-4</v>
      </c>
      <c r="R180" s="133">
        <f>Q180*H180</f>
        <v>2.9478000000000002E-4</v>
      </c>
      <c r="S180" s="133">
        <v>0</v>
      </c>
      <c r="T180" s="134">
        <f>S180*H180</f>
        <v>0</v>
      </c>
      <c r="AR180" s="135" t="s">
        <v>272</v>
      </c>
      <c r="AT180" s="135" t="s">
        <v>269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736</v>
      </c>
    </row>
    <row r="181" spans="2:65" s="11" customFormat="1" ht="11.25">
      <c r="B181" s="141"/>
      <c r="D181" s="142" t="s">
        <v>247</v>
      </c>
      <c r="F181" s="143" t="s">
        <v>489</v>
      </c>
      <c r="H181" s="144">
        <v>1.734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4</v>
      </c>
      <c r="AX181" s="11" t="s">
        <v>85</v>
      </c>
      <c r="AY181" s="148" t="s">
        <v>222</v>
      </c>
    </row>
    <row r="182" spans="2:65" s="1" customFormat="1" ht="44.25" customHeight="1">
      <c r="B182" s="28"/>
      <c r="C182" s="123" t="s">
        <v>356</v>
      </c>
      <c r="D182" s="123" t="s">
        <v>223</v>
      </c>
      <c r="E182" s="124" t="s">
        <v>367</v>
      </c>
      <c r="F182" s="125" t="s">
        <v>368</v>
      </c>
      <c r="G182" s="126" t="s">
        <v>302</v>
      </c>
      <c r="H182" s="160"/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737</v>
      </c>
    </row>
    <row r="183" spans="2:65" s="1" customFormat="1" ht="11.25">
      <c r="B183" s="28"/>
      <c r="D183" s="137" t="s">
        <v>229</v>
      </c>
      <c r="F183" s="138" t="s">
        <v>491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0" customFormat="1" ht="25.9" customHeight="1">
      <c r="B184" s="113"/>
      <c r="D184" s="114" t="s">
        <v>76</v>
      </c>
      <c r="E184" s="115" t="s">
        <v>389</v>
      </c>
      <c r="F184" s="115" t="s">
        <v>390</v>
      </c>
      <c r="I184" s="116"/>
      <c r="J184" s="117">
        <f>BK184</f>
        <v>0</v>
      </c>
      <c r="L184" s="113"/>
      <c r="M184" s="118"/>
      <c r="P184" s="119">
        <f>SUM(P185:P196)</f>
        <v>0</v>
      </c>
      <c r="R184" s="119">
        <f>SUM(R185:R196)</f>
        <v>0.19707479999999999</v>
      </c>
      <c r="T184" s="120">
        <f>SUM(T185:T196)</f>
        <v>2.9557799999999999E-2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SUM(BK185:BK196)</f>
        <v>0</v>
      </c>
    </row>
    <row r="185" spans="2:65" s="1" customFormat="1" ht="16.5" customHeight="1">
      <c r="B185" s="28"/>
      <c r="C185" s="123" t="s">
        <v>361</v>
      </c>
      <c r="D185" s="123" t="s">
        <v>223</v>
      </c>
      <c r="E185" s="124" t="s">
        <v>391</v>
      </c>
      <c r="F185" s="125" t="s">
        <v>392</v>
      </c>
      <c r="G185" s="126" t="s">
        <v>226</v>
      </c>
      <c r="H185" s="127">
        <v>88.38</v>
      </c>
      <c r="I185" s="128"/>
      <c r="J185" s="129">
        <f>ROUND(I185*H185,2)</f>
        <v>0</v>
      </c>
      <c r="K185" s="130"/>
      <c r="L185" s="28"/>
      <c r="M185" s="131" t="s">
        <v>1</v>
      </c>
      <c r="N185" s="132" t="s">
        <v>42</v>
      </c>
      <c r="P185" s="133">
        <f>O185*H185</f>
        <v>0</v>
      </c>
      <c r="Q185" s="133">
        <v>1E-3</v>
      </c>
      <c r="R185" s="133">
        <f>Q185*H185</f>
        <v>8.838E-2</v>
      </c>
      <c r="S185" s="133">
        <v>3.1E-4</v>
      </c>
      <c r="T185" s="134">
        <f>S185*H185</f>
        <v>2.73978E-2</v>
      </c>
      <c r="AR185" s="135" t="s">
        <v>260</v>
      </c>
      <c r="AT185" s="135" t="s">
        <v>223</v>
      </c>
      <c r="AU185" s="135" t="s">
        <v>85</v>
      </c>
      <c r="AY185" s="13" t="s">
        <v>222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85</v>
      </c>
      <c r="BK185" s="136">
        <f>ROUND(I185*H185,2)</f>
        <v>0</v>
      </c>
      <c r="BL185" s="13" t="s">
        <v>260</v>
      </c>
      <c r="BM185" s="135" t="s">
        <v>738</v>
      </c>
    </row>
    <row r="186" spans="2:65" s="1" customFormat="1" ht="11.25">
      <c r="B186" s="28"/>
      <c r="D186" s="137" t="s">
        <v>229</v>
      </c>
      <c r="F186" s="138" t="s">
        <v>493</v>
      </c>
      <c r="I186" s="139"/>
      <c r="L186" s="28"/>
      <c r="M186" s="140"/>
      <c r="T186" s="52"/>
      <c r="AT186" s="13" t="s">
        <v>229</v>
      </c>
      <c r="AU186" s="13" t="s">
        <v>85</v>
      </c>
    </row>
    <row r="187" spans="2:65" s="1" customFormat="1" ht="24.2" customHeight="1">
      <c r="B187" s="28"/>
      <c r="C187" s="123" t="s">
        <v>366</v>
      </c>
      <c r="D187" s="123" t="s">
        <v>223</v>
      </c>
      <c r="E187" s="124" t="s">
        <v>396</v>
      </c>
      <c r="F187" s="125" t="s">
        <v>397</v>
      </c>
      <c r="G187" s="126" t="s">
        <v>226</v>
      </c>
      <c r="H187" s="127">
        <v>88.38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739</v>
      </c>
    </row>
    <row r="188" spans="2:65" s="1" customFormat="1" ht="11.25">
      <c r="B188" s="28"/>
      <c r="D188" s="137" t="s">
        <v>229</v>
      </c>
      <c r="F188" s="138" t="s">
        <v>495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373</v>
      </c>
      <c r="D189" s="123" t="s">
        <v>223</v>
      </c>
      <c r="E189" s="124" t="s">
        <v>401</v>
      </c>
      <c r="F189" s="125" t="s">
        <v>402</v>
      </c>
      <c r="G189" s="126" t="s">
        <v>226</v>
      </c>
      <c r="H189" s="127">
        <v>72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3.0000000000000001E-5</v>
      </c>
      <c r="T189" s="134">
        <f>S189*H189</f>
        <v>2.16E-3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1036</v>
      </c>
    </row>
    <row r="190" spans="2:65" s="1" customFormat="1" ht="11.25">
      <c r="B190" s="28"/>
      <c r="D190" s="137" t="s">
        <v>229</v>
      </c>
      <c r="F190" s="138" t="s">
        <v>404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16.5" customHeight="1">
      <c r="B191" s="28"/>
      <c r="C191" s="149" t="s">
        <v>379</v>
      </c>
      <c r="D191" s="149" t="s">
        <v>269</v>
      </c>
      <c r="E191" s="150" t="s">
        <v>406</v>
      </c>
      <c r="F191" s="151" t="s">
        <v>407</v>
      </c>
      <c r="G191" s="152" t="s">
        <v>226</v>
      </c>
      <c r="H191" s="153">
        <v>75.599999999999994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42</v>
      </c>
      <c r="P191" s="133">
        <f>O191*H191</f>
        <v>0</v>
      </c>
      <c r="Q191" s="133">
        <v>8.9999999999999998E-4</v>
      </c>
      <c r="R191" s="133">
        <f>Q191*H191</f>
        <v>6.8039999999999989E-2</v>
      </c>
      <c r="S191" s="133">
        <v>0</v>
      </c>
      <c r="T191" s="134">
        <f>S191*H191</f>
        <v>0</v>
      </c>
      <c r="AR191" s="135" t="s">
        <v>272</v>
      </c>
      <c r="AT191" s="135" t="s">
        <v>269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1037</v>
      </c>
    </row>
    <row r="192" spans="2:65" s="11" customFormat="1" ht="11.25">
      <c r="B192" s="141"/>
      <c r="D192" s="142" t="s">
        <v>247</v>
      </c>
      <c r="F192" s="143" t="s">
        <v>742</v>
      </c>
      <c r="H192" s="144">
        <v>75.599999999999994</v>
      </c>
      <c r="I192" s="145"/>
      <c r="L192" s="141"/>
      <c r="M192" s="146"/>
      <c r="T192" s="147"/>
      <c r="AT192" s="148" t="s">
        <v>247</v>
      </c>
      <c r="AU192" s="148" t="s">
        <v>85</v>
      </c>
      <c r="AV192" s="11" t="s">
        <v>87</v>
      </c>
      <c r="AW192" s="11" t="s">
        <v>4</v>
      </c>
      <c r="AX192" s="11" t="s">
        <v>85</v>
      </c>
      <c r="AY192" s="148" t="s">
        <v>222</v>
      </c>
    </row>
    <row r="193" spans="2:65" s="1" customFormat="1" ht="33" customHeight="1">
      <c r="B193" s="28"/>
      <c r="C193" s="123" t="s">
        <v>384</v>
      </c>
      <c r="D193" s="123" t="s">
        <v>223</v>
      </c>
      <c r="E193" s="124" t="s">
        <v>411</v>
      </c>
      <c r="F193" s="125" t="s">
        <v>412</v>
      </c>
      <c r="G193" s="126" t="s">
        <v>226</v>
      </c>
      <c r="H193" s="127">
        <v>88.38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2.0000000000000001E-4</v>
      </c>
      <c r="R193" s="133">
        <f>Q193*H193</f>
        <v>1.7676000000000001E-2</v>
      </c>
      <c r="S193" s="133">
        <v>0</v>
      </c>
      <c r="T193" s="134">
        <f>S193*H193</f>
        <v>0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743</v>
      </c>
    </row>
    <row r="194" spans="2:65" s="1" customFormat="1" ht="11.25">
      <c r="B194" s="28"/>
      <c r="D194" s="137" t="s">
        <v>229</v>
      </c>
      <c r="F194" s="138" t="s">
        <v>500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37.9" customHeight="1">
      <c r="B195" s="28"/>
      <c r="C195" s="123" t="s">
        <v>272</v>
      </c>
      <c r="D195" s="123" t="s">
        <v>223</v>
      </c>
      <c r="E195" s="124" t="s">
        <v>416</v>
      </c>
      <c r="F195" s="125" t="s">
        <v>417</v>
      </c>
      <c r="G195" s="126" t="s">
        <v>226</v>
      </c>
      <c r="H195" s="127">
        <v>88.38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2.5999999999999998E-4</v>
      </c>
      <c r="R195" s="133">
        <f>Q195*H195</f>
        <v>2.2978799999999997E-2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744</v>
      </c>
    </row>
    <row r="196" spans="2:65" s="1" customFormat="1" ht="11.25">
      <c r="B196" s="28"/>
      <c r="D196" s="137" t="s">
        <v>229</v>
      </c>
      <c r="F196" s="138" t="s">
        <v>502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0" customFormat="1" ht="25.9" customHeight="1">
      <c r="B197" s="113"/>
      <c r="D197" s="114" t="s">
        <v>76</v>
      </c>
      <c r="E197" s="115" t="s">
        <v>503</v>
      </c>
      <c r="F197" s="115" t="s">
        <v>504</v>
      </c>
      <c r="I197" s="116"/>
      <c r="J197" s="117">
        <f>BK197</f>
        <v>0</v>
      </c>
      <c r="L197" s="113"/>
      <c r="M197" s="118"/>
      <c r="P197" s="119">
        <f>P198</f>
        <v>0</v>
      </c>
      <c r="R197" s="119">
        <f>R198</f>
        <v>0</v>
      </c>
      <c r="T197" s="120">
        <f>T198</f>
        <v>0</v>
      </c>
      <c r="AR197" s="114" t="s">
        <v>87</v>
      </c>
      <c r="AT197" s="121" t="s">
        <v>76</v>
      </c>
      <c r="AU197" s="121" t="s">
        <v>77</v>
      </c>
      <c r="AY197" s="114" t="s">
        <v>222</v>
      </c>
      <c r="BK197" s="122">
        <f>BK198</f>
        <v>0</v>
      </c>
    </row>
    <row r="198" spans="2:65" s="1" customFormat="1" ht="24.2" customHeight="1">
      <c r="B198" s="28"/>
      <c r="C198" s="123" t="s">
        <v>395</v>
      </c>
      <c r="D198" s="123" t="s">
        <v>223</v>
      </c>
      <c r="E198" s="124" t="s">
        <v>505</v>
      </c>
      <c r="F198" s="125" t="s">
        <v>506</v>
      </c>
      <c r="G198" s="126" t="s">
        <v>507</v>
      </c>
      <c r="H198" s="127">
        <v>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745</v>
      </c>
    </row>
    <row r="199" spans="2:65" s="10" customFormat="1" ht="25.9" customHeight="1">
      <c r="B199" s="113"/>
      <c r="D199" s="114" t="s">
        <v>76</v>
      </c>
      <c r="E199" s="115" t="s">
        <v>509</v>
      </c>
      <c r="F199" s="115" t="s">
        <v>510</v>
      </c>
      <c r="I199" s="116"/>
      <c r="J199" s="117">
        <f>BK199</f>
        <v>0</v>
      </c>
      <c r="L199" s="113"/>
      <c r="M199" s="118"/>
      <c r="P199" s="119">
        <f>SUM(P200:P201)</f>
        <v>0</v>
      </c>
      <c r="R199" s="119">
        <f>SUM(R200:R201)</f>
        <v>0</v>
      </c>
      <c r="T199" s="120">
        <f>SUM(T200:T201)</f>
        <v>0</v>
      </c>
      <c r="AR199" s="114" t="s">
        <v>227</v>
      </c>
      <c r="AT199" s="121" t="s">
        <v>76</v>
      </c>
      <c r="AU199" s="121" t="s">
        <v>77</v>
      </c>
      <c r="AY199" s="114" t="s">
        <v>222</v>
      </c>
      <c r="BK199" s="122">
        <f>SUM(BK200:BK201)</f>
        <v>0</v>
      </c>
    </row>
    <row r="200" spans="2:65" s="1" customFormat="1" ht="24.2" customHeight="1">
      <c r="B200" s="28"/>
      <c r="C200" s="123" t="s">
        <v>400</v>
      </c>
      <c r="D200" s="123" t="s">
        <v>223</v>
      </c>
      <c r="E200" s="124" t="s">
        <v>511</v>
      </c>
      <c r="F200" s="125" t="s">
        <v>512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746</v>
      </c>
    </row>
    <row r="201" spans="2:65" s="1" customFormat="1" ht="16.5" customHeight="1">
      <c r="B201" s="28"/>
      <c r="C201" s="123" t="s">
        <v>405</v>
      </c>
      <c r="D201" s="123" t="s">
        <v>223</v>
      </c>
      <c r="E201" s="124" t="s">
        <v>514</v>
      </c>
      <c r="F201" s="125" t="s">
        <v>515</v>
      </c>
      <c r="G201" s="126" t="s">
        <v>507</v>
      </c>
      <c r="H201" s="127">
        <v>1</v>
      </c>
      <c r="I201" s="128"/>
      <c r="J201" s="129">
        <f>ROUND(I201*H201,2)</f>
        <v>0</v>
      </c>
      <c r="K201" s="130"/>
      <c r="L201" s="28"/>
      <c r="M201" s="164" t="s">
        <v>1</v>
      </c>
      <c r="N201" s="165" t="s">
        <v>42</v>
      </c>
      <c r="O201" s="162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AR201" s="135" t="s">
        <v>227</v>
      </c>
      <c r="AT201" s="135" t="s">
        <v>223</v>
      </c>
      <c r="AU201" s="135" t="s">
        <v>85</v>
      </c>
      <c r="AY201" s="13" t="s">
        <v>222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85</v>
      </c>
      <c r="BK201" s="136">
        <f>ROUND(I201*H201,2)</f>
        <v>0</v>
      </c>
      <c r="BL201" s="13" t="s">
        <v>227</v>
      </c>
      <c r="BM201" s="135" t="s">
        <v>747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Qh7sfHADVuUkrjiegPJwKJa8AsogNGH6Qeeno7O73JE2h6Ii+qq7Rd+5qdn8wDhpyLvZ78gngTimv8yV5lejnQ==" saltValue="MtWBdtuThwUnGw5hloOuKLeeZPxI4HdBWU/J8k1mPaX+nYNWBduaFvAKa5IyhZb1lk9VZGdv59pJBga/UZmO0Q==" spinCount="100000" sheet="1" objects="1" scenarios="1" formatColumns="0" formatRows="0" autoFilter="0"/>
  <autoFilter ref="C124:K201" xr:uid="{00000000-0009-0000-0000-00001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1600-000000000000}"/>
    <hyperlink ref="F132" r:id="rId2" xr:uid="{00000000-0004-0000-1600-000001000000}"/>
    <hyperlink ref="F134" r:id="rId3" xr:uid="{00000000-0004-0000-1600-000002000000}"/>
    <hyperlink ref="F136" r:id="rId4" xr:uid="{00000000-0004-0000-1600-000003000000}"/>
    <hyperlink ref="F139" r:id="rId5" xr:uid="{00000000-0004-0000-1600-000004000000}"/>
    <hyperlink ref="F142" r:id="rId6" xr:uid="{00000000-0004-0000-1600-000005000000}"/>
    <hyperlink ref="F146" r:id="rId7" xr:uid="{00000000-0004-0000-1600-000006000000}"/>
    <hyperlink ref="F149" r:id="rId8" xr:uid="{00000000-0004-0000-1600-000007000000}"/>
    <hyperlink ref="F153" r:id="rId9" xr:uid="{00000000-0004-0000-1600-000008000000}"/>
    <hyperlink ref="F156" r:id="rId10" xr:uid="{00000000-0004-0000-1600-000009000000}"/>
    <hyperlink ref="F159" r:id="rId11" xr:uid="{00000000-0004-0000-1600-00000A000000}"/>
    <hyperlink ref="F161" r:id="rId12" xr:uid="{00000000-0004-0000-1600-00000B000000}"/>
    <hyperlink ref="F163" r:id="rId13" xr:uid="{00000000-0004-0000-1600-00000C000000}"/>
    <hyperlink ref="F165" r:id="rId14" xr:uid="{00000000-0004-0000-1600-00000D000000}"/>
    <hyperlink ref="F167" r:id="rId15" xr:uid="{00000000-0004-0000-1600-00000E000000}"/>
    <hyperlink ref="F171" r:id="rId16" xr:uid="{00000000-0004-0000-1600-00000F000000}"/>
    <hyperlink ref="F173" r:id="rId17" xr:uid="{00000000-0004-0000-1600-000010000000}"/>
    <hyperlink ref="F175" r:id="rId18" xr:uid="{00000000-0004-0000-1600-000011000000}"/>
    <hyperlink ref="F179" r:id="rId19" xr:uid="{00000000-0004-0000-1600-000012000000}"/>
    <hyperlink ref="F183" r:id="rId20" xr:uid="{00000000-0004-0000-1600-000013000000}"/>
    <hyperlink ref="F186" r:id="rId21" xr:uid="{00000000-0004-0000-1600-000014000000}"/>
    <hyperlink ref="F188" r:id="rId22" xr:uid="{00000000-0004-0000-1600-000015000000}"/>
    <hyperlink ref="F190" r:id="rId23" xr:uid="{00000000-0004-0000-1600-000016000000}"/>
    <hyperlink ref="F194" r:id="rId24" xr:uid="{00000000-0004-0000-1600-000017000000}"/>
    <hyperlink ref="F196" r:id="rId25" xr:uid="{00000000-0004-0000-16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153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1038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ROUND((SUM(BE121:BE177)),  2)</f>
        <v>0</v>
      </c>
      <c r="I33" s="88">
        <v>0.21</v>
      </c>
      <c r="J33" s="87">
        <f>ROUND(((SUM(BE121:BE177))*I33),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ROUND((SUM(BF121:BF177)),  2)</f>
        <v>0</v>
      </c>
      <c r="I34" s="88">
        <v>0.12</v>
      </c>
      <c r="J34" s="87">
        <f>ROUND(((SUM(BF121:BF177))*I34),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ROUND((SUM(BG121:BG177)),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ROUND((SUM(BH121:BH177)),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ROUND((SUM(BI121:BI177)),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310 - Místnost č.310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J138</f>
        <v>0</v>
      </c>
      <c r="L100" s="100"/>
    </row>
    <row r="101" spans="2:12" s="8" customFormat="1" ht="24.95" customHeight="1">
      <c r="B101" s="100"/>
      <c r="D101" s="101" t="s">
        <v>206</v>
      </c>
      <c r="E101" s="102"/>
      <c r="F101" s="102"/>
      <c r="G101" s="102"/>
      <c r="H101" s="102"/>
      <c r="I101" s="102"/>
      <c r="J101" s="103">
        <f>J165</f>
        <v>0</v>
      </c>
      <c r="L101" s="100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207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>
      <c r="B112" s="28"/>
      <c r="C112" s="23" t="s">
        <v>194</v>
      </c>
      <c r="L112" s="28"/>
    </row>
    <row r="113" spans="2:65" s="1" customFormat="1" ht="16.5" customHeight="1">
      <c r="B113" s="28"/>
      <c r="E113" s="202" t="str">
        <f>E9</f>
        <v>310 - Místnost č.310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>
      <c r="B119" s="28"/>
      <c r="L119" s="28"/>
    </row>
    <row r="120" spans="2:65" s="9" customFormat="1" ht="29.25" customHeight="1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P122+P125+P135+P138+P165</f>
        <v>0</v>
      </c>
      <c r="Q121" s="49"/>
      <c r="R121" s="110">
        <f>R122+R125+R135+R138+R165</f>
        <v>0.29060385999999999</v>
      </c>
      <c r="S121" s="49"/>
      <c r="T121" s="111">
        <f>T122+T125+T135+T138+T165</f>
        <v>7.6157900000000001E-2</v>
      </c>
      <c r="AT121" s="13" t="s">
        <v>76</v>
      </c>
      <c r="AU121" s="13" t="s">
        <v>200</v>
      </c>
      <c r="BK121" s="112">
        <f>BK122+BK125+BK135+BK138+BK165</f>
        <v>0</v>
      </c>
    </row>
    <row r="122" spans="2:65" s="10" customFormat="1" ht="25.9" customHeight="1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SUM(P123:P124)</f>
        <v>0</v>
      </c>
      <c r="R122" s="119">
        <f>SUM(R123:R124)</f>
        <v>6.5800000000000006E-4</v>
      </c>
      <c r="T122" s="120">
        <f>SUM(T123:T124)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SUM(BK123:BK124)</f>
        <v>0</v>
      </c>
    </row>
    <row r="123" spans="2:65" s="1" customFormat="1" ht="37.9" customHeight="1">
      <c r="B123" s="28"/>
      <c r="C123" s="123" t="s">
        <v>85</v>
      </c>
      <c r="D123" s="123" t="s">
        <v>223</v>
      </c>
      <c r="E123" s="124" t="s">
        <v>224</v>
      </c>
      <c r="F123" s="125" t="s">
        <v>225</v>
      </c>
      <c r="G123" s="126" t="s">
        <v>226</v>
      </c>
      <c r="H123" s="127">
        <v>16.45</v>
      </c>
      <c r="I123" s="128"/>
      <c r="J123" s="129">
        <f>ROUND(I123*H123,2)</f>
        <v>0</v>
      </c>
      <c r="K123" s="130"/>
      <c r="L123" s="28"/>
      <c r="M123" s="131" t="s">
        <v>1</v>
      </c>
      <c r="N123" s="132" t="s">
        <v>42</v>
      </c>
      <c r="P123" s="133">
        <f>O123*H123</f>
        <v>0</v>
      </c>
      <c r="Q123" s="133">
        <v>4.0000000000000003E-5</v>
      </c>
      <c r="R123" s="133">
        <f>Q123*H123</f>
        <v>6.5800000000000006E-4</v>
      </c>
      <c r="S123" s="133">
        <v>0</v>
      </c>
      <c r="T123" s="134">
        <f>S123*H123</f>
        <v>0</v>
      </c>
      <c r="AR123" s="135" t="s">
        <v>227</v>
      </c>
      <c r="AT123" s="135" t="s">
        <v>223</v>
      </c>
      <c r="AU123" s="135" t="s">
        <v>85</v>
      </c>
      <c r="AY123" s="13" t="s">
        <v>222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85</v>
      </c>
      <c r="BK123" s="136">
        <f>ROUND(I123*H123,2)</f>
        <v>0</v>
      </c>
      <c r="BL123" s="13" t="s">
        <v>227</v>
      </c>
      <c r="BM123" s="135" t="s">
        <v>1039</v>
      </c>
    </row>
    <row r="124" spans="2:65" s="1" customFormat="1" ht="11.25">
      <c r="B124" s="28"/>
      <c r="D124" s="137" t="s">
        <v>229</v>
      </c>
      <c r="F124" s="138" t="s">
        <v>230</v>
      </c>
      <c r="I124" s="139"/>
      <c r="L124" s="28"/>
      <c r="M124" s="140"/>
      <c r="T124" s="52"/>
      <c r="AT124" s="13" t="s">
        <v>229</v>
      </c>
      <c r="AU124" s="13" t="s">
        <v>85</v>
      </c>
    </row>
    <row r="125" spans="2:65" s="10" customFormat="1" ht="25.9" customHeight="1">
      <c r="B125" s="113"/>
      <c r="D125" s="114" t="s">
        <v>76</v>
      </c>
      <c r="E125" s="115" t="s">
        <v>231</v>
      </c>
      <c r="F125" s="115" t="s">
        <v>232</v>
      </c>
      <c r="I125" s="116"/>
      <c r="J125" s="117">
        <f>BK125</f>
        <v>0</v>
      </c>
      <c r="L125" s="113"/>
      <c r="M125" s="118"/>
      <c r="P125" s="119">
        <f>SUM(P126:P134)</f>
        <v>0</v>
      </c>
      <c r="R125" s="119">
        <f>SUM(R126:R134)</f>
        <v>0</v>
      </c>
      <c r="T125" s="120">
        <f>SUM(T126:T134)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SUM(BK126:BK134)</f>
        <v>0</v>
      </c>
    </row>
    <row r="126" spans="2:65" s="1" customFormat="1" ht="37.9" customHeight="1">
      <c r="B126" s="28"/>
      <c r="C126" s="123" t="s">
        <v>87</v>
      </c>
      <c r="D126" s="123" t="s">
        <v>223</v>
      </c>
      <c r="E126" s="124" t="s">
        <v>233</v>
      </c>
      <c r="F126" s="125" t="s">
        <v>234</v>
      </c>
      <c r="G126" s="126" t="s">
        <v>235</v>
      </c>
      <c r="H126" s="127">
        <v>7.5999999999999998E-2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750</v>
      </c>
    </row>
    <row r="127" spans="2:65" s="1" customFormat="1" ht="11.25">
      <c r="B127" s="28"/>
      <c r="D127" s="137" t="s">
        <v>229</v>
      </c>
      <c r="F127" s="138" t="s">
        <v>430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" customFormat="1" ht="33" customHeight="1">
      <c r="B128" s="28"/>
      <c r="C128" s="123" t="s">
        <v>238</v>
      </c>
      <c r="D128" s="123" t="s">
        <v>223</v>
      </c>
      <c r="E128" s="124" t="s">
        <v>239</v>
      </c>
      <c r="F128" s="125" t="s">
        <v>240</v>
      </c>
      <c r="G128" s="126" t="s">
        <v>235</v>
      </c>
      <c r="H128" s="127">
        <v>7.5999999999999998E-2</v>
      </c>
      <c r="I128" s="128"/>
      <c r="J128" s="129">
        <f>ROUND(I128*H128,2)</f>
        <v>0</v>
      </c>
      <c r="K128" s="130"/>
      <c r="L128" s="28"/>
      <c r="M128" s="131" t="s">
        <v>1</v>
      </c>
      <c r="N128" s="132" t="s">
        <v>42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227</v>
      </c>
      <c r="AT128" s="135" t="s">
        <v>223</v>
      </c>
      <c r="AU128" s="135" t="s">
        <v>85</v>
      </c>
      <c r="AY128" s="13" t="s">
        <v>222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85</v>
      </c>
      <c r="BK128" s="136">
        <f>ROUND(I128*H128,2)</f>
        <v>0</v>
      </c>
      <c r="BL128" s="13" t="s">
        <v>227</v>
      </c>
      <c r="BM128" s="135" t="s">
        <v>751</v>
      </c>
    </row>
    <row r="129" spans="2:65" s="1" customFormat="1" ht="11.25">
      <c r="B129" s="28"/>
      <c r="D129" s="137" t="s">
        <v>229</v>
      </c>
      <c r="F129" s="138" t="s">
        <v>432</v>
      </c>
      <c r="I129" s="139"/>
      <c r="L129" s="28"/>
      <c r="M129" s="140"/>
      <c r="T129" s="52"/>
      <c r="AT129" s="13" t="s">
        <v>229</v>
      </c>
      <c r="AU129" s="13" t="s">
        <v>85</v>
      </c>
    </row>
    <row r="130" spans="2:65" s="1" customFormat="1" ht="44.25" customHeight="1">
      <c r="B130" s="28"/>
      <c r="C130" s="123" t="s">
        <v>227</v>
      </c>
      <c r="D130" s="123" t="s">
        <v>223</v>
      </c>
      <c r="E130" s="124" t="s">
        <v>243</v>
      </c>
      <c r="F130" s="125" t="s">
        <v>244</v>
      </c>
      <c r="G130" s="126" t="s">
        <v>235</v>
      </c>
      <c r="H130" s="127">
        <v>1.0640000000000001</v>
      </c>
      <c r="I130" s="128"/>
      <c r="J130" s="129">
        <f>ROUND(I130*H130,2)</f>
        <v>0</v>
      </c>
      <c r="K130" s="130"/>
      <c r="L130" s="28"/>
      <c r="M130" s="131" t="s">
        <v>1</v>
      </c>
      <c r="N130" s="132" t="s">
        <v>42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227</v>
      </c>
      <c r="AT130" s="135" t="s">
        <v>223</v>
      </c>
      <c r="AU130" s="135" t="s">
        <v>85</v>
      </c>
      <c r="AY130" s="13" t="s">
        <v>222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85</v>
      </c>
      <c r="BK130" s="136">
        <f>ROUND(I130*H130,2)</f>
        <v>0</v>
      </c>
      <c r="BL130" s="13" t="s">
        <v>227</v>
      </c>
      <c r="BM130" s="135" t="s">
        <v>752</v>
      </c>
    </row>
    <row r="131" spans="2:65" s="1" customFormat="1" ht="11.25">
      <c r="B131" s="28"/>
      <c r="D131" s="137" t="s">
        <v>229</v>
      </c>
      <c r="F131" s="138" t="s">
        <v>434</v>
      </c>
      <c r="I131" s="139"/>
      <c r="L131" s="28"/>
      <c r="M131" s="140"/>
      <c r="T131" s="52"/>
      <c r="AT131" s="13" t="s">
        <v>229</v>
      </c>
      <c r="AU131" s="13" t="s">
        <v>85</v>
      </c>
    </row>
    <row r="132" spans="2:65" s="11" customFormat="1" ht="11.25">
      <c r="B132" s="141"/>
      <c r="D132" s="142" t="s">
        <v>247</v>
      </c>
      <c r="F132" s="143" t="s">
        <v>753</v>
      </c>
      <c r="H132" s="144">
        <v>1.0640000000000001</v>
      </c>
      <c r="I132" s="145"/>
      <c r="L132" s="141"/>
      <c r="M132" s="146"/>
      <c r="T132" s="147"/>
      <c r="AT132" s="148" t="s">
        <v>247</v>
      </c>
      <c r="AU132" s="148" t="s">
        <v>85</v>
      </c>
      <c r="AV132" s="11" t="s">
        <v>87</v>
      </c>
      <c r="AW132" s="11" t="s">
        <v>4</v>
      </c>
      <c r="AX132" s="11" t="s">
        <v>85</v>
      </c>
      <c r="AY132" s="148" t="s">
        <v>222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7.5999999999999998E-2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754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SUM(P136:P137)</f>
        <v>0</v>
      </c>
      <c r="R135" s="119">
        <f>SUM(R136:R137)</f>
        <v>0</v>
      </c>
      <c r="T135" s="120">
        <f>SUM(T136:T137)</f>
        <v>1E-3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SUM(BK136:BK137)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755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305</v>
      </c>
      <c r="F138" s="115" t="s">
        <v>306</v>
      </c>
      <c r="I138" s="116"/>
      <c r="J138" s="117">
        <f>BK138</f>
        <v>0</v>
      </c>
      <c r="L138" s="113"/>
      <c r="M138" s="118"/>
      <c r="P138" s="119">
        <f>SUM(P139:P164)</f>
        <v>0</v>
      </c>
      <c r="R138" s="119">
        <f>SUM(R139:R164)</f>
        <v>0.17885776</v>
      </c>
      <c r="T138" s="120">
        <f>SUM(T139:T164)</f>
        <v>5.4377999999999996E-2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SUM(BK139:BK164)</f>
        <v>0</v>
      </c>
    </row>
    <row r="139" spans="2:65" s="1" customFormat="1" ht="33" customHeight="1">
      <c r="B139" s="28"/>
      <c r="C139" s="123" t="s">
        <v>263</v>
      </c>
      <c r="D139" s="123" t="s">
        <v>223</v>
      </c>
      <c r="E139" s="124" t="s">
        <v>307</v>
      </c>
      <c r="F139" s="125" t="s">
        <v>308</v>
      </c>
      <c r="G139" s="126" t="s">
        <v>226</v>
      </c>
      <c r="H139" s="127">
        <v>16.45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756</v>
      </c>
    </row>
    <row r="140" spans="2:65" s="1" customFormat="1" ht="11.25">
      <c r="B140" s="28"/>
      <c r="D140" s="137" t="s">
        <v>229</v>
      </c>
      <c r="F140" s="138" t="s">
        <v>468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268</v>
      </c>
      <c r="D141" s="123" t="s">
        <v>223</v>
      </c>
      <c r="E141" s="124" t="s">
        <v>312</v>
      </c>
      <c r="F141" s="125" t="s">
        <v>313</v>
      </c>
      <c r="G141" s="126" t="s">
        <v>226</v>
      </c>
      <c r="H141" s="127">
        <v>16.45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3.0000000000000001E-5</v>
      </c>
      <c r="R141" s="133">
        <f>Q141*H141</f>
        <v>4.9350000000000002E-4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757</v>
      </c>
    </row>
    <row r="142" spans="2:65" s="1" customFormat="1" ht="11.25">
      <c r="B142" s="28"/>
      <c r="D142" s="137" t="s">
        <v>229</v>
      </c>
      <c r="F142" s="138" t="s">
        <v>470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37.9" customHeight="1">
      <c r="B143" s="28"/>
      <c r="C143" s="123" t="s">
        <v>220</v>
      </c>
      <c r="D143" s="123" t="s">
        <v>223</v>
      </c>
      <c r="E143" s="124" t="s">
        <v>317</v>
      </c>
      <c r="F143" s="125" t="s">
        <v>318</v>
      </c>
      <c r="G143" s="126" t="s">
        <v>226</v>
      </c>
      <c r="H143" s="127">
        <v>16.45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7.5799999999999999E-3</v>
      </c>
      <c r="R143" s="133">
        <f>Q143*H143</f>
        <v>0.124691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758</v>
      </c>
    </row>
    <row r="144" spans="2:65" s="1" customFormat="1" ht="11.25">
      <c r="B144" s="28"/>
      <c r="D144" s="137" t="s">
        <v>229</v>
      </c>
      <c r="F144" s="138" t="s">
        <v>472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24.2" customHeight="1">
      <c r="B145" s="28"/>
      <c r="C145" s="123" t="s">
        <v>278</v>
      </c>
      <c r="D145" s="123" t="s">
        <v>223</v>
      </c>
      <c r="E145" s="124" t="s">
        <v>322</v>
      </c>
      <c r="F145" s="125" t="s">
        <v>323</v>
      </c>
      <c r="G145" s="126" t="s">
        <v>226</v>
      </c>
      <c r="H145" s="127">
        <v>16.45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3.0000000000000001E-3</v>
      </c>
      <c r="T145" s="134">
        <f>S145*H145</f>
        <v>4.9349999999999998E-2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759</v>
      </c>
    </row>
    <row r="146" spans="2:65" s="1" customFormat="1" ht="11.25">
      <c r="B146" s="28"/>
      <c r="D146" s="137" t="s">
        <v>229</v>
      </c>
      <c r="F146" s="138" t="s">
        <v>474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24.2" customHeight="1">
      <c r="B147" s="28"/>
      <c r="C147" s="123" t="s">
        <v>282</v>
      </c>
      <c r="D147" s="123" t="s">
        <v>223</v>
      </c>
      <c r="E147" s="124" t="s">
        <v>327</v>
      </c>
      <c r="F147" s="125" t="s">
        <v>328</v>
      </c>
      <c r="G147" s="126" t="s">
        <v>226</v>
      </c>
      <c r="H147" s="127">
        <v>16.45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2.9999999999999997E-4</v>
      </c>
      <c r="R147" s="133">
        <f>Q147*H147</f>
        <v>4.9349999999999993E-3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760</v>
      </c>
    </row>
    <row r="148" spans="2:65" s="1" customFormat="1" ht="11.25">
      <c r="B148" s="28"/>
      <c r="D148" s="137" t="s">
        <v>229</v>
      </c>
      <c r="F148" s="138" t="s">
        <v>476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49.15" customHeight="1">
      <c r="B149" s="28"/>
      <c r="C149" s="149" t="s">
        <v>8</v>
      </c>
      <c r="D149" s="149" t="s">
        <v>269</v>
      </c>
      <c r="E149" s="150" t="s">
        <v>331</v>
      </c>
      <c r="F149" s="151" t="s">
        <v>332</v>
      </c>
      <c r="G149" s="152" t="s">
        <v>226</v>
      </c>
      <c r="H149" s="153">
        <v>18.094999999999999</v>
      </c>
      <c r="I149" s="154"/>
      <c r="J149" s="155">
        <f>ROUND(I149*H149,2)</f>
        <v>0</v>
      </c>
      <c r="K149" s="156"/>
      <c r="L149" s="157"/>
      <c r="M149" s="158" t="s">
        <v>1</v>
      </c>
      <c r="N149" s="159" t="s">
        <v>42</v>
      </c>
      <c r="P149" s="133">
        <f>O149*H149</f>
        <v>0</v>
      </c>
      <c r="Q149" s="133">
        <v>2.5999999999999999E-3</v>
      </c>
      <c r="R149" s="133">
        <f>Q149*H149</f>
        <v>4.7046999999999992E-2</v>
      </c>
      <c r="S149" s="133">
        <v>0</v>
      </c>
      <c r="T149" s="134">
        <f>S149*H149</f>
        <v>0</v>
      </c>
      <c r="AR149" s="135" t="s">
        <v>272</v>
      </c>
      <c r="AT149" s="135" t="s">
        <v>269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761</v>
      </c>
    </row>
    <row r="150" spans="2:65" s="11" customFormat="1" ht="11.25">
      <c r="B150" s="141"/>
      <c r="D150" s="142" t="s">
        <v>247</v>
      </c>
      <c r="F150" s="143" t="s">
        <v>762</v>
      </c>
      <c r="H150" s="144">
        <v>18.094999999999999</v>
      </c>
      <c r="I150" s="145"/>
      <c r="L150" s="141"/>
      <c r="M150" s="146"/>
      <c r="T150" s="147"/>
      <c r="AT150" s="148" t="s">
        <v>247</v>
      </c>
      <c r="AU150" s="148" t="s">
        <v>85</v>
      </c>
      <c r="AV150" s="11" t="s">
        <v>87</v>
      </c>
      <c r="AW150" s="11" t="s">
        <v>4</v>
      </c>
      <c r="AX150" s="11" t="s">
        <v>85</v>
      </c>
      <c r="AY150" s="148" t="s">
        <v>222</v>
      </c>
    </row>
    <row r="151" spans="2:65" s="1" customFormat="1" ht="24.2" customHeight="1">
      <c r="B151" s="28"/>
      <c r="C151" s="123" t="s">
        <v>290</v>
      </c>
      <c r="D151" s="123" t="s">
        <v>223</v>
      </c>
      <c r="E151" s="124" t="s">
        <v>336</v>
      </c>
      <c r="F151" s="125" t="s">
        <v>337</v>
      </c>
      <c r="G151" s="126" t="s">
        <v>338</v>
      </c>
      <c r="H151" s="127">
        <v>17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1040</v>
      </c>
    </row>
    <row r="152" spans="2:65" s="1" customFormat="1" ht="11.25">
      <c r="B152" s="28"/>
      <c r="D152" s="137" t="s">
        <v>229</v>
      </c>
      <c r="F152" s="138" t="s">
        <v>340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1.75" customHeight="1">
      <c r="B153" s="28"/>
      <c r="C153" s="123" t="s">
        <v>294</v>
      </c>
      <c r="D153" s="123" t="s">
        <v>223</v>
      </c>
      <c r="E153" s="124" t="s">
        <v>342</v>
      </c>
      <c r="F153" s="125" t="s">
        <v>343</v>
      </c>
      <c r="G153" s="126" t="s">
        <v>338</v>
      </c>
      <c r="H153" s="127">
        <v>16.760000000000002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2.9999999999999997E-4</v>
      </c>
      <c r="T153" s="134">
        <f>S153*H153</f>
        <v>5.0280000000000004E-3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764</v>
      </c>
    </row>
    <row r="154" spans="2:65" s="1" customFormat="1" ht="11.25">
      <c r="B154" s="28"/>
      <c r="D154" s="137" t="s">
        <v>229</v>
      </c>
      <c r="F154" s="138" t="s">
        <v>481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16.5" customHeight="1">
      <c r="B155" s="28"/>
      <c r="C155" s="123" t="s">
        <v>299</v>
      </c>
      <c r="D155" s="123" t="s">
        <v>223</v>
      </c>
      <c r="E155" s="124" t="s">
        <v>347</v>
      </c>
      <c r="F155" s="125" t="s">
        <v>348</v>
      </c>
      <c r="G155" s="126" t="s">
        <v>338</v>
      </c>
      <c r="H155" s="127">
        <v>16.760000000000002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1.0000000000000001E-5</v>
      </c>
      <c r="R155" s="133">
        <f>Q155*H155</f>
        <v>1.6760000000000004E-4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765</v>
      </c>
    </row>
    <row r="156" spans="2:65" s="1" customFormat="1" ht="11.25">
      <c r="B156" s="28"/>
      <c r="D156" s="137" t="s">
        <v>229</v>
      </c>
      <c r="F156" s="138" t="s">
        <v>483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16.5" customHeight="1">
      <c r="B157" s="28"/>
      <c r="C157" s="149" t="s">
        <v>260</v>
      </c>
      <c r="D157" s="149" t="s">
        <v>269</v>
      </c>
      <c r="E157" s="150" t="s">
        <v>352</v>
      </c>
      <c r="F157" s="151" t="s">
        <v>353</v>
      </c>
      <c r="G157" s="152" t="s">
        <v>338</v>
      </c>
      <c r="H157" s="153">
        <v>17.094999999999999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8.0000000000000007E-5</v>
      </c>
      <c r="R157" s="133">
        <f>Q157*H157</f>
        <v>1.3676000000000001E-3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766</v>
      </c>
    </row>
    <row r="158" spans="2:65" s="11" customFormat="1" ht="11.25">
      <c r="B158" s="141"/>
      <c r="D158" s="142" t="s">
        <v>247</v>
      </c>
      <c r="F158" s="143" t="s">
        <v>767</v>
      </c>
      <c r="H158" s="144">
        <v>17.094999999999999</v>
      </c>
      <c r="I158" s="145"/>
      <c r="L158" s="141"/>
      <c r="M158" s="146"/>
      <c r="T158" s="147"/>
      <c r="AT158" s="148" t="s">
        <v>247</v>
      </c>
      <c r="AU158" s="148" t="s">
        <v>85</v>
      </c>
      <c r="AV158" s="11" t="s">
        <v>87</v>
      </c>
      <c r="AW158" s="11" t="s">
        <v>4</v>
      </c>
      <c r="AX158" s="11" t="s">
        <v>85</v>
      </c>
      <c r="AY158" s="148" t="s">
        <v>222</v>
      </c>
    </row>
    <row r="159" spans="2:65" s="1" customFormat="1" ht="16.5" customHeight="1">
      <c r="B159" s="28"/>
      <c r="C159" s="123" t="s">
        <v>311</v>
      </c>
      <c r="D159" s="123" t="s">
        <v>223</v>
      </c>
      <c r="E159" s="124" t="s">
        <v>357</v>
      </c>
      <c r="F159" s="125" t="s">
        <v>358</v>
      </c>
      <c r="G159" s="126" t="s">
        <v>338</v>
      </c>
      <c r="H159" s="127">
        <v>0.9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768</v>
      </c>
    </row>
    <row r="160" spans="2:65" s="1" customFormat="1" ht="11.25">
      <c r="B160" s="28"/>
      <c r="D160" s="137" t="s">
        <v>229</v>
      </c>
      <c r="F160" s="138" t="s">
        <v>487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16.5" customHeight="1">
      <c r="B161" s="28"/>
      <c r="C161" s="149" t="s">
        <v>316</v>
      </c>
      <c r="D161" s="149" t="s">
        <v>269</v>
      </c>
      <c r="E161" s="150" t="s">
        <v>362</v>
      </c>
      <c r="F161" s="151" t="s">
        <v>363</v>
      </c>
      <c r="G161" s="152" t="s">
        <v>338</v>
      </c>
      <c r="H161" s="153">
        <v>0.91800000000000004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1.7000000000000001E-4</v>
      </c>
      <c r="R161" s="133">
        <f>Q161*H161</f>
        <v>1.5606000000000002E-4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769</v>
      </c>
    </row>
    <row r="162" spans="2:65" s="11" customFormat="1" ht="11.25">
      <c r="B162" s="141"/>
      <c r="D162" s="142" t="s">
        <v>247</v>
      </c>
      <c r="F162" s="143" t="s">
        <v>539</v>
      </c>
      <c r="H162" s="144">
        <v>0.91800000000000004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44.25" customHeight="1">
      <c r="B163" s="28"/>
      <c r="C163" s="123" t="s">
        <v>321</v>
      </c>
      <c r="D163" s="123" t="s">
        <v>223</v>
      </c>
      <c r="E163" s="124" t="s">
        <v>367</v>
      </c>
      <c r="F163" s="125" t="s">
        <v>368</v>
      </c>
      <c r="G163" s="126" t="s">
        <v>302</v>
      </c>
      <c r="H163" s="160"/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770</v>
      </c>
    </row>
    <row r="164" spans="2:65" s="1" customFormat="1" ht="11.25">
      <c r="B164" s="28"/>
      <c r="D164" s="137" t="s">
        <v>229</v>
      </c>
      <c r="F164" s="138" t="s">
        <v>491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0" customFormat="1" ht="25.9" customHeight="1">
      <c r="B165" s="113"/>
      <c r="D165" s="114" t="s">
        <v>76</v>
      </c>
      <c r="E165" s="115" t="s">
        <v>389</v>
      </c>
      <c r="F165" s="115" t="s">
        <v>390</v>
      </c>
      <c r="I165" s="116"/>
      <c r="J165" s="117">
        <f>BK165</f>
        <v>0</v>
      </c>
      <c r="L165" s="113"/>
      <c r="M165" s="118"/>
      <c r="P165" s="119">
        <f>SUM(P166:P177)</f>
        <v>0</v>
      </c>
      <c r="R165" s="119">
        <f>SUM(R166:R177)</f>
        <v>0.1110881</v>
      </c>
      <c r="T165" s="120">
        <f>SUM(T166:T177)</f>
        <v>2.07799E-2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SUM(BK166:BK177)</f>
        <v>0</v>
      </c>
    </row>
    <row r="166" spans="2:65" s="1" customFormat="1" ht="16.5" customHeight="1">
      <c r="B166" s="28"/>
      <c r="C166" s="123" t="s">
        <v>326</v>
      </c>
      <c r="D166" s="123" t="s">
        <v>223</v>
      </c>
      <c r="E166" s="124" t="s">
        <v>391</v>
      </c>
      <c r="F166" s="125" t="s">
        <v>392</v>
      </c>
      <c r="G166" s="126" t="s">
        <v>226</v>
      </c>
      <c r="H166" s="127">
        <v>65.44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1E-3</v>
      </c>
      <c r="R166" s="133">
        <f>Q166*H166</f>
        <v>6.5439999999999998E-2</v>
      </c>
      <c r="S166" s="133">
        <v>3.1E-4</v>
      </c>
      <c r="T166" s="134">
        <f>S166*H166</f>
        <v>2.02864E-2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771</v>
      </c>
    </row>
    <row r="167" spans="2:65" s="1" customFormat="1" ht="11.25">
      <c r="B167" s="28"/>
      <c r="D167" s="137" t="s">
        <v>229</v>
      </c>
      <c r="F167" s="138" t="s">
        <v>493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4.2" customHeight="1">
      <c r="B168" s="28"/>
      <c r="C168" s="123" t="s">
        <v>7</v>
      </c>
      <c r="D168" s="123" t="s">
        <v>223</v>
      </c>
      <c r="E168" s="124" t="s">
        <v>396</v>
      </c>
      <c r="F168" s="125" t="s">
        <v>397</v>
      </c>
      <c r="G168" s="126" t="s">
        <v>226</v>
      </c>
      <c r="H168" s="127">
        <v>65.44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772</v>
      </c>
    </row>
    <row r="169" spans="2:65" s="1" customFormat="1" ht="11.25">
      <c r="B169" s="28"/>
      <c r="D169" s="137" t="s">
        <v>229</v>
      </c>
      <c r="F169" s="138" t="s">
        <v>495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401</v>
      </c>
      <c r="F170" s="125" t="s">
        <v>402</v>
      </c>
      <c r="G170" s="126" t="s">
        <v>226</v>
      </c>
      <c r="H170" s="127">
        <v>16.45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3.0000000000000001E-5</v>
      </c>
      <c r="T170" s="134">
        <f>S170*H170</f>
        <v>4.9350000000000002E-4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1041</v>
      </c>
    </row>
    <row r="171" spans="2:65" s="1" customFormat="1" ht="11.25">
      <c r="B171" s="28"/>
      <c r="D171" s="137" t="s">
        <v>229</v>
      </c>
      <c r="F171" s="138" t="s">
        <v>404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341</v>
      </c>
      <c r="D172" s="149" t="s">
        <v>269</v>
      </c>
      <c r="E172" s="150" t="s">
        <v>406</v>
      </c>
      <c r="F172" s="151" t="s">
        <v>407</v>
      </c>
      <c r="G172" s="152" t="s">
        <v>226</v>
      </c>
      <c r="H172" s="153">
        <v>17.273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8.9999999999999998E-4</v>
      </c>
      <c r="R172" s="133">
        <f>Q172*H172</f>
        <v>1.5545699999999999E-2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1042</v>
      </c>
    </row>
    <row r="173" spans="2:65" s="11" customFormat="1" ht="11.25">
      <c r="B173" s="141"/>
      <c r="D173" s="142" t="s">
        <v>247</v>
      </c>
      <c r="F173" s="143" t="s">
        <v>775</v>
      </c>
      <c r="H173" s="144">
        <v>17.273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33" customHeight="1">
      <c r="B174" s="28"/>
      <c r="C174" s="123" t="s">
        <v>346</v>
      </c>
      <c r="D174" s="123" t="s">
        <v>223</v>
      </c>
      <c r="E174" s="124" t="s">
        <v>411</v>
      </c>
      <c r="F174" s="125" t="s">
        <v>412</v>
      </c>
      <c r="G174" s="126" t="s">
        <v>226</v>
      </c>
      <c r="H174" s="127">
        <v>65.44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2.0000000000000001E-4</v>
      </c>
      <c r="R174" s="133">
        <f>Q174*H174</f>
        <v>1.3088000000000001E-2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776</v>
      </c>
    </row>
    <row r="175" spans="2:65" s="1" customFormat="1" ht="11.25">
      <c r="B175" s="28"/>
      <c r="D175" s="137" t="s">
        <v>229</v>
      </c>
      <c r="F175" s="138" t="s">
        <v>500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37.9" customHeight="1">
      <c r="B176" s="28"/>
      <c r="C176" s="123" t="s">
        <v>351</v>
      </c>
      <c r="D176" s="123" t="s">
        <v>223</v>
      </c>
      <c r="E176" s="124" t="s">
        <v>416</v>
      </c>
      <c r="F176" s="125" t="s">
        <v>417</v>
      </c>
      <c r="G176" s="126" t="s">
        <v>226</v>
      </c>
      <c r="H176" s="127">
        <v>65.44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2.5999999999999998E-4</v>
      </c>
      <c r="R176" s="133">
        <f>Q176*H176</f>
        <v>1.7014399999999999E-2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777</v>
      </c>
    </row>
    <row r="177" spans="2:47" s="1" customFormat="1" ht="11.25">
      <c r="B177" s="28"/>
      <c r="D177" s="137" t="s">
        <v>229</v>
      </c>
      <c r="F177" s="138" t="s">
        <v>502</v>
      </c>
      <c r="I177" s="139"/>
      <c r="L177" s="28"/>
      <c r="M177" s="161"/>
      <c r="N177" s="162"/>
      <c r="O177" s="162"/>
      <c r="P177" s="162"/>
      <c r="Q177" s="162"/>
      <c r="R177" s="162"/>
      <c r="S177" s="162"/>
      <c r="T177" s="163"/>
      <c r="AT177" s="13" t="s">
        <v>229</v>
      </c>
      <c r="AU177" s="13" t="s">
        <v>85</v>
      </c>
    </row>
    <row r="178" spans="2:47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8"/>
    </row>
  </sheetData>
  <sheetProtection algorithmName="SHA-512" hashValue="PUar5Pxir030eAUZDNqLKTreg8FjQnAaR0Vz056XWJcaw9LSoumBEUL/SodzwmEH05jktsvFRVdBO7DCk4POQQ==" saltValue="WDR38inAmF5am25Pf9QybC47LmF57oQCM5RdBVF3Ve4vfK/+86YYJWrva94MZW8VtJVkhPHfFi3+n5J3G+OFDw==" spinCount="100000" sheet="1" objects="1" scenarios="1" formatColumns="0" formatRows="0" autoFilter="0"/>
  <autoFilter ref="C120:K177" xr:uid="{00000000-0009-0000-0000-00001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1700-000000000000}"/>
    <hyperlink ref="F127" r:id="rId2" xr:uid="{00000000-0004-0000-1700-000001000000}"/>
    <hyperlink ref="F129" r:id="rId3" xr:uid="{00000000-0004-0000-1700-000002000000}"/>
    <hyperlink ref="F131" r:id="rId4" xr:uid="{00000000-0004-0000-1700-000003000000}"/>
    <hyperlink ref="F134" r:id="rId5" xr:uid="{00000000-0004-0000-1700-000004000000}"/>
    <hyperlink ref="F137" r:id="rId6" xr:uid="{00000000-0004-0000-1700-000005000000}"/>
    <hyperlink ref="F140" r:id="rId7" xr:uid="{00000000-0004-0000-1700-000006000000}"/>
    <hyperlink ref="F142" r:id="rId8" xr:uid="{00000000-0004-0000-1700-000007000000}"/>
    <hyperlink ref="F144" r:id="rId9" xr:uid="{00000000-0004-0000-1700-000008000000}"/>
    <hyperlink ref="F146" r:id="rId10" xr:uid="{00000000-0004-0000-1700-000009000000}"/>
    <hyperlink ref="F148" r:id="rId11" xr:uid="{00000000-0004-0000-1700-00000A000000}"/>
    <hyperlink ref="F152" r:id="rId12" xr:uid="{00000000-0004-0000-1700-00000B000000}"/>
    <hyperlink ref="F154" r:id="rId13" xr:uid="{00000000-0004-0000-1700-00000C000000}"/>
    <hyperlink ref="F156" r:id="rId14" xr:uid="{00000000-0004-0000-1700-00000D000000}"/>
    <hyperlink ref="F160" r:id="rId15" xr:uid="{00000000-0004-0000-1700-00000E000000}"/>
    <hyperlink ref="F164" r:id="rId16" xr:uid="{00000000-0004-0000-1700-00000F000000}"/>
    <hyperlink ref="F167" r:id="rId17" xr:uid="{00000000-0004-0000-1700-000010000000}"/>
    <hyperlink ref="F169" r:id="rId18" xr:uid="{00000000-0004-0000-1700-000011000000}"/>
    <hyperlink ref="F171" r:id="rId19" xr:uid="{00000000-0004-0000-1700-000012000000}"/>
    <hyperlink ref="F175" r:id="rId20" xr:uid="{00000000-0004-0000-1700-000013000000}"/>
    <hyperlink ref="F177" r:id="rId21" xr:uid="{00000000-0004-0000-17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156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1043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ROUND((SUM(BE122:BE198)),  2)</f>
        <v>0</v>
      </c>
      <c r="I33" s="88">
        <v>0.21</v>
      </c>
      <c r="J33" s="87">
        <f>ROUND(((SUM(BE122:BE198))*I33),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ROUND((SUM(BF122:BF198)),  2)</f>
        <v>0</v>
      </c>
      <c r="I34" s="88">
        <v>0.12</v>
      </c>
      <c r="J34" s="87">
        <f>ROUND(((SUM(BF122:BF198))*I34),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311 - Místnost č.311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J186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311 - Místnost č.311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P123+P126+P136+P151+P178+P186</f>
        <v>0</v>
      </c>
      <c r="Q122" s="49"/>
      <c r="R122" s="110">
        <f>R123+R126+R136+R151+R178+R186</f>
        <v>0.12374437999999999</v>
      </c>
      <c r="S122" s="49"/>
      <c r="T122" s="111">
        <f>T123+T126+T136+T151+T178+T186</f>
        <v>5.0986400000000001E-2</v>
      </c>
      <c r="AT122" s="13" t="s">
        <v>76</v>
      </c>
      <c r="AU122" s="13" t="s">
        <v>200</v>
      </c>
      <c r="BK122" s="112">
        <f>BK123+BK126+BK136+BK151+BK178+BK186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1.772E-4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4.43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1.772E-4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1044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5.0999999999999997E-2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780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5.0999999999999997E-2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781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0.71399999999999997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782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553</v>
      </c>
      <c r="H133" s="144">
        <v>0.71399999999999997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5.0999999999999997E-2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783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SUM(P137:P150)</f>
        <v>0</v>
      </c>
      <c r="R136" s="119">
        <f>SUM(R137:R150)</f>
        <v>2.3000000000000003E-2</v>
      </c>
      <c r="T136" s="120">
        <f>SUM(T137:T150)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SUM(BK137:BK150)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784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785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786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1045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1046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1047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1048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1049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792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0" customFormat="1" ht="25.9" customHeight="1">
      <c r="B151" s="113"/>
      <c r="D151" s="114" t="s">
        <v>76</v>
      </c>
      <c r="E151" s="115" t="s">
        <v>305</v>
      </c>
      <c r="F151" s="115" t="s">
        <v>306</v>
      </c>
      <c r="I151" s="116"/>
      <c r="J151" s="117">
        <f>BK151</f>
        <v>0</v>
      </c>
      <c r="L151" s="113"/>
      <c r="M151" s="118"/>
      <c r="P151" s="119">
        <f>SUM(P152:P177)</f>
        <v>0</v>
      </c>
      <c r="R151" s="119">
        <f>SUM(R152:R177)</f>
        <v>4.8641179999999992E-2</v>
      </c>
      <c r="T151" s="120">
        <f>SUM(T152:T177)</f>
        <v>1.5824999999999999E-2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SUM(BK152:BK177)</f>
        <v>0</v>
      </c>
    </row>
    <row r="152" spans="2:65" s="1" customFormat="1" ht="33" customHeight="1">
      <c r="B152" s="28"/>
      <c r="C152" s="123" t="s">
        <v>299</v>
      </c>
      <c r="D152" s="123" t="s">
        <v>223</v>
      </c>
      <c r="E152" s="124" t="s">
        <v>307</v>
      </c>
      <c r="F152" s="125" t="s">
        <v>308</v>
      </c>
      <c r="G152" s="126" t="s">
        <v>226</v>
      </c>
      <c r="H152" s="127">
        <v>4.43</v>
      </c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793</v>
      </c>
    </row>
    <row r="153" spans="2:65" s="1" customFormat="1" ht="11.25">
      <c r="B153" s="28"/>
      <c r="D153" s="137" t="s">
        <v>229</v>
      </c>
      <c r="F153" s="138" t="s">
        <v>468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" customFormat="1" ht="24.2" customHeight="1">
      <c r="B154" s="28"/>
      <c r="C154" s="123" t="s">
        <v>260</v>
      </c>
      <c r="D154" s="123" t="s">
        <v>223</v>
      </c>
      <c r="E154" s="124" t="s">
        <v>312</v>
      </c>
      <c r="F154" s="125" t="s">
        <v>313</v>
      </c>
      <c r="G154" s="126" t="s">
        <v>226</v>
      </c>
      <c r="H154" s="127">
        <v>4.43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3.0000000000000001E-5</v>
      </c>
      <c r="R154" s="133">
        <f>Q154*H154</f>
        <v>1.329E-4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794</v>
      </c>
    </row>
    <row r="155" spans="2:65" s="1" customFormat="1" ht="11.25">
      <c r="B155" s="28"/>
      <c r="D155" s="137" t="s">
        <v>229</v>
      </c>
      <c r="F155" s="138" t="s">
        <v>470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37.9" customHeight="1">
      <c r="B156" s="28"/>
      <c r="C156" s="123" t="s">
        <v>311</v>
      </c>
      <c r="D156" s="123" t="s">
        <v>223</v>
      </c>
      <c r="E156" s="124" t="s">
        <v>317</v>
      </c>
      <c r="F156" s="125" t="s">
        <v>318</v>
      </c>
      <c r="G156" s="126" t="s">
        <v>226</v>
      </c>
      <c r="H156" s="127">
        <v>4.43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7.5799999999999999E-3</v>
      </c>
      <c r="R156" s="133">
        <f>Q156*H156</f>
        <v>3.3579399999999995E-2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795</v>
      </c>
    </row>
    <row r="157" spans="2:65" s="1" customFormat="1" ht="11.25">
      <c r="B157" s="28"/>
      <c r="D157" s="137" t="s">
        <v>229</v>
      </c>
      <c r="F157" s="138" t="s">
        <v>472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316</v>
      </c>
      <c r="D158" s="123" t="s">
        <v>223</v>
      </c>
      <c r="E158" s="124" t="s">
        <v>322</v>
      </c>
      <c r="F158" s="125" t="s">
        <v>323</v>
      </c>
      <c r="G158" s="126" t="s">
        <v>226</v>
      </c>
      <c r="H158" s="127">
        <v>4.43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3.0000000000000001E-3</v>
      </c>
      <c r="T158" s="134">
        <f>S158*H158</f>
        <v>1.329E-2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796</v>
      </c>
    </row>
    <row r="159" spans="2:65" s="1" customFormat="1" ht="11.25">
      <c r="B159" s="28"/>
      <c r="D159" s="137" t="s">
        <v>229</v>
      </c>
      <c r="F159" s="138" t="s">
        <v>474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327</v>
      </c>
      <c r="F160" s="125" t="s">
        <v>328</v>
      </c>
      <c r="G160" s="126" t="s">
        <v>226</v>
      </c>
      <c r="H160" s="127">
        <v>4.43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2.9999999999999997E-4</v>
      </c>
      <c r="R160" s="133">
        <f>Q160*H160</f>
        <v>1.3289999999999999E-3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797</v>
      </c>
    </row>
    <row r="161" spans="2:65" s="1" customFormat="1" ht="11.25">
      <c r="B161" s="28"/>
      <c r="D161" s="137" t="s">
        <v>229</v>
      </c>
      <c r="F161" s="138" t="s">
        <v>476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49.15" customHeight="1">
      <c r="B162" s="28"/>
      <c r="C162" s="149" t="s">
        <v>326</v>
      </c>
      <c r="D162" s="149" t="s">
        <v>269</v>
      </c>
      <c r="E162" s="150" t="s">
        <v>331</v>
      </c>
      <c r="F162" s="151" t="s">
        <v>332</v>
      </c>
      <c r="G162" s="152" t="s">
        <v>226</v>
      </c>
      <c r="H162" s="153">
        <v>4.8730000000000002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2.5999999999999999E-3</v>
      </c>
      <c r="R162" s="133">
        <f>Q162*H162</f>
        <v>1.26698E-2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798</v>
      </c>
    </row>
    <row r="163" spans="2:65" s="11" customFormat="1" ht="11.25">
      <c r="B163" s="141"/>
      <c r="D163" s="142" t="s">
        <v>247</v>
      </c>
      <c r="F163" s="143" t="s">
        <v>799</v>
      </c>
      <c r="H163" s="144">
        <v>4.8730000000000002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24.2" customHeight="1">
      <c r="B164" s="28"/>
      <c r="C164" s="123" t="s">
        <v>7</v>
      </c>
      <c r="D164" s="123" t="s">
        <v>223</v>
      </c>
      <c r="E164" s="124" t="s">
        <v>336</v>
      </c>
      <c r="F164" s="125" t="s">
        <v>337</v>
      </c>
      <c r="G164" s="126" t="s">
        <v>338</v>
      </c>
      <c r="H164" s="127">
        <v>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1050</v>
      </c>
    </row>
    <row r="165" spans="2:65" s="1" customFormat="1" ht="11.25">
      <c r="B165" s="28"/>
      <c r="D165" s="137" t="s">
        <v>229</v>
      </c>
      <c r="F165" s="138" t="s">
        <v>340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1.75" customHeight="1">
      <c r="B166" s="28"/>
      <c r="C166" s="123" t="s">
        <v>335</v>
      </c>
      <c r="D166" s="123" t="s">
        <v>223</v>
      </c>
      <c r="E166" s="124" t="s">
        <v>342</v>
      </c>
      <c r="F166" s="125" t="s">
        <v>343</v>
      </c>
      <c r="G166" s="126" t="s">
        <v>338</v>
      </c>
      <c r="H166" s="127">
        <v>8.4499999999999993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2.9999999999999997E-4</v>
      </c>
      <c r="T166" s="134">
        <f>S166*H166</f>
        <v>2.5349999999999995E-3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801</v>
      </c>
    </row>
    <row r="167" spans="2:65" s="1" customFormat="1" ht="11.25">
      <c r="B167" s="28"/>
      <c r="D167" s="137" t="s">
        <v>229</v>
      </c>
      <c r="F167" s="138" t="s">
        <v>481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16.5" customHeight="1">
      <c r="B168" s="28"/>
      <c r="C168" s="123" t="s">
        <v>341</v>
      </c>
      <c r="D168" s="123" t="s">
        <v>223</v>
      </c>
      <c r="E168" s="124" t="s">
        <v>347</v>
      </c>
      <c r="F168" s="125" t="s">
        <v>348</v>
      </c>
      <c r="G168" s="126" t="s">
        <v>338</v>
      </c>
      <c r="H168" s="127">
        <v>8.4499999999999993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1.0000000000000001E-5</v>
      </c>
      <c r="R168" s="133">
        <f>Q168*H168</f>
        <v>8.4499999999999994E-5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802</v>
      </c>
    </row>
    <row r="169" spans="2:65" s="1" customFormat="1" ht="11.25">
      <c r="B169" s="28"/>
      <c r="D169" s="137" t="s">
        <v>229</v>
      </c>
      <c r="F169" s="138" t="s">
        <v>483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49" t="s">
        <v>346</v>
      </c>
      <c r="D170" s="149" t="s">
        <v>269</v>
      </c>
      <c r="E170" s="150" t="s">
        <v>352</v>
      </c>
      <c r="F170" s="151" t="s">
        <v>353</v>
      </c>
      <c r="G170" s="152" t="s">
        <v>338</v>
      </c>
      <c r="H170" s="153">
        <v>8.6189999999999998</v>
      </c>
      <c r="I170" s="154"/>
      <c r="J170" s="155">
        <f>ROUND(I170*H170,2)</f>
        <v>0</v>
      </c>
      <c r="K170" s="156"/>
      <c r="L170" s="157"/>
      <c r="M170" s="158" t="s">
        <v>1</v>
      </c>
      <c r="N170" s="159" t="s">
        <v>42</v>
      </c>
      <c r="P170" s="133">
        <f>O170*H170</f>
        <v>0</v>
      </c>
      <c r="Q170" s="133">
        <v>8.0000000000000007E-5</v>
      </c>
      <c r="R170" s="133">
        <f>Q170*H170</f>
        <v>6.8952E-4</v>
      </c>
      <c r="S170" s="133">
        <v>0</v>
      </c>
      <c r="T170" s="134">
        <f>S170*H170</f>
        <v>0</v>
      </c>
      <c r="AR170" s="135" t="s">
        <v>272</v>
      </c>
      <c r="AT170" s="135" t="s">
        <v>269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803</v>
      </c>
    </row>
    <row r="171" spans="2:65" s="11" customFormat="1" ht="11.25">
      <c r="B171" s="141"/>
      <c r="D171" s="142" t="s">
        <v>247</v>
      </c>
      <c r="F171" s="143" t="s">
        <v>804</v>
      </c>
      <c r="H171" s="144">
        <v>8.6189999999999998</v>
      </c>
      <c r="I171" s="145"/>
      <c r="L171" s="141"/>
      <c r="M171" s="146"/>
      <c r="T171" s="147"/>
      <c r="AT171" s="148" t="s">
        <v>247</v>
      </c>
      <c r="AU171" s="148" t="s">
        <v>85</v>
      </c>
      <c r="AV171" s="11" t="s">
        <v>87</v>
      </c>
      <c r="AW171" s="11" t="s">
        <v>4</v>
      </c>
      <c r="AX171" s="11" t="s">
        <v>85</v>
      </c>
      <c r="AY171" s="148" t="s">
        <v>222</v>
      </c>
    </row>
    <row r="172" spans="2:65" s="1" customFormat="1" ht="16.5" customHeight="1">
      <c r="B172" s="28"/>
      <c r="C172" s="123" t="s">
        <v>351</v>
      </c>
      <c r="D172" s="123" t="s">
        <v>223</v>
      </c>
      <c r="E172" s="124" t="s">
        <v>357</v>
      </c>
      <c r="F172" s="125" t="s">
        <v>358</v>
      </c>
      <c r="G172" s="126" t="s">
        <v>338</v>
      </c>
      <c r="H172" s="127">
        <v>0.9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805</v>
      </c>
    </row>
    <row r="173" spans="2:65" s="1" customFormat="1" ht="11.25">
      <c r="B173" s="28"/>
      <c r="D173" s="137" t="s">
        <v>229</v>
      </c>
      <c r="F173" s="138" t="s">
        <v>487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49" t="s">
        <v>356</v>
      </c>
      <c r="D174" s="149" t="s">
        <v>269</v>
      </c>
      <c r="E174" s="150" t="s">
        <v>362</v>
      </c>
      <c r="F174" s="151" t="s">
        <v>363</v>
      </c>
      <c r="G174" s="152" t="s">
        <v>338</v>
      </c>
      <c r="H174" s="153">
        <v>0.91800000000000004</v>
      </c>
      <c r="I174" s="154"/>
      <c r="J174" s="155">
        <f>ROUND(I174*H174,2)</f>
        <v>0</v>
      </c>
      <c r="K174" s="156"/>
      <c r="L174" s="157"/>
      <c r="M174" s="158" t="s">
        <v>1</v>
      </c>
      <c r="N174" s="159" t="s">
        <v>42</v>
      </c>
      <c r="P174" s="133">
        <f>O174*H174</f>
        <v>0</v>
      </c>
      <c r="Q174" s="133">
        <v>1.7000000000000001E-4</v>
      </c>
      <c r="R174" s="133">
        <f>Q174*H174</f>
        <v>1.5606000000000002E-4</v>
      </c>
      <c r="S174" s="133">
        <v>0</v>
      </c>
      <c r="T174" s="134">
        <f>S174*H174</f>
        <v>0</v>
      </c>
      <c r="AR174" s="135" t="s">
        <v>272</v>
      </c>
      <c r="AT174" s="135" t="s">
        <v>269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806</v>
      </c>
    </row>
    <row r="175" spans="2:65" s="11" customFormat="1" ht="11.25">
      <c r="B175" s="141"/>
      <c r="D175" s="142" t="s">
        <v>247</v>
      </c>
      <c r="F175" s="143" t="s">
        <v>539</v>
      </c>
      <c r="H175" s="144">
        <v>0.91800000000000004</v>
      </c>
      <c r="I175" s="145"/>
      <c r="L175" s="141"/>
      <c r="M175" s="146"/>
      <c r="T175" s="147"/>
      <c r="AT175" s="148" t="s">
        <v>247</v>
      </c>
      <c r="AU175" s="148" t="s">
        <v>85</v>
      </c>
      <c r="AV175" s="11" t="s">
        <v>87</v>
      </c>
      <c r="AW175" s="11" t="s">
        <v>4</v>
      </c>
      <c r="AX175" s="11" t="s">
        <v>85</v>
      </c>
      <c r="AY175" s="148" t="s">
        <v>222</v>
      </c>
    </row>
    <row r="176" spans="2:65" s="1" customFormat="1" ht="44.25" customHeight="1">
      <c r="B176" s="28"/>
      <c r="C176" s="123" t="s">
        <v>361</v>
      </c>
      <c r="D176" s="123" t="s">
        <v>223</v>
      </c>
      <c r="E176" s="124" t="s">
        <v>367</v>
      </c>
      <c r="F176" s="125" t="s">
        <v>368</v>
      </c>
      <c r="G176" s="126" t="s">
        <v>302</v>
      </c>
      <c r="H176" s="160"/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807</v>
      </c>
    </row>
    <row r="177" spans="2:65" s="1" customFormat="1" ht="11.25">
      <c r="B177" s="28"/>
      <c r="D177" s="137" t="s">
        <v>229</v>
      </c>
      <c r="F177" s="138" t="s">
        <v>491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0" customFormat="1" ht="25.9" customHeight="1">
      <c r="B178" s="113"/>
      <c r="D178" s="114" t="s">
        <v>76</v>
      </c>
      <c r="E178" s="115" t="s">
        <v>371</v>
      </c>
      <c r="F178" s="115" t="s">
        <v>372</v>
      </c>
      <c r="I178" s="116"/>
      <c r="J178" s="117">
        <f>BK178</f>
        <v>0</v>
      </c>
      <c r="L178" s="113"/>
      <c r="M178" s="118"/>
      <c r="P178" s="119">
        <f>SUM(P179:P185)</f>
        <v>0</v>
      </c>
      <c r="R178" s="119">
        <f>SUM(R179:R185)</f>
        <v>5.082000000000001E-4</v>
      </c>
      <c r="T178" s="120">
        <f>SUM(T179:T185)</f>
        <v>0</v>
      </c>
      <c r="AR178" s="114" t="s">
        <v>87</v>
      </c>
      <c r="AT178" s="121" t="s">
        <v>76</v>
      </c>
      <c r="AU178" s="121" t="s">
        <v>77</v>
      </c>
      <c r="AY178" s="114" t="s">
        <v>222</v>
      </c>
      <c r="BK178" s="122">
        <f>SUM(BK179:BK185)</f>
        <v>0</v>
      </c>
    </row>
    <row r="179" spans="2:65" s="1" customFormat="1" ht="37.9" customHeight="1">
      <c r="B179" s="28"/>
      <c r="C179" s="123" t="s">
        <v>366</v>
      </c>
      <c r="D179" s="123" t="s">
        <v>223</v>
      </c>
      <c r="E179" s="124" t="s">
        <v>374</v>
      </c>
      <c r="F179" s="125" t="s">
        <v>375</v>
      </c>
      <c r="G179" s="126" t="s">
        <v>226</v>
      </c>
      <c r="H179" s="127">
        <v>1.21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8.0000000000000007E-5</v>
      </c>
      <c r="R179" s="133">
        <f>Q179*H179</f>
        <v>9.6800000000000008E-5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808</v>
      </c>
    </row>
    <row r="180" spans="2:65" s="1" customFormat="1" ht="11.25">
      <c r="B180" s="28"/>
      <c r="D180" s="137" t="s">
        <v>229</v>
      </c>
      <c r="F180" s="138" t="s">
        <v>583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1" customFormat="1" ht="11.25">
      <c r="B181" s="141"/>
      <c r="D181" s="142" t="s">
        <v>247</v>
      </c>
      <c r="E181" s="148" t="s">
        <v>1</v>
      </c>
      <c r="F181" s="143" t="s">
        <v>378</v>
      </c>
      <c r="H181" s="144">
        <v>1.21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32</v>
      </c>
      <c r="AX181" s="11" t="s">
        <v>85</v>
      </c>
      <c r="AY181" s="148" t="s">
        <v>222</v>
      </c>
    </row>
    <row r="182" spans="2:65" s="1" customFormat="1" ht="24.2" customHeight="1">
      <c r="B182" s="28"/>
      <c r="C182" s="123" t="s">
        <v>373</v>
      </c>
      <c r="D182" s="123" t="s">
        <v>223</v>
      </c>
      <c r="E182" s="124" t="s">
        <v>380</v>
      </c>
      <c r="F182" s="125" t="s">
        <v>381</v>
      </c>
      <c r="G182" s="126" t="s">
        <v>226</v>
      </c>
      <c r="H182" s="127">
        <v>1.21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1.7000000000000001E-4</v>
      </c>
      <c r="R182" s="133">
        <f>Q182*H182</f>
        <v>2.0570000000000001E-4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809</v>
      </c>
    </row>
    <row r="183" spans="2:65" s="1" customFormat="1" ht="11.25">
      <c r="B183" s="28"/>
      <c r="D183" s="137" t="s">
        <v>229</v>
      </c>
      <c r="F183" s="138" t="s">
        <v>585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385</v>
      </c>
      <c r="F184" s="125" t="s">
        <v>386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810</v>
      </c>
    </row>
    <row r="185" spans="2:65" s="1" customFormat="1" ht="11.25">
      <c r="B185" s="28"/>
      <c r="D185" s="137" t="s">
        <v>229</v>
      </c>
      <c r="F185" s="138" t="s">
        <v>587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0" customFormat="1" ht="25.9" customHeight="1">
      <c r="B186" s="113"/>
      <c r="D186" s="114" t="s">
        <v>76</v>
      </c>
      <c r="E186" s="115" t="s">
        <v>389</v>
      </c>
      <c r="F186" s="115" t="s">
        <v>390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5.1417800000000007E-2</v>
      </c>
      <c r="T186" s="120">
        <f>SUM(T187:T198)</f>
        <v>1.0161400000000001E-2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>
      <c r="B187" s="28"/>
      <c r="C187" s="123" t="s">
        <v>384</v>
      </c>
      <c r="D187" s="123" t="s">
        <v>223</v>
      </c>
      <c r="E187" s="124" t="s">
        <v>391</v>
      </c>
      <c r="F187" s="125" t="s">
        <v>392</v>
      </c>
      <c r="G187" s="126" t="s">
        <v>226</v>
      </c>
      <c r="H187" s="127">
        <v>32.35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1E-3</v>
      </c>
      <c r="R187" s="133">
        <f>Q187*H187</f>
        <v>3.2350000000000004E-2</v>
      </c>
      <c r="S187" s="133">
        <v>3.1E-4</v>
      </c>
      <c r="T187" s="134">
        <f>S187*H187</f>
        <v>1.0028500000000001E-2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811</v>
      </c>
    </row>
    <row r="188" spans="2:65" s="1" customFormat="1" ht="11.25">
      <c r="B188" s="28"/>
      <c r="D188" s="137" t="s">
        <v>229</v>
      </c>
      <c r="F188" s="138" t="s">
        <v>493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272</v>
      </c>
      <c r="D189" s="123" t="s">
        <v>223</v>
      </c>
      <c r="E189" s="124" t="s">
        <v>396</v>
      </c>
      <c r="F189" s="125" t="s">
        <v>397</v>
      </c>
      <c r="G189" s="126" t="s">
        <v>226</v>
      </c>
      <c r="H189" s="127">
        <v>32.35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812</v>
      </c>
    </row>
    <row r="190" spans="2:65" s="1" customFormat="1" ht="11.25">
      <c r="B190" s="28"/>
      <c r="D190" s="137" t="s">
        <v>229</v>
      </c>
      <c r="F190" s="138" t="s">
        <v>495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401</v>
      </c>
      <c r="F191" s="125" t="s">
        <v>402</v>
      </c>
      <c r="G191" s="126" t="s">
        <v>226</v>
      </c>
      <c r="H191" s="127">
        <v>4.43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3.0000000000000001E-5</v>
      </c>
      <c r="T191" s="134">
        <f>S191*H191</f>
        <v>1.329E-4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1051</v>
      </c>
    </row>
    <row r="192" spans="2:65" s="1" customFormat="1" ht="11.25">
      <c r="B192" s="28"/>
      <c r="D192" s="137" t="s">
        <v>229</v>
      </c>
      <c r="F192" s="138" t="s">
        <v>404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16.5" customHeight="1">
      <c r="B193" s="28"/>
      <c r="C193" s="149" t="s">
        <v>400</v>
      </c>
      <c r="D193" s="149" t="s">
        <v>269</v>
      </c>
      <c r="E193" s="150" t="s">
        <v>406</v>
      </c>
      <c r="F193" s="151" t="s">
        <v>407</v>
      </c>
      <c r="G193" s="152" t="s">
        <v>226</v>
      </c>
      <c r="H193" s="153">
        <v>4.6520000000000001</v>
      </c>
      <c r="I193" s="154"/>
      <c r="J193" s="155">
        <f>ROUND(I193*H193,2)</f>
        <v>0</v>
      </c>
      <c r="K193" s="156"/>
      <c r="L193" s="157"/>
      <c r="M193" s="158" t="s">
        <v>1</v>
      </c>
      <c r="N193" s="159" t="s">
        <v>42</v>
      </c>
      <c r="P193" s="133">
        <f>O193*H193</f>
        <v>0</v>
      </c>
      <c r="Q193" s="133">
        <v>8.9999999999999998E-4</v>
      </c>
      <c r="R193" s="133">
        <f>Q193*H193</f>
        <v>4.1868000000000001E-3</v>
      </c>
      <c r="S193" s="133">
        <v>0</v>
      </c>
      <c r="T193" s="134">
        <f>S193*H193</f>
        <v>0</v>
      </c>
      <c r="AR193" s="135" t="s">
        <v>272</v>
      </c>
      <c r="AT193" s="135" t="s">
        <v>269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1052</v>
      </c>
    </row>
    <row r="194" spans="2:65" s="11" customFormat="1" ht="11.25">
      <c r="B194" s="141"/>
      <c r="D194" s="142" t="s">
        <v>247</v>
      </c>
      <c r="F194" s="143" t="s">
        <v>815</v>
      </c>
      <c r="H194" s="144">
        <v>4.6520000000000001</v>
      </c>
      <c r="I194" s="145"/>
      <c r="L194" s="141"/>
      <c r="M194" s="146"/>
      <c r="T194" s="147"/>
      <c r="AT194" s="148" t="s">
        <v>247</v>
      </c>
      <c r="AU194" s="148" t="s">
        <v>85</v>
      </c>
      <c r="AV194" s="11" t="s">
        <v>87</v>
      </c>
      <c r="AW194" s="11" t="s">
        <v>4</v>
      </c>
      <c r="AX194" s="11" t="s">
        <v>85</v>
      </c>
      <c r="AY194" s="148" t="s">
        <v>222</v>
      </c>
    </row>
    <row r="195" spans="2:65" s="1" customFormat="1" ht="33" customHeight="1">
      <c r="B195" s="28"/>
      <c r="C195" s="123" t="s">
        <v>405</v>
      </c>
      <c r="D195" s="123" t="s">
        <v>223</v>
      </c>
      <c r="E195" s="124" t="s">
        <v>411</v>
      </c>
      <c r="F195" s="125" t="s">
        <v>412</v>
      </c>
      <c r="G195" s="126" t="s">
        <v>226</v>
      </c>
      <c r="H195" s="127">
        <v>32.35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2.0000000000000001E-4</v>
      </c>
      <c r="R195" s="133">
        <f>Q195*H195</f>
        <v>6.4700000000000009E-3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816</v>
      </c>
    </row>
    <row r="196" spans="2:65" s="1" customFormat="1" ht="11.25">
      <c r="B196" s="28"/>
      <c r="D196" s="137" t="s">
        <v>229</v>
      </c>
      <c r="F196" s="138" t="s">
        <v>500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" customFormat="1" ht="37.9" customHeight="1">
      <c r="B197" s="28"/>
      <c r="C197" s="123" t="s">
        <v>410</v>
      </c>
      <c r="D197" s="123" t="s">
        <v>223</v>
      </c>
      <c r="E197" s="124" t="s">
        <v>416</v>
      </c>
      <c r="F197" s="125" t="s">
        <v>417</v>
      </c>
      <c r="G197" s="126" t="s">
        <v>226</v>
      </c>
      <c r="H197" s="127">
        <v>32.35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2.5999999999999998E-4</v>
      </c>
      <c r="R197" s="133">
        <f>Q197*H197</f>
        <v>8.4110000000000001E-3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817</v>
      </c>
    </row>
    <row r="198" spans="2:65" s="1" customFormat="1" ht="11.25">
      <c r="B198" s="28"/>
      <c r="D198" s="137" t="s">
        <v>229</v>
      </c>
      <c r="F198" s="138" t="s">
        <v>502</v>
      </c>
      <c r="I198" s="139"/>
      <c r="L198" s="28"/>
      <c r="M198" s="161"/>
      <c r="N198" s="162"/>
      <c r="O198" s="162"/>
      <c r="P198" s="162"/>
      <c r="Q198" s="162"/>
      <c r="R198" s="162"/>
      <c r="S198" s="162"/>
      <c r="T198" s="163"/>
      <c r="AT198" s="13" t="s">
        <v>229</v>
      </c>
      <c r="AU198" s="13" t="s">
        <v>85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sheetProtection algorithmName="SHA-512" hashValue="21KS90sHs/KVuxfTF2q0P6NTbnpM2yBmmzkoegGRgf+zbmrHfin0BLB1o+jaHIDwfIWkVNHhSHRx5yzfJNnJZA==" saltValue="EaJ8V9eAk6GncPA6I9wN9V83JtDRWTMiExMf6HI6n5yI9BPO0xW8QU8qif7wzO0QeAHFRPzRvQWfCpB9rR/1cg==" spinCount="100000" sheet="1" objects="1" scenarios="1" formatColumns="0" formatRows="0" autoFilter="0"/>
  <autoFilter ref="C121:K198" xr:uid="{00000000-0009-0000-0000-00001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800-000000000000}"/>
    <hyperlink ref="F128" r:id="rId2" xr:uid="{00000000-0004-0000-1800-000001000000}"/>
    <hyperlink ref="F130" r:id="rId3" xr:uid="{00000000-0004-0000-1800-000002000000}"/>
    <hyperlink ref="F132" r:id="rId4" xr:uid="{00000000-0004-0000-1800-000003000000}"/>
    <hyperlink ref="F135" r:id="rId5" xr:uid="{00000000-0004-0000-1800-000004000000}"/>
    <hyperlink ref="F138" r:id="rId6" xr:uid="{00000000-0004-0000-1800-000005000000}"/>
    <hyperlink ref="F140" r:id="rId7" xr:uid="{00000000-0004-0000-1800-000006000000}"/>
    <hyperlink ref="F143" r:id="rId8" xr:uid="{00000000-0004-0000-1800-000007000000}"/>
    <hyperlink ref="F147" r:id="rId9" xr:uid="{00000000-0004-0000-1800-000008000000}"/>
    <hyperlink ref="F150" r:id="rId10" xr:uid="{00000000-0004-0000-1800-000009000000}"/>
    <hyperlink ref="F153" r:id="rId11" xr:uid="{00000000-0004-0000-1800-00000A000000}"/>
    <hyperlink ref="F155" r:id="rId12" xr:uid="{00000000-0004-0000-1800-00000B000000}"/>
    <hyperlink ref="F157" r:id="rId13" xr:uid="{00000000-0004-0000-1800-00000C000000}"/>
    <hyperlink ref="F159" r:id="rId14" xr:uid="{00000000-0004-0000-1800-00000D000000}"/>
    <hyperlink ref="F161" r:id="rId15" xr:uid="{00000000-0004-0000-1800-00000E000000}"/>
    <hyperlink ref="F165" r:id="rId16" xr:uid="{00000000-0004-0000-1800-00000F000000}"/>
    <hyperlink ref="F167" r:id="rId17" xr:uid="{00000000-0004-0000-1800-000010000000}"/>
    <hyperlink ref="F169" r:id="rId18" xr:uid="{00000000-0004-0000-1800-000011000000}"/>
    <hyperlink ref="F173" r:id="rId19" xr:uid="{00000000-0004-0000-1800-000012000000}"/>
    <hyperlink ref="F177" r:id="rId20" xr:uid="{00000000-0004-0000-1800-000013000000}"/>
    <hyperlink ref="F180" r:id="rId21" xr:uid="{00000000-0004-0000-1800-000014000000}"/>
    <hyperlink ref="F183" r:id="rId22" xr:uid="{00000000-0004-0000-1800-000015000000}"/>
    <hyperlink ref="F185" r:id="rId23" xr:uid="{00000000-0004-0000-1800-000016000000}"/>
    <hyperlink ref="F188" r:id="rId24" xr:uid="{00000000-0004-0000-1800-000017000000}"/>
    <hyperlink ref="F190" r:id="rId25" xr:uid="{00000000-0004-0000-1800-000018000000}"/>
    <hyperlink ref="F192" r:id="rId26" xr:uid="{00000000-0004-0000-1800-000019000000}"/>
    <hyperlink ref="F196" r:id="rId27" xr:uid="{00000000-0004-0000-1800-00001A000000}"/>
    <hyperlink ref="F198" r:id="rId28" xr:uid="{00000000-0004-0000-18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2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159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1053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ROUND((SUM(BE125:BE200)),  2)</f>
        <v>0</v>
      </c>
      <c r="I33" s="88">
        <v>0.21</v>
      </c>
      <c r="J33" s="87">
        <f>ROUND(((SUM(BE125:BE200))*I33),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ROUND((SUM(BF125:BF200)),  2)</f>
        <v>0</v>
      </c>
      <c r="I34" s="88">
        <v>0.12</v>
      </c>
      <c r="J34" s="87">
        <f>ROUND(((SUM(BF125:BF200))*I34),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ROUND((SUM(BI125:BI200)),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312 - Místnost č.312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J183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J196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J198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312 - Místnost č.312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P126+P130+P140+P147+P154+P157+P183+P196+P198</f>
        <v>0</v>
      </c>
      <c r="Q125" s="49"/>
      <c r="R125" s="110">
        <f>R126+R130+R140+R147+R154+R157+R183+R196+R198</f>
        <v>2.1309221000000003</v>
      </c>
      <c r="S125" s="49"/>
      <c r="T125" s="111">
        <f>T126+T130+T140+T147+T154+T157+T183+T196+T198</f>
        <v>1.5496311</v>
      </c>
      <c r="AT125" s="13" t="s">
        <v>76</v>
      </c>
      <c r="AU125" s="13" t="s">
        <v>200</v>
      </c>
      <c r="BK125" s="112">
        <f>BK126+BK130+BK140+BK147+BK154+BK157+BK183+BK196+BK198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2.7780000000000005E-3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69.45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2.7780000000000005E-3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1054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820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1.55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821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1.55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822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21.7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823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824</v>
      </c>
      <c r="H137" s="144">
        <v>21.7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1.55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825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0.10079999999999999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80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826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84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0.10079999999999999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827</v>
      </c>
    </row>
    <row r="144" spans="2:65" s="11" customFormat="1" ht="11.25">
      <c r="B144" s="141"/>
      <c r="D144" s="142" t="s">
        <v>247</v>
      </c>
      <c r="F144" s="143" t="s">
        <v>605</v>
      </c>
      <c r="H144" s="144">
        <v>84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828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1.0831999999999999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80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0.26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1055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84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0.82319999999999993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830</v>
      </c>
    </row>
    <row r="151" spans="2:65" s="11" customFormat="1" ht="11.25">
      <c r="B151" s="141"/>
      <c r="D151" s="142" t="s">
        <v>247</v>
      </c>
      <c r="F151" s="143" t="s">
        <v>605</v>
      </c>
      <c r="H151" s="144">
        <v>84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831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832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SUM(P158:P182)</f>
        <v>0</v>
      </c>
      <c r="R157" s="119">
        <f>SUM(R158:R182)</f>
        <v>0.75140580000000001</v>
      </c>
      <c r="T157" s="120">
        <f>SUM(T158:T182)</f>
        <v>0.218559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SUM(BK158:BK182)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69.45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833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69.45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2.0835000000000003E-3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834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69.45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0.52643099999999998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835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69.45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0.20835000000000001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836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69.45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2.0834999999999999E-2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837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76.394999999999996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0.19862699999999997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838</v>
      </c>
    </row>
    <row r="169" spans="2:65" s="11" customFormat="1" ht="11.25">
      <c r="B169" s="141"/>
      <c r="D169" s="142" t="s">
        <v>247</v>
      </c>
      <c r="F169" s="143" t="s">
        <v>839</v>
      </c>
      <c r="H169" s="144">
        <v>76.394999999999996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70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1056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34.03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1.0208999999999999E-2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841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34.03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3.4030000000000003E-4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842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34.710999999999999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2.7768800000000002E-3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843</v>
      </c>
    </row>
    <row r="177" spans="2:65" s="11" customFormat="1" ht="11.25">
      <c r="B177" s="141"/>
      <c r="D177" s="142" t="s">
        <v>247</v>
      </c>
      <c r="F177" s="143" t="s">
        <v>844</v>
      </c>
      <c r="H177" s="144">
        <v>34.710999999999999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1.8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845</v>
      </c>
    </row>
    <row r="179" spans="2:65" s="1" customFormat="1" ht="16.5" customHeight="1">
      <c r="B179" s="28"/>
      <c r="C179" s="149" t="s">
        <v>351</v>
      </c>
      <c r="D179" s="149" t="s">
        <v>269</v>
      </c>
      <c r="E179" s="150" t="s">
        <v>362</v>
      </c>
      <c r="F179" s="151" t="s">
        <v>363</v>
      </c>
      <c r="G179" s="152" t="s">
        <v>338</v>
      </c>
      <c r="H179" s="153">
        <v>1.8360000000000001</v>
      </c>
      <c r="I179" s="154"/>
      <c r="J179" s="155">
        <f>ROUND(I179*H179,2)</f>
        <v>0</v>
      </c>
      <c r="K179" s="156"/>
      <c r="L179" s="157"/>
      <c r="M179" s="158" t="s">
        <v>1</v>
      </c>
      <c r="N179" s="159" t="s">
        <v>42</v>
      </c>
      <c r="P179" s="133">
        <f>O179*H179</f>
        <v>0</v>
      </c>
      <c r="Q179" s="133">
        <v>1.7000000000000001E-4</v>
      </c>
      <c r="R179" s="133">
        <f>Q179*H179</f>
        <v>3.1212000000000004E-4</v>
      </c>
      <c r="S179" s="133">
        <v>0</v>
      </c>
      <c r="T179" s="134">
        <f>S179*H179</f>
        <v>0</v>
      </c>
      <c r="AR179" s="135" t="s">
        <v>272</v>
      </c>
      <c r="AT179" s="135" t="s">
        <v>269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846</v>
      </c>
    </row>
    <row r="180" spans="2:65" s="11" customFormat="1" ht="11.25">
      <c r="B180" s="141"/>
      <c r="D180" s="142" t="s">
        <v>247</v>
      </c>
      <c r="F180" s="143" t="s">
        <v>847</v>
      </c>
      <c r="H180" s="144">
        <v>1.8360000000000001</v>
      </c>
      <c r="I180" s="145"/>
      <c r="L180" s="141"/>
      <c r="M180" s="146"/>
      <c r="T180" s="147"/>
      <c r="AT180" s="148" t="s">
        <v>247</v>
      </c>
      <c r="AU180" s="148" t="s">
        <v>85</v>
      </c>
      <c r="AV180" s="11" t="s">
        <v>87</v>
      </c>
      <c r="AW180" s="11" t="s">
        <v>4</v>
      </c>
      <c r="AX180" s="11" t="s">
        <v>85</v>
      </c>
      <c r="AY180" s="148" t="s">
        <v>222</v>
      </c>
    </row>
    <row r="181" spans="2:65" s="1" customFormat="1" ht="44.25" customHeight="1">
      <c r="B181" s="28"/>
      <c r="C181" s="123" t="s">
        <v>356</v>
      </c>
      <c r="D181" s="123" t="s">
        <v>223</v>
      </c>
      <c r="E181" s="124" t="s">
        <v>367</v>
      </c>
      <c r="F181" s="125" t="s">
        <v>368</v>
      </c>
      <c r="G181" s="126" t="s">
        <v>302</v>
      </c>
      <c r="H181" s="160"/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848</v>
      </c>
    </row>
    <row r="182" spans="2:65" s="1" customFormat="1" ht="11.25">
      <c r="B182" s="28"/>
      <c r="D182" s="137" t="s">
        <v>229</v>
      </c>
      <c r="F182" s="138" t="s">
        <v>491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0" customFormat="1" ht="25.9" customHeight="1">
      <c r="B183" s="113"/>
      <c r="D183" s="114" t="s">
        <v>76</v>
      </c>
      <c r="E183" s="115" t="s">
        <v>389</v>
      </c>
      <c r="F183" s="115" t="s">
        <v>390</v>
      </c>
      <c r="I183" s="116"/>
      <c r="J183" s="117">
        <f>BK183</f>
        <v>0</v>
      </c>
      <c r="L183" s="113"/>
      <c r="M183" s="118"/>
      <c r="P183" s="119">
        <f>SUM(P184:P195)</f>
        <v>0</v>
      </c>
      <c r="R183" s="119">
        <f>SUM(R184:R195)</f>
        <v>0.19273830000000003</v>
      </c>
      <c r="T183" s="120">
        <f>SUM(T184:T195)</f>
        <v>2.9072100000000003E-2</v>
      </c>
      <c r="AR183" s="114" t="s">
        <v>87</v>
      </c>
      <c r="AT183" s="121" t="s">
        <v>76</v>
      </c>
      <c r="AU183" s="121" t="s">
        <v>77</v>
      </c>
      <c r="AY183" s="114" t="s">
        <v>222</v>
      </c>
      <c r="BK183" s="122">
        <f>SUM(BK184:BK195)</f>
        <v>0</v>
      </c>
    </row>
    <row r="184" spans="2:65" s="1" customFormat="1" ht="16.5" customHeight="1">
      <c r="B184" s="28"/>
      <c r="C184" s="123" t="s">
        <v>361</v>
      </c>
      <c r="D184" s="123" t="s">
        <v>223</v>
      </c>
      <c r="E184" s="124" t="s">
        <v>391</v>
      </c>
      <c r="F184" s="125" t="s">
        <v>392</v>
      </c>
      <c r="G184" s="126" t="s">
        <v>226</v>
      </c>
      <c r="H184" s="127">
        <v>87.06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1E-3</v>
      </c>
      <c r="R184" s="133">
        <f>Q184*H184</f>
        <v>8.7059999999999998E-2</v>
      </c>
      <c r="S184" s="133">
        <v>3.1E-4</v>
      </c>
      <c r="T184" s="134">
        <f>S184*H184</f>
        <v>2.6988600000000001E-2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849</v>
      </c>
    </row>
    <row r="185" spans="2:65" s="1" customFormat="1" ht="11.25">
      <c r="B185" s="28"/>
      <c r="D185" s="137" t="s">
        <v>229</v>
      </c>
      <c r="F185" s="138" t="s">
        <v>493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" customFormat="1" ht="24.2" customHeight="1">
      <c r="B186" s="28"/>
      <c r="C186" s="123" t="s">
        <v>366</v>
      </c>
      <c r="D186" s="123" t="s">
        <v>223</v>
      </c>
      <c r="E186" s="124" t="s">
        <v>396</v>
      </c>
      <c r="F186" s="125" t="s">
        <v>397</v>
      </c>
      <c r="G186" s="126" t="s">
        <v>226</v>
      </c>
      <c r="H186" s="127">
        <v>87.06</v>
      </c>
      <c r="I186" s="128"/>
      <c r="J186" s="129">
        <f>ROUND(I186*H186,2)</f>
        <v>0</v>
      </c>
      <c r="K186" s="130"/>
      <c r="L186" s="28"/>
      <c r="M186" s="131" t="s">
        <v>1</v>
      </c>
      <c r="N186" s="132" t="s">
        <v>42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260</v>
      </c>
      <c r="AT186" s="135" t="s">
        <v>223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850</v>
      </c>
    </row>
    <row r="187" spans="2:65" s="1" customFormat="1" ht="11.25">
      <c r="B187" s="28"/>
      <c r="D187" s="137" t="s">
        <v>229</v>
      </c>
      <c r="F187" s="138" t="s">
        <v>495</v>
      </c>
      <c r="I187" s="139"/>
      <c r="L187" s="28"/>
      <c r="M187" s="140"/>
      <c r="T187" s="52"/>
      <c r="AT187" s="13" t="s">
        <v>229</v>
      </c>
      <c r="AU187" s="13" t="s">
        <v>85</v>
      </c>
    </row>
    <row r="188" spans="2:65" s="1" customFormat="1" ht="24.2" customHeight="1">
      <c r="B188" s="28"/>
      <c r="C188" s="123" t="s">
        <v>373</v>
      </c>
      <c r="D188" s="123" t="s">
        <v>223</v>
      </c>
      <c r="E188" s="124" t="s">
        <v>401</v>
      </c>
      <c r="F188" s="125" t="s">
        <v>402</v>
      </c>
      <c r="G188" s="126" t="s">
        <v>226</v>
      </c>
      <c r="H188" s="127">
        <v>69.45</v>
      </c>
      <c r="I188" s="128"/>
      <c r="J188" s="129">
        <f>ROUND(I188*H188,2)</f>
        <v>0</v>
      </c>
      <c r="K188" s="130"/>
      <c r="L188" s="28"/>
      <c r="M188" s="131" t="s">
        <v>1</v>
      </c>
      <c r="N188" s="132" t="s">
        <v>42</v>
      </c>
      <c r="P188" s="133">
        <f>O188*H188</f>
        <v>0</v>
      </c>
      <c r="Q188" s="133">
        <v>0</v>
      </c>
      <c r="R188" s="133">
        <f>Q188*H188</f>
        <v>0</v>
      </c>
      <c r="S188" s="133">
        <v>3.0000000000000001E-5</v>
      </c>
      <c r="T188" s="134">
        <f>S188*H188</f>
        <v>2.0835000000000003E-3</v>
      </c>
      <c r="AR188" s="135" t="s">
        <v>260</v>
      </c>
      <c r="AT188" s="135" t="s">
        <v>223</v>
      </c>
      <c r="AU188" s="135" t="s">
        <v>85</v>
      </c>
      <c r="AY188" s="13" t="s">
        <v>222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85</v>
      </c>
      <c r="BK188" s="136">
        <f>ROUND(I188*H188,2)</f>
        <v>0</v>
      </c>
      <c r="BL188" s="13" t="s">
        <v>260</v>
      </c>
      <c r="BM188" s="135" t="s">
        <v>1057</v>
      </c>
    </row>
    <row r="189" spans="2:65" s="1" customFormat="1" ht="11.25">
      <c r="B189" s="28"/>
      <c r="D189" s="137" t="s">
        <v>229</v>
      </c>
      <c r="F189" s="138" t="s">
        <v>404</v>
      </c>
      <c r="I189" s="139"/>
      <c r="L189" s="28"/>
      <c r="M189" s="140"/>
      <c r="T189" s="52"/>
      <c r="AT189" s="13" t="s">
        <v>229</v>
      </c>
      <c r="AU189" s="13" t="s">
        <v>85</v>
      </c>
    </row>
    <row r="190" spans="2:65" s="1" customFormat="1" ht="16.5" customHeight="1">
      <c r="B190" s="28"/>
      <c r="C190" s="149" t="s">
        <v>379</v>
      </c>
      <c r="D190" s="149" t="s">
        <v>269</v>
      </c>
      <c r="E190" s="150" t="s">
        <v>406</v>
      </c>
      <c r="F190" s="151" t="s">
        <v>407</v>
      </c>
      <c r="G190" s="152" t="s">
        <v>226</v>
      </c>
      <c r="H190" s="153">
        <v>72.923000000000002</v>
      </c>
      <c r="I190" s="154"/>
      <c r="J190" s="155">
        <f>ROUND(I190*H190,2)</f>
        <v>0</v>
      </c>
      <c r="K190" s="156"/>
      <c r="L190" s="157"/>
      <c r="M190" s="158" t="s">
        <v>1</v>
      </c>
      <c r="N190" s="159" t="s">
        <v>42</v>
      </c>
      <c r="P190" s="133">
        <f>O190*H190</f>
        <v>0</v>
      </c>
      <c r="Q190" s="133">
        <v>8.9999999999999998E-4</v>
      </c>
      <c r="R190" s="133">
        <f>Q190*H190</f>
        <v>6.56307E-2</v>
      </c>
      <c r="S190" s="133">
        <v>0</v>
      </c>
      <c r="T190" s="134">
        <f>S190*H190</f>
        <v>0</v>
      </c>
      <c r="AR190" s="135" t="s">
        <v>272</v>
      </c>
      <c r="AT190" s="135" t="s">
        <v>269</v>
      </c>
      <c r="AU190" s="135" t="s">
        <v>85</v>
      </c>
      <c r="AY190" s="13" t="s">
        <v>222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85</v>
      </c>
      <c r="BK190" s="136">
        <f>ROUND(I190*H190,2)</f>
        <v>0</v>
      </c>
      <c r="BL190" s="13" t="s">
        <v>260</v>
      </c>
      <c r="BM190" s="135" t="s">
        <v>1058</v>
      </c>
    </row>
    <row r="191" spans="2:65" s="11" customFormat="1" ht="11.25">
      <c r="B191" s="141"/>
      <c r="D191" s="142" t="s">
        <v>247</v>
      </c>
      <c r="F191" s="143" t="s">
        <v>853</v>
      </c>
      <c r="H191" s="144">
        <v>72.923000000000002</v>
      </c>
      <c r="I191" s="145"/>
      <c r="L191" s="141"/>
      <c r="M191" s="146"/>
      <c r="T191" s="147"/>
      <c r="AT191" s="148" t="s">
        <v>247</v>
      </c>
      <c r="AU191" s="148" t="s">
        <v>85</v>
      </c>
      <c r="AV191" s="11" t="s">
        <v>87</v>
      </c>
      <c r="AW191" s="11" t="s">
        <v>4</v>
      </c>
      <c r="AX191" s="11" t="s">
        <v>85</v>
      </c>
      <c r="AY191" s="148" t="s">
        <v>222</v>
      </c>
    </row>
    <row r="192" spans="2:65" s="1" customFormat="1" ht="33" customHeight="1">
      <c r="B192" s="28"/>
      <c r="C192" s="123" t="s">
        <v>384</v>
      </c>
      <c r="D192" s="123" t="s">
        <v>223</v>
      </c>
      <c r="E192" s="124" t="s">
        <v>411</v>
      </c>
      <c r="F192" s="125" t="s">
        <v>412</v>
      </c>
      <c r="G192" s="126" t="s">
        <v>226</v>
      </c>
      <c r="H192" s="127">
        <v>87.06</v>
      </c>
      <c r="I192" s="128"/>
      <c r="J192" s="129">
        <f>ROUND(I192*H192,2)</f>
        <v>0</v>
      </c>
      <c r="K192" s="130"/>
      <c r="L192" s="28"/>
      <c r="M192" s="131" t="s">
        <v>1</v>
      </c>
      <c r="N192" s="132" t="s">
        <v>42</v>
      </c>
      <c r="P192" s="133">
        <f>O192*H192</f>
        <v>0</v>
      </c>
      <c r="Q192" s="133">
        <v>2.0000000000000001E-4</v>
      </c>
      <c r="R192" s="133">
        <f>Q192*H192</f>
        <v>1.7412E-2</v>
      </c>
      <c r="S192" s="133">
        <v>0</v>
      </c>
      <c r="T192" s="134">
        <f>S192*H192</f>
        <v>0</v>
      </c>
      <c r="AR192" s="135" t="s">
        <v>260</v>
      </c>
      <c r="AT192" s="135" t="s">
        <v>223</v>
      </c>
      <c r="AU192" s="135" t="s">
        <v>85</v>
      </c>
      <c r="AY192" s="13" t="s">
        <v>222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85</v>
      </c>
      <c r="BK192" s="136">
        <f>ROUND(I192*H192,2)</f>
        <v>0</v>
      </c>
      <c r="BL192" s="13" t="s">
        <v>260</v>
      </c>
      <c r="BM192" s="135" t="s">
        <v>854</v>
      </c>
    </row>
    <row r="193" spans="2:65" s="1" customFormat="1" ht="11.25">
      <c r="B193" s="28"/>
      <c r="D193" s="137" t="s">
        <v>229</v>
      </c>
      <c r="F193" s="138" t="s">
        <v>500</v>
      </c>
      <c r="I193" s="139"/>
      <c r="L193" s="28"/>
      <c r="M193" s="140"/>
      <c r="T193" s="52"/>
      <c r="AT193" s="13" t="s">
        <v>229</v>
      </c>
      <c r="AU193" s="13" t="s">
        <v>85</v>
      </c>
    </row>
    <row r="194" spans="2:65" s="1" customFormat="1" ht="37.9" customHeight="1">
      <c r="B194" s="28"/>
      <c r="C194" s="123" t="s">
        <v>272</v>
      </c>
      <c r="D194" s="123" t="s">
        <v>223</v>
      </c>
      <c r="E194" s="124" t="s">
        <v>416</v>
      </c>
      <c r="F194" s="125" t="s">
        <v>417</v>
      </c>
      <c r="G194" s="126" t="s">
        <v>226</v>
      </c>
      <c r="H194" s="127">
        <v>87.06</v>
      </c>
      <c r="I194" s="128"/>
      <c r="J194" s="129">
        <f>ROUND(I194*H194,2)</f>
        <v>0</v>
      </c>
      <c r="K194" s="130"/>
      <c r="L194" s="28"/>
      <c r="M194" s="131" t="s">
        <v>1</v>
      </c>
      <c r="N194" s="132" t="s">
        <v>42</v>
      </c>
      <c r="P194" s="133">
        <f>O194*H194</f>
        <v>0</v>
      </c>
      <c r="Q194" s="133">
        <v>2.5999999999999998E-4</v>
      </c>
      <c r="R194" s="133">
        <f>Q194*H194</f>
        <v>2.2635599999999999E-2</v>
      </c>
      <c r="S194" s="133">
        <v>0</v>
      </c>
      <c r="T194" s="134">
        <f>S194*H194</f>
        <v>0</v>
      </c>
      <c r="AR194" s="135" t="s">
        <v>260</v>
      </c>
      <c r="AT194" s="135" t="s">
        <v>223</v>
      </c>
      <c r="AU194" s="135" t="s">
        <v>85</v>
      </c>
      <c r="AY194" s="13" t="s">
        <v>222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85</v>
      </c>
      <c r="BK194" s="136">
        <f>ROUND(I194*H194,2)</f>
        <v>0</v>
      </c>
      <c r="BL194" s="13" t="s">
        <v>260</v>
      </c>
      <c r="BM194" s="135" t="s">
        <v>855</v>
      </c>
    </row>
    <row r="195" spans="2:65" s="1" customFormat="1" ht="11.25">
      <c r="B195" s="28"/>
      <c r="D195" s="137" t="s">
        <v>229</v>
      </c>
      <c r="F195" s="138" t="s">
        <v>502</v>
      </c>
      <c r="I195" s="139"/>
      <c r="L195" s="28"/>
      <c r="M195" s="140"/>
      <c r="T195" s="52"/>
      <c r="AT195" s="13" t="s">
        <v>229</v>
      </c>
      <c r="AU195" s="13" t="s">
        <v>85</v>
      </c>
    </row>
    <row r="196" spans="2:65" s="10" customFormat="1" ht="25.9" customHeight="1">
      <c r="B196" s="113"/>
      <c r="D196" s="114" t="s">
        <v>76</v>
      </c>
      <c r="E196" s="115" t="s">
        <v>503</v>
      </c>
      <c r="F196" s="115" t="s">
        <v>504</v>
      </c>
      <c r="I196" s="116"/>
      <c r="J196" s="117">
        <f>BK196</f>
        <v>0</v>
      </c>
      <c r="L196" s="113"/>
      <c r="M196" s="118"/>
      <c r="P196" s="119">
        <f>P197</f>
        <v>0</v>
      </c>
      <c r="R196" s="119">
        <f>R197</f>
        <v>0</v>
      </c>
      <c r="T196" s="120">
        <f>T197</f>
        <v>0</v>
      </c>
      <c r="AR196" s="114" t="s">
        <v>87</v>
      </c>
      <c r="AT196" s="121" t="s">
        <v>76</v>
      </c>
      <c r="AU196" s="121" t="s">
        <v>77</v>
      </c>
      <c r="AY196" s="114" t="s">
        <v>222</v>
      </c>
      <c r="BK196" s="122">
        <f>BK197</f>
        <v>0</v>
      </c>
    </row>
    <row r="197" spans="2:65" s="1" customFormat="1" ht="24.2" customHeight="1">
      <c r="B197" s="28"/>
      <c r="C197" s="123" t="s">
        <v>395</v>
      </c>
      <c r="D197" s="123" t="s">
        <v>223</v>
      </c>
      <c r="E197" s="124" t="s">
        <v>505</v>
      </c>
      <c r="F197" s="125" t="s">
        <v>506</v>
      </c>
      <c r="G197" s="126" t="s">
        <v>507</v>
      </c>
      <c r="H197" s="127">
        <v>1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856</v>
      </c>
    </row>
    <row r="198" spans="2:65" s="10" customFormat="1" ht="25.9" customHeight="1">
      <c r="B198" s="113"/>
      <c r="D198" s="114" t="s">
        <v>76</v>
      </c>
      <c r="E198" s="115" t="s">
        <v>509</v>
      </c>
      <c r="F198" s="115" t="s">
        <v>510</v>
      </c>
      <c r="I198" s="116"/>
      <c r="J198" s="117">
        <f>BK198</f>
        <v>0</v>
      </c>
      <c r="L198" s="113"/>
      <c r="M198" s="118"/>
      <c r="P198" s="119">
        <f>SUM(P199:P200)</f>
        <v>0</v>
      </c>
      <c r="R198" s="119">
        <f>SUM(R199:R200)</f>
        <v>0</v>
      </c>
      <c r="T198" s="120">
        <f>SUM(T199:T200)</f>
        <v>0</v>
      </c>
      <c r="AR198" s="114" t="s">
        <v>227</v>
      </c>
      <c r="AT198" s="121" t="s">
        <v>76</v>
      </c>
      <c r="AU198" s="121" t="s">
        <v>77</v>
      </c>
      <c r="AY198" s="114" t="s">
        <v>222</v>
      </c>
      <c r="BK198" s="122">
        <f>SUM(BK199:BK200)</f>
        <v>0</v>
      </c>
    </row>
    <row r="199" spans="2:65" s="1" customFormat="1" ht="24.2" customHeight="1">
      <c r="B199" s="28"/>
      <c r="C199" s="123" t="s">
        <v>400</v>
      </c>
      <c r="D199" s="123" t="s">
        <v>223</v>
      </c>
      <c r="E199" s="124" t="s">
        <v>511</v>
      </c>
      <c r="F199" s="125" t="s">
        <v>512</v>
      </c>
      <c r="G199" s="126" t="s">
        <v>507</v>
      </c>
      <c r="H199" s="127">
        <v>1</v>
      </c>
      <c r="I199" s="128"/>
      <c r="J199" s="129">
        <f>ROUND(I199*H199,2)</f>
        <v>0</v>
      </c>
      <c r="K199" s="130"/>
      <c r="L199" s="28"/>
      <c r="M199" s="131" t="s">
        <v>1</v>
      </c>
      <c r="N199" s="132" t="s">
        <v>42</v>
      </c>
      <c r="P199" s="133">
        <f>O199*H199</f>
        <v>0</v>
      </c>
      <c r="Q199" s="133">
        <v>0</v>
      </c>
      <c r="R199" s="133">
        <f>Q199*H199</f>
        <v>0</v>
      </c>
      <c r="S199" s="133">
        <v>0</v>
      </c>
      <c r="T199" s="134">
        <f>S199*H199</f>
        <v>0</v>
      </c>
      <c r="AR199" s="135" t="s">
        <v>227</v>
      </c>
      <c r="AT199" s="135" t="s">
        <v>223</v>
      </c>
      <c r="AU199" s="135" t="s">
        <v>85</v>
      </c>
      <c r="AY199" s="13" t="s">
        <v>222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3" t="s">
        <v>85</v>
      </c>
      <c r="BK199" s="136">
        <f>ROUND(I199*H199,2)</f>
        <v>0</v>
      </c>
      <c r="BL199" s="13" t="s">
        <v>227</v>
      </c>
      <c r="BM199" s="135" t="s">
        <v>857</v>
      </c>
    </row>
    <row r="200" spans="2:65" s="1" customFormat="1" ht="16.5" customHeight="1">
      <c r="B200" s="28"/>
      <c r="C200" s="123" t="s">
        <v>405</v>
      </c>
      <c r="D200" s="123" t="s">
        <v>223</v>
      </c>
      <c r="E200" s="124" t="s">
        <v>514</v>
      </c>
      <c r="F200" s="125" t="s">
        <v>515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64" t="s">
        <v>1</v>
      </c>
      <c r="N200" s="165" t="s">
        <v>42</v>
      </c>
      <c r="O200" s="162"/>
      <c r="P200" s="166">
        <f>O200*H200</f>
        <v>0</v>
      </c>
      <c r="Q200" s="166">
        <v>0</v>
      </c>
      <c r="R200" s="166">
        <f>Q200*H200</f>
        <v>0</v>
      </c>
      <c r="S200" s="166">
        <v>0</v>
      </c>
      <c r="T200" s="167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858</v>
      </c>
    </row>
    <row r="201" spans="2:65" s="1" customFormat="1" ht="6.95" customHeight="1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28"/>
    </row>
  </sheetData>
  <sheetProtection algorithmName="SHA-512" hashValue="OyOkORTyIRKP1D3BICnKFYcO8M4lbXnRh6ntYpU5UkfjCpGectnDaEl5BchSKDnjN4kok16VJejBmetenaY39w==" saltValue="fmK6j34uDymO66uPQ9o4Ivbs0B8tjn8+0zV4btPwP/R/YrahJf7an4GpNs+X+FUwhP0tQ2ekZ1yfl/8Fd1sGZQ==" spinCount="100000" sheet="1" objects="1" scenarios="1" formatColumns="0" formatRows="0" autoFilter="0"/>
  <autoFilter ref="C124:K200" xr:uid="{00000000-0009-0000-0000-000019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1900-000000000000}"/>
    <hyperlink ref="F132" r:id="rId2" xr:uid="{00000000-0004-0000-1900-000001000000}"/>
    <hyperlink ref="F134" r:id="rId3" xr:uid="{00000000-0004-0000-1900-000002000000}"/>
    <hyperlink ref="F136" r:id="rId4" xr:uid="{00000000-0004-0000-1900-000003000000}"/>
    <hyperlink ref="F139" r:id="rId5" xr:uid="{00000000-0004-0000-1900-000004000000}"/>
    <hyperlink ref="F142" r:id="rId6" xr:uid="{00000000-0004-0000-1900-000005000000}"/>
    <hyperlink ref="F146" r:id="rId7" xr:uid="{00000000-0004-0000-1900-000006000000}"/>
    <hyperlink ref="F149" r:id="rId8" xr:uid="{00000000-0004-0000-1900-000007000000}"/>
    <hyperlink ref="F153" r:id="rId9" xr:uid="{00000000-0004-0000-1900-000008000000}"/>
    <hyperlink ref="F156" r:id="rId10" xr:uid="{00000000-0004-0000-1900-000009000000}"/>
    <hyperlink ref="F159" r:id="rId11" xr:uid="{00000000-0004-0000-1900-00000A000000}"/>
    <hyperlink ref="F161" r:id="rId12" xr:uid="{00000000-0004-0000-1900-00000B000000}"/>
    <hyperlink ref="F163" r:id="rId13" xr:uid="{00000000-0004-0000-1900-00000C000000}"/>
    <hyperlink ref="F165" r:id="rId14" xr:uid="{00000000-0004-0000-1900-00000D000000}"/>
    <hyperlink ref="F167" r:id="rId15" xr:uid="{00000000-0004-0000-1900-00000E000000}"/>
    <hyperlink ref="F171" r:id="rId16" xr:uid="{00000000-0004-0000-1900-00000F000000}"/>
    <hyperlink ref="F173" r:id="rId17" xr:uid="{00000000-0004-0000-1900-000010000000}"/>
    <hyperlink ref="F175" r:id="rId18" xr:uid="{00000000-0004-0000-1900-000011000000}"/>
    <hyperlink ref="F182" r:id="rId19" xr:uid="{00000000-0004-0000-1900-000012000000}"/>
    <hyperlink ref="F185" r:id="rId20" xr:uid="{00000000-0004-0000-1900-000013000000}"/>
    <hyperlink ref="F187" r:id="rId21" xr:uid="{00000000-0004-0000-1900-000014000000}"/>
    <hyperlink ref="F189" r:id="rId22" xr:uid="{00000000-0004-0000-1900-000015000000}"/>
    <hyperlink ref="F193" r:id="rId23" xr:uid="{00000000-0004-0000-1900-000016000000}"/>
    <hyperlink ref="F195" r:id="rId24" xr:uid="{00000000-0004-0000-19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7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162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1059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ROUND((SUM(BE120:BE169)),  2)</f>
        <v>0</v>
      </c>
      <c r="I33" s="88">
        <v>0.21</v>
      </c>
      <c r="J33" s="87">
        <f>ROUND(((SUM(BE120:BE169))*I33),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ROUND((SUM(BF120:BF169)),  2)</f>
        <v>0</v>
      </c>
      <c r="I34" s="88">
        <v>0.12</v>
      </c>
      <c r="J34" s="87">
        <f>ROUND(((SUM(BF120:BF169))*I34),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ROUND((SUM(BG120:BG169)),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ROUND((SUM(BH120:BH169)),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ROUND((SUM(BI120:BI169)),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313 - Místnost č.313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J124</f>
        <v>0</v>
      </c>
      <c r="L98" s="100"/>
    </row>
    <row r="99" spans="2:12" s="8" customFormat="1" ht="24.95" customHeight="1">
      <c r="B99" s="100"/>
      <c r="D99" s="101" t="s">
        <v>204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2:12" s="8" customFormat="1" ht="24.95" customHeight="1">
      <c r="B100" s="100"/>
      <c r="D100" s="101" t="s">
        <v>206</v>
      </c>
      <c r="E100" s="102"/>
      <c r="F100" s="102"/>
      <c r="G100" s="102"/>
      <c r="H100" s="102"/>
      <c r="I100" s="102"/>
      <c r="J100" s="103">
        <f>J157</f>
        <v>0</v>
      </c>
      <c r="L100" s="100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207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26.25" customHeight="1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>
      <c r="B111" s="28"/>
      <c r="C111" s="23" t="s">
        <v>194</v>
      </c>
      <c r="L111" s="28"/>
    </row>
    <row r="112" spans="2:12" s="1" customFormat="1" ht="16.5" customHeight="1">
      <c r="B112" s="28"/>
      <c r="E112" s="202" t="str">
        <f>E9</f>
        <v>313 - Místnost č.313</v>
      </c>
      <c r="F112" s="208"/>
      <c r="G112" s="208"/>
      <c r="H112" s="208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>
      <c r="B118" s="28"/>
      <c r="L118" s="28"/>
    </row>
    <row r="119" spans="2:65" s="9" customFormat="1" ht="29.25" customHeight="1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P121+P124+P134+P157</f>
        <v>0</v>
      </c>
      <c r="Q120" s="49"/>
      <c r="R120" s="110">
        <f>R121+R124+R134+R157</f>
        <v>0.36388891999999995</v>
      </c>
      <c r="S120" s="49"/>
      <c r="T120" s="111">
        <f>T121+T124+T134+T157</f>
        <v>9.3249500000000013E-2</v>
      </c>
      <c r="AT120" s="13" t="s">
        <v>76</v>
      </c>
      <c r="AU120" s="13" t="s">
        <v>200</v>
      </c>
      <c r="BK120" s="112">
        <f>BK121+BK124+BK134+BK157</f>
        <v>0</v>
      </c>
    </row>
    <row r="121" spans="2:65" s="10" customFormat="1" ht="25.9" customHeight="1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SUM(P122:P123)</f>
        <v>0</v>
      </c>
      <c r="R121" s="119">
        <f>SUM(R122:R123)</f>
        <v>8.1440000000000006E-4</v>
      </c>
      <c r="T121" s="120">
        <f>SUM(T122:T123)</f>
        <v>0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SUM(BK122:BK123)</f>
        <v>0</v>
      </c>
    </row>
    <row r="122" spans="2:65" s="1" customFormat="1" ht="37.9" customHeight="1">
      <c r="B122" s="28"/>
      <c r="C122" s="123" t="s">
        <v>85</v>
      </c>
      <c r="D122" s="123" t="s">
        <v>223</v>
      </c>
      <c r="E122" s="124" t="s">
        <v>224</v>
      </c>
      <c r="F122" s="125" t="s">
        <v>225</v>
      </c>
      <c r="G122" s="126" t="s">
        <v>226</v>
      </c>
      <c r="H122" s="127">
        <v>20.36</v>
      </c>
      <c r="I122" s="128"/>
      <c r="J122" s="129">
        <f>ROUND(I122*H122,2)</f>
        <v>0</v>
      </c>
      <c r="K122" s="130"/>
      <c r="L122" s="28"/>
      <c r="M122" s="131" t="s">
        <v>1</v>
      </c>
      <c r="N122" s="132" t="s">
        <v>42</v>
      </c>
      <c r="P122" s="133">
        <f>O122*H122</f>
        <v>0</v>
      </c>
      <c r="Q122" s="133">
        <v>4.0000000000000003E-5</v>
      </c>
      <c r="R122" s="133">
        <f>Q122*H122</f>
        <v>8.1440000000000006E-4</v>
      </c>
      <c r="S122" s="133">
        <v>0</v>
      </c>
      <c r="T122" s="134">
        <f>S122*H122</f>
        <v>0</v>
      </c>
      <c r="AR122" s="135" t="s">
        <v>227</v>
      </c>
      <c r="AT122" s="135" t="s">
        <v>223</v>
      </c>
      <c r="AU122" s="135" t="s">
        <v>85</v>
      </c>
      <c r="AY122" s="13" t="s">
        <v>222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3" t="s">
        <v>85</v>
      </c>
      <c r="BK122" s="136">
        <f>ROUND(I122*H122,2)</f>
        <v>0</v>
      </c>
      <c r="BL122" s="13" t="s">
        <v>227</v>
      </c>
      <c r="BM122" s="135" t="s">
        <v>1060</v>
      </c>
    </row>
    <row r="123" spans="2:65" s="1" customFormat="1" ht="11.25">
      <c r="B123" s="28"/>
      <c r="D123" s="137" t="s">
        <v>229</v>
      </c>
      <c r="F123" s="138" t="s">
        <v>230</v>
      </c>
      <c r="I123" s="139"/>
      <c r="L123" s="28"/>
      <c r="M123" s="140"/>
      <c r="T123" s="52"/>
      <c r="AT123" s="13" t="s">
        <v>229</v>
      </c>
      <c r="AU123" s="13" t="s">
        <v>85</v>
      </c>
    </row>
    <row r="124" spans="2:65" s="10" customFormat="1" ht="25.9" customHeight="1">
      <c r="B124" s="113"/>
      <c r="D124" s="114" t="s">
        <v>76</v>
      </c>
      <c r="E124" s="115" t="s">
        <v>231</v>
      </c>
      <c r="F124" s="115" t="s">
        <v>232</v>
      </c>
      <c r="I124" s="116"/>
      <c r="J124" s="117">
        <f>BK124</f>
        <v>0</v>
      </c>
      <c r="L124" s="113"/>
      <c r="M124" s="118"/>
      <c r="P124" s="119">
        <f>SUM(P125:P133)</f>
        <v>0</v>
      </c>
      <c r="R124" s="119">
        <f>SUM(R125:R133)</f>
        <v>0</v>
      </c>
      <c r="T124" s="120">
        <f>SUM(T125:T133)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SUM(BK125:BK133)</f>
        <v>0</v>
      </c>
    </row>
    <row r="125" spans="2:65" s="1" customFormat="1" ht="37.9" customHeight="1">
      <c r="B125" s="28"/>
      <c r="C125" s="123" t="s">
        <v>87</v>
      </c>
      <c r="D125" s="123" t="s">
        <v>223</v>
      </c>
      <c r="E125" s="124" t="s">
        <v>233</v>
      </c>
      <c r="F125" s="125" t="s">
        <v>234</v>
      </c>
      <c r="G125" s="126" t="s">
        <v>235</v>
      </c>
      <c r="H125" s="127">
        <v>9.2999999999999999E-2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861</v>
      </c>
    </row>
    <row r="126" spans="2:65" s="1" customFormat="1" ht="11.25">
      <c r="B126" s="28"/>
      <c r="D126" s="137" t="s">
        <v>229</v>
      </c>
      <c r="F126" s="138" t="s">
        <v>430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33" customHeight="1">
      <c r="B127" s="28"/>
      <c r="C127" s="123" t="s">
        <v>238</v>
      </c>
      <c r="D127" s="123" t="s">
        <v>223</v>
      </c>
      <c r="E127" s="124" t="s">
        <v>239</v>
      </c>
      <c r="F127" s="125" t="s">
        <v>240</v>
      </c>
      <c r="G127" s="126" t="s">
        <v>235</v>
      </c>
      <c r="H127" s="127">
        <v>9.2999999999999999E-2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862</v>
      </c>
    </row>
    <row r="128" spans="2:65" s="1" customFormat="1" ht="11.25">
      <c r="B128" s="28"/>
      <c r="D128" s="137" t="s">
        <v>229</v>
      </c>
      <c r="F128" s="138" t="s">
        <v>432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44.25" customHeight="1">
      <c r="B129" s="28"/>
      <c r="C129" s="123" t="s">
        <v>227</v>
      </c>
      <c r="D129" s="123" t="s">
        <v>223</v>
      </c>
      <c r="E129" s="124" t="s">
        <v>243</v>
      </c>
      <c r="F129" s="125" t="s">
        <v>244</v>
      </c>
      <c r="G129" s="126" t="s">
        <v>235</v>
      </c>
      <c r="H129" s="127">
        <v>1.302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863</v>
      </c>
    </row>
    <row r="130" spans="2:65" s="1" customFormat="1" ht="11.25">
      <c r="B130" s="28"/>
      <c r="D130" s="137" t="s">
        <v>229</v>
      </c>
      <c r="F130" s="138" t="s">
        <v>434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1" customFormat="1" ht="11.25">
      <c r="B131" s="141"/>
      <c r="D131" s="142" t="s">
        <v>247</v>
      </c>
      <c r="F131" s="143" t="s">
        <v>864</v>
      </c>
      <c r="H131" s="144">
        <v>1.302</v>
      </c>
      <c r="I131" s="145"/>
      <c r="L131" s="141"/>
      <c r="M131" s="146"/>
      <c r="T131" s="147"/>
      <c r="AT131" s="148" t="s">
        <v>247</v>
      </c>
      <c r="AU131" s="148" t="s">
        <v>85</v>
      </c>
      <c r="AV131" s="11" t="s">
        <v>87</v>
      </c>
      <c r="AW131" s="11" t="s">
        <v>4</v>
      </c>
      <c r="AX131" s="11" t="s">
        <v>85</v>
      </c>
      <c r="AY131" s="148" t="s">
        <v>222</v>
      </c>
    </row>
    <row r="132" spans="2:65" s="1" customFormat="1" ht="44.25" customHeight="1">
      <c r="B132" s="28"/>
      <c r="C132" s="123" t="s">
        <v>249</v>
      </c>
      <c r="D132" s="123" t="s">
        <v>223</v>
      </c>
      <c r="E132" s="124" t="s">
        <v>250</v>
      </c>
      <c r="F132" s="125" t="s">
        <v>251</v>
      </c>
      <c r="G132" s="126" t="s">
        <v>235</v>
      </c>
      <c r="H132" s="127">
        <v>9.2999999999999999E-2</v>
      </c>
      <c r="I132" s="128"/>
      <c r="J132" s="129">
        <f>ROUND(I132*H132,2)</f>
        <v>0</v>
      </c>
      <c r="K132" s="130"/>
      <c r="L132" s="28"/>
      <c r="M132" s="131" t="s">
        <v>1</v>
      </c>
      <c r="N132" s="132" t="s">
        <v>42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227</v>
      </c>
      <c r="AT132" s="135" t="s">
        <v>223</v>
      </c>
      <c r="AU132" s="135" t="s">
        <v>85</v>
      </c>
      <c r="AY132" s="13" t="s">
        <v>222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3" t="s">
        <v>85</v>
      </c>
      <c r="BK132" s="136">
        <f>ROUND(I132*H132,2)</f>
        <v>0</v>
      </c>
      <c r="BL132" s="13" t="s">
        <v>227</v>
      </c>
      <c r="BM132" s="135" t="s">
        <v>865</v>
      </c>
    </row>
    <row r="133" spans="2:65" s="1" customFormat="1" ht="11.25">
      <c r="B133" s="28"/>
      <c r="D133" s="137" t="s">
        <v>229</v>
      </c>
      <c r="F133" s="138" t="s">
        <v>437</v>
      </c>
      <c r="I133" s="139"/>
      <c r="L133" s="28"/>
      <c r="M133" s="140"/>
      <c r="T133" s="52"/>
      <c r="AT133" s="13" t="s">
        <v>229</v>
      </c>
      <c r="AU133" s="13" t="s">
        <v>85</v>
      </c>
    </row>
    <row r="134" spans="2:65" s="10" customFormat="1" ht="25.9" customHeight="1">
      <c r="B134" s="113"/>
      <c r="D134" s="114" t="s">
        <v>76</v>
      </c>
      <c r="E134" s="115" t="s">
        <v>305</v>
      </c>
      <c r="F134" s="115" t="s">
        <v>306</v>
      </c>
      <c r="I134" s="116"/>
      <c r="J134" s="117">
        <f>BK134</f>
        <v>0</v>
      </c>
      <c r="L134" s="113"/>
      <c r="M134" s="118"/>
      <c r="P134" s="119">
        <f>SUM(P135:P156)</f>
        <v>0</v>
      </c>
      <c r="R134" s="119">
        <f>SUM(R135:R156)</f>
        <v>0.22094611999999997</v>
      </c>
      <c r="T134" s="120">
        <f>SUM(T135:T156)</f>
        <v>6.6546000000000008E-2</v>
      </c>
      <c r="AR134" s="114" t="s">
        <v>87</v>
      </c>
      <c r="AT134" s="121" t="s">
        <v>76</v>
      </c>
      <c r="AU134" s="121" t="s">
        <v>77</v>
      </c>
      <c r="AY134" s="114" t="s">
        <v>222</v>
      </c>
      <c r="BK134" s="122">
        <f>SUM(BK135:BK156)</f>
        <v>0</v>
      </c>
    </row>
    <row r="135" spans="2:65" s="1" customFormat="1" ht="33" customHeight="1">
      <c r="B135" s="28"/>
      <c r="C135" s="123" t="s">
        <v>256</v>
      </c>
      <c r="D135" s="123" t="s">
        <v>223</v>
      </c>
      <c r="E135" s="124" t="s">
        <v>307</v>
      </c>
      <c r="F135" s="125" t="s">
        <v>308</v>
      </c>
      <c r="G135" s="126" t="s">
        <v>226</v>
      </c>
      <c r="H135" s="127">
        <v>20.36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260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260</v>
      </c>
      <c r="BM135" s="135" t="s">
        <v>866</v>
      </c>
    </row>
    <row r="136" spans="2:65" s="1" customFormat="1" ht="11.25">
      <c r="B136" s="28"/>
      <c r="D136" s="137" t="s">
        <v>229</v>
      </c>
      <c r="F136" s="138" t="s">
        <v>468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" customFormat="1" ht="24.2" customHeight="1">
      <c r="B137" s="28"/>
      <c r="C137" s="123" t="s">
        <v>263</v>
      </c>
      <c r="D137" s="123" t="s">
        <v>223</v>
      </c>
      <c r="E137" s="124" t="s">
        <v>312</v>
      </c>
      <c r="F137" s="125" t="s">
        <v>313</v>
      </c>
      <c r="G137" s="126" t="s">
        <v>226</v>
      </c>
      <c r="H137" s="127">
        <v>20.36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3.0000000000000001E-5</v>
      </c>
      <c r="R137" s="133">
        <f>Q137*H137</f>
        <v>6.1079999999999999E-4</v>
      </c>
      <c r="S137" s="133">
        <v>0</v>
      </c>
      <c r="T137" s="134">
        <f>S137*H137</f>
        <v>0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867</v>
      </c>
    </row>
    <row r="138" spans="2:65" s="1" customFormat="1" ht="11.25">
      <c r="B138" s="28"/>
      <c r="D138" s="137" t="s">
        <v>229</v>
      </c>
      <c r="F138" s="138" t="s">
        <v>470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268</v>
      </c>
      <c r="D139" s="123" t="s">
        <v>223</v>
      </c>
      <c r="E139" s="124" t="s">
        <v>317</v>
      </c>
      <c r="F139" s="125" t="s">
        <v>318</v>
      </c>
      <c r="G139" s="126" t="s">
        <v>226</v>
      </c>
      <c r="H139" s="127">
        <v>20.36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7.5799999999999999E-3</v>
      </c>
      <c r="R139" s="133">
        <f>Q139*H139</f>
        <v>0.15432879999999999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868</v>
      </c>
    </row>
    <row r="140" spans="2:65" s="1" customFormat="1" ht="11.25">
      <c r="B140" s="28"/>
      <c r="D140" s="137" t="s">
        <v>229</v>
      </c>
      <c r="F140" s="138" t="s">
        <v>472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220</v>
      </c>
      <c r="D141" s="123" t="s">
        <v>223</v>
      </c>
      <c r="E141" s="124" t="s">
        <v>322</v>
      </c>
      <c r="F141" s="125" t="s">
        <v>323</v>
      </c>
      <c r="G141" s="126" t="s">
        <v>226</v>
      </c>
      <c r="H141" s="127">
        <v>20.36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3.0000000000000001E-3</v>
      </c>
      <c r="T141" s="134">
        <f>S141*H141</f>
        <v>6.1080000000000002E-2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869</v>
      </c>
    </row>
    <row r="142" spans="2:65" s="1" customFormat="1" ht="11.25">
      <c r="B142" s="28"/>
      <c r="D142" s="137" t="s">
        <v>229</v>
      </c>
      <c r="F142" s="138" t="s">
        <v>474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23" t="s">
        <v>278</v>
      </c>
      <c r="D143" s="123" t="s">
        <v>223</v>
      </c>
      <c r="E143" s="124" t="s">
        <v>327</v>
      </c>
      <c r="F143" s="125" t="s">
        <v>328</v>
      </c>
      <c r="G143" s="126" t="s">
        <v>226</v>
      </c>
      <c r="H143" s="127">
        <v>20.36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2.9999999999999997E-4</v>
      </c>
      <c r="R143" s="133">
        <f>Q143*H143</f>
        <v>6.1079999999999997E-3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870</v>
      </c>
    </row>
    <row r="144" spans="2:65" s="1" customFormat="1" ht="11.25">
      <c r="B144" s="28"/>
      <c r="D144" s="137" t="s">
        <v>229</v>
      </c>
      <c r="F144" s="138" t="s">
        <v>476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49.15" customHeight="1">
      <c r="B145" s="28"/>
      <c r="C145" s="149" t="s">
        <v>282</v>
      </c>
      <c r="D145" s="149" t="s">
        <v>269</v>
      </c>
      <c r="E145" s="150" t="s">
        <v>331</v>
      </c>
      <c r="F145" s="151" t="s">
        <v>332</v>
      </c>
      <c r="G145" s="152" t="s">
        <v>226</v>
      </c>
      <c r="H145" s="153">
        <v>22.396000000000001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2.5999999999999999E-3</v>
      </c>
      <c r="R145" s="133">
        <f>Q145*H145</f>
        <v>5.8229599999999999E-2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871</v>
      </c>
    </row>
    <row r="146" spans="2:65" s="11" customFormat="1" ht="11.25">
      <c r="B146" s="141"/>
      <c r="D146" s="142" t="s">
        <v>247</v>
      </c>
      <c r="F146" s="143" t="s">
        <v>872</v>
      </c>
      <c r="H146" s="144">
        <v>22.396000000000001</v>
      </c>
      <c r="I146" s="145"/>
      <c r="L146" s="141"/>
      <c r="M146" s="146"/>
      <c r="T146" s="147"/>
      <c r="AT146" s="148" t="s">
        <v>247</v>
      </c>
      <c r="AU146" s="148" t="s">
        <v>85</v>
      </c>
      <c r="AV146" s="11" t="s">
        <v>87</v>
      </c>
      <c r="AW146" s="11" t="s">
        <v>4</v>
      </c>
      <c r="AX146" s="11" t="s">
        <v>85</v>
      </c>
      <c r="AY146" s="148" t="s">
        <v>222</v>
      </c>
    </row>
    <row r="147" spans="2:65" s="1" customFormat="1" ht="24.2" customHeight="1">
      <c r="B147" s="28"/>
      <c r="C147" s="123" t="s">
        <v>8</v>
      </c>
      <c r="D147" s="123" t="s">
        <v>223</v>
      </c>
      <c r="E147" s="124" t="s">
        <v>336</v>
      </c>
      <c r="F147" s="125" t="s">
        <v>337</v>
      </c>
      <c r="G147" s="126" t="s">
        <v>338</v>
      </c>
      <c r="H147" s="127">
        <v>21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1061</v>
      </c>
    </row>
    <row r="148" spans="2:65" s="1" customFormat="1" ht="11.25">
      <c r="B148" s="28"/>
      <c r="D148" s="137" t="s">
        <v>229</v>
      </c>
      <c r="F148" s="138" t="s">
        <v>340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21.75" customHeight="1">
      <c r="B149" s="28"/>
      <c r="C149" s="123" t="s">
        <v>290</v>
      </c>
      <c r="D149" s="123" t="s">
        <v>223</v>
      </c>
      <c r="E149" s="124" t="s">
        <v>342</v>
      </c>
      <c r="F149" s="125" t="s">
        <v>343</v>
      </c>
      <c r="G149" s="126" t="s">
        <v>338</v>
      </c>
      <c r="H149" s="127">
        <v>18.22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2.9999999999999997E-4</v>
      </c>
      <c r="T149" s="134">
        <f>S149*H149</f>
        <v>5.4659999999999995E-3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874</v>
      </c>
    </row>
    <row r="150" spans="2:65" s="1" customFormat="1" ht="11.25">
      <c r="B150" s="28"/>
      <c r="D150" s="137" t="s">
        <v>229</v>
      </c>
      <c r="F150" s="138" t="s">
        <v>481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" customFormat="1" ht="16.5" customHeight="1">
      <c r="B151" s="28"/>
      <c r="C151" s="123" t="s">
        <v>294</v>
      </c>
      <c r="D151" s="123" t="s">
        <v>223</v>
      </c>
      <c r="E151" s="124" t="s">
        <v>347</v>
      </c>
      <c r="F151" s="125" t="s">
        <v>348</v>
      </c>
      <c r="G151" s="126" t="s">
        <v>338</v>
      </c>
      <c r="H151" s="127">
        <v>18.22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1.0000000000000001E-5</v>
      </c>
      <c r="R151" s="133">
        <f>Q151*H151</f>
        <v>1.8220000000000001E-4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875</v>
      </c>
    </row>
    <row r="152" spans="2:65" s="1" customFormat="1" ht="11.25">
      <c r="B152" s="28"/>
      <c r="D152" s="137" t="s">
        <v>229</v>
      </c>
      <c r="F152" s="138" t="s">
        <v>483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16.5" customHeight="1">
      <c r="B153" s="28"/>
      <c r="C153" s="149" t="s">
        <v>299</v>
      </c>
      <c r="D153" s="149" t="s">
        <v>269</v>
      </c>
      <c r="E153" s="150" t="s">
        <v>352</v>
      </c>
      <c r="F153" s="151" t="s">
        <v>353</v>
      </c>
      <c r="G153" s="152" t="s">
        <v>338</v>
      </c>
      <c r="H153" s="153">
        <v>18.584</v>
      </c>
      <c r="I153" s="154"/>
      <c r="J153" s="155">
        <f>ROUND(I153*H153,2)</f>
        <v>0</v>
      </c>
      <c r="K153" s="156"/>
      <c r="L153" s="157"/>
      <c r="M153" s="158" t="s">
        <v>1</v>
      </c>
      <c r="N153" s="159" t="s">
        <v>42</v>
      </c>
      <c r="P153" s="133">
        <f>O153*H153</f>
        <v>0</v>
      </c>
      <c r="Q153" s="133">
        <v>8.0000000000000007E-5</v>
      </c>
      <c r="R153" s="133">
        <f>Q153*H153</f>
        <v>1.4867200000000002E-3</v>
      </c>
      <c r="S153" s="133">
        <v>0</v>
      </c>
      <c r="T153" s="134">
        <f>S153*H153</f>
        <v>0</v>
      </c>
      <c r="AR153" s="135" t="s">
        <v>272</v>
      </c>
      <c r="AT153" s="135" t="s">
        <v>269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876</v>
      </c>
    </row>
    <row r="154" spans="2:65" s="11" customFormat="1" ht="11.25">
      <c r="B154" s="141"/>
      <c r="D154" s="142" t="s">
        <v>247</v>
      </c>
      <c r="F154" s="143" t="s">
        <v>877</v>
      </c>
      <c r="H154" s="144">
        <v>18.584</v>
      </c>
      <c r="I154" s="145"/>
      <c r="L154" s="141"/>
      <c r="M154" s="146"/>
      <c r="T154" s="147"/>
      <c r="AT154" s="148" t="s">
        <v>247</v>
      </c>
      <c r="AU154" s="148" t="s">
        <v>85</v>
      </c>
      <c r="AV154" s="11" t="s">
        <v>87</v>
      </c>
      <c r="AW154" s="11" t="s">
        <v>4</v>
      </c>
      <c r="AX154" s="11" t="s">
        <v>85</v>
      </c>
      <c r="AY154" s="148" t="s">
        <v>222</v>
      </c>
    </row>
    <row r="155" spans="2:65" s="1" customFormat="1" ht="44.25" customHeight="1">
      <c r="B155" s="28"/>
      <c r="C155" s="123" t="s">
        <v>260</v>
      </c>
      <c r="D155" s="123" t="s">
        <v>223</v>
      </c>
      <c r="E155" s="124" t="s">
        <v>367</v>
      </c>
      <c r="F155" s="125" t="s">
        <v>368</v>
      </c>
      <c r="G155" s="126" t="s">
        <v>302</v>
      </c>
      <c r="H155" s="160"/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878</v>
      </c>
    </row>
    <row r="156" spans="2:65" s="1" customFormat="1" ht="11.25">
      <c r="B156" s="28"/>
      <c r="D156" s="137" t="s">
        <v>229</v>
      </c>
      <c r="F156" s="138" t="s">
        <v>491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389</v>
      </c>
      <c r="F157" s="115" t="s">
        <v>390</v>
      </c>
      <c r="I157" s="116"/>
      <c r="J157" s="117">
        <f>BK157</f>
        <v>0</v>
      </c>
      <c r="L157" s="113"/>
      <c r="M157" s="118"/>
      <c r="P157" s="119">
        <f>SUM(P158:P169)</f>
        <v>0</v>
      </c>
      <c r="R157" s="119">
        <f>SUM(R158:R169)</f>
        <v>0.14212840000000002</v>
      </c>
      <c r="T157" s="120">
        <f>SUM(T158:T169)</f>
        <v>2.6703500000000002E-2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SUM(BK158:BK169)</f>
        <v>0</v>
      </c>
    </row>
    <row r="158" spans="2:65" s="1" customFormat="1" ht="16.5" customHeight="1">
      <c r="B158" s="28"/>
      <c r="C158" s="123" t="s">
        <v>311</v>
      </c>
      <c r="D158" s="123" t="s">
        <v>223</v>
      </c>
      <c r="E158" s="124" t="s">
        <v>391</v>
      </c>
      <c r="F158" s="125" t="s">
        <v>392</v>
      </c>
      <c r="G158" s="126" t="s">
        <v>226</v>
      </c>
      <c r="H158" s="127">
        <v>84.17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1E-3</v>
      </c>
      <c r="R158" s="133">
        <f>Q158*H158</f>
        <v>8.4170000000000009E-2</v>
      </c>
      <c r="S158" s="133">
        <v>3.1E-4</v>
      </c>
      <c r="T158" s="134">
        <f>S158*H158</f>
        <v>2.60927E-2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879</v>
      </c>
    </row>
    <row r="159" spans="2:65" s="1" customFormat="1" ht="11.25">
      <c r="B159" s="28"/>
      <c r="D159" s="137" t="s">
        <v>229</v>
      </c>
      <c r="F159" s="138" t="s">
        <v>493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316</v>
      </c>
      <c r="D160" s="123" t="s">
        <v>223</v>
      </c>
      <c r="E160" s="124" t="s">
        <v>396</v>
      </c>
      <c r="F160" s="125" t="s">
        <v>397</v>
      </c>
      <c r="G160" s="126" t="s">
        <v>226</v>
      </c>
      <c r="H160" s="127">
        <v>84.17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880</v>
      </c>
    </row>
    <row r="161" spans="2:65" s="1" customFormat="1" ht="11.25">
      <c r="B161" s="28"/>
      <c r="D161" s="137" t="s">
        <v>229</v>
      </c>
      <c r="F161" s="138" t="s">
        <v>495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24.2" customHeight="1">
      <c r="B162" s="28"/>
      <c r="C162" s="123" t="s">
        <v>321</v>
      </c>
      <c r="D162" s="123" t="s">
        <v>223</v>
      </c>
      <c r="E162" s="124" t="s">
        <v>401</v>
      </c>
      <c r="F162" s="125" t="s">
        <v>402</v>
      </c>
      <c r="G162" s="126" t="s">
        <v>226</v>
      </c>
      <c r="H162" s="127">
        <v>20.36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0</v>
      </c>
      <c r="R162" s="133">
        <f>Q162*H162</f>
        <v>0</v>
      </c>
      <c r="S162" s="133">
        <v>3.0000000000000001E-5</v>
      </c>
      <c r="T162" s="134">
        <f>S162*H162</f>
        <v>6.1079999999999999E-4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1062</v>
      </c>
    </row>
    <row r="163" spans="2:65" s="1" customFormat="1" ht="11.25">
      <c r="B163" s="28"/>
      <c r="D163" s="137" t="s">
        <v>229</v>
      </c>
      <c r="F163" s="138" t="s">
        <v>404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16.5" customHeight="1">
      <c r="B164" s="28"/>
      <c r="C164" s="149" t="s">
        <v>326</v>
      </c>
      <c r="D164" s="149" t="s">
        <v>269</v>
      </c>
      <c r="E164" s="150" t="s">
        <v>406</v>
      </c>
      <c r="F164" s="151" t="s">
        <v>407</v>
      </c>
      <c r="G164" s="152" t="s">
        <v>226</v>
      </c>
      <c r="H164" s="153">
        <v>21.378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8.9999999999999998E-4</v>
      </c>
      <c r="R164" s="133">
        <f>Q164*H164</f>
        <v>1.9240199999999999E-2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1063</v>
      </c>
    </row>
    <row r="165" spans="2:65" s="11" customFormat="1" ht="11.25">
      <c r="B165" s="141"/>
      <c r="D165" s="142" t="s">
        <v>247</v>
      </c>
      <c r="F165" s="143" t="s">
        <v>883</v>
      </c>
      <c r="H165" s="144">
        <v>21.378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33" customHeight="1">
      <c r="B166" s="28"/>
      <c r="C166" s="123" t="s">
        <v>7</v>
      </c>
      <c r="D166" s="123" t="s">
        <v>223</v>
      </c>
      <c r="E166" s="124" t="s">
        <v>411</v>
      </c>
      <c r="F166" s="125" t="s">
        <v>412</v>
      </c>
      <c r="G166" s="126" t="s">
        <v>226</v>
      </c>
      <c r="H166" s="127">
        <v>84.17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2.0000000000000001E-4</v>
      </c>
      <c r="R166" s="133">
        <f>Q166*H166</f>
        <v>1.6834000000000002E-2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884</v>
      </c>
    </row>
    <row r="167" spans="2:65" s="1" customFormat="1" ht="11.25">
      <c r="B167" s="28"/>
      <c r="D167" s="137" t="s">
        <v>229</v>
      </c>
      <c r="F167" s="138" t="s">
        <v>500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37.9" customHeight="1">
      <c r="B168" s="28"/>
      <c r="C168" s="123" t="s">
        <v>335</v>
      </c>
      <c r="D168" s="123" t="s">
        <v>223</v>
      </c>
      <c r="E168" s="124" t="s">
        <v>416</v>
      </c>
      <c r="F168" s="125" t="s">
        <v>417</v>
      </c>
      <c r="G168" s="126" t="s">
        <v>226</v>
      </c>
      <c r="H168" s="127">
        <v>84.17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2.5999999999999998E-4</v>
      </c>
      <c r="R168" s="133">
        <f>Q168*H168</f>
        <v>2.1884199999999999E-2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885</v>
      </c>
    </row>
    <row r="169" spans="2:65" s="1" customFormat="1" ht="11.25">
      <c r="B169" s="28"/>
      <c r="D169" s="137" t="s">
        <v>229</v>
      </c>
      <c r="F169" s="138" t="s">
        <v>502</v>
      </c>
      <c r="I169" s="139"/>
      <c r="L169" s="28"/>
      <c r="M169" s="161"/>
      <c r="N169" s="162"/>
      <c r="O169" s="162"/>
      <c r="P169" s="162"/>
      <c r="Q169" s="162"/>
      <c r="R169" s="162"/>
      <c r="S169" s="162"/>
      <c r="T169" s="163"/>
      <c r="AT169" s="13" t="s">
        <v>229</v>
      </c>
      <c r="AU169" s="13" t="s">
        <v>85</v>
      </c>
    </row>
    <row r="170" spans="2:65" s="1" customFormat="1" ht="6.95" customHeight="1"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28"/>
    </row>
  </sheetData>
  <sheetProtection algorithmName="SHA-512" hashValue="G1pr4ue3CEuvFg6T2CyNkvLGg4k59D+jDoAuC7CfVK6qJaw3LINZo3Sb7wGZ35kDHgUr5+eqCTPdcIG2djmnTg==" saltValue="eSMkZuray/Q7GnLm/AF3q1hvzehTAyEPDBspMlm5jJCysN0M3pdNDeURlbEDLdTkNW0vFEOcIB7iYng0IkhvCQ==" spinCount="100000" sheet="1" objects="1" scenarios="1" formatColumns="0" formatRows="0" autoFilter="0"/>
  <autoFilter ref="C119:K169" xr:uid="{00000000-0009-0000-0000-00001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1A00-000000000000}"/>
    <hyperlink ref="F126" r:id="rId2" xr:uid="{00000000-0004-0000-1A00-000001000000}"/>
    <hyperlink ref="F128" r:id="rId3" xr:uid="{00000000-0004-0000-1A00-000002000000}"/>
    <hyperlink ref="F130" r:id="rId4" xr:uid="{00000000-0004-0000-1A00-000003000000}"/>
    <hyperlink ref="F133" r:id="rId5" xr:uid="{00000000-0004-0000-1A00-000004000000}"/>
    <hyperlink ref="F136" r:id="rId6" xr:uid="{00000000-0004-0000-1A00-000005000000}"/>
    <hyperlink ref="F138" r:id="rId7" xr:uid="{00000000-0004-0000-1A00-000006000000}"/>
    <hyperlink ref="F140" r:id="rId8" xr:uid="{00000000-0004-0000-1A00-000007000000}"/>
    <hyperlink ref="F142" r:id="rId9" xr:uid="{00000000-0004-0000-1A00-000008000000}"/>
    <hyperlink ref="F144" r:id="rId10" xr:uid="{00000000-0004-0000-1A00-000009000000}"/>
    <hyperlink ref="F148" r:id="rId11" xr:uid="{00000000-0004-0000-1A00-00000A000000}"/>
    <hyperlink ref="F150" r:id="rId12" xr:uid="{00000000-0004-0000-1A00-00000B000000}"/>
    <hyperlink ref="F152" r:id="rId13" xr:uid="{00000000-0004-0000-1A00-00000C000000}"/>
    <hyperlink ref="F156" r:id="rId14" xr:uid="{00000000-0004-0000-1A00-00000D000000}"/>
    <hyperlink ref="F159" r:id="rId15" xr:uid="{00000000-0004-0000-1A00-00000E000000}"/>
    <hyperlink ref="F161" r:id="rId16" xr:uid="{00000000-0004-0000-1A00-00000F000000}"/>
    <hyperlink ref="F163" r:id="rId17" xr:uid="{00000000-0004-0000-1A00-000010000000}"/>
    <hyperlink ref="F167" r:id="rId18" xr:uid="{00000000-0004-0000-1A00-000011000000}"/>
    <hyperlink ref="F169" r:id="rId19" xr:uid="{00000000-0004-0000-1A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2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165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1064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ROUND(J124,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ROUND((SUM(BE124:BE214)),  2)</f>
        <v>0</v>
      </c>
      <c r="I33" s="88">
        <v>0.21</v>
      </c>
      <c r="J33" s="87">
        <f>ROUND(((SUM(BE124:BE214))*I33),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ROUND((SUM(BF124:BF214)),  2)</f>
        <v>0</v>
      </c>
      <c r="I34" s="88">
        <v>0.12</v>
      </c>
      <c r="J34" s="87">
        <f>ROUND(((SUM(BF124:BF214))*I34),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ROUND((SUM(BG124:BG214)),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ROUND((SUM(BH124:BH214)),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ROUND((SUM(BI124:BI214)),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314 - Místnost č.314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J124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J125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J138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J145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J152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J167</f>
        <v>0</v>
      </c>
      <c r="L102" s="100"/>
    </row>
    <row r="103" spans="2:12" s="8" customFormat="1" ht="24.95" customHeight="1">
      <c r="B103" s="100"/>
      <c r="D103" s="101" t="s">
        <v>205</v>
      </c>
      <c r="E103" s="102"/>
      <c r="F103" s="102"/>
      <c r="G103" s="102"/>
      <c r="H103" s="102"/>
      <c r="I103" s="102"/>
      <c r="J103" s="103">
        <f>J194</f>
        <v>0</v>
      </c>
      <c r="L103" s="100"/>
    </row>
    <row r="104" spans="2:12" s="8" customFormat="1" ht="24.95" customHeight="1">
      <c r="B104" s="100"/>
      <c r="D104" s="101" t="s">
        <v>206</v>
      </c>
      <c r="E104" s="102"/>
      <c r="F104" s="102"/>
      <c r="G104" s="102"/>
      <c r="H104" s="102"/>
      <c r="I104" s="102"/>
      <c r="J104" s="103">
        <f>J202</f>
        <v>0</v>
      </c>
      <c r="L104" s="100"/>
    </row>
    <row r="105" spans="2:12" s="1" customFormat="1" ht="21.75" customHeight="1">
      <c r="B105" s="28"/>
      <c r="L105" s="28"/>
    </row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4.95" customHeight="1">
      <c r="B111" s="28"/>
      <c r="C111" s="17" t="s">
        <v>207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16</v>
      </c>
      <c r="L113" s="28"/>
    </row>
    <row r="114" spans="2:65" s="1" customFormat="1" ht="26.25" customHeight="1">
      <c r="B114" s="28"/>
      <c r="E114" s="206" t="str">
        <f>E7</f>
        <v>NÁŠLAPNÉ VRSTVY, AKUST. PODHLEDY, VÝMALBA A VÝMĚNA ZASKLENÍ MŠ A ZŠ.17.LISTOPADU</v>
      </c>
      <c r="F114" s="207"/>
      <c r="G114" s="207"/>
      <c r="H114" s="207"/>
      <c r="L114" s="28"/>
    </row>
    <row r="115" spans="2:65" s="1" customFormat="1" ht="12" customHeight="1">
      <c r="B115" s="28"/>
      <c r="C115" s="23" t="s">
        <v>194</v>
      </c>
      <c r="L115" s="28"/>
    </row>
    <row r="116" spans="2:65" s="1" customFormat="1" ht="16.5" customHeight="1">
      <c r="B116" s="28"/>
      <c r="E116" s="202" t="str">
        <f>E9</f>
        <v>314 - Místnost č.314</v>
      </c>
      <c r="F116" s="208"/>
      <c r="G116" s="208"/>
      <c r="H116" s="208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20</v>
      </c>
      <c r="F118" s="21" t="str">
        <f>F12</f>
        <v xml:space="preserve"> </v>
      </c>
      <c r="I118" s="23" t="s">
        <v>22</v>
      </c>
      <c r="J118" s="48" t="str">
        <f>IF(J12="","",J12)</f>
        <v>4. 4. 2025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24</v>
      </c>
      <c r="F120" s="21" t="str">
        <f>E15</f>
        <v>Město Kopřivnice</v>
      </c>
      <c r="I120" s="23" t="s">
        <v>30</v>
      </c>
      <c r="J120" s="26" t="str">
        <f>E21</f>
        <v>Ing. Jan Stuchlík</v>
      </c>
      <c r="L120" s="28"/>
    </row>
    <row r="121" spans="2:65" s="1" customFormat="1" ht="15.2" customHeight="1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>Ladislav Pekárek</v>
      </c>
      <c r="L121" s="28"/>
    </row>
    <row r="122" spans="2:65" s="1" customFormat="1" ht="10.35" customHeight="1">
      <c r="B122" s="28"/>
      <c r="L122" s="28"/>
    </row>
    <row r="123" spans="2:65" s="9" customFormat="1" ht="29.25" customHeight="1">
      <c r="B123" s="104"/>
      <c r="C123" s="105" t="s">
        <v>208</v>
      </c>
      <c r="D123" s="106" t="s">
        <v>62</v>
      </c>
      <c r="E123" s="106" t="s">
        <v>58</v>
      </c>
      <c r="F123" s="106" t="s">
        <v>59</v>
      </c>
      <c r="G123" s="106" t="s">
        <v>209</v>
      </c>
      <c r="H123" s="106" t="s">
        <v>210</v>
      </c>
      <c r="I123" s="106" t="s">
        <v>211</v>
      </c>
      <c r="J123" s="107" t="s">
        <v>198</v>
      </c>
      <c r="K123" s="108" t="s">
        <v>212</v>
      </c>
      <c r="L123" s="104"/>
      <c r="M123" s="55" t="s">
        <v>1</v>
      </c>
      <c r="N123" s="56" t="s">
        <v>41</v>
      </c>
      <c r="O123" s="56" t="s">
        <v>213</v>
      </c>
      <c r="P123" s="56" t="s">
        <v>214</v>
      </c>
      <c r="Q123" s="56" t="s">
        <v>215</v>
      </c>
      <c r="R123" s="56" t="s">
        <v>216</v>
      </c>
      <c r="S123" s="56" t="s">
        <v>217</v>
      </c>
      <c r="T123" s="57" t="s">
        <v>218</v>
      </c>
    </row>
    <row r="124" spans="2:65" s="1" customFormat="1" ht="22.9" customHeight="1">
      <c r="B124" s="28"/>
      <c r="C124" s="60" t="s">
        <v>219</v>
      </c>
      <c r="J124" s="109">
        <f>BK124</f>
        <v>0</v>
      </c>
      <c r="L124" s="28"/>
      <c r="M124" s="58"/>
      <c r="N124" s="49"/>
      <c r="O124" s="49"/>
      <c r="P124" s="110">
        <f>P125+P128+P138+P145+P152+P167+P194+P202</f>
        <v>0</v>
      </c>
      <c r="Q124" s="49"/>
      <c r="R124" s="110">
        <f>R125+R128+R138+R145+R152+R167+R194+R202</f>
        <v>2.73071712</v>
      </c>
      <c r="S124" s="49"/>
      <c r="T124" s="111">
        <f>T125+T128+T138+T145+T152+T167+T194+T202</f>
        <v>0.33796310000000007</v>
      </c>
      <c r="AT124" s="13" t="s">
        <v>76</v>
      </c>
      <c r="AU124" s="13" t="s">
        <v>200</v>
      </c>
      <c r="BK124" s="112">
        <f>BK125+BK128+BK138+BK145+BK152+BK167+BK194+BK202</f>
        <v>0</v>
      </c>
    </row>
    <row r="125" spans="2:65" s="10" customFormat="1" ht="25.9" customHeight="1">
      <c r="B125" s="113"/>
      <c r="D125" s="114" t="s">
        <v>76</v>
      </c>
      <c r="E125" s="115" t="s">
        <v>220</v>
      </c>
      <c r="F125" s="115" t="s">
        <v>221</v>
      </c>
      <c r="I125" s="116"/>
      <c r="J125" s="117">
        <f>BK125</f>
        <v>0</v>
      </c>
      <c r="L125" s="113"/>
      <c r="M125" s="118"/>
      <c r="P125" s="119">
        <f>SUM(P126:P127)</f>
        <v>0</v>
      </c>
      <c r="R125" s="119">
        <f>SUM(R126:R127)</f>
        <v>3.5648000000000003E-3</v>
      </c>
      <c r="T125" s="120">
        <f>SUM(T126:T127)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SUM(BK126:BK127)</f>
        <v>0</v>
      </c>
    </row>
    <row r="126" spans="2:65" s="1" customFormat="1" ht="37.9" customHeight="1">
      <c r="B126" s="28"/>
      <c r="C126" s="123" t="s">
        <v>85</v>
      </c>
      <c r="D126" s="123" t="s">
        <v>223</v>
      </c>
      <c r="E126" s="124" t="s">
        <v>224</v>
      </c>
      <c r="F126" s="125" t="s">
        <v>225</v>
      </c>
      <c r="G126" s="126" t="s">
        <v>226</v>
      </c>
      <c r="H126" s="127">
        <v>89.12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4.0000000000000003E-5</v>
      </c>
      <c r="R126" s="133">
        <f>Q126*H126</f>
        <v>3.5648000000000003E-3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1065</v>
      </c>
    </row>
    <row r="127" spans="2:65" s="1" customFormat="1" ht="11.25">
      <c r="B127" s="28"/>
      <c r="D127" s="137" t="s">
        <v>229</v>
      </c>
      <c r="F127" s="138" t="s">
        <v>230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0" customFormat="1" ht="25.9" customHeight="1">
      <c r="B128" s="113"/>
      <c r="D128" s="114" t="s">
        <v>76</v>
      </c>
      <c r="E128" s="115" t="s">
        <v>231</v>
      </c>
      <c r="F128" s="115" t="s">
        <v>232</v>
      </c>
      <c r="I128" s="116"/>
      <c r="J128" s="117">
        <f>BK128</f>
        <v>0</v>
      </c>
      <c r="L128" s="113"/>
      <c r="M128" s="118"/>
      <c r="P128" s="119">
        <f>SUM(P129:P137)</f>
        <v>0</v>
      </c>
      <c r="R128" s="119">
        <f>SUM(R129:R137)</f>
        <v>0</v>
      </c>
      <c r="T128" s="120">
        <f>SUM(T129:T137)</f>
        <v>0</v>
      </c>
      <c r="AR128" s="114" t="s">
        <v>85</v>
      </c>
      <c r="AT128" s="121" t="s">
        <v>76</v>
      </c>
      <c r="AU128" s="121" t="s">
        <v>77</v>
      </c>
      <c r="AY128" s="114" t="s">
        <v>222</v>
      </c>
      <c r="BK128" s="122">
        <f>SUM(BK129:BK137)</f>
        <v>0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233</v>
      </c>
      <c r="F129" s="125" t="s">
        <v>234</v>
      </c>
      <c r="G129" s="126" t="s">
        <v>235</v>
      </c>
      <c r="H129" s="127">
        <v>0.33800000000000002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888</v>
      </c>
    </row>
    <row r="130" spans="2:65" s="1" customFormat="1" ht="11.25">
      <c r="B130" s="28"/>
      <c r="D130" s="137" t="s">
        <v>229</v>
      </c>
      <c r="F130" s="138" t="s">
        <v>430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33" customHeight="1">
      <c r="B131" s="28"/>
      <c r="C131" s="123" t="s">
        <v>238</v>
      </c>
      <c r="D131" s="123" t="s">
        <v>223</v>
      </c>
      <c r="E131" s="124" t="s">
        <v>239</v>
      </c>
      <c r="F131" s="125" t="s">
        <v>240</v>
      </c>
      <c r="G131" s="126" t="s">
        <v>235</v>
      </c>
      <c r="H131" s="127">
        <v>0.33800000000000002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889</v>
      </c>
    </row>
    <row r="132" spans="2:65" s="1" customFormat="1" ht="11.25">
      <c r="B132" s="28"/>
      <c r="D132" s="137" t="s">
        <v>229</v>
      </c>
      <c r="F132" s="138" t="s">
        <v>432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44.25" customHeight="1">
      <c r="B133" s="28"/>
      <c r="C133" s="123" t="s">
        <v>227</v>
      </c>
      <c r="D133" s="123" t="s">
        <v>223</v>
      </c>
      <c r="E133" s="124" t="s">
        <v>243</v>
      </c>
      <c r="F133" s="125" t="s">
        <v>244</v>
      </c>
      <c r="G133" s="126" t="s">
        <v>235</v>
      </c>
      <c r="H133" s="127">
        <v>4.7320000000000002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890</v>
      </c>
    </row>
    <row r="134" spans="2:65" s="1" customFormat="1" ht="11.25">
      <c r="B134" s="28"/>
      <c r="D134" s="137" t="s">
        <v>229</v>
      </c>
      <c r="F134" s="138" t="s">
        <v>434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1" customFormat="1" ht="11.25">
      <c r="B135" s="141"/>
      <c r="D135" s="142" t="s">
        <v>247</v>
      </c>
      <c r="F135" s="143" t="s">
        <v>891</v>
      </c>
      <c r="H135" s="144">
        <v>4.7320000000000002</v>
      </c>
      <c r="I135" s="145"/>
      <c r="L135" s="141"/>
      <c r="M135" s="146"/>
      <c r="T135" s="147"/>
      <c r="AT135" s="148" t="s">
        <v>247</v>
      </c>
      <c r="AU135" s="148" t="s">
        <v>85</v>
      </c>
      <c r="AV135" s="11" t="s">
        <v>87</v>
      </c>
      <c r="AW135" s="11" t="s">
        <v>4</v>
      </c>
      <c r="AX135" s="11" t="s">
        <v>85</v>
      </c>
      <c r="AY135" s="148" t="s">
        <v>222</v>
      </c>
    </row>
    <row r="136" spans="2:65" s="1" customFormat="1" ht="44.25" customHeight="1">
      <c r="B136" s="28"/>
      <c r="C136" s="123" t="s">
        <v>249</v>
      </c>
      <c r="D136" s="123" t="s">
        <v>223</v>
      </c>
      <c r="E136" s="124" t="s">
        <v>250</v>
      </c>
      <c r="F136" s="125" t="s">
        <v>251</v>
      </c>
      <c r="G136" s="126" t="s">
        <v>235</v>
      </c>
      <c r="H136" s="127">
        <v>0.33800000000000002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227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227</v>
      </c>
      <c r="BM136" s="135" t="s">
        <v>892</v>
      </c>
    </row>
    <row r="137" spans="2:65" s="1" customFormat="1" ht="11.25">
      <c r="B137" s="28"/>
      <c r="D137" s="137" t="s">
        <v>229</v>
      </c>
      <c r="F137" s="138" t="s">
        <v>437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438</v>
      </c>
      <c r="F138" s="115" t="s">
        <v>439</v>
      </c>
      <c r="I138" s="116"/>
      <c r="J138" s="117">
        <f>BK138</f>
        <v>0</v>
      </c>
      <c r="L138" s="113"/>
      <c r="M138" s="118"/>
      <c r="P138" s="119">
        <f>SUM(P139:P144)</f>
        <v>0</v>
      </c>
      <c r="R138" s="119">
        <f>SUM(R139:R144)</f>
        <v>0.12852</v>
      </c>
      <c r="T138" s="120">
        <f>SUM(T139:T144)</f>
        <v>0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SUM(BK139:BK144)</f>
        <v>0</v>
      </c>
    </row>
    <row r="139" spans="2:65" s="1" customFormat="1" ht="44.25" customHeight="1">
      <c r="B139" s="28"/>
      <c r="C139" s="123" t="s">
        <v>256</v>
      </c>
      <c r="D139" s="123" t="s">
        <v>223</v>
      </c>
      <c r="E139" s="124" t="s">
        <v>440</v>
      </c>
      <c r="F139" s="125" t="s">
        <v>441</v>
      </c>
      <c r="G139" s="126" t="s">
        <v>226</v>
      </c>
      <c r="H139" s="127">
        <v>102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893</v>
      </c>
    </row>
    <row r="140" spans="2:65" s="1" customFormat="1" ht="11.25">
      <c r="B140" s="28"/>
      <c r="D140" s="137" t="s">
        <v>229</v>
      </c>
      <c r="F140" s="138" t="s">
        <v>443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49" t="s">
        <v>263</v>
      </c>
      <c r="D141" s="149" t="s">
        <v>269</v>
      </c>
      <c r="E141" s="150" t="s">
        <v>444</v>
      </c>
      <c r="F141" s="151" t="s">
        <v>445</v>
      </c>
      <c r="G141" s="152" t="s">
        <v>226</v>
      </c>
      <c r="H141" s="153">
        <v>107.1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1.1999999999999999E-3</v>
      </c>
      <c r="R141" s="133">
        <f>Q141*H141</f>
        <v>0.12852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894</v>
      </c>
    </row>
    <row r="142" spans="2:65" s="11" customFormat="1" ht="11.25">
      <c r="B142" s="141"/>
      <c r="D142" s="142" t="s">
        <v>247</v>
      </c>
      <c r="F142" s="143" t="s">
        <v>895</v>
      </c>
      <c r="H142" s="144">
        <v>107.1</v>
      </c>
      <c r="I142" s="145"/>
      <c r="L142" s="141"/>
      <c r="M142" s="146"/>
      <c r="T142" s="147"/>
      <c r="AT142" s="148" t="s">
        <v>247</v>
      </c>
      <c r="AU142" s="148" t="s">
        <v>85</v>
      </c>
      <c r="AV142" s="11" t="s">
        <v>87</v>
      </c>
      <c r="AW142" s="11" t="s">
        <v>4</v>
      </c>
      <c r="AX142" s="11" t="s">
        <v>85</v>
      </c>
      <c r="AY142" s="148" t="s">
        <v>222</v>
      </c>
    </row>
    <row r="143" spans="2:65" s="1" customFormat="1" ht="49.15" customHeight="1">
      <c r="B143" s="28"/>
      <c r="C143" s="123" t="s">
        <v>268</v>
      </c>
      <c r="D143" s="123" t="s">
        <v>223</v>
      </c>
      <c r="E143" s="124" t="s">
        <v>448</v>
      </c>
      <c r="F143" s="125" t="s">
        <v>449</v>
      </c>
      <c r="G143" s="126" t="s">
        <v>302</v>
      </c>
      <c r="H143" s="160"/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896</v>
      </c>
    </row>
    <row r="144" spans="2:65" s="1" customFormat="1" ht="11.25">
      <c r="B144" s="28"/>
      <c r="D144" s="137" t="s">
        <v>229</v>
      </c>
      <c r="F144" s="138" t="s">
        <v>451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0" customFormat="1" ht="25.9" customHeight="1">
      <c r="B145" s="113"/>
      <c r="D145" s="114" t="s">
        <v>76</v>
      </c>
      <c r="E145" s="115" t="s">
        <v>452</v>
      </c>
      <c r="F145" s="115" t="s">
        <v>453</v>
      </c>
      <c r="I145" s="116"/>
      <c r="J145" s="117">
        <f>BK145</f>
        <v>0</v>
      </c>
      <c r="L145" s="113"/>
      <c r="M145" s="118"/>
      <c r="P145" s="119">
        <f>SUM(P146:P151)</f>
        <v>0</v>
      </c>
      <c r="R145" s="119">
        <f>SUM(R146:R151)</f>
        <v>1.3810799999999999</v>
      </c>
      <c r="T145" s="120">
        <f>SUM(T146:T151)</f>
        <v>0</v>
      </c>
      <c r="AR145" s="114" t="s">
        <v>87</v>
      </c>
      <c r="AT145" s="121" t="s">
        <v>76</v>
      </c>
      <c r="AU145" s="121" t="s">
        <v>77</v>
      </c>
      <c r="AY145" s="114" t="s">
        <v>222</v>
      </c>
      <c r="BK145" s="122">
        <f>SUM(BK146:BK151)</f>
        <v>0</v>
      </c>
    </row>
    <row r="146" spans="2:65" s="1" customFormat="1" ht="55.5" customHeight="1">
      <c r="B146" s="28"/>
      <c r="C146" s="123" t="s">
        <v>220</v>
      </c>
      <c r="D146" s="123" t="s">
        <v>223</v>
      </c>
      <c r="E146" s="124" t="s">
        <v>454</v>
      </c>
      <c r="F146" s="125" t="s">
        <v>455</v>
      </c>
      <c r="G146" s="126" t="s">
        <v>226</v>
      </c>
      <c r="H146" s="127">
        <v>102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3.2499999999999999E-3</v>
      </c>
      <c r="R146" s="133">
        <f>Q146*H146</f>
        <v>0.33149999999999996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1066</v>
      </c>
    </row>
    <row r="147" spans="2:65" s="1" customFormat="1" ht="11.25">
      <c r="B147" s="28"/>
      <c r="D147" s="137" t="s">
        <v>229</v>
      </c>
      <c r="F147" s="138" t="s">
        <v>457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24.2" customHeight="1">
      <c r="B148" s="28"/>
      <c r="C148" s="149" t="s">
        <v>278</v>
      </c>
      <c r="D148" s="149" t="s">
        <v>269</v>
      </c>
      <c r="E148" s="150" t="s">
        <v>458</v>
      </c>
      <c r="F148" s="151" t="s">
        <v>459</v>
      </c>
      <c r="G148" s="152" t="s">
        <v>226</v>
      </c>
      <c r="H148" s="153">
        <v>107.1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9.7999999999999997E-3</v>
      </c>
      <c r="R148" s="133">
        <f>Q148*H148</f>
        <v>1.04958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898</v>
      </c>
    </row>
    <row r="149" spans="2:65" s="11" customFormat="1" ht="11.25">
      <c r="B149" s="141"/>
      <c r="D149" s="142" t="s">
        <v>247</v>
      </c>
      <c r="F149" s="143" t="s">
        <v>895</v>
      </c>
      <c r="H149" s="144">
        <v>107.1</v>
      </c>
      <c r="I149" s="145"/>
      <c r="L149" s="141"/>
      <c r="M149" s="146"/>
      <c r="T149" s="147"/>
      <c r="AT149" s="148" t="s">
        <v>247</v>
      </c>
      <c r="AU149" s="148" t="s">
        <v>85</v>
      </c>
      <c r="AV149" s="11" t="s">
        <v>87</v>
      </c>
      <c r="AW149" s="11" t="s">
        <v>4</v>
      </c>
      <c r="AX149" s="11" t="s">
        <v>85</v>
      </c>
      <c r="AY149" s="148" t="s">
        <v>222</v>
      </c>
    </row>
    <row r="150" spans="2:65" s="1" customFormat="1" ht="44.25" customHeight="1">
      <c r="B150" s="28"/>
      <c r="C150" s="123" t="s">
        <v>282</v>
      </c>
      <c r="D150" s="123" t="s">
        <v>223</v>
      </c>
      <c r="E150" s="124" t="s">
        <v>461</v>
      </c>
      <c r="F150" s="125" t="s">
        <v>462</v>
      </c>
      <c r="G150" s="126" t="s">
        <v>302</v>
      </c>
      <c r="H150" s="160"/>
      <c r="I150" s="128"/>
      <c r="J150" s="129">
        <f>ROUND(I150*H150,2)</f>
        <v>0</v>
      </c>
      <c r="K150" s="130"/>
      <c r="L150" s="28"/>
      <c r="M150" s="131" t="s">
        <v>1</v>
      </c>
      <c r="N150" s="132" t="s">
        <v>42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260</v>
      </c>
      <c r="AT150" s="135" t="s">
        <v>223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899</v>
      </c>
    </row>
    <row r="151" spans="2:65" s="1" customFormat="1" ht="11.25">
      <c r="B151" s="28"/>
      <c r="D151" s="137" t="s">
        <v>229</v>
      </c>
      <c r="F151" s="138" t="s">
        <v>464</v>
      </c>
      <c r="I151" s="139"/>
      <c r="L151" s="28"/>
      <c r="M151" s="140"/>
      <c r="T151" s="52"/>
      <c r="AT151" s="13" t="s">
        <v>229</v>
      </c>
      <c r="AU151" s="13" t="s">
        <v>85</v>
      </c>
    </row>
    <row r="152" spans="2:65" s="10" customFormat="1" ht="25.9" customHeight="1">
      <c r="B152" s="113"/>
      <c r="D152" s="114" t="s">
        <v>76</v>
      </c>
      <c r="E152" s="115" t="s">
        <v>254</v>
      </c>
      <c r="F152" s="115" t="s">
        <v>255</v>
      </c>
      <c r="I152" s="116"/>
      <c r="J152" s="117">
        <f>BK152</f>
        <v>0</v>
      </c>
      <c r="L152" s="113"/>
      <c r="M152" s="118"/>
      <c r="P152" s="119">
        <f>SUM(P153:P166)</f>
        <v>0</v>
      </c>
      <c r="R152" s="119">
        <f>SUM(R153:R166)</f>
        <v>2.3000000000000003E-2</v>
      </c>
      <c r="T152" s="120">
        <f>SUM(T153:T166)</f>
        <v>2.5000000000000001E-2</v>
      </c>
      <c r="AR152" s="114" t="s">
        <v>87</v>
      </c>
      <c r="AT152" s="121" t="s">
        <v>76</v>
      </c>
      <c r="AU152" s="121" t="s">
        <v>77</v>
      </c>
      <c r="AY152" s="114" t="s">
        <v>222</v>
      </c>
      <c r="BK152" s="122">
        <f>SUM(BK153:BK166)</f>
        <v>0</v>
      </c>
    </row>
    <row r="153" spans="2:65" s="1" customFormat="1" ht="24.2" customHeight="1">
      <c r="B153" s="28"/>
      <c r="C153" s="123" t="s">
        <v>8</v>
      </c>
      <c r="D153" s="123" t="s">
        <v>223</v>
      </c>
      <c r="E153" s="124" t="s">
        <v>257</v>
      </c>
      <c r="F153" s="125" t="s">
        <v>258</v>
      </c>
      <c r="G153" s="126" t="s">
        <v>259</v>
      </c>
      <c r="H153" s="127">
        <v>1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1E-3</v>
      </c>
      <c r="T153" s="134">
        <f>S153*H153</f>
        <v>1E-3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900</v>
      </c>
    </row>
    <row r="154" spans="2:65" s="1" customFormat="1" ht="11.25">
      <c r="B154" s="28"/>
      <c r="D154" s="137" t="s">
        <v>229</v>
      </c>
      <c r="F154" s="138" t="s">
        <v>466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37.9" customHeight="1">
      <c r="B155" s="28"/>
      <c r="C155" s="123" t="s">
        <v>290</v>
      </c>
      <c r="D155" s="123" t="s">
        <v>223</v>
      </c>
      <c r="E155" s="124" t="s">
        <v>264</v>
      </c>
      <c r="F155" s="125" t="s">
        <v>265</v>
      </c>
      <c r="G155" s="126" t="s">
        <v>259</v>
      </c>
      <c r="H155" s="127">
        <v>1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901</v>
      </c>
    </row>
    <row r="156" spans="2:65" s="1" customFormat="1" ht="11.25">
      <c r="B156" s="28"/>
      <c r="D156" s="137" t="s">
        <v>229</v>
      </c>
      <c r="F156" s="138" t="s">
        <v>557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33" customHeight="1">
      <c r="B157" s="28"/>
      <c r="C157" s="149" t="s">
        <v>294</v>
      </c>
      <c r="D157" s="149" t="s">
        <v>269</v>
      </c>
      <c r="E157" s="150" t="s">
        <v>270</v>
      </c>
      <c r="F157" s="151" t="s">
        <v>271</v>
      </c>
      <c r="G157" s="152" t="s">
        <v>259</v>
      </c>
      <c r="H157" s="153">
        <v>1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2.0500000000000001E-2</v>
      </c>
      <c r="R157" s="133">
        <f>Q157*H157</f>
        <v>2.0500000000000001E-2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902</v>
      </c>
    </row>
    <row r="158" spans="2:65" s="1" customFormat="1" ht="24.2" customHeight="1">
      <c r="B158" s="28"/>
      <c r="C158" s="123" t="s">
        <v>299</v>
      </c>
      <c r="D158" s="123" t="s">
        <v>223</v>
      </c>
      <c r="E158" s="124" t="s">
        <v>274</v>
      </c>
      <c r="F158" s="125" t="s">
        <v>275</v>
      </c>
      <c r="G158" s="126" t="s">
        <v>259</v>
      </c>
      <c r="H158" s="127">
        <v>1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1067</v>
      </c>
    </row>
    <row r="159" spans="2:65" s="1" customFormat="1" ht="11.25">
      <c r="B159" s="28"/>
      <c r="D159" s="137" t="s">
        <v>229</v>
      </c>
      <c r="F159" s="138" t="s">
        <v>277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16.5" customHeight="1">
      <c r="B160" s="28"/>
      <c r="C160" s="149" t="s">
        <v>260</v>
      </c>
      <c r="D160" s="149" t="s">
        <v>269</v>
      </c>
      <c r="E160" s="150" t="s">
        <v>279</v>
      </c>
      <c r="F160" s="151" t="s">
        <v>280</v>
      </c>
      <c r="G160" s="152" t="s">
        <v>259</v>
      </c>
      <c r="H160" s="153">
        <v>1</v>
      </c>
      <c r="I160" s="154"/>
      <c r="J160" s="155">
        <f>ROUND(I160*H160,2)</f>
        <v>0</v>
      </c>
      <c r="K160" s="156"/>
      <c r="L160" s="157"/>
      <c r="M160" s="158" t="s">
        <v>1</v>
      </c>
      <c r="N160" s="159" t="s">
        <v>42</v>
      </c>
      <c r="P160" s="133">
        <f>O160*H160</f>
        <v>0</v>
      </c>
      <c r="Q160" s="133">
        <v>1.4999999999999999E-4</v>
      </c>
      <c r="R160" s="133">
        <f>Q160*H160</f>
        <v>1.4999999999999999E-4</v>
      </c>
      <c r="S160" s="133">
        <v>0</v>
      </c>
      <c r="T160" s="134">
        <f>S160*H160</f>
        <v>0</v>
      </c>
      <c r="AR160" s="135" t="s">
        <v>272</v>
      </c>
      <c r="AT160" s="135" t="s">
        <v>269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1068</v>
      </c>
    </row>
    <row r="161" spans="2:65" s="1" customFormat="1" ht="16.5" customHeight="1">
      <c r="B161" s="28"/>
      <c r="C161" s="149" t="s">
        <v>311</v>
      </c>
      <c r="D161" s="149" t="s">
        <v>269</v>
      </c>
      <c r="E161" s="150" t="s">
        <v>283</v>
      </c>
      <c r="F161" s="151" t="s">
        <v>284</v>
      </c>
      <c r="G161" s="152" t="s">
        <v>259</v>
      </c>
      <c r="H161" s="153">
        <v>1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1.4999999999999999E-4</v>
      </c>
      <c r="R161" s="133">
        <f>Q161*H161</f>
        <v>1.4999999999999999E-4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1069</v>
      </c>
    </row>
    <row r="162" spans="2:65" s="1" customFormat="1" ht="24.2" customHeight="1">
      <c r="B162" s="28"/>
      <c r="C162" s="123" t="s">
        <v>316</v>
      </c>
      <c r="D162" s="123" t="s">
        <v>223</v>
      </c>
      <c r="E162" s="124" t="s">
        <v>286</v>
      </c>
      <c r="F162" s="125" t="s">
        <v>287</v>
      </c>
      <c r="G162" s="126" t="s">
        <v>259</v>
      </c>
      <c r="H162" s="127">
        <v>1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1070</v>
      </c>
    </row>
    <row r="163" spans="2:65" s="1" customFormat="1" ht="11.25">
      <c r="B163" s="28"/>
      <c r="D163" s="137" t="s">
        <v>229</v>
      </c>
      <c r="F163" s="138" t="s">
        <v>289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16.5" customHeight="1">
      <c r="B164" s="28"/>
      <c r="C164" s="149" t="s">
        <v>321</v>
      </c>
      <c r="D164" s="149" t="s">
        <v>269</v>
      </c>
      <c r="E164" s="150" t="s">
        <v>291</v>
      </c>
      <c r="F164" s="151" t="s">
        <v>292</v>
      </c>
      <c r="G164" s="152" t="s">
        <v>259</v>
      </c>
      <c r="H164" s="153">
        <v>1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2.2000000000000001E-3</v>
      </c>
      <c r="R164" s="133">
        <f>Q164*H164</f>
        <v>2.2000000000000001E-3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1071</v>
      </c>
    </row>
    <row r="165" spans="2:65" s="1" customFormat="1" ht="24.2" customHeight="1">
      <c r="B165" s="28"/>
      <c r="C165" s="123" t="s">
        <v>326</v>
      </c>
      <c r="D165" s="123" t="s">
        <v>223</v>
      </c>
      <c r="E165" s="124" t="s">
        <v>295</v>
      </c>
      <c r="F165" s="125" t="s">
        <v>296</v>
      </c>
      <c r="G165" s="126" t="s">
        <v>259</v>
      </c>
      <c r="H165" s="127">
        <v>1</v>
      </c>
      <c r="I165" s="128"/>
      <c r="J165" s="129">
        <f>ROUND(I165*H165,2)</f>
        <v>0</v>
      </c>
      <c r="K165" s="130"/>
      <c r="L165" s="28"/>
      <c r="M165" s="131" t="s">
        <v>1</v>
      </c>
      <c r="N165" s="132" t="s">
        <v>42</v>
      </c>
      <c r="P165" s="133">
        <f>O165*H165</f>
        <v>0</v>
      </c>
      <c r="Q165" s="133">
        <v>0</v>
      </c>
      <c r="R165" s="133">
        <f>Q165*H165</f>
        <v>0</v>
      </c>
      <c r="S165" s="133">
        <v>2.4E-2</v>
      </c>
      <c r="T165" s="134">
        <f>S165*H165</f>
        <v>2.4E-2</v>
      </c>
      <c r="AR165" s="135" t="s">
        <v>260</v>
      </c>
      <c r="AT165" s="135" t="s">
        <v>223</v>
      </c>
      <c r="AU165" s="135" t="s">
        <v>85</v>
      </c>
      <c r="AY165" s="13" t="s">
        <v>222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85</v>
      </c>
      <c r="BK165" s="136">
        <f>ROUND(I165*H165,2)</f>
        <v>0</v>
      </c>
      <c r="BL165" s="13" t="s">
        <v>260</v>
      </c>
      <c r="BM165" s="135" t="s">
        <v>908</v>
      </c>
    </row>
    <row r="166" spans="2:65" s="1" customFormat="1" ht="11.25">
      <c r="B166" s="28"/>
      <c r="D166" s="137" t="s">
        <v>229</v>
      </c>
      <c r="F166" s="138" t="s">
        <v>565</v>
      </c>
      <c r="I166" s="139"/>
      <c r="L166" s="28"/>
      <c r="M166" s="140"/>
      <c r="T166" s="52"/>
      <c r="AT166" s="13" t="s">
        <v>229</v>
      </c>
      <c r="AU166" s="13" t="s">
        <v>85</v>
      </c>
    </row>
    <row r="167" spans="2:65" s="10" customFormat="1" ht="25.9" customHeight="1">
      <c r="B167" s="113"/>
      <c r="D167" s="114" t="s">
        <v>76</v>
      </c>
      <c r="E167" s="115" t="s">
        <v>305</v>
      </c>
      <c r="F167" s="115" t="s">
        <v>306</v>
      </c>
      <c r="I167" s="116"/>
      <c r="J167" s="117">
        <f>BK167</f>
        <v>0</v>
      </c>
      <c r="L167" s="113"/>
      <c r="M167" s="118"/>
      <c r="P167" s="119">
        <f>SUM(P168:P193)</f>
        <v>0</v>
      </c>
      <c r="R167" s="119">
        <f>SUM(R168:R193)</f>
        <v>0.96360672000000014</v>
      </c>
      <c r="T167" s="120">
        <f>SUM(T168:T193)</f>
        <v>0.27924300000000002</v>
      </c>
      <c r="AR167" s="114" t="s">
        <v>87</v>
      </c>
      <c r="AT167" s="121" t="s">
        <v>76</v>
      </c>
      <c r="AU167" s="121" t="s">
        <v>77</v>
      </c>
      <c r="AY167" s="114" t="s">
        <v>222</v>
      </c>
      <c r="BK167" s="122">
        <f>SUM(BK168:BK193)</f>
        <v>0</v>
      </c>
    </row>
    <row r="168" spans="2:65" s="1" customFormat="1" ht="33" customHeight="1">
      <c r="B168" s="28"/>
      <c r="C168" s="123" t="s">
        <v>7</v>
      </c>
      <c r="D168" s="123" t="s">
        <v>223</v>
      </c>
      <c r="E168" s="124" t="s">
        <v>307</v>
      </c>
      <c r="F168" s="125" t="s">
        <v>308</v>
      </c>
      <c r="G168" s="126" t="s">
        <v>226</v>
      </c>
      <c r="H168" s="127">
        <v>89.12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909</v>
      </c>
    </row>
    <row r="169" spans="2:65" s="1" customFormat="1" ht="11.25">
      <c r="B169" s="28"/>
      <c r="D169" s="137" t="s">
        <v>229</v>
      </c>
      <c r="F169" s="138" t="s">
        <v>468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312</v>
      </c>
      <c r="F170" s="125" t="s">
        <v>313</v>
      </c>
      <c r="G170" s="126" t="s">
        <v>226</v>
      </c>
      <c r="H170" s="127">
        <v>89.12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3.0000000000000001E-5</v>
      </c>
      <c r="R170" s="133">
        <f>Q170*H170</f>
        <v>2.6736000000000004E-3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910</v>
      </c>
    </row>
    <row r="171" spans="2:65" s="1" customFormat="1" ht="11.25">
      <c r="B171" s="28"/>
      <c r="D171" s="137" t="s">
        <v>229</v>
      </c>
      <c r="F171" s="138" t="s">
        <v>470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37.9" customHeight="1">
      <c r="B172" s="28"/>
      <c r="C172" s="123" t="s">
        <v>341</v>
      </c>
      <c r="D172" s="123" t="s">
        <v>223</v>
      </c>
      <c r="E172" s="124" t="s">
        <v>317</v>
      </c>
      <c r="F172" s="125" t="s">
        <v>318</v>
      </c>
      <c r="G172" s="126" t="s">
        <v>226</v>
      </c>
      <c r="H172" s="127">
        <v>89.12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7.5799999999999999E-3</v>
      </c>
      <c r="R172" s="133">
        <f>Q172*H172</f>
        <v>0.67552960000000006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911</v>
      </c>
    </row>
    <row r="173" spans="2:65" s="1" customFormat="1" ht="11.25">
      <c r="B173" s="28"/>
      <c r="D173" s="137" t="s">
        <v>229</v>
      </c>
      <c r="F173" s="138" t="s">
        <v>472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24.2" customHeight="1">
      <c r="B174" s="28"/>
      <c r="C174" s="123" t="s">
        <v>346</v>
      </c>
      <c r="D174" s="123" t="s">
        <v>223</v>
      </c>
      <c r="E174" s="124" t="s">
        <v>322</v>
      </c>
      <c r="F174" s="125" t="s">
        <v>323</v>
      </c>
      <c r="G174" s="126" t="s">
        <v>226</v>
      </c>
      <c r="H174" s="127">
        <v>89.12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0</v>
      </c>
      <c r="R174" s="133">
        <f>Q174*H174</f>
        <v>0</v>
      </c>
      <c r="S174" s="133">
        <v>3.0000000000000001E-3</v>
      </c>
      <c r="T174" s="134">
        <f>S174*H174</f>
        <v>0.26736000000000004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912</v>
      </c>
    </row>
    <row r="175" spans="2:65" s="1" customFormat="1" ht="11.25">
      <c r="B175" s="28"/>
      <c r="D175" s="137" t="s">
        <v>229</v>
      </c>
      <c r="F175" s="138" t="s">
        <v>474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24.2" customHeight="1">
      <c r="B176" s="28"/>
      <c r="C176" s="123" t="s">
        <v>351</v>
      </c>
      <c r="D176" s="123" t="s">
        <v>223</v>
      </c>
      <c r="E176" s="124" t="s">
        <v>327</v>
      </c>
      <c r="F176" s="125" t="s">
        <v>328</v>
      </c>
      <c r="G176" s="126" t="s">
        <v>226</v>
      </c>
      <c r="H176" s="127">
        <v>89.12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2.9999999999999997E-4</v>
      </c>
      <c r="R176" s="133">
        <f>Q176*H176</f>
        <v>2.6735999999999999E-2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913</v>
      </c>
    </row>
    <row r="177" spans="2:65" s="1" customFormat="1" ht="11.25">
      <c r="B177" s="28"/>
      <c r="D177" s="137" t="s">
        <v>229</v>
      </c>
      <c r="F177" s="138" t="s">
        <v>476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" customFormat="1" ht="49.15" customHeight="1">
      <c r="B178" s="28"/>
      <c r="C178" s="149" t="s">
        <v>356</v>
      </c>
      <c r="D178" s="149" t="s">
        <v>269</v>
      </c>
      <c r="E178" s="150" t="s">
        <v>331</v>
      </c>
      <c r="F178" s="151" t="s">
        <v>332</v>
      </c>
      <c r="G178" s="152" t="s">
        <v>226</v>
      </c>
      <c r="H178" s="153">
        <v>98.031999999999996</v>
      </c>
      <c r="I178" s="154"/>
      <c r="J178" s="155">
        <f>ROUND(I178*H178,2)</f>
        <v>0</v>
      </c>
      <c r="K178" s="156"/>
      <c r="L178" s="157"/>
      <c r="M178" s="158" t="s">
        <v>1</v>
      </c>
      <c r="N178" s="159" t="s">
        <v>42</v>
      </c>
      <c r="P178" s="133">
        <f>O178*H178</f>
        <v>0</v>
      </c>
      <c r="Q178" s="133">
        <v>2.5999999999999999E-3</v>
      </c>
      <c r="R178" s="133">
        <f>Q178*H178</f>
        <v>0.25488319999999998</v>
      </c>
      <c r="S178" s="133">
        <v>0</v>
      </c>
      <c r="T178" s="134">
        <f>S178*H178</f>
        <v>0</v>
      </c>
      <c r="AR178" s="135" t="s">
        <v>272</v>
      </c>
      <c r="AT178" s="135" t="s">
        <v>269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914</v>
      </c>
    </row>
    <row r="179" spans="2:65" s="11" customFormat="1" ht="11.25">
      <c r="B179" s="141"/>
      <c r="D179" s="142" t="s">
        <v>247</v>
      </c>
      <c r="F179" s="143" t="s">
        <v>915</v>
      </c>
      <c r="H179" s="144">
        <v>98.031999999999996</v>
      </c>
      <c r="I179" s="145"/>
      <c r="L179" s="141"/>
      <c r="M179" s="146"/>
      <c r="T179" s="147"/>
      <c r="AT179" s="148" t="s">
        <v>247</v>
      </c>
      <c r="AU179" s="148" t="s">
        <v>85</v>
      </c>
      <c r="AV179" s="11" t="s">
        <v>87</v>
      </c>
      <c r="AW179" s="11" t="s">
        <v>4</v>
      </c>
      <c r="AX179" s="11" t="s">
        <v>85</v>
      </c>
      <c r="AY179" s="148" t="s">
        <v>222</v>
      </c>
    </row>
    <row r="180" spans="2:65" s="1" customFormat="1" ht="24.2" customHeight="1">
      <c r="B180" s="28"/>
      <c r="C180" s="123" t="s">
        <v>361</v>
      </c>
      <c r="D180" s="123" t="s">
        <v>223</v>
      </c>
      <c r="E180" s="124" t="s">
        <v>336</v>
      </c>
      <c r="F180" s="125" t="s">
        <v>337</v>
      </c>
      <c r="G180" s="126" t="s">
        <v>338</v>
      </c>
      <c r="H180" s="127">
        <v>90</v>
      </c>
      <c r="I180" s="128"/>
      <c r="J180" s="129">
        <f>ROUND(I180*H180,2)</f>
        <v>0</v>
      </c>
      <c r="K180" s="130"/>
      <c r="L180" s="28"/>
      <c r="M180" s="131" t="s">
        <v>1</v>
      </c>
      <c r="N180" s="132" t="s">
        <v>42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260</v>
      </c>
      <c r="AT180" s="135" t="s">
        <v>223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1072</v>
      </c>
    </row>
    <row r="181" spans="2:65" s="1" customFormat="1" ht="11.25">
      <c r="B181" s="28"/>
      <c r="D181" s="137" t="s">
        <v>229</v>
      </c>
      <c r="F181" s="138" t="s">
        <v>340</v>
      </c>
      <c r="I181" s="139"/>
      <c r="L181" s="28"/>
      <c r="M181" s="140"/>
      <c r="T181" s="52"/>
      <c r="AT181" s="13" t="s">
        <v>229</v>
      </c>
      <c r="AU181" s="13" t="s">
        <v>85</v>
      </c>
    </row>
    <row r="182" spans="2:65" s="1" customFormat="1" ht="21.75" customHeight="1">
      <c r="B182" s="28"/>
      <c r="C182" s="123" t="s">
        <v>366</v>
      </c>
      <c r="D182" s="123" t="s">
        <v>223</v>
      </c>
      <c r="E182" s="124" t="s">
        <v>342</v>
      </c>
      <c r="F182" s="125" t="s">
        <v>343</v>
      </c>
      <c r="G182" s="126" t="s">
        <v>338</v>
      </c>
      <c r="H182" s="127">
        <v>39.61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2.9999999999999997E-4</v>
      </c>
      <c r="T182" s="134">
        <f>S182*H182</f>
        <v>1.1882999999999999E-2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917</v>
      </c>
    </row>
    <row r="183" spans="2:65" s="1" customFormat="1" ht="11.25">
      <c r="B183" s="28"/>
      <c r="D183" s="137" t="s">
        <v>229</v>
      </c>
      <c r="F183" s="138" t="s">
        <v>481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16.5" customHeight="1">
      <c r="B184" s="28"/>
      <c r="C184" s="123" t="s">
        <v>373</v>
      </c>
      <c r="D184" s="123" t="s">
        <v>223</v>
      </c>
      <c r="E184" s="124" t="s">
        <v>347</v>
      </c>
      <c r="F184" s="125" t="s">
        <v>348</v>
      </c>
      <c r="G184" s="126" t="s">
        <v>338</v>
      </c>
      <c r="H184" s="127">
        <v>39.61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1.0000000000000001E-5</v>
      </c>
      <c r="R184" s="133">
        <f>Q184*H184</f>
        <v>3.9610000000000003E-4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918</v>
      </c>
    </row>
    <row r="185" spans="2:65" s="1" customFormat="1" ht="11.25">
      <c r="B185" s="28"/>
      <c r="D185" s="137" t="s">
        <v>229</v>
      </c>
      <c r="F185" s="138" t="s">
        <v>483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" customFormat="1" ht="16.5" customHeight="1">
      <c r="B186" s="28"/>
      <c r="C186" s="149" t="s">
        <v>379</v>
      </c>
      <c r="D186" s="149" t="s">
        <v>269</v>
      </c>
      <c r="E186" s="150" t="s">
        <v>352</v>
      </c>
      <c r="F186" s="151" t="s">
        <v>353</v>
      </c>
      <c r="G186" s="152" t="s">
        <v>338</v>
      </c>
      <c r="H186" s="153">
        <v>40.402000000000001</v>
      </c>
      <c r="I186" s="154"/>
      <c r="J186" s="155">
        <f>ROUND(I186*H186,2)</f>
        <v>0</v>
      </c>
      <c r="K186" s="156"/>
      <c r="L186" s="157"/>
      <c r="M186" s="158" t="s">
        <v>1</v>
      </c>
      <c r="N186" s="159" t="s">
        <v>42</v>
      </c>
      <c r="P186" s="133">
        <f>O186*H186</f>
        <v>0</v>
      </c>
      <c r="Q186" s="133">
        <v>8.0000000000000007E-5</v>
      </c>
      <c r="R186" s="133">
        <f>Q186*H186</f>
        <v>3.2321600000000004E-3</v>
      </c>
      <c r="S186" s="133">
        <v>0</v>
      </c>
      <c r="T186" s="134">
        <f>S186*H186</f>
        <v>0</v>
      </c>
      <c r="AR186" s="135" t="s">
        <v>272</v>
      </c>
      <c r="AT186" s="135" t="s">
        <v>269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919</v>
      </c>
    </row>
    <row r="187" spans="2:65" s="11" customFormat="1" ht="11.25">
      <c r="B187" s="141"/>
      <c r="D187" s="142" t="s">
        <v>247</v>
      </c>
      <c r="F187" s="143" t="s">
        <v>920</v>
      </c>
      <c r="H187" s="144">
        <v>40.402000000000001</v>
      </c>
      <c r="I187" s="145"/>
      <c r="L187" s="141"/>
      <c r="M187" s="146"/>
      <c r="T187" s="147"/>
      <c r="AT187" s="148" t="s">
        <v>247</v>
      </c>
      <c r="AU187" s="148" t="s">
        <v>85</v>
      </c>
      <c r="AV187" s="11" t="s">
        <v>87</v>
      </c>
      <c r="AW187" s="11" t="s">
        <v>4</v>
      </c>
      <c r="AX187" s="11" t="s">
        <v>85</v>
      </c>
      <c r="AY187" s="148" t="s">
        <v>222</v>
      </c>
    </row>
    <row r="188" spans="2:65" s="1" customFormat="1" ht="16.5" customHeight="1">
      <c r="B188" s="28"/>
      <c r="C188" s="123" t="s">
        <v>384</v>
      </c>
      <c r="D188" s="123" t="s">
        <v>223</v>
      </c>
      <c r="E188" s="124" t="s">
        <v>357</v>
      </c>
      <c r="F188" s="125" t="s">
        <v>358</v>
      </c>
      <c r="G188" s="126" t="s">
        <v>338</v>
      </c>
      <c r="H188" s="127">
        <v>0.9</v>
      </c>
      <c r="I188" s="128"/>
      <c r="J188" s="129">
        <f>ROUND(I188*H188,2)</f>
        <v>0</v>
      </c>
      <c r="K188" s="130"/>
      <c r="L188" s="28"/>
      <c r="M188" s="131" t="s">
        <v>1</v>
      </c>
      <c r="N188" s="132" t="s">
        <v>42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260</v>
      </c>
      <c r="AT188" s="135" t="s">
        <v>223</v>
      </c>
      <c r="AU188" s="135" t="s">
        <v>85</v>
      </c>
      <c r="AY188" s="13" t="s">
        <v>222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85</v>
      </c>
      <c r="BK188" s="136">
        <f>ROUND(I188*H188,2)</f>
        <v>0</v>
      </c>
      <c r="BL188" s="13" t="s">
        <v>260</v>
      </c>
      <c r="BM188" s="135" t="s">
        <v>921</v>
      </c>
    </row>
    <row r="189" spans="2:65" s="1" customFormat="1" ht="11.25">
      <c r="B189" s="28"/>
      <c r="D189" s="137" t="s">
        <v>229</v>
      </c>
      <c r="F189" s="138" t="s">
        <v>487</v>
      </c>
      <c r="I189" s="139"/>
      <c r="L189" s="28"/>
      <c r="M189" s="140"/>
      <c r="T189" s="52"/>
      <c r="AT189" s="13" t="s">
        <v>229</v>
      </c>
      <c r="AU189" s="13" t="s">
        <v>85</v>
      </c>
    </row>
    <row r="190" spans="2:65" s="1" customFormat="1" ht="16.5" customHeight="1">
      <c r="B190" s="28"/>
      <c r="C190" s="149" t="s">
        <v>272</v>
      </c>
      <c r="D190" s="149" t="s">
        <v>269</v>
      </c>
      <c r="E190" s="150" t="s">
        <v>362</v>
      </c>
      <c r="F190" s="151" t="s">
        <v>363</v>
      </c>
      <c r="G190" s="152" t="s">
        <v>338</v>
      </c>
      <c r="H190" s="153">
        <v>0.91800000000000004</v>
      </c>
      <c r="I190" s="154"/>
      <c r="J190" s="155">
        <f>ROUND(I190*H190,2)</f>
        <v>0</v>
      </c>
      <c r="K190" s="156"/>
      <c r="L190" s="157"/>
      <c r="M190" s="158" t="s">
        <v>1</v>
      </c>
      <c r="N190" s="159" t="s">
        <v>42</v>
      </c>
      <c r="P190" s="133">
        <f>O190*H190</f>
        <v>0</v>
      </c>
      <c r="Q190" s="133">
        <v>1.7000000000000001E-4</v>
      </c>
      <c r="R190" s="133">
        <f>Q190*H190</f>
        <v>1.5606000000000002E-4</v>
      </c>
      <c r="S190" s="133">
        <v>0</v>
      </c>
      <c r="T190" s="134">
        <f>S190*H190</f>
        <v>0</v>
      </c>
      <c r="AR190" s="135" t="s">
        <v>272</v>
      </c>
      <c r="AT190" s="135" t="s">
        <v>269</v>
      </c>
      <c r="AU190" s="135" t="s">
        <v>85</v>
      </c>
      <c r="AY190" s="13" t="s">
        <v>222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85</v>
      </c>
      <c r="BK190" s="136">
        <f>ROUND(I190*H190,2)</f>
        <v>0</v>
      </c>
      <c r="BL190" s="13" t="s">
        <v>260</v>
      </c>
      <c r="BM190" s="135" t="s">
        <v>922</v>
      </c>
    </row>
    <row r="191" spans="2:65" s="11" customFormat="1" ht="11.25">
      <c r="B191" s="141"/>
      <c r="D191" s="142" t="s">
        <v>247</v>
      </c>
      <c r="F191" s="143" t="s">
        <v>539</v>
      </c>
      <c r="H191" s="144">
        <v>0.91800000000000004</v>
      </c>
      <c r="I191" s="145"/>
      <c r="L191" s="141"/>
      <c r="M191" s="146"/>
      <c r="T191" s="147"/>
      <c r="AT191" s="148" t="s">
        <v>247</v>
      </c>
      <c r="AU191" s="148" t="s">
        <v>85</v>
      </c>
      <c r="AV191" s="11" t="s">
        <v>87</v>
      </c>
      <c r="AW191" s="11" t="s">
        <v>4</v>
      </c>
      <c r="AX191" s="11" t="s">
        <v>85</v>
      </c>
      <c r="AY191" s="148" t="s">
        <v>222</v>
      </c>
    </row>
    <row r="192" spans="2:65" s="1" customFormat="1" ht="44.25" customHeight="1">
      <c r="B192" s="28"/>
      <c r="C192" s="123" t="s">
        <v>395</v>
      </c>
      <c r="D192" s="123" t="s">
        <v>223</v>
      </c>
      <c r="E192" s="124" t="s">
        <v>367</v>
      </c>
      <c r="F192" s="125" t="s">
        <v>368</v>
      </c>
      <c r="G192" s="126" t="s">
        <v>302</v>
      </c>
      <c r="H192" s="160"/>
      <c r="I192" s="128"/>
      <c r="J192" s="129">
        <f>ROUND(I192*H192,2)</f>
        <v>0</v>
      </c>
      <c r="K192" s="130"/>
      <c r="L192" s="28"/>
      <c r="M192" s="131" t="s">
        <v>1</v>
      </c>
      <c r="N192" s="132" t="s">
        <v>42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260</v>
      </c>
      <c r="AT192" s="135" t="s">
        <v>223</v>
      </c>
      <c r="AU192" s="135" t="s">
        <v>85</v>
      </c>
      <c r="AY192" s="13" t="s">
        <v>222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85</v>
      </c>
      <c r="BK192" s="136">
        <f>ROUND(I192*H192,2)</f>
        <v>0</v>
      </c>
      <c r="BL192" s="13" t="s">
        <v>260</v>
      </c>
      <c r="BM192" s="135" t="s">
        <v>923</v>
      </c>
    </row>
    <row r="193" spans="2:65" s="1" customFormat="1" ht="11.25">
      <c r="B193" s="28"/>
      <c r="D193" s="137" t="s">
        <v>229</v>
      </c>
      <c r="F193" s="138" t="s">
        <v>491</v>
      </c>
      <c r="I193" s="139"/>
      <c r="L193" s="28"/>
      <c r="M193" s="140"/>
      <c r="T193" s="52"/>
      <c r="AT193" s="13" t="s">
        <v>229</v>
      </c>
      <c r="AU193" s="13" t="s">
        <v>85</v>
      </c>
    </row>
    <row r="194" spans="2:65" s="10" customFormat="1" ht="25.9" customHeight="1">
      <c r="B194" s="113"/>
      <c r="D194" s="114" t="s">
        <v>76</v>
      </c>
      <c r="E194" s="115" t="s">
        <v>371</v>
      </c>
      <c r="F194" s="115" t="s">
        <v>372</v>
      </c>
      <c r="I194" s="116"/>
      <c r="J194" s="117">
        <f>BK194</f>
        <v>0</v>
      </c>
      <c r="L194" s="113"/>
      <c r="M194" s="118"/>
      <c r="P194" s="119">
        <f>SUM(P195:P201)</f>
        <v>0</v>
      </c>
      <c r="R194" s="119">
        <f>SUM(R195:R201)</f>
        <v>5.082000000000001E-4</v>
      </c>
      <c r="T194" s="120">
        <f>SUM(T195:T201)</f>
        <v>0</v>
      </c>
      <c r="AR194" s="114" t="s">
        <v>87</v>
      </c>
      <c r="AT194" s="121" t="s">
        <v>76</v>
      </c>
      <c r="AU194" s="121" t="s">
        <v>77</v>
      </c>
      <c r="AY194" s="114" t="s">
        <v>222</v>
      </c>
      <c r="BK194" s="122">
        <f>SUM(BK195:BK201)</f>
        <v>0</v>
      </c>
    </row>
    <row r="195" spans="2:65" s="1" customFormat="1" ht="37.9" customHeight="1">
      <c r="B195" s="28"/>
      <c r="C195" s="123" t="s">
        <v>400</v>
      </c>
      <c r="D195" s="123" t="s">
        <v>223</v>
      </c>
      <c r="E195" s="124" t="s">
        <v>374</v>
      </c>
      <c r="F195" s="125" t="s">
        <v>375</v>
      </c>
      <c r="G195" s="126" t="s">
        <v>226</v>
      </c>
      <c r="H195" s="127">
        <v>1.21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8.0000000000000007E-5</v>
      </c>
      <c r="R195" s="133">
        <f>Q195*H195</f>
        <v>9.6800000000000008E-5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924</v>
      </c>
    </row>
    <row r="196" spans="2:65" s="1" customFormat="1" ht="11.25">
      <c r="B196" s="28"/>
      <c r="D196" s="137" t="s">
        <v>229</v>
      </c>
      <c r="F196" s="138" t="s">
        <v>583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1" customFormat="1" ht="11.25">
      <c r="B197" s="141"/>
      <c r="D197" s="142" t="s">
        <v>247</v>
      </c>
      <c r="E197" s="148" t="s">
        <v>1</v>
      </c>
      <c r="F197" s="143" t="s">
        <v>378</v>
      </c>
      <c r="H197" s="144">
        <v>1.21</v>
      </c>
      <c r="I197" s="145"/>
      <c r="L197" s="141"/>
      <c r="M197" s="146"/>
      <c r="T197" s="147"/>
      <c r="AT197" s="148" t="s">
        <v>247</v>
      </c>
      <c r="AU197" s="148" t="s">
        <v>85</v>
      </c>
      <c r="AV197" s="11" t="s">
        <v>87</v>
      </c>
      <c r="AW197" s="11" t="s">
        <v>32</v>
      </c>
      <c r="AX197" s="11" t="s">
        <v>85</v>
      </c>
      <c r="AY197" s="148" t="s">
        <v>222</v>
      </c>
    </row>
    <row r="198" spans="2:65" s="1" customFormat="1" ht="24.2" customHeight="1">
      <c r="B198" s="28"/>
      <c r="C198" s="123" t="s">
        <v>405</v>
      </c>
      <c r="D198" s="123" t="s">
        <v>223</v>
      </c>
      <c r="E198" s="124" t="s">
        <v>380</v>
      </c>
      <c r="F198" s="125" t="s">
        <v>381</v>
      </c>
      <c r="G198" s="126" t="s">
        <v>226</v>
      </c>
      <c r="H198" s="127">
        <v>1.21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1.7000000000000001E-4</v>
      </c>
      <c r="R198" s="133">
        <f>Q198*H198</f>
        <v>2.0570000000000001E-4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925</v>
      </c>
    </row>
    <row r="199" spans="2:65" s="1" customFormat="1" ht="11.25">
      <c r="B199" s="28"/>
      <c r="D199" s="137" t="s">
        <v>229</v>
      </c>
      <c r="F199" s="138" t="s">
        <v>585</v>
      </c>
      <c r="I199" s="139"/>
      <c r="L199" s="28"/>
      <c r="M199" s="140"/>
      <c r="T199" s="52"/>
      <c r="AT199" s="13" t="s">
        <v>229</v>
      </c>
      <c r="AU199" s="13" t="s">
        <v>85</v>
      </c>
    </row>
    <row r="200" spans="2:65" s="1" customFormat="1" ht="24.2" customHeight="1">
      <c r="B200" s="28"/>
      <c r="C200" s="123" t="s">
        <v>410</v>
      </c>
      <c r="D200" s="123" t="s">
        <v>223</v>
      </c>
      <c r="E200" s="124" t="s">
        <v>385</v>
      </c>
      <c r="F200" s="125" t="s">
        <v>386</v>
      </c>
      <c r="G200" s="126" t="s">
        <v>226</v>
      </c>
      <c r="H200" s="127">
        <v>1.21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1.7000000000000001E-4</v>
      </c>
      <c r="R200" s="133">
        <f>Q200*H200</f>
        <v>2.0570000000000001E-4</v>
      </c>
      <c r="S200" s="133">
        <v>0</v>
      </c>
      <c r="T200" s="134">
        <f>S200*H200</f>
        <v>0</v>
      </c>
      <c r="AR200" s="135" t="s">
        <v>260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260</v>
      </c>
      <c r="BM200" s="135" t="s">
        <v>926</v>
      </c>
    </row>
    <row r="201" spans="2:65" s="1" customFormat="1" ht="11.25">
      <c r="B201" s="28"/>
      <c r="D201" s="137" t="s">
        <v>229</v>
      </c>
      <c r="F201" s="138" t="s">
        <v>587</v>
      </c>
      <c r="I201" s="139"/>
      <c r="L201" s="28"/>
      <c r="M201" s="140"/>
      <c r="T201" s="52"/>
      <c r="AT201" s="13" t="s">
        <v>229</v>
      </c>
      <c r="AU201" s="13" t="s">
        <v>85</v>
      </c>
    </row>
    <row r="202" spans="2:65" s="10" customFormat="1" ht="25.9" customHeight="1">
      <c r="B202" s="113"/>
      <c r="D202" s="114" t="s">
        <v>76</v>
      </c>
      <c r="E202" s="115" t="s">
        <v>389</v>
      </c>
      <c r="F202" s="115" t="s">
        <v>390</v>
      </c>
      <c r="I202" s="116"/>
      <c r="J202" s="117">
        <f>BK202</f>
        <v>0</v>
      </c>
      <c r="L202" s="113"/>
      <c r="M202" s="118"/>
      <c r="P202" s="119">
        <f>SUM(P203:P214)</f>
        <v>0</v>
      </c>
      <c r="R202" s="119">
        <f>SUM(R203:R214)</f>
        <v>0.23043739999999999</v>
      </c>
      <c r="T202" s="120">
        <f>SUM(T203:T214)</f>
        <v>3.3720100000000003E-2</v>
      </c>
      <c r="AR202" s="114" t="s">
        <v>87</v>
      </c>
      <c r="AT202" s="121" t="s">
        <v>76</v>
      </c>
      <c r="AU202" s="121" t="s">
        <v>77</v>
      </c>
      <c r="AY202" s="114" t="s">
        <v>222</v>
      </c>
      <c r="BK202" s="122">
        <f>SUM(BK203:BK214)</f>
        <v>0</v>
      </c>
    </row>
    <row r="203" spans="2:65" s="1" customFormat="1" ht="16.5" customHeight="1">
      <c r="B203" s="28"/>
      <c r="C203" s="123" t="s">
        <v>415</v>
      </c>
      <c r="D203" s="123" t="s">
        <v>223</v>
      </c>
      <c r="E203" s="124" t="s">
        <v>391</v>
      </c>
      <c r="F203" s="125" t="s">
        <v>392</v>
      </c>
      <c r="G203" s="126" t="s">
        <v>226</v>
      </c>
      <c r="H203" s="127">
        <v>100.15</v>
      </c>
      <c r="I203" s="128"/>
      <c r="J203" s="129">
        <f>ROUND(I203*H203,2)</f>
        <v>0</v>
      </c>
      <c r="K203" s="130"/>
      <c r="L203" s="28"/>
      <c r="M203" s="131" t="s">
        <v>1</v>
      </c>
      <c r="N203" s="132" t="s">
        <v>42</v>
      </c>
      <c r="P203" s="133">
        <f>O203*H203</f>
        <v>0</v>
      </c>
      <c r="Q203" s="133">
        <v>1E-3</v>
      </c>
      <c r="R203" s="133">
        <f>Q203*H203</f>
        <v>0.10015</v>
      </c>
      <c r="S203" s="133">
        <v>3.1E-4</v>
      </c>
      <c r="T203" s="134">
        <f>S203*H203</f>
        <v>3.1046500000000001E-2</v>
      </c>
      <c r="AR203" s="135" t="s">
        <v>260</v>
      </c>
      <c r="AT203" s="135" t="s">
        <v>223</v>
      </c>
      <c r="AU203" s="135" t="s">
        <v>85</v>
      </c>
      <c r="AY203" s="13" t="s">
        <v>222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3" t="s">
        <v>85</v>
      </c>
      <c r="BK203" s="136">
        <f>ROUND(I203*H203,2)</f>
        <v>0</v>
      </c>
      <c r="BL203" s="13" t="s">
        <v>260</v>
      </c>
      <c r="BM203" s="135" t="s">
        <v>927</v>
      </c>
    </row>
    <row r="204" spans="2:65" s="1" customFormat="1" ht="11.25">
      <c r="B204" s="28"/>
      <c r="D204" s="137" t="s">
        <v>229</v>
      </c>
      <c r="F204" s="138" t="s">
        <v>493</v>
      </c>
      <c r="I204" s="139"/>
      <c r="L204" s="28"/>
      <c r="M204" s="140"/>
      <c r="T204" s="52"/>
      <c r="AT204" s="13" t="s">
        <v>229</v>
      </c>
      <c r="AU204" s="13" t="s">
        <v>85</v>
      </c>
    </row>
    <row r="205" spans="2:65" s="1" customFormat="1" ht="24.2" customHeight="1">
      <c r="B205" s="28"/>
      <c r="C205" s="123" t="s">
        <v>928</v>
      </c>
      <c r="D205" s="123" t="s">
        <v>223</v>
      </c>
      <c r="E205" s="124" t="s">
        <v>396</v>
      </c>
      <c r="F205" s="125" t="s">
        <v>397</v>
      </c>
      <c r="G205" s="126" t="s">
        <v>226</v>
      </c>
      <c r="H205" s="127">
        <v>100.15</v>
      </c>
      <c r="I205" s="128"/>
      <c r="J205" s="129">
        <f>ROUND(I205*H205,2)</f>
        <v>0</v>
      </c>
      <c r="K205" s="130"/>
      <c r="L205" s="28"/>
      <c r="M205" s="131" t="s">
        <v>1</v>
      </c>
      <c r="N205" s="132" t="s">
        <v>42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260</v>
      </c>
      <c r="AT205" s="135" t="s">
        <v>223</v>
      </c>
      <c r="AU205" s="135" t="s">
        <v>85</v>
      </c>
      <c r="AY205" s="13" t="s">
        <v>222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3" t="s">
        <v>85</v>
      </c>
      <c r="BK205" s="136">
        <f>ROUND(I205*H205,2)</f>
        <v>0</v>
      </c>
      <c r="BL205" s="13" t="s">
        <v>260</v>
      </c>
      <c r="BM205" s="135" t="s">
        <v>929</v>
      </c>
    </row>
    <row r="206" spans="2:65" s="1" customFormat="1" ht="11.25">
      <c r="B206" s="28"/>
      <c r="D206" s="137" t="s">
        <v>229</v>
      </c>
      <c r="F206" s="138" t="s">
        <v>495</v>
      </c>
      <c r="I206" s="139"/>
      <c r="L206" s="28"/>
      <c r="M206" s="140"/>
      <c r="T206" s="52"/>
      <c r="AT206" s="13" t="s">
        <v>229</v>
      </c>
      <c r="AU206" s="13" t="s">
        <v>85</v>
      </c>
    </row>
    <row r="207" spans="2:65" s="1" customFormat="1" ht="24.2" customHeight="1">
      <c r="B207" s="28"/>
      <c r="C207" s="123" t="s">
        <v>930</v>
      </c>
      <c r="D207" s="123" t="s">
        <v>223</v>
      </c>
      <c r="E207" s="124" t="s">
        <v>401</v>
      </c>
      <c r="F207" s="125" t="s">
        <v>402</v>
      </c>
      <c r="G207" s="126" t="s">
        <v>226</v>
      </c>
      <c r="H207" s="127">
        <v>89.12</v>
      </c>
      <c r="I207" s="128"/>
      <c r="J207" s="129">
        <f>ROUND(I207*H207,2)</f>
        <v>0</v>
      </c>
      <c r="K207" s="130"/>
      <c r="L207" s="28"/>
      <c r="M207" s="131" t="s">
        <v>1</v>
      </c>
      <c r="N207" s="132" t="s">
        <v>42</v>
      </c>
      <c r="P207" s="133">
        <f>O207*H207</f>
        <v>0</v>
      </c>
      <c r="Q207" s="133">
        <v>0</v>
      </c>
      <c r="R207" s="133">
        <f>Q207*H207</f>
        <v>0</v>
      </c>
      <c r="S207" s="133">
        <v>3.0000000000000001E-5</v>
      </c>
      <c r="T207" s="134">
        <f>S207*H207</f>
        <v>2.6736000000000004E-3</v>
      </c>
      <c r="AR207" s="135" t="s">
        <v>260</v>
      </c>
      <c r="AT207" s="135" t="s">
        <v>223</v>
      </c>
      <c r="AU207" s="135" t="s">
        <v>85</v>
      </c>
      <c r="AY207" s="13" t="s">
        <v>222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3" t="s">
        <v>85</v>
      </c>
      <c r="BK207" s="136">
        <f>ROUND(I207*H207,2)</f>
        <v>0</v>
      </c>
      <c r="BL207" s="13" t="s">
        <v>260</v>
      </c>
      <c r="BM207" s="135" t="s">
        <v>1073</v>
      </c>
    </row>
    <row r="208" spans="2:65" s="1" customFormat="1" ht="11.25">
      <c r="B208" s="28"/>
      <c r="D208" s="137" t="s">
        <v>229</v>
      </c>
      <c r="F208" s="138" t="s">
        <v>404</v>
      </c>
      <c r="I208" s="139"/>
      <c r="L208" s="28"/>
      <c r="M208" s="140"/>
      <c r="T208" s="52"/>
      <c r="AT208" s="13" t="s">
        <v>229</v>
      </c>
      <c r="AU208" s="13" t="s">
        <v>85</v>
      </c>
    </row>
    <row r="209" spans="2:65" s="1" customFormat="1" ht="16.5" customHeight="1">
      <c r="B209" s="28"/>
      <c r="C209" s="149" t="s">
        <v>932</v>
      </c>
      <c r="D209" s="149" t="s">
        <v>269</v>
      </c>
      <c r="E209" s="150" t="s">
        <v>406</v>
      </c>
      <c r="F209" s="151" t="s">
        <v>407</v>
      </c>
      <c r="G209" s="152" t="s">
        <v>226</v>
      </c>
      <c r="H209" s="153">
        <v>93.575999999999993</v>
      </c>
      <c r="I209" s="154"/>
      <c r="J209" s="155">
        <f>ROUND(I209*H209,2)</f>
        <v>0</v>
      </c>
      <c r="K209" s="156"/>
      <c r="L209" s="157"/>
      <c r="M209" s="158" t="s">
        <v>1</v>
      </c>
      <c r="N209" s="159" t="s">
        <v>42</v>
      </c>
      <c r="P209" s="133">
        <f>O209*H209</f>
        <v>0</v>
      </c>
      <c r="Q209" s="133">
        <v>8.9999999999999998E-4</v>
      </c>
      <c r="R209" s="133">
        <f>Q209*H209</f>
        <v>8.4218399999999985E-2</v>
      </c>
      <c r="S209" s="133">
        <v>0</v>
      </c>
      <c r="T209" s="134">
        <f>S209*H209</f>
        <v>0</v>
      </c>
      <c r="AR209" s="135" t="s">
        <v>272</v>
      </c>
      <c r="AT209" s="135" t="s">
        <v>269</v>
      </c>
      <c r="AU209" s="135" t="s">
        <v>85</v>
      </c>
      <c r="AY209" s="13" t="s">
        <v>222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3" t="s">
        <v>85</v>
      </c>
      <c r="BK209" s="136">
        <f>ROUND(I209*H209,2)</f>
        <v>0</v>
      </c>
      <c r="BL209" s="13" t="s">
        <v>260</v>
      </c>
      <c r="BM209" s="135" t="s">
        <v>1074</v>
      </c>
    </row>
    <row r="210" spans="2:65" s="11" customFormat="1" ht="11.25">
      <c r="B210" s="141"/>
      <c r="D210" s="142" t="s">
        <v>247</v>
      </c>
      <c r="F210" s="143" t="s">
        <v>934</v>
      </c>
      <c r="H210" s="144">
        <v>93.575999999999993</v>
      </c>
      <c r="I210" s="145"/>
      <c r="L210" s="141"/>
      <c r="M210" s="146"/>
      <c r="T210" s="147"/>
      <c r="AT210" s="148" t="s">
        <v>247</v>
      </c>
      <c r="AU210" s="148" t="s">
        <v>85</v>
      </c>
      <c r="AV210" s="11" t="s">
        <v>87</v>
      </c>
      <c r="AW210" s="11" t="s">
        <v>4</v>
      </c>
      <c r="AX210" s="11" t="s">
        <v>85</v>
      </c>
      <c r="AY210" s="148" t="s">
        <v>222</v>
      </c>
    </row>
    <row r="211" spans="2:65" s="1" customFormat="1" ht="33" customHeight="1">
      <c r="B211" s="28"/>
      <c r="C211" s="123" t="s">
        <v>935</v>
      </c>
      <c r="D211" s="123" t="s">
        <v>223</v>
      </c>
      <c r="E211" s="124" t="s">
        <v>411</v>
      </c>
      <c r="F211" s="125" t="s">
        <v>412</v>
      </c>
      <c r="G211" s="126" t="s">
        <v>226</v>
      </c>
      <c r="H211" s="127">
        <v>100.15</v>
      </c>
      <c r="I211" s="128"/>
      <c r="J211" s="129">
        <f>ROUND(I211*H211,2)</f>
        <v>0</v>
      </c>
      <c r="K211" s="130"/>
      <c r="L211" s="28"/>
      <c r="M211" s="131" t="s">
        <v>1</v>
      </c>
      <c r="N211" s="132" t="s">
        <v>42</v>
      </c>
      <c r="P211" s="133">
        <f>O211*H211</f>
        <v>0</v>
      </c>
      <c r="Q211" s="133">
        <v>2.0000000000000001E-4</v>
      </c>
      <c r="R211" s="133">
        <f>Q211*H211</f>
        <v>2.0030000000000003E-2</v>
      </c>
      <c r="S211" s="133">
        <v>0</v>
      </c>
      <c r="T211" s="134">
        <f>S211*H211</f>
        <v>0</v>
      </c>
      <c r="AR211" s="135" t="s">
        <v>260</v>
      </c>
      <c r="AT211" s="135" t="s">
        <v>223</v>
      </c>
      <c r="AU211" s="135" t="s">
        <v>85</v>
      </c>
      <c r="AY211" s="13" t="s">
        <v>222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3" t="s">
        <v>85</v>
      </c>
      <c r="BK211" s="136">
        <f>ROUND(I211*H211,2)</f>
        <v>0</v>
      </c>
      <c r="BL211" s="13" t="s">
        <v>260</v>
      </c>
      <c r="BM211" s="135" t="s">
        <v>936</v>
      </c>
    </row>
    <row r="212" spans="2:65" s="1" customFormat="1" ht="11.25">
      <c r="B212" s="28"/>
      <c r="D212" s="137" t="s">
        <v>229</v>
      </c>
      <c r="F212" s="138" t="s">
        <v>500</v>
      </c>
      <c r="I212" s="139"/>
      <c r="L212" s="28"/>
      <c r="M212" s="140"/>
      <c r="T212" s="52"/>
      <c r="AT212" s="13" t="s">
        <v>229</v>
      </c>
      <c r="AU212" s="13" t="s">
        <v>85</v>
      </c>
    </row>
    <row r="213" spans="2:65" s="1" customFormat="1" ht="37.9" customHeight="1">
      <c r="B213" s="28"/>
      <c r="C213" s="123" t="s">
        <v>937</v>
      </c>
      <c r="D213" s="123" t="s">
        <v>223</v>
      </c>
      <c r="E213" s="124" t="s">
        <v>416</v>
      </c>
      <c r="F213" s="125" t="s">
        <v>417</v>
      </c>
      <c r="G213" s="126" t="s">
        <v>226</v>
      </c>
      <c r="H213" s="127">
        <v>100.15</v>
      </c>
      <c r="I213" s="128"/>
      <c r="J213" s="129">
        <f>ROUND(I213*H213,2)</f>
        <v>0</v>
      </c>
      <c r="K213" s="130"/>
      <c r="L213" s="28"/>
      <c r="M213" s="131" t="s">
        <v>1</v>
      </c>
      <c r="N213" s="132" t="s">
        <v>42</v>
      </c>
      <c r="P213" s="133">
        <f>O213*H213</f>
        <v>0</v>
      </c>
      <c r="Q213" s="133">
        <v>2.5999999999999998E-4</v>
      </c>
      <c r="R213" s="133">
        <f>Q213*H213</f>
        <v>2.6039E-2</v>
      </c>
      <c r="S213" s="133">
        <v>0</v>
      </c>
      <c r="T213" s="134">
        <f>S213*H213</f>
        <v>0</v>
      </c>
      <c r="AR213" s="135" t="s">
        <v>260</v>
      </c>
      <c r="AT213" s="135" t="s">
        <v>223</v>
      </c>
      <c r="AU213" s="135" t="s">
        <v>85</v>
      </c>
      <c r="AY213" s="13" t="s">
        <v>222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3" t="s">
        <v>85</v>
      </c>
      <c r="BK213" s="136">
        <f>ROUND(I213*H213,2)</f>
        <v>0</v>
      </c>
      <c r="BL213" s="13" t="s">
        <v>260</v>
      </c>
      <c r="BM213" s="135" t="s">
        <v>938</v>
      </c>
    </row>
    <row r="214" spans="2:65" s="1" customFormat="1" ht="11.25">
      <c r="B214" s="28"/>
      <c r="D214" s="137" t="s">
        <v>229</v>
      </c>
      <c r="F214" s="138" t="s">
        <v>502</v>
      </c>
      <c r="I214" s="139"/>
      <c r="L214" s="28"/>
      <c r="M214" s="161"/>
      <c r="N214" s="162"/>
      <c r="O214" s="162"/>
      <c r="P214" s="162"/>
      <c r="Q214" s="162"/>
      <c r="R214" s="162"/>
      <c r="S214" s="162"/>
      <c r="T214" s="163"/>
      <c r="AT214" s="13" t="s">
        <v>229</v>
      </c>
      <c r="AU214" s="13" t="s">
        <v>85</v>
      </c>
    </row>
    <row r="215" spans="2:65" s="1" customFormat="1" ht="6.95" customHeight="1"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28"/>
    </row>
  </sheetData>
  <sheetProtection algorithmName="SHA-512" hashValue="Xlhwu3sbJqATXjppYU0AtxADdN10l1LR0qZP7ZiyKE0yU9rzFV8tZOIv4RO0ox5x01ybUdL9gruCfX3qOSaiRw==" saltValue="yW57ImbnKtaItZOo/15IxOkPbMI/EFPgrJFrCa4ygoqHGiN0mNcBjlgGj4UfufY6z28TgKdVtiAhQYjgW5zRiQ==" spinCount="100000" sheet="1" objects="1" scenarios="1" formatColumns="0" formatRows="0" autoFilter="0"/>
  <autoFilter ref="C123:K214" xr:uid="{00000000-0009-0000-0000-00001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1B00-000000000000}"/>
    <hyperlink ref="F130" r:id="rId2" xr:uid="{00000000-0004-0000-1B00-000001000000}"/>
    <hyperlink ref="F132" r:id="rId3" xr:uid="{00000000-0004-0000-1B00-000002000000}"/>
    <hyperlink ref="F134" r:id="rId4" xr:uid="{00000000-0004-0000-1B00-000003000000}"/>
    <hyperlink ref="F137" r:id="rId5" xr:uid="{00000000-0004-0000-1B00-000004000000}"/>
    <hyperlink ref="F140" r:id="rId6" xr:uid="{00000000-0004-0000-1B00-000005000000}"/>
    <hyperlink ref="F144" r:id="rId7" xr:uid="{00000000-0004-0000-1B00-000006000000}"/>
    <hyperlink ref="F147" r:id="rId8" xr:uid="{00000000-0004-0000-1B00-000007000000}"/>
    <hyperlink ref="F151" r:id="rId9" xr:uid="{00000000-0004-0000-1B00-000008000000}"/>
    <hyperlink ref="F154" r:id="rId10" xr:uid="{00000000-0004-0000-1B00-000009000000}"/>
    <hyperlink ref="F156" r:id="rId11" xr:uid="{00000000-0004-0000-1B00-00000A000000}"/>
    <hyperlink ref="F159" r:id="rId12" xr:uid="{00000000-0004-0000-1B00-00000B000000}"/>
    <hyperlink ref="F163" r:id="rId13" xr:uid="{00000000-0004-0000-1B00-00000C000000}"/>
    <hyperlink ref="F166" r:id="rId14" xr:uid="{00000000-0004-0000-1B00-00000D000000}"/>
    <hyperlink ref="F169" r:id="rId15" xr:uid="{00000000-0004-0000-1B00-00000E000000}"/>
    <hyperlink ref="F171" r:id="rId16" xr:uid="{00000000-0004-0000-1B00-00000F000000}"/>
    <hyperlink ref="F173" r:id="rId17" xr:uid="{00000000-0004-0000-1B00-000010000000}"/>
    <hyperlink ref="F175" r:id="rId18" xr:uid="{00000000-0004-0000-1B00-000011000000}"/>
    <hyperlink ref="F177" r:id="rId19" xr:uid="{00000000-0004-0000-1B00-000012000000}"/>
    <hyperlink ref="F181" r:id="rId20" xr:uid="{00000000-0004-0000-1B00-000013000000}"/>
    <hyperlink ref="F183" r:id="rId21" xr:uid="{00000000-0004-0000-1B00-000014000000}"/>
    <hyperlink ref="F185" r:id="rId22" xr:uid="{00000000-0004-0000-1B00-000015000000}"/>
    <hyperlink ref="F189" r:id="rId23" xr:uid="{00000000-0004-0000-1B00-000016000000}"/>
    <hyperlink ref="F193" r:id="rId24" xr:uid="{00000000-0004-0000-1B00-000017000000}"/>
    <hyperlink ref="F196" r:id="rId25" xr:uid="{00000000-0004-0000-1B00-000018000000}"/>
    <hyperlink ref="F199" r:id="rId26" xr:uid="{00000000-0004-0000-1B00-000019000000}"/>
    <hyperlink ref="F201" r:id="rId27" xr:uid="{00000000-0004-0000-1B00-00001A000000}"/>
    <hyperlink ref="F204" r:id="rId28" xr:uid="{00000000-0004-0000-1B00-00001B000000}"/>
    <hyperlink ref="F206" r:id="rId29" xr:uid="{00000000-0004-0000-1B00-00001C000000}"/>
    <hyperlink ref="F208" r:id="rId30" xr:uid="{00000000-0004-0000-1B00-00001D000000}"/>
    <hyperlink ref="F212" r:id="rId31" xr:uid="{00000000-0004-0000-1B00-00001E000000}"/>
    <hyperlink ref="F214" r:id="rId32" xr:uid="{00000000-0004-0000-1B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1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168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1075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ROUND((SUM(BE122:BE197)),  2)</f>
        <v>0</v>
      </c>
      <c r="I33" s="88">
        <v>0.21</v>
      </c>
      <c r="J33" s="87">
        <f>ROUND(((SUM(BE122:BE197))*I33),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ROUND((SUM(BF122:BF197)),  2)</f>
        <v>0</v>
      </c>
      <c r="I34" s="88">
        <v>0.12</v>
      </c>
      <c r="J34" s="87">
        <f>ROUND(((SUM(BF122:BF197))*I34),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315 - Místnost č.315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J150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J177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J185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315 - Místnost č.315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P123+P126+P135+P150+P177+P185</f>
        <v>0</v>
      </c>
      <c r="Q122" s="49"/>
      <c r="R122" s="110">
        <f>R123+R126+R135+R150+R177+R185</f>
        <v>0.42873823999999994</v>
      </c>
      <c r="S122" s="49"/>
      <c r="T122" s="111">
        <f>T123+T126+T135+T150+T177+T185</f>
        <v>0.12945879999999998</v>
      </c>
      <c r="AT122" s="13" t="s">
        <v>76</v>
      </c>
      <c r="AU122" s="13" t="s">
        <v>200</v>
      </c>
      <c r="BK122" s="112">
        <f>BK123+BK126+BK135+BK150+BK177+BK185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9.4519999999999999E-4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23.63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9.4519999999999999E-4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1076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SUM(P127:P134)</f>
        <v>0</v>
      </c>
      <c r="R126" s="119">
        <f>SUM(R127:R134)</f>
        <v>0</v>
      </c>
      <c r="T126" s="120">
        <f>SUM(T127:T134)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SUM(BK127:BK134)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0.129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941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0.129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942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0.129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943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0.129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944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SUM(P136:P149)</f>
        <v>0</v>
      </c>
      <c r="R135" s="119">
        <f>SUM(R136:R149)</f>
        <v>2.3000000000000003E-2</v>
      </c>
      <c r="T135" s="120">
        <f>SUM(T136:T149)</f>
        <v>2.5000000000000001E-2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SUM(BK136:BK149)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945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" customFormat="1" ht="37.9" customHeight="1">
      <c r="B138" s="28"/>
      <c r="C138" s="123" t="s">
        <v>263</v>
      </c>
      <c r="D138" s="123" t="s">
        <v>223</v>
      </c>
      <c r="E138" s="124" t="s">
        <v>264</v>
      </c>
      <c r="F138" s="125" t="s">
        <v>265</v>
      </c>
      <c r="G138" s="126" t="s">
        <v>259</v>
      </c>
      <c r="H138" s="127">
        <v>1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260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260</v>
      </c>
      <c r="BM138" s="135" t="s">
        <v>946</v>
      </c>
    </row>
    <row r="139" spans="2:65" s="1" customFormat="1" ht="11.25">
      <c r="B139" s="28"/>
      <c r="D139" s="137" t="s">
        <v>229</v>
      </c>
      <c r="F139" s="138" t="s">
        <v>557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" customFormat="1" ht="33" customHeight="1">
      <c r="B140" s="28"/>
      <c r="C140" s="149" t="s">
        <v>268</v>
      </c>
      <c r="D140" s="149" t="s">
        <v>269</v>
      </c>
      <c r="E140" s="150" t="s">
        <v>270</v>
      </c>
      <c r="F140" s="151" t="s">
        <v>271</v>
      </c>
      <c r="G140" s="152" t="s">
        <v>259</v>
      </c>
      <c r="H140" s="153">
        <v>1</v>
      </c>
      <c r="I140" s="154"/>
      <c r="J140" s="155">
        <f>ROUND(I140*H140,2)</f>
        <v>0</v>
      </c>
      <c r="K140" s="156"/>
      <c r="L140" s="157"/>
      <c r="M140" s="158" t="s">
        <v>1</v>
      </c>
      <c r="N140" s="159" t="s">
        <v>42</v>
      </c>
      <c r="P140" s="133">
        <f>O140*H140</f>
        <v>0</v>
      </c>
      <c r="Q140" s="133">
        <v>2.0500000000000001E-2</v>
      </c>
      <c r="R140" s="133">
        <f>Q140*H140</f>
        <v>2.0500000000000001E-2</v>
      </c>
      <c r="S140" s="133">
        <v>0</v>
      </c>
      <c r="T140" s="134">
        <f>S140*H140</f>
        <v>0</v>
      </c>
      <c r="AR140" s="135" t="s">
        <v>272</v>
      </c>
      <c r="AT140" s="135" t="s">
        <v>269</v>
      </c>
      <c r="AU140" s="135" t="s">
        <v>85</v>
      </c>
      <c r="AY140" s="13" t="s">
        <v>222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3" t="s">
        <v>85</v>
      </c>
      <c r="BK140" s="136">
        <f>ROUND(I140*H140,2)</f>
        <v>0</v>
      </c>
      <c r="BL140" s="13" t="s">
        <v>260</v>
      </c>
      <c r="BM140" s="135" t="s">
        <v>947</v>
      </c>
    </row>
    <row r="141" spans="2:65" s="1" customFormat="1" ht="24.2" customHeight="1">
      <c r="B141" s="28"/>
      <c r="C141" s="123" t="s">
        <v>220</v>
      </c>
      <c r="D141" s="123" t="s">
        <v>223</v>
      </c>
      <c r="E141" s="124" t="s">
        <v>274</v>
      </c>
      <c r="F141" s="125" t="s">
        <v>275</v>
      </c>
      <c r="G141" s="126" t="s">
        <v>259</v>
      </c>
      <c r="H141" s="127">
        <v>1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1077</v>
      </c>
    </row>
    <row r="142" spans="2:65" s="1" customFormat="1" ht="11.25">
      <c r="B142" s="28"/>
      <c r="D142" s="137" t="s">
        <v>229</v>
      </c>
      <c r="F142" s="138" t="s">
        <v>277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16.5" customHeight="1">
      <c r="B143" s="28"/>
      <c r="C143" s="149" t="s">
        <v>278</v>
      </c>
      <c r="D143" s="149" t="s">
        <v>269</v>
      </c>
      <c r="E143" s="150" t="s">
        <v>279</v>
      </c>
      <c r="F143" s="151" t="s">
        <v>280</v>
      </c>
      <c r="G143" s="152" t="s">
        <v>259</v>
      </c>
      <c r="H143" s="153">
        <v>1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1.4999999999999999E-4</v>
      </c>
      <c r="R143" s="133">
        <f>Q143*H143</f>
        <v>1.4999999999999999E-4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1078</v>
      </c>
    </row>
    <row r="144" spans="2:65" s="1" customFormat="1" ht="16.5" customHeight="1">
      <c r="B144" s="28"/>
      <c r="C144" s="149" t="s">
        <v>282</v>
      </c>
      <c r="D144" s="149" t="s">
        <v>269</v>
      </c>
      <c r="E144" s="150" t="s">
        <v>283</v>
      </c>
      <c r="F144" s="151" t="s">
        <v>284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1079</v>
      </c>
    </row>
    <row r="145" spans="2:65" s="1" customFormat="1" ht="24.2" customHeight="1">
      <c r="B145" s="28"/>
      <c r="C145" s="123" t="s">
        <v>8</v>
      </c>
      <c r="D145" s="123" t="s">
        <v>223</v>
      </c>
      <c r="E145" s="124" t="s">
        <v>286</v>
      </c>
      <c r="F145" s="125" t="s">
        <v>287</v>
      </c>
      <c r="G145" s="126" t="s">
        <v>259</v>
      </c>
      <c r="H145" s="127">
        <v>1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1080</v>
      </c>
    </row>
    <row r="146" spans="2:65" s="1" customFormat="1" ht="11.25">
      <c r="B146" s="28"/>
      <c r="D146" s="137" t="s">
        <v>229</v>
      </c>
      <c r="F146" s="138" t="s">
        <v>289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16.5" customHeight="1">
      <c r="B147" s="28"/>
      <c r="C147" s="149" t="s">
        <v>290</v>
      </c>
      <c r="D147" s="149" t="s">
        <v>269</v>
      </c>
      <c r="E147" s="150" t="s">
        <v>291</v>
      </c>
      <c r="F147" s="151" t="s">
        <v>292</v>
      </c>
      <c r="G147" s="152" t="s">
        <v>259</v>
      </c>
      <c r="H147" s="153">
        <v>1</v>
      </c>
      <c r="I147" s="154"/>
      <c r="J147" s="155">
        <f>ROUND(I147*H147,2)</f>
        <v>0</v>
      </c>
      <c r="K147" s="156"/>
      <c r="L147" s="157"/>
      <c r="M147" s="158" t="s">
        <v>1</v>
      </c>
      <c r="N147" s="159" t="s">
        <v>42</v>
      </c>
      <c r="P147" s="133">
        <f>O147*H147</f>
        <v>0</v>
      </c>
      <c r="Q147" s="133">
        <v>2.2000000000000001E-3</v>
      </c>
      <c r="R147" s="133">
        <f>Q147*H147</f>
        <v>2.2000000000000001E-3</v>
      </c>
      <c r="S147" s="133">
        <v>0</v>
      </c>
      <c r="T147" s="134">
        <f>S147*H147</f>
        <v>0</v>
      </c>
      <c r="AR147" s="135" t="s">
        <v>272</v>
      </c>
      <c r="AT147" s="135" t="s">
        <v>269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1081</v>
      </c>
    </row>
    <row r="148" spans="2:65" s="1" customFormat="1" ht="24.2" customHeight="1">
      <c r="B148" s="28"/>
      <c r="C148" s="123" t="s">
        <v>294</v>
      </c>
      <c r="D148" s="123" t="s">
        <v>223</v>
      </c>
      <c r="E148" s="124" t="s">
        <v>295</v>
      </c>
      <c r="F148" s="125" t="s">
        <v>296</v>
      </c>
      <c r="G148" s="126" t="s">
        <v>259</v>
      </c>
      <c r="H148" s="127">
        <v>1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0</v>
      </c>
      <c r="R148" s="133">
        <f>Q148*H148</f>
        <v>0</v>
      </c>
      <c r="S148" s="133">
        <v>2.4E-2</v>
      </c>
      <c r="T148" s="134">
        <f>S148*H148</f>
        <v>2.4E-2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953</v>
      </c>
    </row>
    <row r="149" spans="2:65" s="1" customFormat="1" ht="11.25">
      <c r="B149" s="28"/>
      <c r="D149" s="137" t="s">
        <v>229</v>
      </c>
      <c r="F149" s="138" t="s">
        <v>565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0" customFormat="1" ht="25.9" customHeight="1">
      <c r="B150" s="113"/>
      <c r="D150" s="114" t="s">
        <v>76</v>
      </c>
      <c r="E150" s="115" t="s">
        <v>305</v>
      </c>
      <c r="F150" s="115" t="s">
        <v>306</v>
      </c>
      <c r="I150" s="116"/>
      <c r="J150" s="117">
        <f>BK150</f>
        <v>0</v>
      </c>
      <c r="L150" s="113"/>
      <c r="M150" s="118"/>
      <c r="P150" s="119">
        <f>SUM(P151:P176)</f>
        <v>0</v>
      </c>
      <c r="R150" s="119">
        <f>SUM(R151:R176)</f>
        <v>0.25655463999999994</v>
      </c>
      <c r="T150" s="120">
        <f>SUM(T151:T176)</f>
        <v>7.7123999999999998E-2</v>
      </c>
      <c r="AR150" s="114" t="s">
        <v>87</v>
      </c>
      <c r="AT150" s="121" t="s">
        <v>76</v>
      </c>
      <c r="AU150" s="121" t="s">
        <v>77</v>
      </c>
      <c r="AY150" s="114" t="s">
        <v>222</v>
      </c>
      <c r="BK150" s="122">
        <f>SUM(BK151:BK176)</f>
        <v>0</v>
      </c>
    </row>
    <row r="151" spans="2:65" s="1" customFormat="1" ht="33" customHeight="1">
      <c r="B151" s="28"/>
      <c r="C151" s="123" t="s">
        <v>299</v>
      </c>
      <c r="D151" s="123" t="s">
        <v>223</v>
      </c>
      <c r="E151" s="124" t="s">
        <v>307</v>
      </c>
      <c r="F151" s="125" t="s">
        <v>308</v>
      </c>
      <c r="G151" s="126" t="s">
        <v>226</v>
      </c>
      <c r="H151" s="127">
        <v>23.63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954</v>
      </c>
    </row>
    <row r="152" spans="2:65" s="1" customFormat="1" ht="11.25">
      <c r="B152" s="28"/>
      <c r="D152" s="137" t="s">
        <v>229</v>
      </c>
      <c r="F152" s="138" t="s">
        <v>468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4.2" customHeight="1">
      <c r="B153" s="28"/>
      <c r="C153" s="123" t="s">
        <v>260</v>
      </c>
      <c r="D153" s="123" t="s">
        <v>223</v>
      </c>
      <c r="E153" s="124" t="s">
        <v>312</v>
      </c>
      <c r="F153" s="125" t="s">
        <v>313</v>
      </c>
      <c r="G153" s="126" t="s">
        <v>226</v>
      </c>
      <c r="H153" s="127">
        <v>23.63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3.0000000000000001E-5</v>
      </c>
      <c r="R153" s="133">
        <f>Q153*H153</f>
        <v>7.0889999999999994E-4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955</v>
      </c>
    </row>
    <row r="154" spans="2:65" s="1" customFormat="1" ht="11.25">
      <c r="B154" s="28"/>
      <c r="D154" s="137" t="s">
        <v>229</v>
      </c>
      <c r="F154" s="138" t="s">
        <v>470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37.9" customHeight="1">
      <c r="B155" s="28"/>
      <c r="C155" s="123" t="s">
        <v>311</v>
      </c>
      <c r="D155" s="123" t="s">
        <v>223</v>
      </c>
      <c r="E155" s="124" t="s">
        <v>317</v>
      </c>
      <c r="F155" s="125" t="s">
        <v>318</v>
      </c>
      <c r="G155" s="126" t="s">
        <v>226</v>
      </c>
      <c r="H155" s="127">
        <v>23.63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7.5799999999999999E-3</v>
      </c>
      <c r="R155" s="133">
        <f>Q155*H155</f>
        <v>0.17911539999999998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956</v>
      </c>
    </row>
    <row r="156" spans="2:65" s="1" customFormat="1" ht="11.25">
      <c r="B156" s="28"/>
      <c r="D156" s="137" t="s">
        <v>229</v>
      </c>
      <c r="F156" s="138" t="s">
        <v>472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24.2" customHeight="1">
      <c r="B157" s="28"/>
      <c r="C157" s="123" t="s">
        <v>316</v>
      </c>
      <c r="D157" s="123" t="s">
        <v>223</v>
      </c>
      <c r="E157" s="124" t="s">
        <v>322</v>
      </c>
      <c r="F157" s="125" t="s">
        <v>323</v>
      </c>
      <c r="G157" s="126" t="s">
        <v>226</v>
      </c>
      <c r="H157" s="127">
        <v>23.63</v>
      </c>
      <c r="I157" s="128"/>
      <c r="J157" s="129">
        <f>ROUND(I157*H157,2)</f>
        <v>0</v>
      </c>
      <c r="K157" s="130"/>
      <c r="L157" s="28"/>
      <c r="M157" s="131" t="s">
        <v>1</v>
      </c>
      <c r="N157" s="132" t="s">
        <v>42</v>
      </c>
      <c r="P157" s="133">
        <f>O157*H157</f>
        <v>0</v>
      </c>
      <c r="Q157" s="133">
        <v>0</v>
      </c>
      <c r="R157" s="133">
        <f>Q157*H157</f>
        <v>0</v>
      </c>
      <c r="S157" s="133">
        <v>3.0000000000000001E-3</v>
      </c>
      <c r="T157" s="134">
        <f>S157*H157</f>
        <v>7.0889999999999995E-2</v>
      </c>
      <c r="AR157" s="135" t="s">
        <v>260</v>
      </c>
      <c r="AT157" s="135" t="s">
        <v>223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957</v>
      </c>
    </row>
    <row r="158" spans="2:65" s="1" customFormat="1" ht="11.25">
      <c r="B158" s="28"/>
      <c r="D158" s="137" t="s">
        <v>229</v>
      </c>
      <c r="F158" s="138" t="s">
        <v>474</v>
      </c>
      <c r="I158" s="139"/>
      <c r="L158" s="28"/>
      <c r="M158" s="140"/>
      <c r="T158" s="52"/>
      <c r="AT158" s="13" t="s">
        <v>229</v>
      </c>
      <c r="AU158" s="13" t="s">
        <v>85</v>
      </c>
    </row>
    <row r="159" spans="2:65" s="1" customFormat="1" ht="24.2" customHeight="1">
      <c r="B159" s="28"/>
      <c r="C159" s="123" t="s">
        <v>321</v>
      </c>
      <c r="D159" s="123" t="s">
        <v>223</v>
      </c>
      <c r="E159" s="124" t="s">
        <v>327</v>
      </c>
      <c r="F159" s="125" t="s">
        <v>328</v>
      </c>
      <c r="G159" s="126" t="s">
        <v>226</v>
      </c>
      <c r="H159" s="127">
        <v>23.63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2.9999999999999997E-4</v>
      </c>
      <c r="R159" s="133">
        <f>Q159*H159</f>
        <v>7.0889999999999989E-3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958</v>
      </c>
    </row>
    <row r="160" spans="2:65" s="1" customFormat="1" ht="11.25">
      <c r="B160" s="28"/>
      <c r="D160" s="137" t="s">
        <v>229</v>
      </c>
      <c r="F160" s="138" t="s">
        <v>476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49.15" customHeight="1">
      <c r="B161" s="28"/>
      <c r="C161" s="149" t="s">
        <v>326</v>
      </c>
      <c r="D161" s="149" t="s">
        <v>269</v>
      </c>
      <c r="E161" s="150" t="s">
        <v>331</v>
      </c>
      <c r="F161" s="151" t="s">
        <v>332</v>
      </c>
      <c r="G161" s="152" t="s">
        <v>226</v>
      </c>
      <c r="H161" s="153">
        <v>25.992999999999999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2.5999999999999999E-3</v>
      </c>
      <c r="R161" s="133">
        <f>Q161*H161</f>
        <v>6.7581799999999997E-2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959</v>
      </c>
    </row>
    <row r="162" spans="2:65" s="11" customFormat="1" ht="11.25">
      <c r="B162" s="141"/>
      <c r="D162" s="142" t="s">
        <v>247</v>
      </c>
      <c r="F162" s="143" t="s">
        <v>960</v>
      </c>
      <c r="H162" s="144">
        <v>25.992999999999999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24.2" customHeight="1">
      <c r="B163" s="28"/>
      <c r="C163" s="123" t="s">
        <v>7</v>
      </c>
      <c r="D163" s="123" t="s">
        <v>223</v>
      </c>
      <c r="E163" s="124" t="s">
        <v>336</v>
      </c>
      <c r="F163" s="125" t="s">
        <v>337</v>
      </c>
      <c r="G163" s="126" t="s">
        <v>338</v>
      </c>
      <c r="H163" s="127">
        <v>24</v>
      </c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1082</v>
      </c>
    </row>
    <row r="164" spans="2:65" s="1" customFormat="1" ht="11.25">
      <c r="B164" s="28"/>
      <c r="D164" s="137" t="s">
        <v>229</v>
      </c>
      <c r="F164" s="138" t="s">
        <v>340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" customFormat="1" ht="21.75" customHeight="1">
      <c r="B165" s="28"/>
      <c r="C165" s="123" t="s">
        <v>335</v>
      </c>
      <c r="D165" s="123" t="s">
        <v>223</v>
      </c>
      <c r="E165" s="124" t="s">
        <v>342</v>
      </c>
      <c r="F165" s="125" t="s">
        <v>343</v>
      </c>
      <c r="G165" s="126" t="s">
        <v>338</v>
      </c>
      <c r="H165" s="127">
        <v>20.78</v>
      </c>
      <c r="I165" s="128"/>
      <c r="J165" s="129">
        <f>ROUND(I165*H165,2)</f>
        <v>0</v>
      </c>
      <c r="K165" s="130"/>
      <c r="L165" s="28"/>
      <c r="M165" s="131" t="s">
        <v>1</v>
      </c>
      <c r="N165" s="132" t="s">
        <v>42</v>
      </c>
      <c r="P165" s="133">
        <f>O165*H165</f>
        <v>0</v>
      </c>
      <c r="Q165" s="133">
        <v>0</v>
      </c>
      <c r="R165" s="133">
        <f>Q165*H165</f>
        <v>0</v>
      </c>
      <c r="S165" s="133">
        <v>2.9999999999999997E-4</v>
      </c>
      <c r="T165" s="134">
        <f>S165*H165</f>
        <v>6.234E-3</v>
      </c>
      <c r="AR165" s="135" t="s">
        <v>260</v>
      </c>
      <c r="AT165" s="135" t="s">
        <v>223</v>
      </c>
      <c r="AU165" s="135" t="s">
        <v>85</v>
      </c>
      <c r="AY165" s="13" t="s">
        <v>222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3" t="s">
        <v>85</v>
      </c>
      <c r="BK165" s="136">
        <f>ROUND(I165*H165,2)</f>
        <v>0</v>
      </c>
      <c r="BL165" s="13" t="s">
        <v>260</v>
      </c>
      <c r="BM165" s="135" t="s">
        <v>962</v>
      </c>
    </row>
    <row r="166" spans="2:65" s="1" customFormat="1" ht="11.25">
      <c r="B166" s="28"/>
      <c r="D166" s="137" t="s">
        <v>229</v>
      </c>
      <c r="F166" s="138" t="s">
        <v>481</v>
      </c>
      <c r="I166" s="139"/>
      <c r="L166" s="28"/>
      <c r="M166" s="140"/>
      <c r="T166" s="52"/>
      <c r="AT166" s="13" t="s">
        <v>229</v>
      </c>
      <c r="AU166" s="13" t="s">
        <v>85</v>
      </c>
    </row>
    <row r="167" spans="2:65" s="1" customFormat="1" ht="16.5" customHeight="1">
      <c r="B167" s="28"/>
      <c r="C167" s="123" t="s">
        <v>341</v>
      </c>
      <c r="D167" s="123" t="s">
        <v>223</v>
      </c>
      <c r="E167" s="124" t="s">
        <v>347</v>
      </c>
      <c r="F167" s="125" t="s">
        <v>348</v>
      </c>
      <c r="G167" s="126" t="s">
        <v>338</v>
      </c>
      <c r="H167" s="127">
        <v>20.78</v>
      </c>
      <c r="I167" s="128"/>
      <c r="J167" s="129">
        <f>ROUND(I167*H167,2)</f>
        <v>0</v>
      </c>
      <c r="K167" s="130"/>
      <c r="L167" s="28"/>
      <c r="M167" s="131" t="s">
        <v>1</v>
      </c>
      <c r="N167" s="132" t="s">
        <v>42</v>
      </c>
      <c r="P167" s="133">
        <f>O167*H167</f>
        <v>0</v>
      </c>
      <c r="Q167" s="133">
        <v>1.0000000000000001E-5</v>
      </c>
      <c r="R167" s="133">
        <f>Q167*H167</f>
        <v>2.0780000000000004E-4</v>
      </c>
      <c r="S167" s="133">
        <v>0</v>
      </c>
      <c r="T167" s="134">
        <f>S167*H167</f>
        <v>0</v>
      </c>
      <c r="AR167" s="135" t="s">
        <v>260</v>
      </c>
      <c r="AT167" s="135" t="s">
        <v>223</v>
      </c>
      <c r="AU167" s="135" t="s">
        <v>85</v>
      </c>
      <c r="AY167" s="13" t="s">
        <v>222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3" t="s">
        <v>85</v>
      </c>
      <c r="BK167" s="136">
        <f>ROUND(I167*H167,2)</f>
        <v>0</v>
      </c>
      <c r="BL167" s="13" t="s">
        <v>260</v>
      </c>
      <c r="BM167" s="135" t="s">
        <v>963</v>
      </c>
    </row>
    <row r="168" spans="2:65" s="1" customFormat="1" ht="11.25">
      <c r="B168" s="28"/>
      <c r="D168" s="137" t="s">
        <v>229</v>
      </c>
      <c r="F168" s="138" t="s">
        <v>483</v>
      </c>
      <c r="I168" s="139"/>
      <c r="L168" s="28"/>
      <c r="M168" s="140"/>
      <c r="T168" s="52"/>
      <c r="AT168" s="13" t="s">
        <v>229</v>
      </c>
      <c r="AU168" s="13" t="s">
        <v>85</v>
      </c>
    </row>
    <row r="169" spans="2:65" s="1" customFormat="1" ht="16.5" customHeight="1">
      <c r="B169" s="28"/>
      <c r="C169" s="149" t="s">
        <v>346</v>
      </c>
      <c r="D169" s="149" t="s">
        <v>269</v>
      </c>
      <c r="E169" s="150" t="s">
        <v>352</v>
      </c>
      <c r="F169" s="151" t="s">
        <v>353</v>
      </c>
      <c r="G169" s="152" t="s">
        <v>338</v>
      </c>
      <c r="H169" s="153">
        <v>21.196000000000002</v>
      </c>
      <c r="I169" s="154"/>
      <c r="J169" s="155">
        <f>ROUND(I169*H169,2)</f>
        <v>0</v>
      </c>
      <c r="K169" s="156"/>
      <c r="L169" s="157"/>
      <c r="M169" s="158" t="s">
        <v>1</v>
      </c>
      <c r="N169" s="159" t="s">
        <v>42</v>
      </c>
      <c r="P169" s="133">
        <f>O169*H169</f>
        <v>0</v>
      </c>
      <c r="Q169" s="133">
        <v>8.0000000000000007E-5</v>
      </c>
      <c r="R169" s="133">
        <f>Q169*H169</f>
        <v>1.6956800000000002E-3</v>
      </c>
      <c r="S169" s="133">
        <v>0</v>
      </c>
      <c r="T169" s="134">
        <f>S169*H169</f>
        <v>0</v>
      </c>
      <c r="AR169" s="135" t="s">
        <v>272</v>
      </c>
      <c r="AT169" s="135" t="s">
        <v>269</v>
      </c>
      <c r="AU169" s="135" t="s">
        <v>85</v>
      </c>
      <c r="AY169" s="13" t="s">
        <v>222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85</v>
      </c>
      <c r="BK169" s="136">
        <f>ROUND(I169*H169,2)</f>
        <v>0</v>
      </c>
      <c r="BL169" s="13" t="s">
        <v>260</v>
      </c>
      <c r="BM169" s="135" t="s">
        <v>964</v>
      </c>
    </row>
    <row r="170" spans="2:65" s="11" customFormat="1" ht="11.25">
      <c r="B170" s="141"/>
      <c r="D170" s="142" t="s">
        <v>247</v>
      </c>
      <c r="F170" s="143" t="s">
        <v>965</v>
      </c>
      <c r="H170" s="144">
        <v>21.196000000000002</v>
      </c>
      <c r="I170" s="145"/>
      <c r="L170" s="141"/>
      <c r="M170" s="146"/>
      <c r="T170" s="147"/>
      <c r="AT170" s="148" t="s">
        <v>247</v>
      </c>
      <c r="AU170" s="148" t="s">
        <v>85</v>
      </c>
      <c r="AV170" s="11" t="s">
        <v>87</v>
      </c>
      <c r="AW170" s="11" t="s">
        <v>4</v>
      </c>
      <c r="AX170" s="11" t="s">
        <v>85</v>
      </c>
      <c r="AY170" s="148" t="s">
        <v>222</v>
      </c>
    </row>
    <row r="171" spans="2:65" s="1" customFormat="1" ht="16.5" customHeight="1">
      <c r="B171" s="28"/>
      <c r="C171" s="123" t="s">
        <v>351</v>
      </c>
      <c r="D171" s="123" t="s">
        <v>223</v>
      </c>
      <c r="E171" s="124" t="s">
        <v>357</v>
      </c>
      <c r="F171" s="125" t="s">
        <v>358</v>
      </c>
      <c r="G171" s="126" t="s">
        <v>338</v>
      </c>
      <c r="H171" s="127">
        <v>0.9</v>
      </c>
      <c r="I171" s="128"/>
      <c r="J171" s="129">
        <f>ROUND(I171*H171,2)</f>
        <v>0</v>
      </c>
      <c r="K171" s="130"/>
      <c r="L171" s="28"/>
      <c r="M171" s="131" t="s">
        <v>1</v>
      </c>
      <c r="N171" s="132" t="s">
        <v>42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260</v>
      </c>
      <c r="AT171" s="135" t="s">
        <v>223</v>
      </c>
      <c r="AU171" s="135" t="s">
        <v>85</v>
      </c>
      <c r="AY171" s="13" t="s">
        <v>222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85</v>
      </c>
      <c r="BK171" s="136">
        <f>ROUND(I171*H171,2)</f>
        <v>0</v>
      </c>
      <c r="BL171" s="13" t="s">
        <v>260</v>
      </c>
      <c r="BM171" s="135" t="s">
        <v>966</v>
      </c>
    </row>
    <row r="172" spans="2:65" s="1" customFormat="1" ht="11.25">
      <c r="B172" s="28"/>
      <c r="D172" s="137" t="s">
        <v>229</v>
      </c>
      <c r="F172" s="138" t="s">
        <v>487</v>
      </c>
      <c r="I172" s="139"/>
      <c r="L172" s="28"/>
      <c r="M172" s="140"/>
      <c r="T172" s="52"/>
      <c r="AT172" s="13" t="s">
        <v>229</v>
      </c>
      <c r="AU172" s="13" t="s">
        <v>85</v>
      </c>
    </row>
    <row r="173" spans="2:65" s="1" customFormat="1" ht="16.5" customHeight="1">
      <c r="B173" s="28"/>
      <c r="C173" s="149" t="s">
        <v>356</v>
      </c>
      <c r="D173" s="149" t="s">
        <v>269</v>
      </c>
      <c r="E173" s="150" t="s">
        <v>362</v>
      </c>
      <c r="F173" s="151" t="s">
        <v>363</v>
      </c>
      <c r="G173" s="152" t="s">
        <v>338</v>
      </c>
      <c r="H173" s="153">
        <v>0.91800000000000004</v>
      </c>
      <c r="I173" s="154"/>
      <c r="J173" s="155">
        <f>ROUND(I173*H173,2)</f>
        <v>0</v>
      </c>
      <c r="K173" s="156"/>
      <c r="L173" s="157"/>
      <c r="M173" s="158" t="s">
        <v>1</v>
      </c>
      <c r="N173" s="159" t="s">
        <v>42</v>
      </c>
      <c r="P173" s="133">
        <f>O173*H173</f>
        <v>0</v>
      </c>
      <c r="Q173" s="133">
        <v>1.7000000000000001E-4</v>
      </c>
      <c r="R173" s="133">
        <f>Q173*H173</f>
        <v>1.5606000000000002E-4</v>
      </c>
      <c r="S173" s="133">
        <v>0</v>
      </c>
      <c r="T173" s="134">
        <f>S173*H173</f>
        <v>0</v>
      </c>
      <c r="AR173" s="135" t="s">
        <v>272</v>
      </c>
      <c r="AT173" s="135" t="s">
        <v>269</v>
      </c>
      <c r="AU173" s="135" t="s">
        <v>85</v>
      </c>
      <c r="AY173" s="13" t="s">
        <v>222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85</v>
      </c>
      <c r="BK173" s="136">
        <f>ROUND(I173*H173,2)</f>
        <v>0</v>
      </c>
      <c r="BL173" s="13" t="s">
        <v>260</v>
      </c>
      <c r="BM173" s="135" t="s">
        <v>967</v>
      </c>
    </row>
    <row r="174" spans="2:65" s="11" customFormat="1" ht="11.25">
      <c r="B174" s="141"/>
      <c r="D174" s="142" t="s">
        <v>247</v>
      </c>
      <c r="F174" s="143" t="s">
        <v>539</v>
      </c>
      <c r="H174" s="144">
        <v>0.91800000000000004</v>
      </c>
      <c r="I174" s="145"/>
      <c r="L174" s="141"/>
      <c r="M174" s="146"/>
      <c r="T174" s="147"/>
      <c r="AT174" s="148" t="s">
        <v>247</v>
      </c>
      <c r="AU174" s="148" t="s">
        <v>85</v>
      </c>
      <c r="AV174" s="11" t="s">
        <v>87</v>
      </c>
      <c r="AW174" s="11" t="s">
        <v>4</v>
      </c>
      <c r="AX174" s="11" t="s">
        <v>85</v>
      </c>
      <c r="AY174" s="148" t="s">
        <v>222</v>
      </c>
    </row>
    <row r="175" spans="2:65" s="1" customFormat="1" ht="44.25" customHeight="1">
      <c r="B175" s="28"/>
      <c r="C175" s="123" t="s">
        <v>361</v>
      </c>
      <c r="D175" s="123" t="s">
        <v>223</v>
      </c>
      <c r="E175" s="124" t="s">
        <v>367</v>
      </c>
      <c r="F175" s="125" t="s">
        <v>368</v>
      </c>
      <c r="G175" s="126" t="s">
        <v>302</v>
      </c>
      <c r="H175" s="160"/>
      <c r="I175" s="128"/>
      <c r="J175" s="129">
        <f>ROUND(I175*H175,2)</f>
        <v>0</v>
      </c>
      <c r="K175" s="130"/>
      <c r="L175" s="28"/>
      <c r="M175" s="131" t="s">
        <v>1</v>
      </c>
      <c r="N175" s="132" t="s">
        <v>42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260</v>
      </c>
      <c r="AT175" s="135" t="s">
        <v>223</v>
      </c>
      <c r="AU175" s="135" t="s">
        <v>85</v>
      </c>
      <c r="AY175" s="13" t="s">
        <v>222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85</v>
      </c>
      <c r="BK175" s="136">
        <f>ROUND(I175*H175,2)</f>
        <v>0</v>
      </c>
      <c r="BL175" s="13" t="s">
        <v>260</v>
      </c>
      <c r="BM175" s="135" t="s">
        <v>968</v>
      </c>
    </row>
    <row r="176" spans="2:65" s="1" customFormat="1" ht="11.25">
      <c r="B176" s="28"/>
      <c r="D176" s="137" t="s">
        <v>229</v>
      </c>
      <c r="F176" s="138" t="s">
        <v>491</v>
      </c>
      <c r="I176" s="139"/>
      <c r="L176" s="28"/>
      <c r="M176" s="140"/>
      <c r="T176" s="52"/>
      <c r="AT176" s="13" t="s">
        <v>229</v>
      </c>
      <c r="AU176" s="13" t="s">
        <v>85</v>
      </c>
    </row>
    <row r="177" spans="2:65" s="10" customFormat="1" ht="25.9" customHeight="1">
      <c r="B177" s="113"/>
      <c r="D177" s="114" t="s">
        <v>76</v>
      </c>
      <c r="E177" s="115" t="s">
        <v>371</v>
      </c>
      <c r="F177" s="115" t="s">
        <v>372</v>
      </c>
      <c r="I177" s="116"/>
      <c r="J177" s="117">
        <f>BK177</f>
        <v>0</v>
      </c>
      <c r="L177" s="113"/>
      <c r="M177" s="118"/>
      <c r="P177" s="119">
        <f>SUM(P178:P184)</f>
        <v>0</v>
      </c>
      <c r="R177" s="119">
        <f>SUM(R178:R184)</f>
        <v>5.082000000000001E-4</v>
      </c>
      <c r="T177" s="120">
        <f>SUM(T178:T184)</f>
        <v>0</v>
      </c>
      <c r="AR177" s="114" t="s">
        <v>87</v>
      </c>
      <c r="AT177" s="121" t="s">
        <v>76</v>
      </c>
      <c r="AU177" s="121" t="s">
        <v>77</v>
      </c>
      <c r="AY177" s="114" t="s">
        <v>222</v>
      </c>
      <c r="BK177" s="122">
        <f>SUM(BK178:BK184)</f>
        <v>0</v>
      </c>
    </row>
    <row r="178" spans="2:65" s="1" customFormat="1" ht="37.9" customHeight="1">
      <c r="B178" s="28"/>
      <c r="C178" s="123" t="s">
        <v>366</v>
      </c>
      <c r="D178" s="123" t="s">
        <v>223</v>
      </c>
      <c r="E178" s="124" t="s">
        <v>374</v>
      </c>
      <c r="F178" s="125" t="s">
        <v>375</v>
      </c>
      <c r="G178" s="126" t="s">
        <v>226</v>
      </c>
      <c r="H178" s="127">
        <v>1.21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8.0000000000000007E-5</v>
      </c>
      <c r="R178" s="133">
        <f>Q178*H178</f>
        <v>9.6800000000000008E-5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969</v>
      </c>
    </row>
    <row r="179" spans="2:65" s="1" customFormat="1" ht="11.25">
      <c r="B179" s="28"/>
      <c r="D179" s="137" t="s">
        <v>229</v>
      </c>
      <c r="F179" s="138" t="s">
        <v>583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1" customFormat="1" ht="11.25">
      <c r="B180" s="141"/>
      <c r="D180" s="142" t="s">
        <v>247</v>
      </c>
      <c r="E180" s="148" t="s">
        <v>1</v>
      </c>
      <c r="F180" s="143" t="s">
        <v>378</v>
      </c>
      <c r="H180" s="144">
        <v>1.21</v>
      </c>
      <c r="I180" s="145"/>
      <c r="L180" s="141"/>
      <c r="M180" s="146"/>
      <c r="T180" s="147"/>
      <c r="AT180" s="148" t="s">
        <v>247</v>
      </c>
      <c r="AU180" s="148" t="s">
        <v>85</v>
      </c>
      <c r="AV180" s="11" t="s">
        <v>87</v>
      </c>
      <c r="AW180" s="11" t="s">
        <v>32</v>
      </c>
      <c r="AX180" s="11" t="s">
        <v>85</v>
      </c>
      <c r="AY180" s="148" t="s">
        <v>222</v>
      </c>
    </row>
    <row r="181" spans="2:65" s="1" customFormat="1" ht="24.2" customHeight="1">
      <c r="B181" s="28"/>
      <c r="C181" s="123" t="s">
        <v>373</v>
      </c>
      <c r="D181" s="123" t="s">
        <v>223</v>
      </c>
      <c r="E181" s="124" t="s">
        <v>380</v>
      </c>
      <c r="F181" s="125" t="s">
        <v>381</v>
      </c>
      <c r="G181" s="126" t="s">
        <v>226</v>
      </c>
      <c r="H181" s="127">
        <v>1.21</v>
      </c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1.7000000000000001E-4</v>
      </c>
      <c r="R181" s="133">
        <f>Q181*H181</f>
        <v>2.0570000000000001E-4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970</v>
      </c>
    </row>
    <row r="182" spans="2:65" s="1" customFormat="1" ht="11.25">
      <c r="B182" s="28"/>
      <c r="D182" s="137" t="s">
        <v>229</v>
      </c>
      <c r="F182" s="138" t="s">
        <v>585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" customFormat="1" ht="24.2" customHeight="1">
      <c r="B183" s="28"/>
      <c r="C183" s="123" t="s">
        <v>379</v>
      </c>
      <c r="D183" s="123" t="s">
        <v>223</v>
      </c>
      <c r="E183" s="124" t="s">
        <v>385</v>
      </c>
      <c r="F183" s="125" t="s">
        <v>386</v>
      </c>
      <c r="G183" s="126" t="s">
        <v>226</v>
      </c>
      <c r="H183" s="127">
        <v>1.21</v>
      </c>
      <c r="I183" s="128"/>
      <c r="J183" s="129">
        <f>ROUND(I183*H183,2)</f>
        <v>0</v>
      </c>
      <c r="K183" s="130"/>
      <c r="L183" s="28"/>
      <c r="M183" s="131" t="s">
        <v>1</v>
      </c>
      <c r="N183" s="132" t="s">
        <v>42</v>
      </c>
      <c r="P183" s="133">
        <f>O183*H183</f>
        <v>0</v>
      </c>
      <c r="Q183" s="133">
        <v>1.7000000000000001E-4</v>
      </c>
      <c r="R183" s="133">
        <f>Q183*H183</f>
        <v>2.0570000000000001E-4</v>
      </c>
      <c r="S183" s="133">
        <v>0</v>
      </c>
      <c r="T183" s="134">
        <f>S183*H183</f>
        <v>0</v>
      </c>
      <c r="AR183" s="135" t="s">
        <v>260</v>
      </c>
      <c r="AT183" s="135" t="s">
        <v>223</v>
      </c>
      <c r="AU183" s="135" t="s">
        <v>85</v>
      </c>
      <c r="AY183" s="13" t="s">
        <v>222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85</v>
      </c>
      <c r="BK183" s="136">
        <f>ROUND(I183*H183,2)</f>
        <v>0</v>
      </c>
      <c r="BL183" s="13" t="s">
        <v>260</v>
      </c>
      <c r="BM183" s="135" t="s">
        <v>971</v>
      </c>
    </row>
    <row r="184" spans="2:65" s="1" customFormat="1" ht="11.25">
      <c r="B184" s="28"/>
      <c r="D184" s="137" t="s">
        <v>229</v>
      </c>
      <c r="F184" s="138" t="s">
        <v>587</v>
      </c>
      <c r="I184" s="139"/>
      <c r="L184" s="28"/>
      <c r="M184" s="140"/>
      <c r="T184" s="52"/>
      <c r="AT184" s="13" t="s">
        <v>229</v>
      </c>
      <c r="AU184" s="13" t="s">
        <v>85</v>
      </c>
    </row>
    <row r="185" spans="2:65" s="10" customFormat="1" ht="25.9" customHeight="1">
      <c r="B185" s="113"/>
      <c r="D185" s="114" t="s">
        <v>76</v>
      </c>
      <c r="E185" s="115" t="s">
        <v>389</v>
      </c>
      <c r="F185" s="115" t="s">
        <v>390</v>
      </c>
      <c r="I185" s="116"/>
      <c r="J185" s="117">
        <f>BK185</f>
        <v>0</v>
      </c>
      <c r="L185" s="113"/>
      <c r="M185" s="118"/>
      <c r="P185" s="119">
        <f>SUM(P186:P197)</f>
        <v>0</v>
      </c>
      <c r="R185" s="119">
        <f>SUM(R186:R197)</f>
        <v>0.14773020000000001</v>
      </c>
      <c r="T185" s="120">
        <f>SUM(T186:T197)</f>
        <v>2.7334799999999999E-2</v>
      </c>
      <c r="AR185" s="114" t="s">
        <v>87</v>
      </c>
      <c r="AT185" s="121" t="s">
        <v>76</v>
      </c>
      <c r="AU185" s="121" t="s">
        <v>77</v>
      </c>
      <c r="AY185" s="114" t="s">
        <v>222</v>
      </c>
      <c r="BK185" s="122">
        <f>SUM(BK186:BK197)</f>
        <v>0</v>
      </c>
    </row>
    <row r="186" spans="2:65" s="1" customFormat="1" ht="16.5" customHeight="1">
      <c r="B186" s="28"/>
      <c r="C186" s="123" t="s">
        <v>384</v>
      </c>
      <c r="D186" s="123" t="s">
        <v>223</v>
      </c>
      <c r="E186" s="124" t="s">
        <v>391</v>
      </c>
      <c r="F186" s="125" t="s">
        <v>392</v>
      </c>
      <c r="G186" s="126" t="s">
        <v>226</v>
      </c>
      <c r="H186" s="127">
        <v>85.89</v>
      </c>
      <c r="I186" s="128"/>
      <c r="J186" s="129">
        <f>ROUND(I186*H186,2)</f>
        <v>0</v>
      </c>
      <c r="K186" s="130"/>
      <c r="L186" s="28"/>
      <c r="M186" s="131" t="s">
        <v>1</v>
      </c>
      <c r="N186" s="132" t="s">
        <v>42</v>
      </c>
      <c r="P186" s="133">
        <f>O186*H186</f>
        <v>0</v>
      </c>
      <c r="Q186" s="133">
        <v>1E-3</v>
      </c>
      <c r="R186" s="133">
        <f>Q186*H186</f>
        <v>8.5890000000000008E-2</v>
      </c>
      <c r="S186" s="133">
        <v>3.1E-4</v>
      </c>
      <c r="T186" s="134">
        <f>S186*H186</f>
        <v>2.6625900000000001E-2</v>
      </c>
      <c r="AR186" s="135" t="s">
        <v>260</v>
      </c>
      <c r="AT186" s="135" t="s">
        <v>223</v>
      </c>
      <c r="AU186" s="135" t="s">
        <v>85</v>
      </c>
      <c r="AY186" s="13" t="s">
        <v>222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3" t="s">
        <v>85</v>
      </c>
      <c r="BK186" s="136">
        <f>ROUND(I186*H186,2)</f>
        <v>0</v>
      </c>
      <c r="BL186" s="13" t="s">
        <v>260</v>
      </c>
      <c r="BM186" s="135" t="s">
        <v>972</v>
      </c>
    </row>
    <row r="187" spans="2:65" s="1" customFormat="1" ht="11.25">
      <c r="B187" s="28"/>
      <c r="D187" s="137" t="s">
        <v>229</v>
      </c>
      <c r="F187" s="138" t="s">
        <v>493</v>
      </c>
      <c r="I187" s="139"/>
      <c r="L187" s="28"/>
      <c r="M187" s="140"/>
      <c r="T187" s="52"/>
      <c r="AT187" s="13" t="s">
        <v>229</v>
      </c>
      <c r="AU187" s="13" t="s">
        <v>85</v>
      </c>
    </row>
    <row r="188" spans="2:65" s="1" customFormat="1" ht="24.2" customHeight="1">
      <c r="B188" s="28"/>
      <c r="C188" s="123" t="s">
        <v>272</v>
      </c>
      <c r="D188" s="123" t="s">
        <v>223</v>
      </c>
      <c r="E188" s="124" t="s">
        <v>396</v>
      </c>
      <c r="F188" s="125" t="s">
        <v>397</v>
      </c>
      <c r="G188" s="126" t="s">
        <v>226</v>
      </c>
      <c r="H188" s="127">
        <v>85.89</v>
      </c>
      <c r="I188" s="128"/>
      <c r="J188" s="129">
        <f>ROUND(I188*H188,2)</f>
        <v>0</v>
      </c>
      <c r="K188" s="130"/>
      <c r="L188" s="28"/>
      <c r="M188" s="131" t="s">
        <v>1</v>
      </c>
      <c r="N188" s="132" t="s">
        <v>42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260</v>
      </c>
      <c r="AT188" s="135" t="s">
        <v>223</v>
      </c>
      <c r="AU188" s="135" t="s">
        <v>85</v>
      </c>
      <c r="AY188" s="13" t="s">
        <v>222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3" t="s">
        <v>85</v>
      </c>
      <c r="BK188" s="136">
        <f>ROUND(I188*H188,2)</f>
        <v>0</v>
      </c>
      <c r="BL188" s="13" t="s">
        <v>260</v>
      </c>
      <c r="BM188" s="135" t="s">
        <v>973</v>
      </c>
    </row>
    <row r="189" spans="2:65" s="1" customFormat="1" ht="11.25">
      <c r="B189" s="28"/>
      <c r="D189" s="137" t="s">
        <v>229</v>
      </c>
      <c r="F189" s="138" t="s">
        <v>495</v>
      </c>
      <c r="I189" s="139"/>
      <c r="L189" s="28"/>
      <c r="M189" s="140"/>
      <c r="T189" s="52"/>
      <c r="AT189" s="13" t="s">
        <v>229</v>
      </c>
      <c r="AU189" s="13" t="s">
        <v>85</v>
      </c>
    </row>
    <row r="190" spans="2:65" s="1" customFormat="1" ht="24.2" customHeight="1">
      <c r="B190" s="28"/>
      <c r="C190" s="123" t="s">
        <v>395</v>
      </c>
      <c r="D190" s="123" t="s">
        <v>223</v>
      </c>
      <c r="E190" s="124" t="s">
        <v>401</v>
      </c>
      <c r="F190" s="125" t="s">
        <v>402</v>
      </c>
      <c r="G190" s="126" t="s">
        <v>226</v>
      </c>
      <c r="H190" s="127">
        <v>23.63</v>
      </c>
      <c r="I190" s="128"/>
      <c r="J190" s="129">
        <f>ROUND(I190*H190,2)</f>
        <v>0</v>
      </c>
      <c r="K190" s="130"/>
      <c r="L190" s="28"/>
      <c r="M190" s="131" t="s">
        <v>1</v>
      </c>
      <c r="N190" s="132" t="s">
        <v>42</v>
      </c>
      <c r="P190" s="133">
        <f>O190*H190</f>
        <v>0</v>
      </c>
      <c r="Q190" s="133">
        <v>0</v>
      </c>
      <c r="R190" s="133">
        <f>Q190*H190</f>
        <v>0</v>
      </c>
      <c r="S190" s="133">
        <v>3.0000000000000001E-5</v>
      </c>
      <c r="T190" s="134">
        <f>S190*H190</f>
        <v>7.0889999999999994E-4</v>
      </c>
      <c r="AR190" s="135" t="s">
        <v>260</v>
      </c>
      <c r="AT190" s="135" t="s">
        <v>223</v>
      </c>
      <c r="AU190" s="135" t="s">
        <v>85</v>
      </c>
      <c r="AY190" s="13" t="s">
        <v>222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3" t="s">
        <v>85</v>
      </c>
      <c r="BK190" s="136">
        <f>ROUND(I190*H190,2)</f>
        <v>0</v>
      </c>
      <c r="BL190" s="13" t="s">
        <v>260</v>
      </c>
      <c r="BM190" s="135" t="s">
        <v>1083</v>
      </c>
    </row>
    <row r="191" spans="2:65" s="1" customFormat="1" ht="11.25">
      <c r="B191" s="28"/>
      <c r="D191" s="137" t="s">
        <v>229</v>
      </c>
      <c r="F191" s="138" t="s">
        <v>404</v>
      </c>
      <c r="I191" s="139"/>
      <c r="L191" s="28"/>
      <c r="M191" s="140"/>
      <c r="T191" s="52"/>
      <c r="AT191" s="13" t="s">
        <v>229</v>
      </c>
      <c r="AU191" s="13" t="s">
        <v>85</v>
      </c>
    </row>
    <row r="192" spans="2:65" s="1" customFormat="1" ht="16.5" customHeight="1">
      <c r="B192" s="28"/>
      <c r="C192" s="149" t="s">
        <v>400</v>
      </c>
      <c r="D192" s="149" t="s">
        <v>269</v>
      </c>
      <c r="E192" s="150" t="s">
        <v>406</v>
      </c>
      <c r="F192" s="151" t="s">
        <v>407</v>
      </c>
      <c r="G192" s="152" t="s">
        <v>226</v>
      </c>
      <c r="H192" s="153">
        <v>24.812000000000001</v>
      </c>
      <c r="I192" s="154"/>
      <c r="J192" s="155">
        <f>ROUND(I192*H192,2)</f>
        <v>0</v>
      </c>
      <c r="K192" s="156"/>
      <c r="L192" s="157"/>
      <c r="M192" s="158" t="s">
        <v>1</v>
      </c>
      <c r="N192" s="159" t="s">
        <v>42</v>
      </c>
      <c r="P192" s="133">
        <f>O192*H192</f>
        <v>0</v>
      </c>
      <c r="Q192" s="133">
        <v>8.9999999999999998E-4</v>
      </c>
      <c r="R192" s="133">
        <f>Q192*H192</f>
        <v>2.2330800000000001E-2</v>
      </c>
      <c r="S192" s="133">
        <v>0</v>
      </c>
      <c r="T192" s="134">
        <f>S192*H192</f>
        <v>0</v>
      </c>
      <c r="AR192" s="135" t="s">
        <v>272</v>
      </c>
      <c r="AT192" s="135" t="s">
        <v>269</v>
      </c>
      <c r="AU192" s="135" t="s">
        <v>85</v>
      </c>
      <c r="AY192" s="13" t="s">
        <v>222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3" t="s">
        <v>85</v>
      </c>
      <c r="BK192" s="136">
        <f>ROUND(I192*H192,2)</f>
        <v>0</v>
      </c>
      <c r="BL192" s="13" t="s">
        <v>260</v>
      </c>
      <c r="BM192" s="135" t="s">
        <v>1084</v>
      </c>
    </row>
    <row r="193" spans="2:65" s="11" customFormat="1" ht="11.25">
      <c r="B193" s="141"/>
      <c r="D193" s="142" t="s">
        <v>247</v>
      </c>
      <c r="F193" s="143" t="s">
        <v>976</v>
      </c>
      <c r="H193" s="144">
        <v>24.812000000000001</v>
      </c>
      <c r="I193" s="145"/>
      <c r="L193" s="141"/>
      <c r="M193" s="146"/>
      <c r="T193" s="147"/>
      <c r="AT193" s="148" t="s">
        <v>247</v>
      </c>
      <c r="AU193" s="148" t="s">
        <v>85</v>
      </c>
      <c r="AV193" s="11" t="s">
        <v>87</v>
      </c>
      <c r="AW193" s="11" t="s">
        <v>4</v>
      </c>
      <c r="AX193" s="11" t="s">
        <v>85</v>
      </c>
      <c r="AY193" s="148" t="s">
        <v>222</v>
      </c>
    </row>
    <row r="194" spans="2:65" s="1" customFormat="1" ht="33" customHeight="1">
      <c r="B194" s="28"/>
      <c r="C194" s="123" t="s">
        <v>405</v>
      </c>
      <c r="D194" s="123" t="s">
        <v>223</v>
      </c>
      <c r="E194" s="124" t="s">
        <v>411</v>
      </c>
      <c r="F194" s="125" t="s">
        <v>412</v>
      </c>
      <c r="G194" s="126" t="s">
        <v>226</v>
      </c>
      <c r="H194" s="127">
        <v>85.89</v>
      </c>
      <c r="I194" s="128"/>
      <c r="J194" s="129">
        <f>ROUND(I194*H194,2)</f>
        <v>0</v>
      </c>
      <c r="K194" s="130"/>
      <c r="L194" s="28"/>
      <c r="M194" s="131" t="s">
        <v>1</v>
      </c>
      <c r="N194" s="132" t="s">
        <v>42</v>
      </c>
      <c r="P194" s="133">
        <f>O194*H194</f>
        <v>0</v>
      </c>
      <c r="Q194" s="133">
        <v>2.0000000000000001E-4</v>
      </c>
      <c r="R194" s="133">
        <f>Q194*H194</f>
        <v>1.7178000000000002E-2</v>
      </c>
      <c r="S194" s="133">
        <v>0</v>
      </c>
      <c r="T194" s="134">
        <f>S194*H194</f>
        <v>0</v>
      </c>
      <c r="AR194" s="135" t="s">
        <v>260</v>
      </c>
      <c r="AT194" s="135" t="s">
        <v>223</v>
      </c>
      <c r="AU194" s="135" t="s">
        <v>85</v>
      </c>
      <c r="AY194" s="13" t="s">
        <v>222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3" t="s">
        <v>85</v>
      </c>
      <c r="BK194" s="136">
        <f>ROUND(I194*H194,2)</f>
        <v>0</v>
      </c>
      <c r="BL194" s="13" t="s">
        <v>260</v>
      </c>
      <c r="BM194" s="135" t="s">
        <v>977</v>
      </c>
    </row>
    <row r="195" spans="2:65" s="1" customFormat="1" ht="11.25">
      <c r="B195" s="28"/>
      <c r="D195" s="137" t="s">
        <v>229</v>
      </c>
      <c r="F195" s="138" t="s">
        <v>500</v>
      </c>
      <c r="I195" s="139"/>
      <c r="L195" s="28"/>
      <c r="M195" s="140"/>
      <c r="T195" s="52"/>
      <c r="AT195" s="13" t="s">
        <v>229</v>
      </c>
      <c r="AU195" s="13" t="s">
        <v>85</v>
      </c>
    </row>
    <row r="196" spans="2:65" s="1" customFormat="1" ht="37.9" customHeight="1">
      <c r="B196" s="28"/>
      <c r="C196" s="123" t="s">
        <v>410</v>
      </c>
      <c r="D196" s="123" t="s">
        <v>223</v>
      </c>
      <c r="E196" s="124" t="s">
        <v>416</v>
      </c>
      <c r="F196" s="125" t="s">
        <v>417</v>
      </c>
      <c r="G196" s="126" t="s">
        <v>226</v>
      </c>
      <c r="H196" s="127">
        <v>85.89</v>
      </c>
      <c r="I196" s="128"/>
      <c r="J196" s="129">
        <f>ROUND(I196*H196,2)</f>
        <v>0</v>
      </c>
      <c r="K196" s="130"/>
      <c r="L196" s="28"/>
      <c r="M196" s="131" t="s">
        <v>1</v>
      </c>
      <c r="N196" s="132" t="s">
        <v>42</v>
      </c>
      <c r="P196" s="133">
        <f>O196*H196</f>
        <v>0</v>
      </c>
      <c r="Q196" s="133">
        <v>2.5999999999999998E-4</v>
      </c>
      <c r="R196" s="133">
        <f>Q196*H196</f>
        <v>2.2331399999999998E-2</v>
      </c>
      <c r="S196" s="133">
        <v>0</v>
      </c>
      <c r="T196" s="134">
        <f>S196*H196</f>
        <v>0</v>
      </c>
      <c r="AR196" s="135" t="s">
        <v>260</v>
      </c>
      <c r="AT196" s="135" t="s">
        <v>223</v>
      </c>
      <c r="AU196" s="135" t="s">
        <v>85</v>
      </c>
      <c r="AY196" s="13" t="s">
        <v>222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3" t="s">
        <v>85</v>
      </c>
      <c r="BK196" s="136">
        <f>ROUND(I196*H196,2)</f>
        <v>0</v>
      </c>
      <c r="BL196" s="13" t="s">
        <v>260</v>
      </c>
      <c r="BM196" s="135" t="s">
        <v>978</v>
      </c>
    </row>
    <row r="197" spans="2:65" s="1" customFormat="1" ht="11.25">
      <c r="B197" s="28"/>
      <c r="D197" s="137" t="s">
        <v>229</v>
      </c>
      <c r="F197" s="138" t="s">
        <v>502</v>
      </c>
      <c r="I197" s="139"/>
      <c r="L197" s="28"/>
      <c r="M197" s="161"/>
      <c r="N197" s="162"/>
      <c r="O197" s="162"/>
      <c r="P197" s="162"/>
      <c r="Q197" s="162"/>
      <c r="R197" s="162"/>
      <c r="S197" s="162"/>
      <c r="T197" s="163"/>
      <c r="AT197" s="13" t="s">
        <v>229</v>
      </c>
      <c r="AU197" s="13" t="s">
        <v>85</v>
      </c>
    </row>
    <row r="198" spans="2:65" s="1" customFormat="1" ht="6.95" customHeight="1"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28"/>
    </row>
  </sheetData>
  <sheetProtection algorithmName="SHA-512" hashValue="BZ2Jk4jp0a4h96fn8b/NdBFYVSeGIqp557NtHEshlEYhv2ykvWa44wOPF7ZeZbwAWUaU9i9BHmsFq/zPkLfI9Q==" saltValue="8ZLh2sRtucbAmoLEgBxcPTei5YKx1gJBA9Bz3BWjyMtbCrQr0kQLEUUWScIeU0ee6vQhdvbyLz45O5ybXnjuJg==" spinCount="100000" sheet="1" objects="1" scenarios="1" formatColumns="0" formatRows="0" autoFilter="0"/>
  <autoFilter ref="C121:K197" xr:uid="{00000000-0009-0000-0000-00001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C00-000000000000}"/>
    <hyperlink ref="F128" r:id="rId2" xr:uid="{00000000-0004-0000-1C00-000001000000}"/>
    <hyperlink ref="F130" r:id="rId3" xr:uid="{00000000-0004-0000-1C00-000002000000}"/>
    <hyperlink ref="F132" r:id="rId4" xr:uid="{00000000-0004-0000-1C00-000003000000}"/>
    <hyperlink ref="F134" r:id="rId5" xr:uid="{00000000-0004-0000-1C00-000004000000}"/>
    <hyperlink ref="F137" r:id="rId6" xr:uid="{00000000-0004-0000-1C00-000005000000}"/>
    <hyperlink ref="F139" r:id="rId7" xr:uid="{00000000-0004-0000-1C00-000006000000}"/>
    <hyperlink ref="F142" r:id="rId8" xr:uid="{00000000-0004-0000-1C00-000007000000}"/>
    <hyperlink ref="F146" r:id="rId9" xr:uid="{00000000-0004-0000-1C00-000008000000}"/>
    <hyperlink ref="F149" r:id="rId10" xr:uid="{00000000-0004-0000-1C00-000009000000}"/>
    <hyperlink ref="F152" r:id="rId11" xr:uid="{00000000-0004-0000-1C00-00000A000000}"/>
    <hyperlink ref="F154" r:id="rId12" xr:uid="{00000000-0004-0000-1C00-00000B000000}"/>
    <hyperlink ref="F156" r:id="rId13" xr:uid="{00000000-0004-0000-1C00-00000C000000}"/>
    <hyperlink ref="F158" r:id="rId14" xr:uid="{00000000-0004-0000-1C00-00000D000000}"/>
    <hyperlink ref="F160" r:id="rId15" xr:uid="{00000000-0004-0000-1C00-00000E000000}"/>
    <hyperlink ref="F164" r:id="rId16" xr:uid="{00000000-0004-0000-1C00-00000F000000}"/>
    <hyperlink ref="F166" r:id="rId17" xr:uid="{00000000-0004-0000-1C00-000010000000}"/>
    <hyperlink ref="F168" r:id="rId18" xr:uid="{00000000-0004-0000-1C00-000011000000}"/>
    <hyperlink ref="F172" r:id="rId19" xr:uid="{00000000-0004-0000-1C00-000012000000}"/>
    <hyperlink ref="F176" r:id="rId20" xr:uid="{00000000-0004-0000-1C00-000013000000}"/>
    <hyperlink ref="F179" r:id="rId21" xr:uid="{00000000-0004-0000-1C00-000014000000}"/>
    <hyperlink ref="F182" r:id="rId22" xr:uid="{00000000-0004-0000-1C00-000015000000}"/>
    <hyperlink ref="F184" r:id="rId23" xr:uid="{00000000-0004-0000-1C00-000016000000}"/>
    <hyperlink ref="F187" r:id="rId24" xr:uid="{00000000-0004-0000-1C00-000017000000}"/>
    <hyperlink ref="F189" r:id="rId25" xr:uid="{00000000-0004-0000-1C00-000018000000}"/>
    <hyperlink ref="F191" r:id="rId26" xr:uid="{00000000-0004-0000-1C00-000019000000}"/>
    <hyperlink ref="F195" r:id="rId27" xr:uid="{00000000-0004-0000-1C00-00001A000000}"/>
    <hyperlink ref="F197" r:id="rId28" xr:uid="{00000000-0004-0000-1C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420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ROUND((SUM(BE125:BE201)),  2)</f>
        <v>0</v>
      </c>
      <c r="I33" s="88">
        <v>0.21</v>
      </c>
      <c r="J33" s="87">
        <f>ROUND(((SUM(BE125:BE201))*I33),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ROUND((SUM(BF125:BF201)),  2)</f>
        <v>0</v>
      </c>
      <c r="I34" s="88">
        <v>0.12</v>
      </c>
      <c r="J34" s="87">
        <f>ROUND(((SUM(BF125:BF201))*I34),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203 - Místnost č.203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J184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J197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203 - Místnost č.203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P126+P130+P140+P147+P154+P157+P184+P197+P199</f>
        <v>0</v>
      </c>
      <c r="Q125" s="49"/>
      <c r="R125" s="110">
        <f>R126+R130+R140+R147+R154+R157+R184+R197+R199</f>
        <v>2.0678850600000001</v>
      </c>
      <c r="S125" s="49"/>
      <c r="T125" s="111">
        <f>T126+T130+T140+T147+T154+T157+T184+T197+T199</f>
        <v>1.5408782000000001</v>
      </c>
      <c r="AT125" s="13" t="s">
        <v>76</v>
      </c>
      <c r="AU125" s="13" t="s">
        <v>200</v>
      </c>
      <c r="BK125" s="112">
        <f>BK126+BK130+BK140+BK147+BK154+BK157+BK184+BK197+BK199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2.6700000000000001E-3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66.75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2.6700000000000001E-3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425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428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1.5409999999999999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429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1.5409999999999999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431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21.574000000000002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433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435</v>
      </c>
      <c r="H137" s="144">
        <v>21.574000000000002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1.5409999999999999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436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9.8279999999999992E-2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78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442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81.900000000000006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9.8279999999999992E-2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446</v>
      </c>
    </row>
    <row r="144" spans="2:65" s="11" customFormat="1" ht="11.25">
      <c r="B144" s="141"/>
      <c r="D144" s="142" t="s">
        <v>247</v>
      </c>
      <c r="F144" s="143" t="s">
        <v>447</v>
      </c>
      <c r="H144" s="144">
        <v>81.900000000000006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450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1.0561199999999999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78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0.2535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456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81.900000000000006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0.80262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460</v>
      </c>
    </row>
    <row r="151" spans="2:65" s="11" customFormat="1" ht="11.25">
      <c r="B151" s="141"/>
      <c r="D151" s="142" t="s">
        <v>247</v>
      </c>
      <c r="F151" s="143" t="s">
        <v>447</v>
      </c>
      <c r="H151" s="144">
        <v>81.900000000000006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463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465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SUM(P158:P183)</f>
        <v>0</v>
      </c>
      <c r="R157" s="119">
        <f>SUM(R158:R183)</f>
        <v>0.72221965999999993</v>
      </c>
      <c r="T157" s="120">
        <f>SUM(T158:T183)</f>
        <v>0.21022500000000002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SUM(BK158:BK183)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66.75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467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66.75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2.0024999999999999E-3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469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66.75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0.505965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471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66.75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0.20025000000000001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473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66.75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2.0024999999999998E-2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475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73.424999999999997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0.19090499999999999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477</v>
      </c>
    </row>
    <row r="169" spans="2:65" s="11" customFormat="1" ht="11.25">
      <c r="B169" s="141"/>
      <c r="D169" s="142" t="s">
        <v>247</v>
      </c>
      <c r="F169" s="143" t="s">
        <v>478</v>
      </c>
      <c r="H169" s="144">
        <v>73.424999999999997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67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479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33.25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9.9749999999999995E-3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480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33.25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3.325E-4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482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33.686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2.6948800000000002E-3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484</v>
      </c>
    </row>
    <row r="177" spans="2:65" s="11" customFormat="1" ht="11.25">
      <c r="B177" s="141"/>
      <c r="D177" s="142" t="s">
        <v>247</v>
      </c>
      <c r="F177" s="143" t="s">
        <v>485</v>
      </c>
      <c r="H177" s="144">
        <v>33.686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1.7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486</v>
      </c>
    </row>
    <row r="179" spans="2:65" s="1" customFormat="1" ht="11.25">
      <c r="B179" s="28"/>
      <c r="D179" s="137" t="s">
        <v>229</v>
      </c>
      <c r="F179" s="138" t="s">
        <v>487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" customFormat="1" ht="16.5" customHeight="1">
      <c r="B180" s="28"/>
      <c r="C180" s="149" t="s">
        <v>351</v>
      </c>
      <c r="D180" s="149" t="s">
        <v>269</v>
      </c>
      <c r="E180" s="150" t="s">
        <v>362</v>
      </c>
      <c r="F180" s="151" t="s">
        <v>363</v>
      </c>
      <c r="G180" s="152" t="s">
        <v>338</v>
      </c>
      <c r="H180" s="153">
        <v>1.734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42</v>
      </c>
      <c r="P180" s="133">
        <f>O180*H180</f>
        <v>0</v>
      </c>
      <c r="Q180" s="133">
        <v>1.7000000000000001E-4</v>
      </c>
      <c r="R180" s="133">
        <f>Q180*H180</f>
        <v>2.9478000000000002E-4</v>
      </c>
      <c r="S180" s="133">
        <v>0</v>
      </c>
      <c r="T180" s="134">
        <f>S180*H180</f>
        <v>0</v>
      </c>
      <c r="AR180" s="135" t="s">
        <v>272</v>
      </c>
      <c r="AT180" s="135" t="s">
        <v>269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488</v>
      </c>
    </row>
    <row r="181" spans="2:65" s="11" customFormat="1" ht="11.25">
      <c r="B181" s="141"/>
      <c r="D181" s="142" t="s">
        <v>247</v>
      </c>
      <c r="F181" s="143" t="s">
        <v>489</v>
      </c>
      <c r="H181" s="144">
        <v>1.734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4</v>
      </c>
      <c r="AX181" s="11" t="s">
        <v>85</v>
      </c>
      <c r="AY181" s="148" t="s">
        <v>222</v>
      </c>
    </row>
    <row r="182" spans="2:65" s="1" customFormat="1" ht="44.25" customHeight="1">
      <c r="B182" s="28"/>
      <c r="C182" s="123" t="s">
        <v>356</v>
      </c>
      <c r="D182" s="123" t="s">
        <v>223</v>
      </c>
      <c r="E182" s="124" t="s">
        <v>367</v>
      </c>
      <c r="F182" s="125" t="s">
        <v>368</v>
      </c>
      <c r="G182" s="126" t="s">
        <v>302</v>
      </c>
      <c r="H182" s="160"/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490</v>
      </c>
    </row>
    <row r="183" spans="2:65" s="1" customFormat="1" ht="11.25">
      <c r="B183" s="28"/>
      <c r="D183" s="137" t="s">
        <v>229</v>
      </c>
      <c r="F183" s="138" t="s">
        <v>491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0" customFormat="1" ht="25.9" customHeight="1">
      <c r="B184" s="113"/>
      <c r="D184" s="114" t="s">
        <v>76</v>
      </c>
      <c r="E184" s="115" t="s">
        <v>389</v>
      </c>
      <c r="F184" s="115" t="s">
        <v>390</v>
      </c>
      <c r="I184" s="116"/>
      <c r="J184" s="117">
        <f>BK184</f>
        <v>0</v>
      </c>
      <c r="L184" s="113"/>
      <c r="M184" s="118"/>
      <c r="P184" s="119">
        <f>SUM(P185:P196)</f>
        <v>0</v>
      </c>
      <c r="R184" s="119">
        <f>SUM(R185:R196)</f>
        <v>0.18859539999999997</v>
      </c>
      <c r="T184" s="120">
        <f>SUM(T185:T196)</f>
        <v>2.86532E-2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SUM(BK185:BK196)</f>
        <v>0</v>
      </c>
    </row>
    <row r="185" spans="2:65" s="1" customFormat="1" ht="16.5" customHeight="1">
      <c r="B185" s="28"/>
      <c r="C185" s="123" t="s">
        <v>361</v>
      </c>
      <c r="D185" s="123" t="s">
        <v>223</v>
      </c>
      <c r="E185" s="124" t="s">
        <v>391</v>
      </c>
      <c r="F185" s="125" t="s">
        <v>392</v>
      </c>
      <c r="G185" s="126" t="s">
        <v>226</v>
      </c>
      <c r="H185" s="127">
        <v>85.97</v>
      </c>
      <c r="I185" s="128"/>
      <c r="J185" s="129">
        <f>ROUND(I185*H185,2)</f>
        <v>0</v>
      </c>
      <c r="K185" s="130"/>
      <c r="L185" s="28"/>
      <c r="M185" s="131" t="s">
        <v>1</v>
      </c>
      <c r="N185" s="132" t="s">
        <v>42</v>
      </c>
      <c r="P185" s="133">
        <f>O185*H185</f>
        <v>0</v>
      </c>
      <c r="Q185" s="133">
        <v>1E-3</v>
      </c>
      <c r="R185" s="133">
        <f>Q185*H185</f>
        <v>8.5970000000000005E-2</v>
      </c>
      <c r="S185" s="133">
        <v>3.1E-4</v>
      </c>
      <c r="T185" s="134">
        <f>S185*H185</f>
        <v>2.6650699999999999E-2</v>
      </c>
      <c r="AR185" s="135" t="s">
        <v>260</v>
      </c>
      <c r="AT185" s="135" t="s">
        <v>223</v>
      </c>
      <c r="AU185" s="135" t="s">
        <v>85</v>
      </c>
      <c r="AY185" s="13" t="s">
        <v>222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85</v>
      </c>
      <c r="BK185" s="136">
        <f>ROUND(I185*H185,2)</f>
        <v>0</v>
      </c>
      <c r="BL185" s="13" t="s">
        <v>260</v>
      </c>
      <c r="BM185" s="135" t="s">
        <v>492</v>
      </c>
    </row>
    <row r="186" spans="2:65" s="1" customFormat="1" ht="11.25">
      <c r="B186" s="28"/>
      <c r="D186" s="137" t="s">
        <v>229</v>
      </c>
      <c r="F186" s="138" t="s">
        <v>493</v>
      </c>
      <c r="I186" s="139"/>
      <c r="L186" s="28"/>
      <c r="M186" s="140"/>
      <c r="T186" s="52"/>
      <c r="AT186" s="13" t="s">
        <v>229</v>
      </c>
      <c r="AU186" s="13" t="s">
        <v>85</v>
      </c>
    </row>
    <row r="187" spans="2:65" s="1" customFormat="1" ht="24.2" customHeight="1">
      <c r="B187" s="28"/>
      <c r="C187" s="123" t="s">
        <v>366</v>
      </c>
      <c r="D187" s="123" t="s">
        <v>223</v>
      </c>
      <c r="E187" s="124" t="s">
        <v>396</v>
      </c>
      <c r="F187" s="125" t="s">
        <v>397</v>
      </c>
      <c r="G187" s="126" t="s">
        <v>226</v>
      </c>
      <c r="H187" s="127">
        <v>85.97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494</v>
      </c>
    </row>
    <row r="188" spans="2:65" s="1" customFormat="1" ht="11.25">
      <c r="B188" s="28"/>
      <c r="D188" s="137" t="s">
        <v>229</v>
      </c>
      <c r="F188" s="138" t="s">
        <v>495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373</v>
      </c>
      <c r="D189" s="123" t="s">
        <v>223</v>
      </c>
      <c r="E189" s="124" t="s">
        <v>401</v>
      </c>
      <c r="F189" s="125" t="s">
        <v>402</v>
      </c>
      <c r="G189" s="126" t="s">
        <v>226</v>
      </c>
      <c r="H189" s="127">
        <v>66.75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3.0000000000000001E-5</v>
      </c>
      <c r="T189" s="134">
        <f>S189*H189</f>
        <v>2.0024999999999999E-3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496</v>
      </c>
    </row>
    <row r="190" spans="2:65" s="1" customFormat="1" ht="11.25">
      <c r="B190" s="28"/>
      <c r="D190" s="137" t="s">
        <v>229</v>
      </c>
      <c r="F190" s="138" t="s">
        <v>404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16.5" customHeight="1">
      <c r="B191" s="28"/>
      <c r="C191" s="149" t="s">
        <v>379</v>
      </c>
      <c r="D191" s="149" t="s">
        <v>269</v>
      </c>
      <c r="E191" s="150" t="s">
        <v>406</v>
      </c>
      <c r="F191" s="151" t="s">
        <v>407</v>
      </c>
      <c r="G191" s="152" t="s">
        <v>226</v>
      </c>
      <c r="H191" s="153">
        <v>70.087999999999994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42</v>
      </c>
      <c r="P191" s="133">
        <f>O191*H191</f>
        <v>0</v>
      </c>
      <c r="Q191" s="133">
        <v>8.9999999999999998E-4</v>
      </c>
      <c r="R191" s="133">
        <f>Q191*H191</f>
        <v>6.3079199999999988E-2</v>
      </c>
      <c r="S191" s="133">
        <v>0</v>
      </c>
      <c r="T191" s="134">
        <f>S191*H191</f>
        <v>0</v>
      </c>
      <c r="AR191" s="135" t="s">
        <v>272</v>
      </c>
      <c r="AT191" s="135" t="s">
        <v>269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497</v>
      </c>
    </row>
    <row r="192" spans="2:65" s="11" customFormat="1" ht="11.25">
      <c r="B192" s="141"/>
      <c r="D192" s="142" t="s">
        <v>247</v>
      </c>
      <c r="F192" s="143" t="s">
        <v>498</v>
      </c>
      <c r="H192" s="144">
        <v>70.087999999999994</v>
      </c>
      <c r="I192" s="145"/>
      <c r="L192" s="141"/>
      <c r="M192" s="146"/>
      <c r="T192" s="147"/>
      <c r="AT192" s="148" t="s">
        <v>247</v>
      </c>
      <c r="AU192" s="148" t="s">
        <v>85</v>
      </c>
      <c r="AV192" s="11" t="s">
        <v>87</v>
      </c>
      <c r="AW192" s="11" t="s">
        <v>4</v>
      </c>
      <c r="AX192" s="11" t="s">
        <v>85</v>
      </c>
      <c r="AY192" s="148" t="s">
        <v>222</v>
      </c>
    </row>
    <row r="193" spans="2:65" s="1" customFormat="1" ht="33" customHeight="1">
      <c r="B193" s="28"/>
      <c r="C193" s="123" t="s">
        <v>384</v>
      </c>
      <c r="D193" s="123" t="s">
        <v>223</v>
      </c>
      <c r="E193" s="124" t="s">
        <v>411</v>
      </c>
      <c r="F193" s="125" t="s">
        <v>412</v>
      </c>
      <c r="G193" s="126" t="s">
        <v>226</v>
      </c>
      <c r="H193" s="127">
        <v>85.97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2.0000000000000001E-4</v>
      </c>
      <c r="R193" s="133">
        <f>Q193*H193</f>
        <v>1.7194000000000001E-2</v>
      </c>
      <c r="S193" s="133">
        <v>0</v>
      </c>
      <c r="T193" s="134">
        <f>S193*H193</f>
        <v>0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499</v>
      </c>
    </row>
    <row r="194" spans="2:65" s="1" customFormat="1" ht="11.25">
      <c r="B194" s="28"/>
      <c r="D194" s="137" t="s">
        <v>229</v>
      </c>
      <c r="F194" s="138" t="s">
        <v>500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37.9" customHeight="1">
      <c r="B195" s="28"/>
      <c r="C195" s="123" t="s">
        <v>272</v>
      </c>
      <c r="D195" s="123" t="s">
        <v>223</v>
      </c>
      <c r="E195" s="124" t="s">
        <v>416</v>
      </c>
      <c r="F195" s="125" t="s">
        <v>417</v>
      </c>
      <c r="G195" s="126" t="s">
        <v>226</v>
      </c>
      <c r="H195" s="127">
        <v>85.97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2.5999999999999998E-4</v>
      </c>
      <c r="R195" s="133">
        <f>Q195*H195</f>
        <v>2.2352199999999999E-2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501</v>
      </c>
    </row>
    <row r="196" spans="2:65" s="1" customFormat="1" ht="11.25">
      <c r="B196" s="28"/>
      <c r="D196" s="137" t="s">
        <v>229</v>
      </c>
      <c r="F196" s="138" t="s">
        <v>502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0" customFormat="1" ht="25.9" customHeight="1">
      <c r="B197" s="113"/>
      <c r="D197" s="114" t="s">
        <v>76</v>
      </c>
      <c r="E197" s="115" t="s">
        <v>503</v>
      </c>
      <c r="F197" s="115" t="s">
        <v>504</v>
      </c>
      <c r="I197" s="116"/>
      <c r="J197" s="117">
        <f>BK197</f>
        <v>0</v>
      </c>
      <c r="L197" s="113"/>
      <c r="M197" s="118"/>
      <c r="P197" s="119">
        <f>P198</f>
        <v>0</v>
      </c>
      <c r="R197" s="119">
        <f>R198</f>
        <v>0</v>
      </c>
      <c r="T197" s="120">
        <f>T198</f>
        <v>0</v>
      </c>
      <c r="AR197" s="114" t="s">
        <v>87</v>
      </c>
      <c r="AT197" s="121" t="s">
        <v>76</v>
      </c>
      <c r="AU197" s="121" t="s">
        <v>77</v>
      </c>
      <c r="AY197" s="114" t="s">
        <v>222</v>
      </c>
      <c r="BK197" s="122">
        <f>BK198</f>
        <v>0</v>
      </c>
    </row>
    <row r="198" spans="2:65" s="1" customFormat="1" ht="24.2" customHeight="1">
      <c r="B198" s="28"/>
      <c r="C198" s="123" t="s">
        <v>395</v>
      </c>
      <c r="D198" s="123" t="s">
        <v>223</v>
      </c>
      <c r="E198" s="124" t="s">
        <v>505</v>
      </c>
      <c r="F198" s="125" t="s">
        <v>506</v>
      </c>
      <c r="G198" s="126" t="s">
        <v>507</v>
      </c>
      <c r="H198" s="127">
        <v>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508</v>
      </c>
    </row>
    <row r="199" spans="2:65" s="10" customFormat="1" ht="25.9" customHeight="1">
      <c r="B199" s="113"/>
      <c r="D199" s="114" t="s">
        <v>76</v>
      </c>
      <c r="E199" s="115" t="s">
        <v>509</v>
      </c>
      <c r="F199" s="115" t="s">
        <v>510</v>
      </c>
      <c r="I199" s="116"/>
      <c r="J199" s="117">
        <f>BK199</f>
        <v>0</v>
      </c>
      <c r="L199" s="113"/>
      <c r="M199" s="118"/>
      <c r="P199" s="119">
        <f>SUM(P200:P201)</f>
        <v>0</v>
      </c>
      <c r="R199" s="119">
        <f>SUM(R200:R201)</f>
        <v>0</v>
      </c>
      <c r="T199" s="120">
        <f>SUM(T200:T201)</f>
        <v>0</v>
      </c>
      <c r="AR199" s="114" t="s">
        <v>227</v>
      </c>
      <c r="AT199" s="121" t="s">
        <v>76</v>
      </c>
      <c r="AU199" s="121" t="s">
        <v>77</v>
      </c>
      <c r="AY199" s="114" t="s">
        <v>222</v>
      </c>
      <c r="BK199" s="122">
        <f>SUM(BK200:BK201)</f>
        <v>0</v>
      </c>
    </row>
    <row r="200" spans="2:65" s="1" customFormat="1" ht="24.2" customHeight="1">
      <c r="B200" s="28"/>
      <c r="C200" s="123" t="s">
        <v>400</v>
      </c>
      <c r="D200" s="123" t="s">
        <v>223</v>
      </c>
      <c r="E200" s="124" t="s">
        <v>511</v>
      </c>
      <c r="F200" s="125" t="s">
        <v>512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513</v>
      </c>
    </row>
    <row r="201" spans="2:65" s="1" customFormat="1" ht="16.5" customHeight="1">
      <c r="B201" s="28"/>
      <c r="C201" s="123" t="s">
        <v>405</v>
      </c>
      <c r="D201" s="123" t="s">
        <v>223</v>
      </c>
      <c r="E201" s="124" t="s">
        <v>514</v>
      </c>
      <c r="F201" s="125" t="s">
        <v>515</v>
      </c>
      <c r="G201" s="126" t="s">
        <v>507</v>
      </c>
      <c r="H201" s="127">
        <v>1</v>
      </c>
      <c r="I201" s="128"/>
      <c r="J201" s="129">
        <f>ROUND(I201*H201,2)</f>
        <v>0</v>
      </c>
      <c r="K201" s="130"/>
      <c r="L201" s="28"/>
      <c r="M201" s="164" t="s">
        <v>1</v>
      </c>
      <c r="N201" s="165" t="s">
        <v>42</v>
      </c>
      <c r="O201" s="162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AR201" s="135" t="s">
        <v>227</v>
      </c>
      <c r="AT201" s="135" t="s">
        <v>223</v>
      </c>
      <c r="AU201" s="135" t="s">
        <v>85</v>
      </c>
      <c r="AY201" s="13" t="s">
        <v>222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85</v>
      </c>
      <c r="BK201" s="136">
        <f>ROUND(I201*H201,2)</f>
        <v>0</v>
      </c>
      <c r="BL201" s="13" t="s">
        <v>227</v>
      </c>
      <c r="BM201" s="135" t="s">
        <v>516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g/zcj6+e9mpb7qgJyoQcp7Maj3GG4hmA6hvE/Eq9O+qqNBq8O6qfTqqfoH363IjlHYph5xeEoQEOFho3+GRYuA==" saltValue="X2kHAVhMOb0P92CWcD722iUhjJq7oqj0m1kUbXk8yON0N6MRA8c9DZOyd0ULOHoj6TVMfW4MK1P7YEbQ5hFjiA==" spinCount="100000" sheet="1" objects="1" scenarios="1" formatColumns="0" formatRows="0" autoFilter="0"/>
  <autoFilter ref="C124:K201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200-000000000000}"/>
    <hyperlink ref="F132" r:id="rId2" xr:uid="{00000000-0004-0000-0200-000001000000}"/>
    <hyperlink ref="F134" r:id="rId3" xr:uid="{00000000-0004-0000-0200-000002000000}"/>
    <hyperlink ref="F136" r:id="rId4" xr:uid="{00000000-0004-0000-0200-000003000000}"/>
    <hyperlink ref="F139" r:id="rId5" xr:uid="{00000000-0004-0000-0200-000004000000}"/>
    <hyperlink ref="F142" r:id="rId6" xr:uid="{00000000-0004-0000-0200-000005000000}"/>
    <hyperlink ref="F146" r:id="rId7" xr:uid="{00000000-0004-0000-0200-000006000000}"/>
    <hyperlink ref="F149" r:id="rId8" xr:uid="{00000000-0004-0000-0200-000007000000}"/>
    <hyperlink ref="F153" r:id="rId9" xr:uid="{00000000-0004-0000-0200-000008000000}"/>
    <hyperlink ref="F156" r:id="rId10" xr:uid="{00000000-0004-0000-0200-000009000000}"/>
    <hyperlink ref="F159" r:id="rId11" xr:uid="{00000000-0004-0000-0200-00000A000000}"/>
    <hyperlink ref="F161" r:id="rId12" xr:uid="{00000000-0004-0000-0200-00000B000000}"/>
    <hyperlink ref="F163" r:id="rId13" xr:uid="{00000000-0004-0000-0200-00000C000000}"/>
    <hyperlink ref="F165" r:id="rId14" xr:uid="{00000000-0004-0000-0200-00000D000000}"/>
    <hyperlink ref="F167" r:id="rId15" xr:uid="{00000000-0004-0000-0200-00000E000000}"/>
    <hyperlink ref="F171" r:id="rId16" xr:uid="{00000000-0004-0000-0200-00000F000000}"/>
    <hyperlink ref="F173" r:id="rId17" xr:uid="{00000000-0004-0000-0200-000010000000}"/>
    <hyperlink ref="F175" r:id="rId18" xr:uid="{00000000-0004-0000-0200-000011000000}"/>
    <hyperlink ref="F179" r:id="rId19" xr:uid="{00000000-0004-0000-0200-000012000000}"/>
    <hyperlink ref="F183" r:id="rId20" xr:uid="{00000000-0004-0000-0200-000013000000}"/>
    <hyperlink ref="F186" r:id="rId21" xr:uid="{00000000-0004-0000-0200-000014000000}"/>
    <hyperlink ref="F188" r:id="rId22" xr:uid="{00000000-0004-0000-0200-000015000000}"/>
    <hyperlink ref="F190" r:id="rId23" xr:uid="{00000000-0004-0000-0200-000016000000}"/>
    <hyperlink ref="F194" r:id="rId24" xr:uid="{00000000-0004-0000-0200-000017000000}"/>
    <hyperlink ref="F196" r:id="rId25" xr:uid="{00000000-0004-0000-02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16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171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1085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ROUND((SUM(BE122:BE167)),  2)</f>
        <v>0</v>
      </c>
      <c r="I33" s="88">
        <v>0.21</v>
      </c>
      <c r="J33" s="87">
        <f>ROUND(((SUM(BE122:BE167))*I33),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ROUND((SUM(BF122:BF167)),  2)</f>
        <v>0</v>
      </c>
      <c r="I34" s="88">
        <v>0.12</v>
      </c>
      <c r="J34" s="87">
        <f>ROUND(((SUM(BF122:BF167))*I34),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ROUND((SUM(BG122:BG167)),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ROUND((SUM(BH122:BH167)),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ROUND((SUM(BI122:BI167)),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CH 01 - Chodba 1.n.p.(školka)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J143</f>
        <v>0</v>
      </c>
      <c r="L100" s="100"/>
    </row>
    <row r="101" spans="2:12" s="8" customFormat="1" ht="24.95" customHeight="1">
      <c r="B101" s="100"/>
      <c r="D101" s="101" t="s">
        <v>1086</v>
      </c>
      <c r="E101" s="102"/>
      <c r="F101" s="102"/>
      <c r="G101" s="102"/>
      <c r="H101" s="102"/>
      <c r="I101" s="102"/>
      <c r="J101" s="103">
        <f>J150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J155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CH 01 - Chodba 1.n.p.(školka)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P123+P126+P136+P143+P150+P155</f>
        <v>0</v>
      </c>
      <c r="Q122" s="49"/>
      <c r="R122" s="110">
        <f>R123+R126+R136+R143+R150+R155</f>
        <v>2.0533399999999995</v>
      </c>
      <c r="S122" s="49"/>
      <c r="T122" s="111">
        <f>T123+T126+T136+T143+T150+T155</f>
        <v>6.0323900000000004</v>
      </c>
      <c r="AT122" s="13" t="s">
        <v>76</v>
      </c>
      <c r="AU122" s="13" t="s">
        <v>200</v>
      </c>
      <c r="BK122" s="112">
        <f>BK123+BK126+BK136+BK143+BK150+BK155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4.8000000000000004E-3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120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4.8000000000000004E-3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1087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6.032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1088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6.032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1089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84.447999999999993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1090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1091</v>
      </c>
      <c r="H133" s="144">
        <v>84.447999999999993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6.032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1092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438</v>
      </c>
      <c r="F136" s="115" t="s">
        <v>439</v>
      </c>
      <c r="I136" s="116"/>
      <c r="J136" s="117">
        <f>BK136</f>
        <v>0</v>
      </c>
      <c r="L136" s="113"/>
      <c r="M136" s="118"/>
      <c r="P136" s="119">
        <f>SUM(P137:P142)</f>
        <v>0</v>
      </c>
      <c r="R136" s="119">
        <f>SUM(R137:R142)</f>
        <v>0.15119999999999997</v>
      </c>
      <c r="T136" s="120">
        <f>SUM(T137:T142)</f>
        <v>0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SUM(BK137:BK142)</f>
        <v>0</v>
      </c>
    </row>
    <row r="137" spans="2:65" s="1" customFormat="1" ht="44.25" customHeight="1">
      <c r="B137" s="28"/>
      <c r="C137" s="123" t="s">
        <v>256</v>
      </c>
      <c r="D137" s="123" t="s">
        <v>223</v>
      </c>
      <c r="E137" s="124" t="s">
        <v>440</v>
      </c>
      <c r="F137" s="125" t="s">
        <v>441</v>
      </c>
      <c r="G137" s="126" t="s">
        <v>226</v>
      </c>
      <c r="H137" s="127">
        <v>120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1093</v>
      </c>
    </row>
    <row r="138" spans="2:65" s="1" customFormat="1" ht="11.25">
      <c r="B138" s="28"/>
      <c r="D138" s="137" t="s">
        <v>229</v>
      </c>
      <c r="F138" s="138" t="s">
        <v>443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24.2" customHeight="1">
      <c r="B139" s="28"/>
      <c r="C139" s="149" t="s">
        <v>263</v>
      </c>
      <c r="D139" s="149" t="s">
        <v>269</v>
      </c>
      <c r="E139" s="150" t="s">
        <v>444</v>
      </c>
      <c r="F139" s="151" t="s">
        <v>445</v>
      </c>
      <c r="G139" s="152" t="s">
        <v>226</v>
      </c>
      <c r="H139" s="153">
        <v>126</v>
      </c>
      <c r="I139" s="154"/>
      <c r="J139" s="155">
        <f>ROUND(I139*H139,2)</f>
        <v>0</v>
      </c>
      <c r="K139" s="156"/>
      <c r="L139" s="157"/>
      <c r="M139" s="158" t="s">
        <v>1</v>
      </c>
      <c r="N139" s="159" t="s">
        <v>42</v>
      </c>
      <c r="P139" s="133">
        <f>O139*H139</f>
        <v>0</v>
      </c>
      <c r="Q139" s="133">
        <v>1.1999999999999999E-3</v>
      </c>
      <c r="R139" s="133">
        <f>Q139*H139</f>
        <v>0.15119999999999997</v>
      </c>
      <c r="S139" s="133">
        <v>0</v>
      </c>
      <c r="T139" s="134">
        <f>S139*H139</f>
        <v>0</v>
      </c>
      <c r="AR139" s="135" t="s">
        <v>272</v>
      </c>
      <c r="AT139" s="135" t="s">
        <v>269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1094</v>
      </c>
    </row>
    <row r="140" spans="2:65" s="11" customFormat="1" ht="11.25">
      <c r="B140" s="141"/>
      <c r="D140" s="142" t="s">
        <v>247</v>
      </c>
      <c r="F140" s="143" t="s">
        <v>1095</v>
      </c>
      <c r="H140" s="144">
        <v>126</v>
      </c>
      <c r="I140" s="145"/>
      <c r="L140" s="141"/>
      <c r="M140" s="146"/>
      <c r="T140" s="147"/>
      <c r="AT140" s="148" t="s">
        <v>247</v>
      </c>
      <c r="AU140" s="148" t="s">
        <v>85</v>
      </c>
      <c r="AV140" s="11" t="s">
        <v>87</v>
      </c>
      <c r="AW140" s="11" t="s">
        <v>4</v>
      </c>
      <c r="AX140" s="11" t="s">
        <v>85</v>
      </c>
      <c r="AY140" s="148" t="s">
        <v>222</v>
      </c>
    </row>
    <row r="141" spans="2:65" s="1" customFormat="1" ht="49.15" customHeight="1">
      <c r="B141" s="28"/>
      <c r="C141" s="123" t="s">
        <v>268</v>
      </c>
      <c r="D141" s="123" t="s">
        <v>223</v>
      </c>
      <c r="E141" s="124" t="s">
        <v>448</v>
      </c>
      <c r="F141" s="125" t="s">
        <v>449</v>
      </c>
      <c r="G141" s="126" t="s">
        <v>302</v>
      </c>
      <c r="H141" s="160"/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1096</v>
      </c>
    </row>
    <row r="142" spans="2:65" s="1" customFormat="1" ht="11.25">
      <c r="B142" s="28"/>
      <c r="D142" s="137" t="s">
        <v>229</v>
      </c>
      <c r="F142" s="138" t="s">
        <v>451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0" customFormat="1" ht="25.9" customHeight="1">
      <c r="B143" s="113"/>
      <c r="D143" s="114" t="s">
        <v>76</v>
      </c>
      <c r="E143" s="115" t="s">
        <v>452</v>
      </c>
      <c r="F143" s="115" t="s">
        <v>453</v>
      </c>
      <c r="I143" s="116"/>
      <c r="J143" s="117">
        <f>BK143</f>
        <v>0</v>
      </c>
      <c r="L143" s="113"/>
      <c r="M143" s="118"/>
      <c r="P143" s="119">
        <f>SUM(P144:P149)</f>
        <v>0</v>
      </c>
      <c r="R143" s="119">
        <f>SUM(R144:R149)</f>
        <v>1.6247999999999998</v>
      </c>
      <c r="T143" s="120">
        <f>SUM(T144:T149)</f>
        <v>0</v>
      </c>
      <c r="AR143" s="114" t="s">
        <v>87</v>
      </c>
      <c r="AT143" s="121" t="s">
        <v>76</v>
      </c>
      <c r="AU143" s="121" t="s">
        <v>77</v>
      </c>
      <c r="AY143" s="114" t="s">
        <v>222</v>
      </c>
      <c r="BK143" s="122">
        <f>SUM(BK144:BK149)</f>
        <v>0</v>
      </c>
    </row>
    <row r="144" spans="2:65" s="1" customFormat="1" ht="55.5" customHeight="1">
      <c r="B144" s="28"/>
      <c r="C144" s="123" t="s">
        <v>220</v>
      </c>
      <c r="D144" s="123" t="s">
        <v>223</v>
      </c>
      <c r="E144" s="124" t="s">
        <v>454</v>
      </c>
      <c r="F144" s="125" t="s">
        <v>455</v>
      </c>
      <c r="G144" s="126" t="s">
        <v>226</v>
      </c>
      <c r="H144" s="127">
        <v>120</v>
      </c>
      <c r="I144" s="128"/>
      <c r="J144" s="129">
        <f>ROUND(I144*H144,2)</f>
        <v>0</v>
      </c>
      <c r="K144" s="130"/>
      <c r="L144" s="28"/>
      <c r="M144" s="131" t="s">
        <v>1</v>
      </c>
      <c r="N144" s="132" t="s">
        <v>42</v>
      </c>
      <c r="P144" s="133">
        <f>O144*H144</f>
        <v>0</v>
      </c>
      <c r="Q144" s="133">
        <v>3.2499999999999999E-3</v>
      </c>
      <c r="R144" s="133">
        <f>Q144*H144</f>
        <v>0.38999999999999996</v>
      </c>
      <c r="S144" s="133">
        <v>0</v>
      </c>
      <c r="T144" s="134">
        <f>S144*H144</f>
        <v>0</v>
      </c>
      <c r="AR144" s="135" t="s">
        <v>260</v>
      </c>
      <c r="AT144" s="135" t="s">
        <v>223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1097</v>
      </c>
    </row>
    <row r="145" spans="2:65" s="1" customFormat="1" ht="11.25">
      <c r="B145" s="28"/>
      <c r="D145" s="137" t="s">
        <v>229</v>
      </c>
      <c r="F145" s="138" t="s">
        <v>457</v>
      </c>
      <c r="I145" s="139"/>
      <c r="L145" s="28"/>
      <c r="M145" s="140"/>
      <c r="T145" s="52"/>
      <c r="AT145" s="13" t="s">
        <v>229</v>
      </c>
      <c r="AU145" s="13" t="s">
        <v>85</v>
      </c>
    </row>
    <row r="146" spans="2:65" s="1" customFormat="1" ht="24.2" customHeight="1">
      <c r="B146" s="28"/>
      <c r="C146" s="149" t="s">
        <v>278</v>
      </c>
      <c r="D146" s="149" t="s">
        <v>269</v>
      </c>
      <c r="E146" s="150" t="s">
        <v>458</v>
      </c>
      <c r="F146" s="151" t="s">
        <v>459</v>
      </c>
      <c r="G146" s="152" t="s">
        <v>226</v>
      </c>
      <c r="H146" s="153">
        <v>126</v>
      </c>
      <c r="I146" s="154"/>
      <c r="J146" s="155">
        <f>ROUND(I146*H146,2)</f>
        <v>0</v>
      </c>
      <c r="K146" s="156"/>
      <c r="L146" s="157"/>
      <c r="M146" s="158" t="s">
        <v>1</v>
      </c>
      <c r="N146" s="159" t="s">
        <v>42</v>
      </c>
      <c r="P146" s="133">
        <f>O146*H146</f>
        <v>0</v>
      </c>
      <c r="Q146" s="133">
        <v>9.7999999999999997E-3</v>
      </c>
      <c r="R146" s="133">
        <f>Q146*H146</f>
        <v>1.2347999999999999</v>
      </c>
      <c r="S146" s="133">
        <v>0</v>
      </c>
      <c r="T146" s="134">
        <f>S146*H146</f>
        <v>0</v>
      </c>
      <c r="AR146" s="135" t="s">
        <v>272</v>
      </c>
      <c r="AT146" s="135" t="s">
        <v>269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1098</v>
      </c>
    </row>
    <row r="147" spans="2:65" s="11" customFormat="1" ht="11.25">
      <c r="B147" s="141"/>
      <c r="D147" s="142" t="s">
        <v>247</v>
      </c>
      <c r="F147" s="143" t="s">
        <v>1095</v>
      </c>
      <c r="H147" s="144">
        <v>126</v>
      </c>
      <c r="I147" s="145"/>
      <c r="L147" s="141"/>
      <c r="M147" s="146"/>
      <c r="T147" s="147"/>
      <c r="AT147" s="148" t="s">
        <v>247</v>
      </c>
      <c r="AU147" s="148" t="s">
        <v>85</v>
      </c>
      <c r="AV147" s="11" t="s">
        <v>87</v>
      </c>
      <c r="AW147" s="11" t="s">
        <v>4</v>
      </c>
      <c r="AX147" s="11" t="s">
        <v>85</v>
      </c>
      <c r="AY147" s="148" t="s">
        <v>222</v>
      </c>
    </row>
    <row r="148" spans="2:65" s="1" customFormat="1" ht="44.25" customHeight="1">
      <c r="B148" s="28"/>
      <c r="C148" s="123" t="s">
        <v>282</v>
      </c>
      <c r="D148" s="123" t="s">
        <v>223</v>
      </c>
      <c r="E148" s="124" t="s">
        <v>461</v>
      </c>
      <c r="F148" s="125" t="s">
        <v>462</v>
      </c>
      <c r="G148" s="126" t="s">
        <v>302</v>
      </c>
      <c r="H148" s="160"/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1099</v>
      </c>
    </row>
    <row r="149" spans="2:65" s="1" customFormat="1" ht="11.25">
      <c r="B149" s="28"/>
      <c r="D149" s="137" t="s">
        <v>229</v>
      </c>
      <c r="F149" s="138" t="s">
        <v>464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0" customFormat="1" ht="25.9" customHeight="1">
      <c r="B150" s="113"/>
      <c r="D150" s="114" t="s">
        <v>76</v>
      </c>
      <c r="E150" s="115" t="s">
        <v>1100</v>
      </c>
      <c r="F150" s="115" t="s">
        <v>1101</v>
      </c>
      <c r="I150" s="116"/>
      <c r="J150" s="117">
        <f>BK150</f>
        <v>0</v>
      </c>
      <c r="L150" s="113"/>
      <c r="M150" s="118"/>
      <c r="P150" s="119">
        <f>SUM(P151:P154)</f>
        <v>0</v>
      </c>
      <c r="R150" s="119">
        <f>SUM(R151:R154)</f>
        <v>0</v>
      </c>
      <c r="T150" s="120">
        <f>SUM(T151:T154)</f>
        <v>5.9950000000000001</v>
      </c>
      <c r="AR150" s="114" t="s">
        <v>87</v>
      </c>
      <c r="AT150" s="121" t="s">
        <v>76</v>
      </c>
      <c r="AU150" s="121" t="s">
        <v>77</v>
      </c>
      <c r="AY150" s="114" t="s">
        <v>222</v>
      </c>
      <c r="BK150" s="122">
        <f>SUM(BK151:BK154)</f>
        <v>0</v>
      </c>
    </row>
    <row r="151" spans="2:65" s="1" customFormat="1" ht="16.5" customHeight="1">
      <c r="B151" s="28"/>
      <c r="C151" s="123" t="s">
        <v>8</v>
      </c>
      <c r="D151" s="123" t="s">
        <v>223</v>
      </c>
      <c r="E151" s="124" t="s">
        <v>1102</v>
      </c>
      <c r="F151" s="125" t="s">
        <v>1103</v>
      </c>
      <c r="G151" s="126" t="s">
        <v>226</v>
      </c>
      <c r="H151" s="127">
        <v>109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5.5E-2</v>
      </c>
      <c r="T151" s="134">
        <f>S151*H151</f>
        <v>5.9950000000000001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1104</v>
      </c>
    </row>
    <row r="152" spans="2:65" s="1" customFormat="1" ht="11.25">
      <c r="B152" s="28"/>
      <c r="D152" s="137" t="s">
        <v>229</v>
      </c>
      <c r="F152" s="138" t="s">
        <v>1105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44.25" customHeight="1">
      <c r="B153" s="28"/>
      <c r="C153" s="123" t="s">
        <v>290</v>
      </c>
      <c r="D153" s="123" t="s">
        <v>223</v>
      </c>
      <c r="E153" s="124" t="s">
        <v>1106</v>
      </c>
      <c r="F153" s="125" t="s">
        <v>1107</v>
      </c>
      <c r="G153" s="126" t="s">
        <v>302</v>
      </c>
      <c r="H153" s="160"/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1108</v>
      </c>
    </row>
    <row r="154" spans="2:65" s="1" customFormat="1" ht="11.25">
      <c r="B154" s="28"/>
      <c r="D154" s="137" t="s">
        <v>229</v>
      </c>
      <c r="F154" s="138" t="s">
        <v>1109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0" customFormat="1" ht="25.9" customHeight="1">
      <c r="B155" s="113"/>
      <c r="D155" s="114" t="s">
        <v>76</v>
      </c>
      <c r="E155" s="115" t="s">
        <v>389</v>
      </c>
      <c r="F155" s="115" t="s">
        <v>390</v>
      </c>
      <c r="I155" s="116"/>
      <c r="J155" s="117">
        <f>BK155</f>
        <v>0</v>
      </c>
      <c r="L155" s="113"/>
      <c r="M155" s="118"/>
      <c r="P155" s="119">
        <f>SUM(P156:P167)</f>
        <v>0</v>
      </c>
      <c r="R155" s="119">
        <f>SUM(R156:R167)</f>
        <v>0.27253999999999995</v>
      </c>
      <c r="T155" s="120">
        <f>SUM(T156:T167)</f>
        <v>3.739E-2</v>
      </c>
      <c r="AR155" s="114" t="s">
        <v>87</v>
      </c>
      <c r="AT155" s="121" t="s">
        <v>76</v>
      </c>
      <c r="AU155" s="121" t="s">
        <v>77</v>
      </c>
      <c r="AY155" s="114" t="s">
        <v>222</v>
      </c>
      <c r="BK155" s="122">
        <f>SUM(BK156:BK167)</f>
        <v>0</v>
      </c>
    </row>
    <row r="156" spans="2:65" s="1" customFormat="1" ht="16.5" customHeight="1">
      <c r="B156" s="28"/>
      <c r="C156" s="123" t="s">
        <v>294</v>
      </c>
      <c r="D156" s="123" t="s">
        <v>223</v>
      </c>
      <c r="E156" s="124" t="s">
        <v>391</v>
      </c>
      <c r="F156" s="125" t="s">
        <v>392</v>
      </c>
      <c r="G156" s="126" t="s">
        <v>226</v>
      </c>
      <c r="H156" s="127">
        <v>109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1E-3</v>
      </c>
      <c r="R156" s="133">
        <f>Q156*H156</f>
        <v>0.109</v>
      </c>
      <c r="S156" s="133">
        <v>3.1E-4</v>
      </c>
      <c r="T156" s="134">
        <f>S156*H156</f>
        <v>3.3790000000000001E-2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1110</v>
      </c>
    </row>
    <row r="157" spans="2:65" s="1" customFormat="1" ht="11.25">
      <c r="B157" s="28"/>
      <c r="D157" s="137" t="s">
        <v>229</v>
      </c>
      <c r="F157" s="138" t="s">
        <v>493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299</v>
      </c>
      <c r="D158" s="123" t="s">
        <v>223</v>
      </c>
      <c r="E158" s="124" t="s">
        <v>396</v>
      </c>
      <c r="F158" s="125" t="s">
        <v>397</v>
      </c>
      <c r="G158" s="126" t="s">
        <v>226</v>
      </c>
      <c r="H158" s="127">
        <v>109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1111</v>
      </c>
    </row>
    <row r="159" spans="2:65" s="1" customFormat="1" ht="11.25">
      <c r="B159" s="28"/>
      <c r="D159" s="137" t="s">
        <v>229</v>
      </c>
      <c r="F159" s="138" t="s">
        <v>495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260</v>
      </c>
      <c r="D160" s="123" t="s">
        <v>223</v>
      </c>
      <c r="E160" s="124" t="s">
        <v>401</v>
      </c>
      <c r="F160" s="125" t="s">
        <v>402</v>
      </c>
      <c r="G160" s="126" t="s">
        <v>226</v>
      </c>
      <c r="H160" s="127">
        <v>120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3.0000000000000001E-5</v>
      </c>
      <c r="T160" s="134">
        <f>S160*H160</f>
        <v>3.5999999999999999E-3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1112</v>
      </c>
    </row>
    <row r="161" spans="2:65" s="1" customFormat="1" ht="11.25">
      <c r="B161" s="28"/>
      <c r="D161" s="137" t="s">
        <v>229</v>
      </c>
      <c r="F161" s="138" t="s">
        <v>404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16.5" customHeight="1">
      <c r="B162" s="28"/>
      <c r="C162" s="149" t="s">
        <v>311</v>
      </c>
      <c r="D162" s="149" t="s">
        <v>269</v>
      </c>
      <c r="E162" s="150" t="s">
        <v>406</v>
      </c>
      <c r="F162" s="151" t="s">
        <v>407</v>
      </c>
      <c r="G162" s="152" t="s">
        <v>226</v>
      </c>
      <c r="H162" s="153">
        <v>126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8.9999999999999998E-4</v>
      </c>
      <c r="R162" s="133">
        <f>Q162*H162</f>
        <v>0.1134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1113</v>
      </c>
    </row>
    <row r="163" spans="2:65" s="11" customFormat="1" ht="11.25">
      <c r="B163" s="141"/>
      <c r="D163" s="142" t="s">
        <v>247</v>
      </c>
      <c r="F163" s="143" t="s">
        <v>1095</v>
      </c>
      <c r="H163" s="144">
        <v>126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33" customHeight="1">
      <c r="B164" s="28"/>
      <c r="C164" s="123" t="s">
        <v>316</v>
      </c>
      <c r="D164" s="123" t="s">
        <v>223</v>
      </c>
      <c r="E164" s="124" t="s">
        <v>411</v>
      </c>
      <c r="F164" s="125" t="s">
        <v>412</v>
      </c>
      <c r="G164" s="126" t="s">
        <v>226</v>
      </c>
      <c r="H164" s="127">
        <v>109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2.0000000000000001E-4</v>
      </c>
      <c r="R164" s="133">
        <f>Q164*H164</f>
        <v>2.18E-2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1114</v>
      </c>
    </row>
    <row r="165" spans="2:65" s="1" customFormat="1" ht="11.25">
      <c r="B165" s="28"/>
      <c r="D165" s="137" t="s">
        <v>229</v>
      </c>
      <c r="F165" s="138" t="s">
        <v>500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37.9" customHeight="1">
      <c r="B166" s="28"/>
      <c r="C166" s="123" t="s">
        <v>321</v>
      </c>
      <c r="D166" s="123" t="s">
        <v>223</v>
      </c>
      <c r="E166" s="124" t="s">
        <v>416</v>
      </c>
      <c r="F166" s="125" t="s">
        <v>417</v>
      </c>
      <c r="G166" s="126" t="s">
        <v>226</v>
      </c>
      <c r="H166" s="127">
        <v>109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2.5999999999999998E-4</v>
      </c>
      <c r="R166" s="133">
        <f>Q166*H166</f>
        <v>2.8339999999999997E-2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1115</v>
      </c>
    </row>
    <row r="167" spans="2:65" s="1" customFormat="1" ht="11.25">
      <c r="B167" s="28"/>
      <c r="D167" s="137" t="s">
        <v>229</v>
      </c>
      <c r="F167" s="138" t="s">
        <v>502</v>
      </c>
      <c r="I167" s="139"/>
      <c r="L167" s="28"/>
      <c r="M167" s="161"/>
      <c r="N167" s="162"/>
      <c r="O167" s="162"/>
      <c r="P167" s="162"/>
      <c r="Q167" s="162"/>
      <c r="R167" s="162"/>
      <c r="S167" s="162"/>
      <c r="T167" s="163"/>
      <c r="AT167" s="13" t="s">
        <v>229</v>
      </c>
      <c r="AU167" s="13" t="s">
        <v>85</v>
      </c>
    </row>
    <row r="168" spans="2:65" s="1" customFormat="1" ht="6.95" customHeight="1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sheetProtection algorithmName="SHA-512" hashValue="vziswfwN1YqISAUMHCjC+NuLe0StUkCsyEvfUqdr7Z6yAUNYAxJwSwHak5J78jSxtiYrxjmpLCvjjGjxV5DPhw==" saltValue="21T/S+4dTZheNgQloikQ5wNMx7JDvngfrgZqNWitsU12QYWhKYwcrA+4V8h99V9IldFi3dU2mxE7munxlSwB4A==" spinCount="100000" sheet="1" objects="1" scenarios="1" formatColumns="0" formatRows="0" autoFilter="0"/>
  <autoFilter ref="C121:K167" xr:uid="{00000000-0009-0000-0000-00001D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1D00-000000000000}"/>
    <hyperlink ref="F128" r:id="rId2" xr:uid="{00000000-0004-0000-1D00-000001000000}"/>
    <hyperlink ref="F130" r:id="rId3" xr:uid="{00000000-0004-0000-1D00-000002000000}"/>
    <hyperlink ref="F132" r:id="rId4" xr:uid="{00000000-0004-0000-1D00-000003000000}"/>
    <hyperlink ref="F135" r:id="rId5" xr:uid="{00000000-0004-0000-1D00-000004000000}"/>
    <hyperlink ref="F138" r:id="rId6" xr:uid="{00000000-0004-0000-1D00-000005000000}"/>
    <hyperlink ref="F142" r:id="rId7" xr:uid="{00000000-0004-0000-1D00-000006000000}"/>
    <hyperlink ref="F145" r:id="rId8" xr:uid="{00000000-0004-0000-1D00-000007000000}"/>
    <hyperlink ref="F149" r:id="rId9" xr:uid="{00000000-0004-0000-1D00-000008000000}"/>
    <hyperlink ref="F152" r:id="rId10" xr:uid="{00000000-0004-0000-1D00-000009000000}"/>
    <hyperlink ref="F154" r:id="rId11" xr:uid="{00000000-0004-0000-1D00-00000A000000}"/>
    <hyperlink ref="F157" r:id="rId12" xr:uid="{00000000-0004-0000-1D00-00000B000000}"/>
    <hyperlink ref="F159" r:id="rId13" xr:uid="{00000000-0004-0000-1D00-00000C000000}"/>
    <hyperlink ref="F161" r:id="rId14" xr:uid="{00000000-0004-0000-1D00-00000D000000}"/>
    <hyperlink ref="F165" r:id="rId15" xr:uid="{00000000-0004-0000-1D00-00000E000000}"/>
    <hyperlink ref="F167" r:id="rId16" xr:uid="{00000000-0004-0000-1D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16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1116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ROUND((SUM(BE120:BE165)),  2)</f>
        <v>0</v>
      </c>
      <c r="I33" s="88">
        <v>0.21</v>
      </c>
      <c r="J33" s="87">
        <f>ROUND(((SUM(BE120:BE165))*I33),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ROUND((SUM(BF120:BF165)),  2)</f>
        <v>0</v>
      </c>
      <c r="I34" s="88">
        <v>0.12</v>
      </c>
      <c r="J34" s="87">
        <f>ROUND(((SUM(BF120:BF165))*I34),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ROUND((SUM(BG120:BG165)),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ROUND((SUM(BH120:BH165)),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ROUND((SUM(BI120:BI165)),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CH 02 - Chodba 2.n.p.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204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206</v>
      </c>
      <c r="E100" s="102"/>
      <c r="F100" s="102"/>
      <c r="G100" s="102"/>
      <c r="H100" s="102"/>
      <c r="I100" s="102"/>
      <c r="J100" s="103">
        <f>J153</f>
        <v>0</v>
      </c>
      <c r="L100" s="100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207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26.25" customHeight="1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>
      <c r="B111" s="28"/>
      <c r="C111" s="23" t="s">
        <v>194</v>
      </c>
      <c r="L111" s="28"/>
    </row>
    <row r="112" spans="2:12" s="1" customFormat="1" ht="16.5" customHeight="1">
      <c r="B112" s="28"/>
      <c r="E112" s="202" t="str">
        <f>E9</f>
        <v>CH 02 - Chodba 2.n.p.</v>
      </c>
      <c r="F112" s="208"/>
      <c r="G112" s="208"/>
      <c r="H112" s="208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>
      <c r="B118" s="28"/>
      <c r="L118" s="28"/>
    </row>
    <row r="119" spans="2:65" s="9" customFormat="1" ht="29.25" customHeight="1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P121+P126+P136+P153</f>
        <v>0</v>
      </c>
      <c r="Q120" s="49"/>
      <c r="R120" s="110">
        <f>R121+R126+R136+R153</f>
        <v>3.4349825000000003</v>
      </c>
      <c r="S120" s="49"/>
      <c r="T120" s="111">
        <f>T121+T126+T136+T153</f>
        <v>5.1750098000000007</v>
      </c>
      <c r="AT120" s="13" t="s">
        <v>76</v>
      </c>
      <c r="AU120" s="13" t="s">
        <v>200</v>
      </c>
      <c r="BK120" s="112">
        <f>BK121+BK126+BK136+BK153</f>
        <v>0</v>
      </c>
    </row>
    <row r="121" spans="2:65" s="10" customFormat="1" ht="25.9" customHeight="1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SUM(P122:P125)</f>
        <v>0</v>
      </c>
      <c r="R121" s="119">
        <f>SUM(R122:R125)</f>
        <v>5.7464000000000005E-3</v>
      </c>
      <c r="T121" s="120">
        <f>SUM(T122:T125)</f>
        <v>5.0281000000000002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SUM(BK122:BK125)</f>
        <v>0</v>
      </c>
    </row>
    <row r="122" spans="2:65" s="1" customFormat="1" ht="37.9" customHeight="1">
      <c r="B122" s="28"/>
      <c r="C122" s="123" t="s">
        <v>85</v>
      </c>
      <c r="D122" s="123" t="s">
        <v>223</v>
      </c>
      <c r="E122" s="124" t="s">
        <v>224</v>
      </c>
      <c r="F122" s="125" t="s">
        <v>225</v>
      </c>
      <c r="G122" s="126" t="s">
        <v>226</v>
      </c>
      <c r="H122" s="127">
        <v>143.66</v>
      </c>
      <c r="I122" s="128"/>
      <c r="J122" s="129">
        <f>ROUND(I122*H122,2)</f>
        <v>0</v>
      </c>
      <c r="K122" s="130"/>
      <c r="L122" s="28"/>
      <c r="M122" s="131" t="s">
        <v>1</v>
      </c>
      <c r="N122" s="132" t="s">
        <v>42</v>
      </c>
      <c r="P122" s="133">
        <f>O122*H122</f>
        <v>0</v>
      </c>
      <c r="Q122" s="133">
        <v>4.0000000000000003E-5</v>
      </c>
      <c r="R122" s="133">
        <f>Q122*H122</f>
        <v>5.7464000000000005E-3</v>
      </c>
      <c r="S122" s="133">
        <v>0</v>
      </c>
      <c r="T122" s="134">
        <f>S122*H122</f>
        <v>0</v>
      </c>
      <c r="AR122" s="135" t="s">
        <v>227</v>
      </c>
      <c r="AT122" s="135" t="s">
        <v>223</v>
      </c>
      <c r="AU122" s="135" t="s">
        <v>85</v>
      </c>
      <c r="AY122" s="13" t="s">
        <v>222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3" t="s">
        <v>85</v>
      </c>
      <c r="BK122" s="136">
        <f>ROUND(I122*H122,2)</f>
        <v>0</v>
      </c>
      <c r="BL122" s="13" t="s">
        <v>227</v>
      </c>
      <c r="BM122" s="135" t="s">
        <v>1117</v>
      </c>
    </row>
    <row r="123" spans="2:65" s="1" customFormat="1" ht="11.25">
      <c r="B123" s="28"/>
      <c r="D123" s="137" t="s">
        <v>229</v>
      </c>
      <c r="F123" s="138" t="s">
        <v>230</v>
      </c>
      <c r="I123" s="139"/>
      <c r="L123" s="28"/>
      <c r="M123" s="140"/>
      <c r="T123" s="52"/>
      <c r="AT123" s="13" t="s">
        <v>229</v>
      </c>
      <c r="AU123" s="13" t="s">
        <v>85</v>
      </c>
    </row>
    <row r="124" spans="2:65" s="1" customFormat="1" ht="44.25" customHeight="1">
      <c r="B124" s="28"/>
      <c r="C124" s="123" t="s">
        <v>87</v>
      </c>
      <c r="D124" s="123" t="s">
        <v>223</v>
      </c>
      <c r="E124" s="124" t="s">
        <v>1118</v>
      </c>
      <c r="F124" s="125" t="s">
        <v>1119</v>
      </c>
      <c r="G124" s="126" t="s">
        <v>226</v>
      </c>
      <c r="H124" s="127">
        <v>143.66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0</v>
      </c>
      <c r="R124" s="133">
        <f>Q124*H124</f>
        <v>0</v>
      </c>
      <c r="S124" s="133">
        <v>3.5000000000000003E-2</v>
      </c>
      <c r="T124" s="134">
        <f>S124*H124</f>
        <v>5.0281000000000002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1120</v>
      </c>
    </row>
    <row r="125" spans="2:65" s="1" customFormat="1" ht="11.25">
      <c r="B125" s="28"/>
      <c r="D125" s="137" t="s">
        <v>229</v>
      </c>
      <c r="F125" s="138" t="s">
        <v>1121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238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5.1749999999999998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1088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227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5.1749999999999998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1089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249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72.45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1090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1122</v>
      </c>
      <c r="H133" s="144">
        <v>72.45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256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5.1749999999999998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1092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305</v>
      </c>
      <c r="F136" s="115" t="s">
        <v>306</v>
      </c>
      <c r="I136" s="116"/>
      <c r="J136" s="117">
        <f>BK136</f>
        <v>0</v>
      </c>
      <c r="L136" s="113"/>
      <c r="M136" s="118"/>
      <c r="P136" s="119">
        <f>SUM(P137:P152)</f>
        <v>0</v>
      </c>
      <c r="R136" s="119">
        <f>SUM(R137:R152)</f>
        <v>2.6218774000000002</v>
      </c>
      <c r="T136" s="120">
        <f>SUM(T137:T152)</f>
        <v>0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SUM(BK137:BK152)</f>
        <v>0</v>
      </c>
    </row>
    <row r="137" spans="2:65" s="1" customFormat="1" ht="33" customHeight="1">
      <c r="B137" s="28"/>
      <c r="C137" s="123" t="s">
        <v>263</v>
      </c>
      <c r="D137" s="123" t="s">
        <v>223</v>
      </c>
      <c r="E137" s="124" t="s">
        <v>307</v>
      </c>
      <c r="F137" s="125" t="s">
        <v>308</v>
      </c>
      <c r="G137" s="126" t="s">
        <v>226</v>
      </c>
      <c r="H137" s="127">
        <v>143.66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1123</v>
      </c>
    </row>
    <row r="138" spans="2:65" s="1" customFormat="1" ht="11.25">
      <c r="B138" s="28"/>
      <c r="D138" s="137" t="s">
        <v>229</v>
      </c>
      <c r="F138" s="138" t="s">
        <v>468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24.2" customHeight="1">
      <c r="B139" s="28"/>
      <c r="C139" s="123" t="s">
        <v>268</v>
      </c>
      <c r="D139" s="123" t="s">
        <v>223</v>
      </c>
      <c r="E139" s="124" t="s">
        <v>312</v>
      </c>
      <c r="F139" s="125" t="s">
        <v>313</v>
      </c>
      <c r="G139" s="126" t="s">
        <v>226</v>
      </c>
      <c r="H139" s="127">
        <v>143.66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3.0000000000000001E-5</v>
      </c>
      <c r="R139" s="133">
        <f>Q139*H139</f>
        <v>4.3097999999999999E-3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1124</v>
      </c>
    </row>
    <row r="140" spans="2:65" s="1" customFormat="1" ht="11.25">
      <c r="B140" s="28"/>
      <c r="D140" s="137" t="s">
        <v>229</v>
      </c>
      <c r="F140" s="138" t="s">
        <v>470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44.25" customHeight="1">
      <c r="B141" s="28"/>
      <c r="C141" s="123" t="s">
        <v>220</v>
      </c>
      <c r="D141" s="123" t="s">
        <v>223</v>
      </c>
      <c r="E141" s="124" t="s">
        <v>1125</v>
      </c>
      <c r="F141" s="125" t="s">
        <v>1126</v>
      </c>
      <c r="G141" s="126" t="s">
        <v>226</v>
      </c>
      <c r="H141" s="127">
        <v>143.66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1.4999999999999999E-2</v>
      </c>
      <c r="R141" s="133">
        <f>Q141*H141</f>
        <v>2.1549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1127</v>
      </c>
    </row>
    <row r="142" spans="2:65" s="1" customFormat="1" ht="11.25">
      <c r="B142" s="28"/>
      <c r="D142" s="137" t="s">
        <v>229</v>
      </c>
      <c r="F142" s="138" t="s">
        <v>1128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23" t="s">
        <v>278</v>
      </c>
      <c r="D143" s="123" t="s">
        <v>223</v>
      </c>
      <c r="E143" s="124" t="s">
        <v>327</v>
      </c>
      <c r="F143" s="125" t="s">
        <v>328</v>
      </c>
      <c r="G143" s="126" t="s">
        <v>226</v>
      </c>
      <c r="H143" s="127">
        <v>143.66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2.9999999999999997E-4</v>
      </c>
      <c r="R143" s="133">
        <f>Q143*H143</f>
        <v>4.3097999999999997E-2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1129</v>
      </c>
    </row>
    <row r="144" spans="2:65" s="1" customFormat="1" ht="11.25">
      <c r="B144" s="28"/>
      <c r="D144" s="137" t="s">
        <v>229</v>
      </c>
      <c r="F144" s="138" t="s">
        <v>476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49.15" customHeight="1">
      <c r="B145" s="28"/>
      <c r="C145" s="149" t="s">
        <v>282</v>
      </c>
      <c r="D145" s="149" t="s">
        <v>269</v>
      </c>
      <c r="E145" s="150" t="s">
        <v>331</v>
      </c>
      <c r="F145" s="151" t="s">
        <v>332</v>
      </c>
      <c r="G145" s="152" t="s">
        <v>226</v>
      </c>
      <c r="H145" s="153">
        <v>158.02600000000001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2.5999999999999999E-3</v>
      </c>
      <c r="R145" s="133">
        <f>Q145*H145</f>
        <v>0.4108676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1130</v>
      </c>
    </row>
    <row r="146" spans="2:65" s="11" customFormat="1" ht="11.25">
      <c r="B146" s="141"/>
      <c r="D146" s="142" t="s">
        <v>247</v>
      </c>
      <c r="F146" s="143" t="s">
        <v>1131</v>
      </c>
      <c r="H146" s="144">
        <v>158.02600000000001</v>
      </c>
      <c r="I146" s="145"/>
      <c r="L146" s="141"/>
      <c r="M146" s="146"/>
      <c r="T146" s="147"/>
      <c r="AT146" s="148" t="s">
        <v>247</v>
      </c>
      <c r="AU146" s="148" t="s">
        <v>85</v>
      </c>
      <c r="AV146" s="11" t="s">
        <v>87</v>
      </c>
      <c r="AW146" s="11" t="s">
        <v>4</v>
      </c>
      <c r="AX146" s="11" t="s">
        <v>85</v>
      </c>
      <c r="AY146" s="148" t="s">
        <v>222</v>
      </c>
    </row>
    <row r="147" spans="2:65" s="1" customFormat="1" ht="24.2" customHeight="1">
      <c r="B147" s="28"/>
      <c r="C147" s="123" t="s">
        <v>8</v>
      </c>
      <c r="D147" s="123" t="s">
        <v>223</v>
      </c>
      <c r="E147" s="124" t="s">
        <v>336</v>
      </c>
      <c r="F147" s="125" t="s">
        <v>337</v>
      </c>
      <c r="G147" s="126" t="s">
        <v>338</v>
      </c>
      <c r="H147" s="127">
        <v>144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1132</v>
      </c>
    </row>
    <row r="148" spans="2:65" s="1" customFormat="1" ht="11.25">
      <c r="B148" s="28"/>
      <c r="D148" s="137" t="s">
        <v>229</v>
      </c>
      <c r="F148" s="138" t="s">
        <v>340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16.5" customHeight="1">
      <c r="B149" s="28"/>
      <c r="C149" s="123" t="s">
        <v>290</v>
      </c>
      <c r="D149" s="123" t="s">
        <v>223</v>
      </c>
      <c r="E149" s="124" t="s">
        <v>347</v>
      </c>
      <c r="F149" s="125" t="s">
        <v>348</v>
      </c>
      <c r="G149" s="126" t="s">
        <v>338</v>
      </c>
      <c r="H149" s="127">
        <v>95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1.0000000000000001E-5</v>
      </c>
      <c r="R149" s="133">
        <f>Q149*H149</f>
        <v>9.5000000000000011E-4</v>
      </c>
      <c r="S149" s="133">
        <v>0</v>
      </c>
      <c r="T149" s="134">
        <f>S149*H149</f>
        <v>0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1133</v>
      </c>
    </row>
    <row r="150" spans="2:65" s="1" customFormat="1" ht="11.25">
      <c r="B150" s="28"/>
      <c r="D150" s="137" t="s">
        <v>229</v>
      </c>
      <c r="F150" s="138" t="s">
        <v>483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" customFormat="1" ht="16.5" customHeight="1">
      <c r="B151" s="28"/>
      <c r="C151" s="149" t="s">
        <v>294</v>
      </c>
      <c r="D151" s="149" t="s">
        <v>269</v>
      </c>
      <c r="E151" s="150" t="s">
        <v>352</v>
      </c>
      <c r="F151" s="151" t="s">
        <v>353</v>
      </c>
      <c r="G151" s="152" t="s">
        <v>338</v>
      </c>
      <c r="H151" s="153">
        <v>96.9</v>
      </c>
      <c r="I151" s="154"/>
      <c r="J151" s="155">
        <f>ROUND(I151*H151,2)</f>
        <v>0</v>
      </c>
      <c r="K151" s="156"/>
      <c r="L151" s="157"/>
      <c r="M151" s="158" t="s">
        <v>1</v>
      </c>
      <c r="N151" s="159" t="s">
        <v>42</v>
      </c>
      <c r="P151" s="133">
        <f>O151*H151</f>
        <v>0</v>
      </c>
      <c r="Q151" s="133">
        <v>8.0000000000000007E-5</v>
      </c>
      <c r="R151" s="133">
        <f>Q151*H151</f>
        <v>7.7520000000000011E-3</v>
      </c>
      <c r="S151" s="133">
        <v>0</v>
      </c>
      <c r="T151" s="134">
        <f>S151*H151</f>
        <v>0</v>
      </c>
      <c r="AR151" s="135" t="s">
        <v>272</v>
      </c>
      <c r="AT151" s="135" t="s">
        <v>269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1134</v>
      </c>
    </row>
    <row r="152" spans="2:65" s="11" customFormat="1" ht="11.25">
      <c r="B152" s="141"/>
      <c r="D152" s="142" t="s">
        <v>247</v>
      </c>
      <c r="F152" s="143" t="s">
        <v>1135</v>
      </c>
      <c r="H152" s="144">
        <v>96.9</v>
      </c>
      <c r="I152" s="145"/>
      <c r="L152" s="141"/>
      <c r="M152" s="146"/>
      <c r="T152" s="147"/>
      <c r="AT152" s="148" t="s">
        <v>247</v>
      </c>
      <c r="AU152" s="148" t="s">
        <v>85</v>
      </c>
      <c r="AV152" s="11" t="s">
        <v>87</v>
      </c>
      <c r="AW152" s="11" t="s">
        <v>4</v>
      </c>
      <c r="AX152" s="11" t="s">
        <v>85</v>
      </c>
      <c r="AY152" s="148" t="s">
        <v>222</v>
      </c>
    </row>
    <row r="153" spans="2:65" s="10" customFormat="1" ht="25.9" customHeight="1">
      <c r="B153" s="113"/>
      <c r="D153" s="114" t="s">
        <v>76</v>
      </c>
      <c r="E153" s="115" t="s">
        <v>389</v>
      </c>
      <c r="F153" s="115" t="s">
        <v>390</v>
      </c>
      <c r="I153" s="116"/>
      <c r="J153" s="117">
        <f>BK153</f>
        <v>0</v>
      </c>
      <c r="L153" s="113"/>
      <c r="M153" s="118"/>
      <c r="P153" s="119">
        <f>SUM(P154:P165)</f>
        <v>0</v>
      </c>
      <c r="R153" s="119">
        <f>SUM(R154:R165)</f>
        <v>0.80735869999999998</v>
      </c>
      <c r="T153" s="120">
        <f>SUM(T154:T165)</f>
        <v>0.14690980000000001</v>
      </c>
      <c r="AR153" s="114" t="s">
        <v>87</v>
      </c>
      <c r="AT153" s="121" t="s">
        <v>76</v>
      </c>
      <c r="AU153" s="121" t="s">
        <v>77</v>
      </c>
      <c r="AY153" s="114" t="s">
        <v>222</v>
      </c>
      <c r="BK153" s="122">
        <f>SUM(BK154:BK165)</f>
        <v>0</v>
      </c>
    </row>
    <row r="154" spans="2:65" s="1" customFormat="1" ht="16.5" customHeight="1">
      <c r="B154" s="28"/>
      <c r="C154" s="123" t="s">
        <v>299</v>
      </c>
      <c r="D154" s="123" t="s">
        <v>223</v>
      </c>
      <c r="E154" s="124" t="s">
        <v>391</v>
      </c>
      <c r="F154" s="125" t="s">
        <v>392</v>
      </c>
      <c r="G154" s="126" t="s">
        <v>226</v>
      </c>
      <c r="H154" s="127">
        <v>460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1E-3</v>
      </c>
      <c r="R154" s="133">
        <f>Q154*H154</f>
        <v>0.46</v>
      </c>
      <c r="S154" s="133">
        <v>3.1E-4</v>
      </c>
      <c r="T154" s="134">
        <f>S154*H154</f>
        <v>0.1426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1136</v>
      </c>
    </row>
    <row r="155" spans="2:65" s="1" customFormat="1" ht="11.25">
      <c r="B155" s="28"/>
      <c r="D155" s="137" t="s">
        <v>229</v>
      </c>
      <c r="F155" s="138" t="s">
        <v>493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24.2" customHeight="1">
      <c r="B156" s="28"/>
      <c r="C156" s="123" t="s">
        <v>260</v>
      </c>
      <c r="D156" s="123" t="s">
        <v>223</v>
      </c>
      <c r="E156" s="124" t="s">
        <v>396</v>
      </c>
      <c r="F156" s="125" t="s">
        <v>397</v>
      </c>
      <c r="G156" s="126" t="s">
        <v>226</v>
      </c>
      <c r="H156" s="127">
        <v>460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1137</v>
      </c>
    </row>
    <row r="157" spans="2:65" s="1" customFormat="1" ht="11.25">
      <c r="B157" s="28"/>
      <c r="D157" s="137" t="s">
        <v>229</v>
      </c>
      <c r="F157" s="138" t="s">
        <v>495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311</v>
      </c>
      <c r="D158" s="123" t="s">
        <v>223</v>
      </c>
      <c r="E158" s="124" t="s">
        <v>401</v>
      </c>
      <c r="F158" s="125" t="s">
        <v>402</v>
      </c>
      <c r="G158" s="126" t="s">
        <v>226</v>
      </c>
      <c r="H158" s="127">
        <v>143.66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3.0000000000000001E-5</v>
      </c>
      <c r="T158" s="134">
        <f>S158*H158</f>
        <v>4.3097999999999999E-3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1138</v>
      </c>
    </row>
    <row r="159" spans="2:65" s="1" customFormat="1" ht="11.25">
      <c r="B159" s="28"/>
      <c r="D159" s="137" t="s">
        <v>229</v>
      </c>
      <c r="F159" s="138" t="s">
        <v>404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16.5" customHeight="1">
      <c r="B160" s="28"/>
      <c r="C160" s="149" t="s">
        <v>316</v>
      </c>
      <c r="D160" s="149" t="s">
        <v>269</v>
      </c>
      <c r="E160" s="150" t="s">
        <v>406</v>
      </c>
      <c r="F160" s="151" t="s">
        <v>407</v>
      </c>
      <c r="G160" s="152" t="s">
        <v>226</v>
      </c>
      <c r="H160" s="153">
        <v>150.84299999999999</v>
      </c>
      <c r="I160" s="154"/>
      <c r="J160" s="155">
        <f>ROUND(I160*H160,2)</f>
        <v>0</v>
      </c>
      <c r="K160" s="156"/>
      <c r="L160" s="157"/>
      <c r="M160" s="158" t="s">
        <v>1</v>
      </c>
      <c r="N160" s="159" t="s">
        <v>42</v>
      </c>
      <c r="P160" s="133">
        <f>O160*H160</f>
        <v>0</v>
      </c>
      <c r="Q160" s="133">
        <v>8.9999999999999998E-4</v>
      </c>
      <c r="R160" s="133">
        <f>Q160*H160</f>
        <v>0.13575869999999998</v>
      </c>
      <c r="S160" s="133">
        <v>0</v>
      </c>
      <c r="T160" s="134">
        <f>S160*H160</f>
        <v>0</v>
      </c>
      <c r="AR160" s="135" t="s">
        <v>272</v>
      </c>
      <c r="AT160" s="135" t="s">
        <v>269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1139</v>
      </c>
    </row>
    <row r="161" spans="2:65" s="11" customFormat="1" ht="11.25">
      <c r="B161" s="141"/>
      <c r="D161" s="142" t="s">
        <v>247</v>
      </c>
      <c r="F161" s="143" t="s">
        <v>1140</v>
      </c>
      <c r="H161" s="144">
        <v>150.84299999999999</v>
      </c>
      <c r="I161" s="145"/>
      <c r="L161" s="141"/>
      <c r="M161" s="146"/>
      <c r="T161" s="147"/>
      <c r="AT161" s="148" t="s">
        <v>247</v>
      </c>
      <c r="AU161" s="148" t="s">
        <v>85</v>
      </c>
      <c r="AV161" s="11" t="s">
        <v>87</v>
      </c>
      <c r="AW161" s="11" t="s">
        <v>4</v>
      </c>
      <c r="AX161" s="11" t="s">
        <v>85</v>
      </c>
      <c r="AY161" s="148" t="s">
        <v>222</v>
      </c>
    </row>
    <row r="162" spans="2:65" s="1" customFormat="1" ht="33" customHeight="1">
      <c r="B162" s="28"/>
      <c r="C162" s="123" t="s">
        <v>321</v>
      </c>
      <c r="D162" s="123" t="s">
        <v>223</v>
      </c>
      <c r="E162" s="124" t="s">
        <v>411</v>
      </c>
      <c r="F162" s="125" t="s">
        <v>412</v>
      </c>
      <c r="G162" s="126" t="s">
        <v>226</v>
      </c>
      <c r="H162" s="127">
        <v>460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2.0000000000000001E-4</v>
      </c>
      <c r="R162" s="133">
        <f>Q162*H162</f>
        <v>9.1999999999999998E-2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1141</v>
      </c>
    </row>
    <row r="163" spans="2:65" s="1" customFormat="1" ht="11.25">
      <c r="B163" s="28"/>
      <c r="D163" s="137" t="s">
        <v>229</v>
      </c>
      <c r="F163" s="138" t="s">
        <v>500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37.9" customHeight="1">
      <c r="B164" s="28"/>
      <c r="C164" s="123" t="s">
        <v>326</v>
      </c>
      <c r="D164" s="123" t="s">
        <v>223</v>
      </c>
      <c r="E164" s="124" t="s">
        <v>416</v>
      </c>
      <c r="F164" s="125" t="s">
        <v>417</v>
      </c>
      <c r="G164" s="126" t="s">
        <v>226</v>
      </c>
      <c r="H164" s="127">
        <v>460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2.5999999999999998E-4</v>
      </c>
      <c r="R164" s="133">
        <f>Q164*H164</f>
        <v>0.11959999999999998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1142</v>
      </c>
    </row>
    <row r="165" spans="2:65" s="1" customFormat="1" ht="11.25">
      <c r="B165" s="28"/>
      <c r="D165" s="137" t="s">
        <v>229</v>
      </c>
      <c r="F165" s="138" t="s">
        <v>502</v>
      </c>
      <c r="I165" s="139"/>
      <c r="L165" s="28"/>
      <c r="M165" s="161"/>
      <c r="N165" s="162"/>
      <c r="O165" s="162"/>
      <c r="P165" s="162"/>
      <c r="Q165" s="162"/>
      <c r="R165" s="162"/>
      <c r="S165" s="162"/>
      <c r="T165" s="163"/>
      <c r="AT165" s="13" t="s">
        <v>229</v>
      </c>
      <c r="AU165" s="13" t="s">
        <v>85</v>
      </c>
    </row>
    <row r="166" spans="2:65" s="1" customFormat="1" ht="6.95" customHeight="1"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28"/>
    </row>
  </sheetData>
  <sheetProtection algorithmName="SHA-512" hashValue="c4yMvshxZhI6Cv/mQqoJELtW3bGs/ZFZICFRmsPEew+kNsSk1NwZCjg3q4jWgZT/gpoTfztpim42SWKXtb365A==" saltValue="8BBWz5ZfXb8NYJWL7W6fGIFRpuz/QJm8Rku2RIz4rYhSyrYbxPdCnE9GUQWoXLgToFBlkdoEkjKq6aHGDJCw5g==" spinCount="100000" sheet="1" objects="1" scenarios="1" formatColumns="0" formatRows="0" autoFilter="0"/>
  <autoFilter ref="C119:K165" xr:uid="{00000000-0009-0000-0000-00001E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1E00-000000000000}"/>
    <hyperlink ref="F125" r:id="rId2" xr:uid="{00000000-0004-0000-1E00-000001000000}"/>
    <hyperlink ref="F128" r:id="rId3" xr:uid="{00000000-0004-0000-1E00-000002000000}"/>
    <hyperlink ref="F130" r:id="rId4" xr:uid="{00000000-0004-0000-1E00-000003000000}"/>
    <hyperlink ref="F132" r:id="rId5" xr:uid="{00000000-0004-0000-1E00-000004000000}"/>
    <hyperlink ref="F135" r:id="rId6" xr:uid="{00000000-0004-0000-1E00-000005000000}"/>
    <hyperlink ref="F138" r:id="rId7" xr:uid="{00000000-0004-0000-1E00-000006000000}"/>
    <hyperlink ref="F140" r:id="rId8" xr:uid="{00000000-0004-0000-1E00-000007000000}"/>
    <hyperlink ref="F142" r:id="rId9" xr:uid="{00000000-0004-0000-1E00-000008000000}"/>
    <hyperlink ref="F144" r:id="rId10" xr:uid="{00000000-0004-0000-1E00-000009000000}"/>
    <hyperlink ref="F148" r:id="rId11" xr:uid="{00000000-0004-0000-1E00-00000A000000}"/>
    <hyperlink ref="F150" r:id="rId12" xr:uid="{00000000-0004-0000-1E00-00000B000000}"/>
    <hyperlink ref="F155" r:id="rId13" xr:uid="{00000000-0004-0000-1E00-00000C000000}"/>
    <hyperlink ref="F157" r:id="rId14" xr:uid="{00000000-0004-0000-1E00-00000D000000}"/>
    <hyperlink ref="F159" r:id="rId15" xr:uid="{00000000-0004-0000-1E00-00000E000000}"/>
    <hyperlink ref="F163" r:id="rId16" xr:uid="{00000000-0004-0000-1E00-00000F000000}"/>
    <hyperlink ref="F165" r:id="rId17" xr:uid="{00000000-0004-0000-1E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6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177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1143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ROUND((SUM(BE120:BE165)),  2)</f>
        <v>0</v>
      </c>
      <c r="I33" s="88">
        <v>0.21</v>
      </c>
      <c r="J33" s="87">
        <f>ROUND(((SUM(BE120:BE165))*I33),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ROUND((SUM(BF120:BF165)),  2)</f>
        <v>0</v>
      </c>
      <c r="I34" s="88">
        <v>0.12</v>
      </c>
      <c r="J34" s="87">
        <f>ROUND(((SUM(BF120:BF165))*I34),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ROUND((SUM(BG120:BG165)),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ROUND((SUM(BH120:BH165)),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ROUND((SUM(BI120:BI165)),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CH 03 - Chodba 3.n.p.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J120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204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206</v>
      </c>
      <c r="E100" s="102"/>
      <c r="F100" s="102"/>
      <c r="G100" s="102"/>
      <c r="H100" s="102"/>
      <c r="I100" s="102"/>
      <c r="J100" s="103">
        <f>J153</f>
        <v>0</v>
      </c>
      <c r="L100" s="100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207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26.25" customHeight="1">
      <c r="B110" s="28"/>
      <c r="E110" s="206" t="str">
        <f>E7</f>
        <v>NÁŠLAPNÉ VRSTVY, AKUST. PODHLEDY, VÝMALBA A VÝMĚNA ZASKLENÍ MŠ A ZŠ.17.LISTOPADU</v>
      </c>
      <c r="F110" s="207"/>
      <c r="G110" s="207"/>
      <c r="H110" s="207"/>
      <c r="L110" s="28"/>
    </row>
    <row r="111" spans="2:12" s="1" customFormat="1" ht="12" customHeight="1">
      <c r="B111" s="28"/>
      <c r="C111" s="23" t="s">
        <v>194</v>
      </c>
      <c r="L111" s="28"/>
    </row>
    <row r="112" spans="2:12" s="1" customFormat="1" ht="16.5" customHeight="1">
      <c r="B112" s="28"/>
      <c r="E112" s="202" t="str">
        <f>E9</f>
        <v>CH 03 - Chodba 3.n.p.</v>
      </c>
      <c r="F112" s="208"/>
      <c r="G112" s="208"/>
      <c r="H112" s="208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4. 4. 2025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E15</f>
        <v>Město Kopřivnice</v>
      </c>
      <c r="I116" s="23" t="s">
        <v>30</v>
      </c>
      <c r="J116" s="26" t="str">
        <f>E21</f>
        <v>Ing. Jan Stuchlík</v>
      </c>
      <c r="L116" s="28"/>
    </row>
    <row r="117" spans="2:65" s="1" customFormat="1" ht="15.2" customHeight="1">
      <c r="B117" s="28"/>
      <c r="C117" s="23" t="s">
        <v>28</v>
      </c>
      <c r="F117" s="21" t="str">
        <f>IF(E18="","",E18)</f>
        <v>Vyplň údaj</v>
      </c>
      <c r="I117" s="23" t="s">
        <v>33</v>
      </c>
      <c r="J117" s="26" t="str">
        <f>E24</f>
        <v>Ladislav Pekárek</v>
      </c>
      <c r="L117" s="28"/>
    </row>
    <row r="118" spans="2:65" s="1" customFormat="1" ht="10.35" customHeight="1">
      <c r="B118" s="28"/>
      <c r="L118" s="28"/>
    </row>
    <row r="119" spans="2:65" s="9" customFormat="1" ht="29.25" customHeight="1">
      <c r="B119" s="104"/>
      <c r="C119" s="105" t="s">
        <v>208</v>
      </c>
      <c r="D119" s="106" t="s">
        <v>62</v>
      </c>
      <c r="E119" s="106" t="s">
        <v>58</v>
      </c>
      <c r="F119" s="106" t="s">
        <v>59</v>
      </c>
      <c r="G119" s="106" t="s">
        <v>209</v>
      </c>
      <c r="H119" s="106" t="s">
        <v>210</v>
      </c>
      <c r="I119" s="106" t="s">
        <v>211</v>
      </c>
      <c r="J119" s="107" t="s">
        <v>198</v>
      </c>
      <c r="K119" s="108" t="s">
        <v>212</v>
      </c>
      <c r="L119" s="104"/>
      <c r="M119" s="55" t="s">
        <v>1</v>
      </c>
      <c r="N119" s="56" t="s">
        <v>41</v>
      </c>
      <c r="O119" s="56" t="s">
        <v>213</v>
      </c>
      <c r="P119" s="56" t="s">
        <v>214</v>
      </c>
      <c r="Q119" s="56" t="s">
        <v>215</v>
      </c>
      <c r="R119" s="56" t="s">
        <v>216</v>
      </c>
      <c r="S119" s="56" t="s">
        <v>217</v>
      </c>
      <c r="T119" s="57" t="s">
        <v>218</v>
      </c>
    </row>
    <row r="120" spans="2:65" s="1" customFormat="1" ht="22.9" customHeight="1">
      <c r="B120" s="28"/>
      <c r="C120" s="60" t="s">
        <v>219</v>
      </c>
      <c r="J120" s="109">
        <f>BK120</f>
        <v>0</v>
      </c>
      <c r="L120" s="28"/>
      <c r="M120" s="58"/>
      <c r="N120" s="49"/>
      <c r="O120" s="49"/>
      <c r="P120" s="110">
        <f>P121+P126+P136+P153</f>
        <v>0</v>
      </c>
      <c r="Q120" s="49"/>
      <c r="R120" s="110">
        <f>R121+R126+R136+R153</f>
        <v>3.4349825000000003</v>
      </c>
      <c r="S120" s="49"/>
      <c r="T120" s="111">
        <f>T121+T126+T136+T153</f>
        <v>5.1750098000000007</v>
      </c>
      <c r="AT120" s="13" t="s">
        <v>76</v>
      </c>
      <c r="AU120" s="13" t="s">
        <v>200</v>
      </c>
      <c r="BK120" s="112">
        <f>BK121+BK126+BK136+BK153</f>
        <v>0</v>
      </c>
    </row>
    <row r="121" spans="2:65" s="10" customFormat="1" ht="25.9" customHeight="1">
      <c r="B121" s="113"/>
      <c r="D121" s="114" t="s">
        <v>76</v>
      </c>
      <c r="E121" s="115" t="s">
        <v>220</v>
      </c>
      <c r="F121" s="115" t="s">
        <v>221</v>
      </c>
      <c r="I121" s="116"/>
      <c r="J121" s="117">
        <f>BK121</f>
        <v>0</v>
      </c>
      <c r="L121" s="113"/>
      <c r="M121" s="118"/>
      <c r="P121" s="119">
        <f>SUM(P122:P125)</f>
        <v>0</v>
      </c>
      <c r="R121" s="119">
        <f>SUM(R122:R125)</f>
        <v>5.7464000000000005E-3</v>
      </c>
      <c r="T121" s="120">
        <f>SUM(T122:T125)</f>
        <v>5.0281000000000002</v>
      </c>
      <c r="AR121" s="114" t="s">
        <v>85</v>
      </c>
      <c r="AT121" s="121" t="s">
        <v>76</v>
      </c>
      <c r="AU121" s="121" t="s">
        <v>77</v>
      </c>
      <c r="AY121" s="114" t="s">
        <v>222</v>
      </c>
      <c r="BK121" s="122">
        <f>SUM(BK122:BK125)</f>
        <v>0</v>
      </c>
    </row>
    <row r="122" spans="2:65" s="1" customFormat="1" ht="37.9" customHeight="1">
      <c r="B122" s="28"/>
      <c r="C122" s="123" t="s">
        <v>85</v>
      </c>
      <c r="D122" s="123" t="s">
        <v>223</v>
      </c>
      <c r="E122" s="124" t="s">
        <v>224</v>
      </c>
      <c r="F122" s="125" t="s">
        <v>225</v>
      </c>
      <c r="G122" s="126" t="s">
        <v>226</v>
      </c>
      <c r="H122" s="127">
        <v>143.66</v>
      </c>
      <c r="I122" s="128"/>
      <c r="J122" s="129">
        <f>ROUND(I122*H122,2)</f>
        <v>0</v>
      </c>
      <c r="K122" s="130"/>
      <c r="L122" s="28"/>
      <c r="M122" s="131" t="s">
        <v>1</v>
      </c>
      <c r="N122" s="132" t="s">
        <v>42</v>
      </c>
      <c r="P122" s="133">
        <f>O122*H122</f>
        <v>0</v>
      </c>
      <c r="Q122" s="133">
        <v>4.0000000000000003E-5</v>
      </c>
      <c r="R122" s="133">
        <f>Q122*H122</f>
        <v>5.7464000000000005E-3</v>
      </c>
      <c r="S122" s="133">
        <v>0</v>
      </c>
      <c r="T122" s="134">
        <f>S122*H122</f>
        <v>0</v>
      </c>
      <c r="AR122" s="135" t="s">
        <v>227</v>
      </c>
      <c r="AT122" s="135" t="s">
        <v>223</v>
      </c>
      <c r="AU122" s="135" t="s">
        <v>85</v>
      </c>
      <c r="AY122" s="13" t="s">
        <v>222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3" t="s">
        <v>85</v>
      </c>
      <c r="BK122" s="136">
        <f>ROUND(I122*H122,2)</f>
        <v>0</v>
      </c>
      <c r="BL122" s="13" t="s">
        <v>227</v>
      </c>
      <c r="BM122" s="135" t="s">
        <v>1144</v>
      </c>
    </row>
    <row r="123" spans="2:65" s="1" customFormat="1" ht="11.25">
      <c r="B123" s="28"/>
      <c r="D123" s="137" t="s">
        <v>229</v>
      </c>
      <c r="F123" s="138" t="s">
        <v>230</v>
      </c>
      <c r="I123" s="139"/>
      <c r="L123" s="28"/>
      <c r="M123" s="140"/>
      <c r="T123" s="52"/>
      <c r="AT123" s="13" t="s">
        <v>229</v>
      </c>
      <c r="AU123" s="13" t="s">
        <v>85</v>
      </c>
    </row>
    <row r="124" spans="2:65" s="1" customFormat="1" ht="44.25" customHeight="1">
      <c r="B124" s="28"/>
      <c r="C124" s="123" t="s">
        <v>87</v>
      </c>
      <c r="D124" s="123" t="s">
        <v>223</v>
      </c>
      <c r="E124" s="124" t="s">
        <v>1118</v>
      </c>
      <c r="F124" s="125" t="s">
        <v>1119</v>
      </c>
      <c r="G124" s="126" t="s">
        <v>226</v>
      </c>
      <c r="H124" s="127">
        <v>143.66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0</v>
      </c>
      <c r="R124" s="133">
        <f>Q124*H124</f>
        <v>0</v>
      </c>
      <c r="S124" s="133">
        <v>3.5000000000000003E-2</v>
      </c>
      <c r="T124" s="134">
        <f>S124*H124</f>
        <v>5.0281000000000002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1120</v>
      </c>
    </row>
    <row r="125" spans="2:65" s="1" customFormat="1" ht="11.25">
      <c r="B125" s="28"/>
      <c r="D125" s="137" t="s">
        <v>229</v>
      </c>
      <c r="F125" s="138" t="s">
        <v>1121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238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5.1749999999999998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1088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227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5.1749999999999998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1089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249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72.45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1090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1122</v>
      </c>
      <c r="H133" s="144">
        <v>72.45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256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5.1749999999999998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1092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305</v>
      </c>
      <c r="F136" s="115" t="s">
        <v>306</v>
      </c>
      <c r="I136" s="116"/>
      <c r="J136" s="117">
        <f>BK136</f>
        <v>0</v>
      </c>
      <c r="L136" s="113"/>
      <c r="M136" s="118"/>
      <c r="P136" s="119">
        <f>SUM(P137:P152)</f>
        <v>0</v>
      </c>
      <c r="R136" s="119">
        <f>SUM(R137:R152)</f>
        <v>2.6218774000000002</v>
      </c>
      <c r="T136" s="120">
        <f>SUM(T137:T152)</f>
        <v>0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SUM(BK137:BK152)</f>
        <v>0</v>
      </c>
    </row>
    <row r="137" spans="2:65" s="1" customFormat="1" ht="33" customHeight="1">
      <c r="B137" s="28"/>
      <c r="C137" s="123" t="s">
        <v>263</v>
      </c>
      <c r="D137" s="123" t="s">
        <v>223</v>
      </c>
      <c r="E137" s="124" t="s">
        <v>307</v>
      </c>
      <c r="F137" s="125" t="s">
        <v>308</v>
      </c>
      <c r="G137" s="126" t="s">
        <v>226</v>
      </c>
      <c r="H137" s="127">
        <v>143.66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1123</v>
      </c>
    </row>
    <row r="138" spans="2:65" s="1" customFormat="1" ht="11.25">
      <c r="B138" s="28"/>
      <c r="D138" s="137" t="s">
        <v>229</v>
      </c>
      <c r="F138" s="138" t="s">
        <v>468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24.2" customHeight="1">
      <c r="B139" s="28"/>
      <c r="C139" s="123" t="s">
        <v>268</v>
      </c>
      <c r="D139" s="123" t="s">
        <v>223</v>
      </c>
      <c r="E139" s="124" t="s">
        <v>312</v>
      </c>
      <c r="F139" s="125" t="s">
        <v>313</v>
      </c>
      <c r="G139" s="126" t="s">
        <v>226</v>
      </c>
      <c r="H139" s="127">
        <v>143.66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3.0000000000000001E-5</v>
      </c>
      <c r="R139" s="133">
        <f>Q139*H139</f>
        <v>4.3097999999999999E-3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1124</v>
      </c>
    </row>
    <row r="140" spans="2:65" s="1" customFormat="1" ht="11.25">
      <c r="B140" s="28"/>
      <c r="D140" s="137" t="s">
        <v>229</v>
      </c>
      <c r="F140" s="138" t="s">
        <v>470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44.25" customHeight="1">
      <c r="B141" s="28"/>
      <c r="C141" s="123" t="s">
        <v>220</v>
      </c>
      <c r="D141" s="123" t="s">
        <v>223</v>
      </c>
      <c r="E141" s="124" t="s">
        <v>1125</v>
      </c>
      <c r="F141" s="125" t="s">
        <v>1126</v>
      </c>
      <c r="G141" s="126" t="s">
        <v>226</v>
      </c>
      <c r="H141" s="127">
        <v>143.66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1.4999999999999999E-2</v>
      </c>
      <c r="R141" s="133">
        <f>Q141*H141</f>
        <v>2.1549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1127</v>
      </c>
    </row>
    <row r="142" spans="2:65" s="1" customFormat="1" ht="11.25">
      <c r="B142" s="28"/>
      <c r="D142" s="137" t="s">
        <v>229</v>
      </c>
      <c r="F142" s="138" t="s">
        <v>1128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23" t="s">
        <v>278</v>
      </c>
      <c r="D143" s="123" t="s">
        <v>223</v>
      </c>
      <c r="E143" s="124" t="s">
        <v>327</v>
      </c>
      <c r="F143" s="125" t="s">
        <v>328</v>
      </c>
      <c r="G143" s="126" t="s">
        <v>226</v>
      </c>
      <c r="H143" s="127">
        <v>143.66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2.9999999999999997E-4</v>
      </c>
      <c r="R143" s="133">
        <f>Q143*H143</f>
        <v>4.3097999999999997E-2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1129</v>
      </c>
    </row>
    <row r="144" spans="2:65" s="1" customFormat="1" ht="11.25">
      <c r="B144" s="28"/>
      <c r="D144" s="137" t="s">
        <v>229</v>
      </c>
      <c r="F144" s="138" t="s">
        <v>476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49.15" customHeight="1">
      <c r="B145" s="28"/>
      <c r="C145" s="149" t="s">
        <v>282</v>
      </c>
      <c r="D145" s="149" t="s">
        <v>269</v>
      </c>
      <c r="E145" s="150" t="s">
        <v>331</v>
      </c>
      <c r="F145" s="151" t="s">
        <v>332</v>
      </c>
      <c r="G145" s="152" t="s">
        <v>226</v>
      </c>
      <c r="H145" s="153">
        <v>158.02600000000001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2.5999999999999999E-3</v>
      </c>
      <c r="R145" s="133">
        <f>Q145*H145</f>
        <v>0.4108676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1130</v>
      </c>
    </row>
    <row r="146" spans="2:65" s="11" customFormat="1" ht="11.25">
      <c r="B146" s="141"/>
      <c r="D146" s="142" t="s">
        <v>247</v>
      </c>
      <c r="F146" s="143" t="s">
        <v>1131</v>
      </c>
      <c r="H146" s="144">
        <v>158.02600000000001</v>
      </c>
      <c r="I146" s="145"/>
      <c r="L146" s="141"/>
      <c r="M146" s="146"/>
      <c r="T146" s="147"/>
      <c r="AT146" s="148" t="s">
        <v>247</v>
      </c>
      <c r="AU146" s="148" t="s">
        <v>85</v>
      </c>
      <c r="AV146" s="11" t="s">
        <v>87</v>
      </c>
      <c r="AW146" s="11" t="s">
        <v>4</v>
      </c>
      <c r="AX146" s="11" t="s">
        <v>85</v>
      </c>
      <c r="AY146" s="148" t="s">
        <v>222</v>
      </c>
    </row>
    <row r="147" spans="2:65" s="1" customFormat="1" ht="24.2" customHeight="1">
      <c r="B147" s="28"/>
      <c r="C147" s="123" t="s">
        <v>8</v>
      </c>
      <c r="D147" s="123" t="s">
        <v>223</v>
      </c>
      <c r="E147" s="124" t="s">
        <v>336</v>
      </c>
      <c r="F147" s="125" t="s">
        <v>337</v>
      </c>
      <c r="G147" s="126" t="s">
        <v>338</v>
      </c>
      <c r="H147" s="127">
        <v>144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1145</v>
      </c>
    </row>
    <row r="148" spans="2:65" s="1" customFormat="1" ht="11.25">
      <c r="B148" s="28"/>
      <c r="D148" s="137" t="s">
        <v>229</v>
      </c>
      <c r="F148" s="138" t="s">
        <v>340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16.5" customHeight="1">
      <c r="B149" s="28"/>
      <c r="C149" s="123" t="s">
        <v>290</v>
      </c>
      <c r="D149" s="123" t="s">
        <v>223</v>
      </c>
      <c r="E149" s="124" t="s">
        <v>347</v>
      </c>
      <c r="F149" s="125" t="s">
        <v>348</v>
      </c>
      <c r="G149" s="126" t="s">
        <v>338</v>
      </c>
      <c r="H149" s="127">
        <v>95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1.0000000000000001E-5</v>
      </c>
      <c r="R149" s="133">
        <f>Q149*H149</f>
        <v>9.5000000000000011E-4</v>
      </c>
      <c r="S149" s="133">
        <v>0</v>
      </c>
      <c r="T149" s="134">
        <f>S149*H149</f>
        <v>0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1133</v>
      </c>
    </row>
    <row r="150" spans="2:65" s="1" customFormat="1" ht="11.25">
      <c r="B150" s="28"/>
      <c r="D150" s="137" t="s">
        <v>229</v>
      </c>
      <c r="F150" s="138" t="s">
        <v>483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" customFormat="1" ht="16.5" customHeight="1">
      <c r="B151" s="28"/>
      <c r="C151" s="149" t="s">
        <v>294</v>
      </c>
      <c r="D151" s="149" t="s">
        <v>269</v>
      </c>
      <c r="E151" s="150" t="s">
        <v>352</v>
      </c>
      <c r="F151" s="151" t="s">
        <v>353</v>
      </c>
      <c r="G151" s="152" t="s">
        <v>338</v>
      </c>
      <c r="H151" s="153">
        <v>96.9</v>
      </c>
      <c r="I151" s="154"/>
      <c r="J151" s="155">
        <f>ROUND(I151*H151,2)</f>
        <v>0</v>
      </c>
      <c r="K151" s="156"/>
      <c r="L151" s="157"/>
      <c r="M151" s="158" t="s">
        <v>1</v>
      </c>
      <c r="N151" s="159" t="s">
        <v>42</v>
      </c>
      <c r="P151" s="133">
        <f>O151*H151</f>
        <v>0</v>
      </c>
      <c r="Q151" s="133">
        <v>8.0000000000000007E-5</v>
      </c>
      <c r="R151" s="133">
        <f>Q151*H151</f>
        <v>7.7520000000000011E-3</v>
      </c>
      <c r="S151" s="133">
        <v>0</v>
      </c>
      <c r="T151" s="134">
        <f>S151*H151</f>
        <v>0</v>
      </c>
      <c r="AR151" s="135" t="s">
        <v>272</v>
      </c>
      <c r="AT151" s="135" t="s">
        <v>269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1134</v>
      </c>
    </row>
    <row r="152" spans="2:65" s="11" customFormat="1" ht="11.25">
      <c r="B152" s="141"/>
      <c r="D152" s="142" t="s">
        <v>247</v>
      </c>
      <c r="F152" s="143" t="s">
        <v>1135</v>
      </c>
      <c r="H152" s="144">
        <v>96.9</v>
      </c>
      <c r="I152" s="145"/>
      <c r="L152" s="141"/>
      <c r="M152" s="146"/>
      <c r="T152" s="147"/>
      <c r="AT152" s="148" t="s">
        <v>247</v>
      </c>
      <c r="AU152" s="148" t="s">
        <v>85</v>
      </c>
      <c r="AV152" s="11" t="s">
        <v>87</v>
      </c>
      <c r="AW152" s="11" t="s">
        <v>4</v>
      </c>
      <c r="AX152" s="11" t="s">
        <v>85</v>
      </c>
      <c r="AY152" s="148" t="s">
        <v>222</v>
      </c>
    </row>
    <row r="153" spans="2:65" s="10" customFormat="1" ht="25.9" customHeight="1">
      <c r="B153" s="113"/>
      <c r="D153" s="114" t="s">
        <v>76</v>
      </c>
      <c r="E153" s="115" t="s">
        <v>389</v>
      </c>
      <c r="F153" s="115" t="s">
        <v>390</v>
      </c>
      <c r="I153" s="116"/>
      <c r="J153" s="117">
        <f>BK153</f>
        <v>0</v>
      </c>
      <c r="L153" s="113"/>
      <c r="M153" s="118"/>
      <c r="P153" s="119">
        <f>SUM(P154:P165)</f>
        <v>0</v>
      </c>
      <c r="R153" s="119">
        <f>SUM(R154:R165)</f>
        <v>0.80735869999999998</v>
      </c>
      <c r="T153" s="120">
        <f>SUM(T154:T165)</f>
        <v>0.14690980000000001</v>
      </c>
      <c r="AR153" s="114" t="s">
        <v>87</v>
      </c>
      <c r="AT153" s="121" t="s">
        <v>76</v>
      </c>
      <c r="AU153" s="121" t="s">
        <v>77</v>
      </c>
      <c r="AY153" s="114" t="s">
        <v>222</v>
      </c>
      <c r="BK153" s="122">
        <f>SUM(BK154:BK165)</f>
        <v>0</v>
      </c>
    </row>
    <row r="154" spans="2:65" s="1" customFormat="1" ht="16.5" customHeight="1">
      <c r="B154" s="28"/>
      <c r="C154" s="123" t="s">
        <v>299</v>
      </c>
      <c r="D154" s="123" t="s">
        <v>223</v>
      </c>
      <c r="E154" s="124" t="s">
        <v>391</v>
      </c>
      <c r="F154" s="125" t="s">
        <v>392</v>
      </c>
      <c r="G154" s="126" t="s">
        <v>226</v>
      </c>
      <c r="H154" s="127">
        <v>460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1E-3</v>
      </c>
      <c r="R154" s="133">
        <f>Q154*H154</f>
        <v>0.46</v>
      </c>
      <c r="S154" s="133">
        <v>3.1E-4</v>
      </c>
      <c r="T154" s="134">
        <f>S154*H154</f>
        <v>0.1426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1136</v>
      </c>
    </row>
    <row r="155" spans="2:65" s="1" customFormat="1" ht="11.25">
      <c r="B155" s="28"/>
      <c r="D155" s="137" t="s">
        <v>229</v>
      </c>
      <c r="F155" s="138" t="s">
        <v>493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24.2" customHeight="1">
      <c r="B156" s="28"/>
      <c r="C156" s="123" t="s">
        <v>260</v>
      </c>
      <c r="D156" s="123" t="s">
        <v>223</v>
      </c>
      <c r="E156" s="124" t="s">
        <v>396</v>
      </c>
      <c r="F156" s="125" t="s">
        <v>397</v>
      </c>
      <c r="G156" s="126" t="s">
        <v>226</v>
      </c>
      <c r="H156" s="127">
        <v>460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1137</v>
      </c>
    </row>
    <row r="157" spans="2:65" s="1" customFormat="1" ht="11.25">
      <c r="B157" s="28"/>
      <c r="D157" s="137" t="s">
        <v>229</v>
      </c>
      <c r="F157" s="138" t="s">
        <v>495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311</v>
      </c>
      <c r="D158" s="123" t="s">
        <v>223</v>
      </c>
      <c r="E158" s="124" t="s">
        <v>401</v>
      </c>
      <c r="F158" s="125" t="s">
        <v>402</v>
      </c>
      <c r="G158" s="126" t="s">
        <v>226</v>
      </c>
      <c r="H158" s="127">
        <v>143.66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3.0000000000000001E-5</v>
      </c>
      <c r="T158" s="134">
        <f>S158*H158</f>
        <v>4.3097999999999999E-3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1146</v>
      </c>
    </row>
    <row r="159" spans="2:65" s="1" customFormat="1" ht="11.25">
      <c r="B159" s="28"/>
      <c r="D159" s="137" t="s">
        <v>229</v>
      </c>
      <c r="F159" s="138" t="s">
        <v>404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16.5" customHeight="1">
      <c r="B160" s="28"/>
      <c r="C160" s="149" t="s">
        <v>316</v>
      </c>
      <c r="D160" s="149" t="s">
        <v>269</v>
      </c>
      <c r="E160" s="150" t="s">
        <v>406</v>
      </c>
      <c r="F160" s="151" t="s">
        <v>407</v>
      </c>
      <c r="G160" s="152" t="s">
        <v>226</v>
      </c>
      <c r="H160" s="153">
        <v>150.84299999999999</v>
      </c>
      <c r="I160" s="154"/>
      <c r="J160" s="155">
        <f>ROUND(I160*H160,2)</f>
        <v>0</v>
      </c>
      <c r="K160" s="156"/>
      <c r="L160" s="157"/>
      <c r="M160" s="158" t="s">
        <v>1</v>
      </c>
      <c r="N160" s="159" t="s">
        <v>42</v>
      </c>
      <c r="P160" s="133">
        <f>O160*H160</f>
        <v>0</v>
      </c>
      <c r="Q160" s="133">
        <v>8.9999999999999998E-4</v>
      </c>
      <c r="R160" s="133">
        <f>Q160*H160</f>
        <v>0.13575869999999998</v>
      </c>
      <c r="S160" s="133">
        <v>0</v>
      </c>
      <c r="T160" s="134">
        <f>S160*H160</f>
        <v>0</v>
      </c>
      <c r="AR160" s="135" t="s">
        <v>272</v>
      </c>
      <c r="AT160" s="135" t="s">
        <v>269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1147</v>
      </c>
    </row>
    <row r="161" spans="2:65" s="11" customFormat="1" ht="11.25">
      <c r="B161" s="141"/>
      <c r="D161" s="142" t="s">
        <v>247</v>
      </c>
      <c r="F161" s="143" t="s">
        <v>1140</v>
      </c>
      <c r="H161" s="144">
        <v>150.84299999999999</v>
      </c>
      <c r="I161" s="145"/>
      <c r="L161" s="141"/>
      <c r="M161" s="146"/>
      <c r="T161" s="147"/>
      <c r="AT161" s="148" t="s">
        <v>247</v>
      </c>
      <c r="AU161" s="148" t="s">
        <v>85</v>
      </c>
      <c r="AV161" s="11" t="s">
        <v>87</v>
      </c>
      <c r="AW161" s="11" t="s">
        <v>4</v>
      </c>
      <c r="AX161" s="11" t="s">
        <v>85</v>
      </c>
      <c r="AY161" s="148" t="s">
        <v>222</v>
      </c>
    </row>
    <row r="162" spans="2:65" s="1" customFormat="1" ht="33" customHeight="1">
      <c r="B162" s="28"/>
      <c r="C162" s="123" t="s">
        <v>321</v>
      </c>
      <c r="D162" s="123" t="s">
        <v>223</v>
      </c>
      <c r="E162" s="124" t="s">
        <v>411</v>
      </c>
      <c r="F162" s="125" t="s">
        <v>412</v>
      </c>
      <c r="G162" s="126" t="s">
        <v>226</v>
      </c>
      <c r="H162" s="127">
        <v>460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2.0000000000000001E-4</v>
      </c>
      <c r="R162" s="133">
        <f>Q162*H162</f>
        <v>9.1999999999999998E-2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1141</v>
      </c>
    </row>
    <row r="163" spans="2:65" s="1" customFormat="1" ht="11.25">
      <c r="B163" s="28"/>
      <c r="D163" s="137" t="s">
        <v>229</v>
      </c>
      <c r="F163" s="138" t="s">
        <v>500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37.9" customHeight="1">
      <c r="B164" s="28"/>
      <c r="C164" s="123" t="s">
        <v>326</v>
      </c>
      <c r="D164" s="123" t="s">
        <v>223</v>
      </c>
      <c r="E164" s="124" t="s">
        <v>416</v>
      </c>
      <c r="F164" s="125" t="s">
        <v>417</v>
      </c>
      <c r="G164" s="126" t="s">
        <v>226</v>
      </c>
      <c r="H164" s="127">
        <v>460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2.5999999999999998E-4</v>
      </c>
      <c r="R164" s="133">
        <f>Q164*H164</f>
        <v>0.11959999999999998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1142</v>
      </c>
    </row>
    <row r="165" spans="2:65" s="1" customFormat="1" ht="11.25">
      <c r="B165" s="28"/>
      <c r="D165" s="137" t="s">
        <v>229</v>
      </c>
      <c r="F165" s="138" t="s">
        <v>502</v>
      </c>
      <c r="I165" s="139"/>
      <c r="L165" s="28"/>
      <c r="M165" s="161"/>
      <c r="N165" s="162"/>
      <c r="O165" s="162"/>
      <c r="P165" s="162"/>
      <c r="Q165" s="162"/>
      <c r="R165" s="162"/>
      <c r="S165" s="162"/>
      <c r="T165" s="163"/>
      <c r="AT165" s="13" t="s">
        <v>229</v>
      </c>
      <c r="AU165" s="13" t="s">
        <v>85</v>
      </c>
    </row>
    <row r="166" spans="2:65" s="1" customFormat="1" ht="6.95" customHeight="1"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28"/>
    </row>
  </sheetData>
  <sheetProtection algorithmName="SHA-512" hashValue="Q2K2PiDvXATgSwuQaefjzrY4QtPEpqxm8P+B+biCVuNOjwWTh8ydEyKbZl4jWQNs79Xg+tfT11mpGlbT1hRmrw==" saltValue="0FTOa3lD0IguNTxdPkIotb9bFoxEhEueiD5BFPMRmwFgd80xwjmwuFU59GiRIxe80n2MMbipJDi7yxR0LDqmag==" spinCount="100000" sheet="1" objects="1" scenarios="1" formatColumns="0" formatRows="0" autoFilter="0"/>
  <autoFilter ref="C119:K165" xr:uid="{00000000-0009-0000-0000-00001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1F00-000000000000}"/>
    <hyperlink ref="F125" r:id="rId2" xr:uid="{00000000-0004-0000-1F00-000001000000}"/>
    <hyperlink ref="F128" r:id="rId3" xr:uid="{00000000-0004-0000-1F00-000002000000}"/>
    <hyperlink ref="F130" r:id="rId4" xr:uid="{00000000-0004-0000-1F00-000003000000}"/>
    <hyperlink ref="F132" r:id="rId5" xr:uid="{00000000-0004-0000-1F00-000004000000}"/>
    <hyperlink ref="F135" r:id="rId6" xr:uid="{00000000-0004-0000-1F00-000005000000}"/>
    <hyperlink ref="F138" r:id="rId7" xr:uid="{00000000-0004-0000-1F00-000006000000}"/>
    <hyperlink ref="F140" r:id="rId8" xr:uid="{00000000-0004-0000-1F00-000007000000}"/>
    <hyperlink ref="F142" r:id="rId9" xr:uid="{00000000-0004-0000-1F00-000008000000}"/>
    <hyperlink ref="F144" r:id="rId10" xr:uid="{00000000-0004-0000-1F00-000009000000}"/>
    <hyperlink ref="F148" r:id="rId11" xr:uid="{00000000-0004-0000-1F00-00000A000000}"/>
    <hyperlink ref="F150" r:id="rId12" xr:uid="{00000000-0004-0000-1F00-00000B000000}"/>
    <hyperlink ref="F155" r:id="rId13" xr:uid="{00000000-0004-0000-1F00-00000C000000}"/>
    <hyperlink ref="F157" r:id="rId14" xr:uid="{00000000-0004-0000-1F00-00000D000000}"/>
    <hyperlink ref="F159" r:id="rId15" xr:uid="{00000000-0004-0000-1F00-00000E000000}"/>
    <hyperlink ref="F163" r:id="rId16" xr:uid="{00000000-0004-0000-1F00-00000F000000}"/>
    <hyperlink ref="F165" r:id="rId17" xr:uid="{00000000-0004-0000-1F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1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1148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ROUND((SUM(BE123:BE184)),  2)</f>
        <v>0</v>
      </c>
      <c r="I33" s="88">
        <v>0.21</v>
      </c>
      <c r="J33" s="87">
        <f>ROUND(((SUM(BE123:BE184))*I33),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ROUND((SUM(BF123:BF184)),  2)</f>
        <v>0</v>
      </c>
      <c r="I34" s="88">
        <v>0.12</v>
      </c>
      <c r="J34" s="87">
        <f>ROUND(((SUM(BF123:BF184))*I34),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ROUND((SUM(BG123:BG184)),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ROUND((SUM(BH123:BH184)),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ROUND((SUM(BI123:BI184)),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DV 01 - Školka (dveře 1530/2140mm)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1149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>
      <c r="B98" s="100"/>
      <c r="D98" s="101" t="s">
        <v>201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1150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2:12" s="8" customFormat="1" ht="24.95" customHeight="1">
      <c r="B100" s="100"/>
      <c r="D100" s="101" t="s">
        <v>1151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>
      <c r="B101" s="100"/>
      <c r="D101" s="101" t="s">
        <v>1086</v>
      </c>
      <c r="E101" s="102"/>
      <c r="F101" s="102"/>
      <c r="G101" s="102"/>
      <c r="H101" s="102"/>
      <c r="I101" s="102"/>
      <c r="J101" s="103">
        <f>J147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J155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J176</f>
        <v>0</v>
      </c>
      <c r="L103" s="100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207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26.25" customHeight="1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>
      <c r="B114" s="28"/>
      <c r="C114" s="23" t="s">
        <v>194</v>
      </c>
      <c r="L114" s="28"/>
    </row>
    <row r="115" spans="2:65" s="1" customFormat="1" ht="16.5" customHeight="1">
      <c r="B115" s="28"/>
      <c r="E115" s="202" t="str">
        <f>E9</f>
        <v>DV 01 - Školka (dveře 1530/2140mm)</v>
      </c>
      <c r="F115" s="208"/>
      <c r="G115" s="208"/>
      <c r="H115" s="20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>
      <c r="B121" s="28"/>
      <c r="L121" s="28"/>
    </row>
    <row r="122" spans="2:65" s="9" customFormat="1" ht="29.25" customHeight="1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P124+P130+P134+P144+P147+P155+P176</f>
        <v>0</v>
      </c>
      <c r="Q123" s="49"/>
      <c r="R123" s="110">
        <f>R124+R130+R134+R144+R147+R155+R176</f>
        <v>0.24526746000000002</v>
      </c>
      <c r="S123" s="49"/>
      <c r="T123" s="111">
        <f>T124+T130+T134+T144+T147+T155+T176</f>
        <v>0.21003449999999999</v>
      </c>
      <c r="AT123" s="13" t="s">
        <v>76</v>
      </c>
      <c r="AU123" s="13" t="s">
        <v>200</v>
      </c>
      <c r="BK123" s="112">
        <f>BK124+BK130+BK134+BK144+BK147+BK155+BK176</f>
        <v>0</v>
      </c>
    </row>
    <row r="124" spans="2:65" s="10" customFormat="1" ht="25.9" customHeight="1">
      <c r="B124" s="113"/>
      <c r="D124" s="114" t="s">
        <v>76</v>
      </c>
      <c r="E124" s="115" t="s">
        <v>256</v>
      </c>
      <c r="F124" s="115" t="s">
        <v>1152</v>
      </c>
      <c r="I124" s="116"/>
      <c r="J124" s="117">
        <f>BK124</f>
        <v>0</v>
      </c>
      <c r="L124" s="113"/>
      <c r="M124" s="118"/>
      <c r="P124" s="119">
        <f>SUM(P125:P129)</f>
        <v>0</v>
      </c>
      <c r="R124" s="119">
        <f>SUM(R125:R129)</f>
        <v>0.22964250000000003</v>
      </c>
      <c r="T124" s="120">
        <f>SUM(T125:T129)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SUM(BK125:BK129)</f>
        <v>0</v>
      </c>
    </row>
    <row r="125" spans="2:65" s="1" customFormat="1" ht="24.2" customHeight="1">
      <c r="B125" s="28"/>
      <c r="C125" s="123" t="s">
        <v>85</v>
      </c>
      <c r="D125" s="123" t="s">
        <v>223</v>
      </c>
      <c r="E125" s="124" t="s">
        <v>1153</v>
      </c>
      <c r="F125" s="125" t="s">
        <v>1154</v>
      </c>
      <c r="G125" s="126" t="s">
        <v>226</v>
      </c>
      <c r="H125" s="127">
        <v>6.75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3.2730000000000002E-2</v>
      </c>
      <c r="R125" s="133">
        <f>Q125*H125</f>
        <v>0.22092750000000003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1155</v>
      </c>
    </row>
    <row r="126" spans="2:65" s="1" customFormat="1" ht="11.25">
      <c r="B126" s="28"/>
      <c r="D126" s="137" t="s">
        <v>229</v>
      </c>
      <c r="F126" s="138" t="s">
        <v>1156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24.2" customHeight="1">
      <c r="B127" s="28"/>
      <c r="C127" s="123" t="s">
        <v>87</v>
      </c>
      <c r="D127" s="123" t="s">
        <v>223</v>
      </c>
      <c r="E127" s="124" t="s">
        <v>1157</v>
      </c>
      <c r="F127" s="125" t="s">
        <v>1158</v>
      </c>
      <c r="G127" s="126" t="s">
        <v>338</v>
      </c>
      <c r="H127" s="127">
        <v>5.81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1.5E-3</v>
      </c>
      <c r="R127" s="133">
        <f>Q127*H127</f>
        <v>8.7149999999999988E-3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1159</v>
      </c>
    </row>
    <row r="128" spans="2:65" s="1" customFormat="1" ht="11.25">
      <c r="B128" s="28"/>
      <c r="D128" s="137" t="s">
        <v>229</v>
      </c>
      <c r="F128" s="138" t="s">
        <v>1160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1" customFormat="1" ht="11.25">
      <c r="B129" s="141"/>
      <c r="D129" s="142" t="s">
        <v>247</v>
      </c>
      <c r="E129" s="148" t="s">
        <v>1</v>
      </c>
      <c r="F129" s="143" t="s">
        <v>1161</v>
      </c>
      <c r="H129" s="144">
        <v>5.81</v>
      </c>
      <c r="I129" s="145"/>
      <c r="L129" s="141"/>
      <c r="M129" s="146"/>
      <c r="T129" s="147"/>
      <c r="AT129" s="148" t="s">
        <v>247</v>
      </c>
      <c r="AU129" s="148" t="s">
        <v>85</v>
      </c>
      <c r="AV129" s="11" t="s">
        <v>87</v>
      </c>
      <c r="AW129" s="11" t="s">
        <v>32</v>
      </c>
      <c r="AX129" s="11" t="s">
        <v>85</v>
      </c>
      <c r="AY129" s="148" t="s">
        <v>222</v>
      </c>
    </row>
    <row r="130" spans="2:65" s="10" customFormat="1" ht="25.9" customHeight="1">
      <c r="B130" s="113"/>
      <c r="D130" s="114" t="s">
        <v>76</v>
      </c>
      <c r="E130" s="115" t="s">
        <v>220</v>
      </c>
      <c r="F130" s="115" t="s">
        <v>221</v>
      </c>
      <c r="I130" s="116"/>
      <c r="J130" s="117">
        <f>BK130</f>
        <v>0</v>
      </c>
      <c r="L130" s="113"/>
      <c r="M130" s="118"/>
      <c r="P130" s="119">
        <f>SUM(P131:P133)</f>
        <v>0</v>
      </c>
      <c r="R130" s="119">
        <f>SUM(R131:R133)</f>
        <v>0</v>
      </c>
      <c r="T130" s="120">
        <f>SUM(T131:T133)</f>
        <v>0.206262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SUM(BK131:BK133)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1162</v>
      </c>
      <c r="F131" s="125" t="s">
        <v>1163</v>
      </c>
      <c r="G131" s="126" t="s">
        <v>226</v>
      </c>
      <c r="H131" s="127">
        <v>3.274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6.3E-2</v>
      </c>
      <c r="T131" s="134">
        <f>S131*H131</f>
        <v>0.206262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1164</v>
      </c>
    </row>
    <row r="132" spans="2:65" s="1" customFormat="1" ht="11.25">
      <c r="B132" s="28"/>
      <c r="D132" s="137" t="s">
        <v>229</v>
      </c>
      <c r="F132" s="138" t="s">
        <v>1165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E133" s="148" t="s">
        <v>1</v>
      </c>
      <c r="F133" s="143" t="s">
        <v>1166</v>
      </c>
      <c r="H133" s="144">
        <v>3.274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32</v>
      </c>
      <c r="AX133" s="11" t="s">
        <v>85</v>
      </c>
      <c r="AY133" s="148" t="s">
        <v>222</v>
      </c>
    </row>
    <row r="134" spans="2:65" s="10" customFormat="1" ht="25.9" customHeight="1">
      <c r="B134" s="113"/>
      <c r="D134" s="114" t="s">
        <v>76</v>
      </c>
      <c r="E134" s="115" t="s">
        <v>231</v>
      </c>
      <c r="F134" s="115" t="s">
        <v>1167</v>
      </c>
      <c r="I134" s="116"/>
      <c r="J134" s="117">
        <f>BK134</f>
        <v>0</v>
      </c>
      <c r="L134" s="113"/>
      <c r="M134" s="118"/>
      <c r="P134" s="119">
        <f>SUM(P135:P143)</f>
        <v>0</v>
      </c>
      <c r="R134" s="119">
        <f>SUM(R135:R143)</f>
        <v>0</v>
      </c>
      <c r="T134" s="120">
        <f>SUM(T135:T143)</f>
        <v>0</v>
      </c>
      <c r="AR134" s="114" t="s">
        <v>85</v>
      </c>
      <c r="AT134" s="121" t="s">
        <v>76</v>
      </c>
      <c r="AU134" s="121" t="s">
        <v>77</v>
      </c>
      <c r="AY134" s="114" t="s">
        <v>222</v>
      </c>
      <c r="BK134" s="122">
        <f>SUM(BK135:BK143)</f>
        <v>0</v>
      </c>
    </row>
    <row r="135" spans="2:65" s="1" customFormat="1" ht="37.9" customHeight="1">
      <c r="B135" s="28"/>
      <c r="C135" s="123" t="s">
        <v>227</v>
      </c>
      <c r="D135" s="123" t="s">
        <v>223</v>
      </c>
      <c r="E135" s="124" t="s">
        <v>1168</v>
      </c>
      <c r="F135" s="125" t="s">
        <v>1169</v>
      </c>
      <c r="G135" s="126" t="s">
        <v>235</v>
      </c>
      <c r="H135" s="127">
        <v>0.21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1170</v>
      </c>
    </row>
    <row r="136" spans="2:65" s="1" customFormat="1" ht="11.25">
      <c r="B136" s="28"/>
      <c r="D136" s="137" t="s">
        <v>229</v>
      </c>
      <c r="F136" s="138" t="s">
        <v>1171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" customFormat="1" ht="33" customHeight="1">
      <c r="B137" s="28"/>
      <c r="C137" s="123" t="s">
        <v>249</v>
      </c>
      <c r="D137" s="123" t="s">
        <v>223</v>
      </c>
      <c r="E137" s="124" t="s">
        <v>239</v>
      </c>
      <c r="F137" s="125" t="s">
        <v>240</v>
      </c>
      <c r="G137" s="126" t="s">
        <v>235</v>
      </c>
      <c r="H137" s="127">
        <v>0.21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227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227</v>
      </c>
      <c r="BM137" s="135" t="s">
        <v>1172</v>
      </c>
    </row>
    <row r="138" spans="2:65" s="1" customFormat="1" ht="11.25">
      <c r="B138" s="28"/>
      <c r="D138" s="137" t="s">
        <v>229</v>
      </c>
      <c r="F138" s="138" t="s">
        <v>242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44.25" customHeight="1">
      <c r="B139" s="28"/>
      <c r="C139" s="123" t="s">
        <v>256</v>
      </c>
      <c r="D139" s="123" t="s">
        <v>223</v>
      </c>
      <c r="E139" s="124" t="s">
        <v>243</v>
      </c>
      <c r="F139" s="125" t="s">
        <v>244</v>
      </c>
      <c r="G139" s="126" t="s">
        <v>235</v>
      </c>
      <c r="H139" s="127">
        <v>2.94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227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227</v>
      </c>
      <c r="BM139" s="135" t="s">
        <v>1173</v>
      </c>
    </row>
    <row r="140" spans="2:65" s="1" customFormat="1" ht="11.25">
      <c r="B140" s="28"/>
      <c r="D140" s="137" t="s">
        <v>229</v>
      </c>
      <c r="F140" s="138" t="s">
        <v>246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1" customFormat="1" ht="11.25">
      <c r="B141" s="141"/>
      <c r="D141" s="142" t="s">
        <v>247</v>
      </c>
      <c r="F141" s="143" t="s">
        <v>1174</v>
      </c>
      <c r="H141" s="144">
        <v>2.94</v>
      </c>
      <c r="I141" s="145"/>
      <c r="L141" s="141"/>
      <c r="M141" s="146"/>
      <c r="T141" s="147"/>
      <c r="AT141" s="148" t="s">
        <v>247</v>
      </c>
      <c r="AU141" s="148" t="s">
        <v>85</v>
      </c>
      <c r="AV141" s="11" t="s">
        <v>87</v>
      </c>
      <c r="AW141" s="11" t="s">
        <v>4</v>
      </c>
      <c r="AX141" s="11" t="s">
        <v>85</v>
      </c>
      <c r="AY141" s="148" t="s">
        <v>222</v>
      </c>
    </row>
    <row r="142" spans="2:65" s="1" customFormat="1" ht="44.25" customHeight="1">
      <c r="B142" s="28"/>
      <c r="C142" s="123" t="s">
        <v>263</v>
      </c>
      <c r="D142" s="123" t="s">
        <v>223</v>
      </c>
      <c r="E142" s="124" t="s">
        <v>1175</v>
      </c>
      <c r="F142" s="125" t="s">
        <v>1176</v>
      </c>
      <c r="G142" s="126" t="s">
        <v>235</v>
      </c>
      <c r="H142" s="127">
        <v>0.20599999999999999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227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227</v>
      </c>
      <c r="BM142" s="135" t="s">
        <v>1177</v>
      </c>
    </row>
    <row r="143" spans="2:65" s="1" customFormat="1" ht="11.25">
      <c r="B143" s="28"/>
      <c r="D143" s="137" t="s">
        <v>229</v>
      </c>
      <c r="F143" s="138" t="s">
        <v>1178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0" customFormat="1" ht="25.9" customHeight="1">
      <c r="B144" s="113"/>
      <c r="D144" s="114" t="s">
        <v>76</v>
      </c>
      <c r="E144" s="115" t="s">
        <v>1179</v>
      </c>
      <c r="F144" s="115" t="s">
        <v>1180</v>
      </c>
      <c r="I144" s="116"/>
      <c r="J144" s="117">
        <f>BK144</f>
        <v>0</v>
      </c>
      <c r="L144" s="113"/>
      <c r="M144" s="118"/>
      <c r="P144" s="119">
        <f>SUM(P145:P146)</f>
        <v>0</v>
      </c>
      <c r="R144" s="119">
        <f>SUM(R145:R146)</f>
        <v>0</v>
      </c>
      <c r="T144" s="120">
        <f>SUM(T145:T146)</f>
        <v>0</v>
      </c>
      <c r="AR144" s="114" t="s">
        <v>85</v>
      </c>
      <c r="AT144" s="121" t="s">
        <v>76</v>
      </c>
      <c r="AU144" s="121" t="s">
        <v>77</v>
      </c>
      <c r="AY144" s="114" t="s">
        <v>222</v>
      </c>
      <c r="BK144" s="122">
        <f>SUM(BK145:BK146)</f>
        <v>0</v>
      </c>
    </row>
    <row r="145" spans="2:65" s="1" customFormat="1" ht="55.5" customHeight="1">
      <c r="B145" s="28"/>
      <c r="C145" s="123" t="s">
        <v>268</v>
      </c>
      <c r="D145" s="123" t="s">
        <v>223</v>
      </c>
      <c r="E145" s="124" t="s">
        <v>1181</v>
      </c>
      <c r="F145" s="125" t="s">
        <v>1182</v>
      </c>
      <c r="G145" s="126" t="s">
        <v>235</v>
      </c>
      <c r="H145" s="127">
        <v>0.23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227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227</v>
      </c>
      <c r="BM145" s="135" t="s">
        <v>1183</v>
      </c>
    </row>
    <row r="146" spans="2:65" s="1" customFormat="1" ht="11.25">
      <c r="B146" s="28"/>
      <c r="D146" s="137" t="s">
        <v>229</v>
      </c>
      <c r="F146" s="138" t="s">
        <v>1184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1100</v>
      </c>
      <c r="F147" s="115" t="s">
        <v>1101</v>
      </c>
      <c r="I147" s="116"/>
      <c r="J147" s="117">
        <f>BK147</f>
        <v>0</v>
      </c>
      <c r="L147" s="113"/>
      <c r="M147" s="118"/>
      <c r="P147" s="119">
        <f>SUM(P148:P154)</f>
        <v>0</v>
      </c>
      <c r="R147" s="119">
        <f>SUM(R148:R154)</f>
        <v>3.3E-4</v>
      </c>
      <c r="T147" s="120">
        <f>SUM(T148:T154)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SUM(BK148:BK154)</f>
        <v>0</v>
      </c>
    </row>
    <row r="148" spans="2:65" s="1" customFormat="1" ht="24.2" customHeight="1">
      <c r="B148" s="28"/>
      <c r="C148" s="123" t="s">
        <v>220</v>
      </c>
      <c r="D148" s="123" t="s">
        <v>223</v>
      </c>
      <c r="E148" s="124" t="s">
        <v>1185</v>
      </c>
      <c r="F148" s="125" t="s">
        <v>1186</v>
      </c>
      <c r="G148" s="126" t="s">
        <v>259</v>
      </c>
      <c r="H148" s="127">
        <v>1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3.3E-4</v>
      </c>
      <c r="R148" s="133">
        <f>Q148*H148</f>
        <v>3.3E-4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1187</v>
      </c>
    </row>
    <row r="149" spans="2:65" s="1" customFormat="1" ht="11.25">
      <c r="B149" s="28"/>
      <c r="D149" s="137" t="s">
        <v>229</v>
      </c>
      <c r="F149" s="138" t="s">
        <v>1188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62.65" customHeight="1">
      <c r="B150" s="28"/>
      <c r="C150" s="149" t="s">
        <v>278</v>
      </c>
      <c r="D150" s="149" t="s">
        <v>269</v>
      </c>
      <c r="E150" s="150" t="s">
        <v>1189</v>
      </c>
      <c r="F150" s="151" t="s">
        <v>1190</v>
      </c>
      <c r="G150" s="152" t="s">
        <v>226</v>
      </c>
      <c r="H150" s="153">
        <v>3.27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1191</v>
      </c>
    </row>
    <row r="151" spans="2:65" s="1" customFormat="1" ht="24.2" customHeight="1">
      <c r="B151" s="28"/>
      <c r="C151" s="123" t="s">
        <v>282</v>
      </c>
      <c r="D151" s="123" t="s">
        <v>223</v>
      </c>
      <c r="E151" s="124" t="s">
        <v>1192</v>
      </c>
      <c r="F151" s="125" t="s">
        <v>1193</v>
      </c>
      <c r="G151" s="126" t="s">
        <v>259</v>
      </c>
      <c r="H151" s="127">
        <v>1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1194</v>
      </c>
    </row>
    <row r="152" spans="2:65" s="1" customFormat="1" ht="11.25">
      <c r="B152" s="28"/>
      <c r="D152" s="137" t="s">
        <v>229</v>
      </c>
      <c r="F152" s="138" t="s">
        <v>1195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55.5" customHeight="1">
      <c r="B153" s="28"/>
      <c r="C153" s="123" t="s">
        <v>8</v>
      </c>
      <c r="D153" s="123" t="s">
        <v>223</v>
      </c>
      <c r="E153" s="124" t="s">
        <v>1196</v>
      </c>
      <c r="F153" s="125" t="s">
        <v>1197</v>
      </c>
      <c r="G153" s="126" t="s">
        <v>302</v>
      </c>
      <c r="H153" s="160"/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1198</v>
      </c>
    </row>
    <row r="154" spans="2:65" s="1" customFormat="1" ht="11.25">
      <c r="B154" s="28"/>
      <c r="D154" s="137" t="s">
        <v>229</v>
      </c>
      <c r="F154" s="138" t="s">
        <v>1199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0" customFormat="1" ht="25.9" customHeight="1">
      <c r="B155" s="113"/>
      <c r="D155" s="114" t="s">
        <v>76</v>
      </c>
      <c r="E155" s="115" t="s">
        <v>305</v>
      </c>
      <c r="F155" s="115" t="s">
        <v>306</v>
      </c>
      <c r="I155" s="116"/>
      <c r="J155" s="117">
        <f>BK155</f>
        <v>0</v>
      </c>
      <c r="L155" s="113"/>
      <c r="M155" s="118"/>
      <c r="P155" s="119">
        <f>SUM(P156:P175)</f>
        <v>0</v>
      </c>
      <c r="R155" s="119">
        <f>SUM(R156:R175)</f>
        <v>5.4399599999999998E-3</v>
      </c>
      <c r="T155" s="120">
        <f>SUM(T156:T175)</f>
        <v>1.6800000000000001E-3</v>
      </c>
      <c r="AR155" s="114" t="s">
        <v>87</v>
      </c>
      <c r="AT155" s="121" t="s">
        <v>76</v>
      </c>
      <c r="AU155" s="121" t="s">
        <v>77</v>
      </c>
      <c r="AY155" s="114" t="s">
        <v>222</v>
      </c>
      <c r="BK155" s="122">
        <f>SUM(BK156:BK175)</f>
        <v>0</v>
      </c>
    </row>
    <row r="156" spans="2:65" s="1" customFormat="1" ht="33" customHeight="1">
      <c r="B156" s="28"/>
      <c r="C156" s="123" t="s">
        <v>290</v>
      </c>
      <c r="D156" s="123" t="s">
        <v>223</v>
      </c>
      <c r="E156" s="124" t="s">
        <v>307</v>
      </c>
      <c r="F156" s="125" t="s">
        <v>308</v>
      </c>
      <c r="G156" s="126" t="s">
        <v>226</v>
      </c>
      <c r="H156" s="127">
        <v>0.5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1200</v>
      </c>
    </row>
    <row r="157" spans="2:65" s="1" customFormat="1" ht="11.25">
      <c r="B157" s="28"/>
      <c r="D157" s="137" t="s">
        <v>229</v>
      </c>
      <c r="F157" s="138" t="s">
        <v>468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294</v>
      </c>
      <c r="D158" s="123" t="s">
        <v>223</v>
      </c>
      <c r="E158" s="124" t="s">
        <v>312</v>
      </c>
      <c r="F158" s="125" t="s">
        <v>313</v>
      </c>
      <c r="G158" s="126" t="s">
        <v>226</v>
      </c>
      <c r="H158" s="127">
        <v>0.5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3.0000000000000001E-5</v>
      </c>
      <c r="R158" s="133">
        <f>Q158*H158</f>
        <v>1.5E-5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1201</v>
      </c>
    </row>
    <row r="159" spans="2:65" s="1" customFormat="1" ht="11.25">
      <c r="B159" s="28"/>
      <c r="D159" s="137" t="s">
        <v>229</v>
      </c>
      <c r="F159" s="138" t="s">
        <v>470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37.9" customHeight="1">
      <c r="B160" s="28"/>
      <c r="C160" s="123" t="s">
        <v>299</v>
      </c>
      <c r="D160" s="123" t="s">
        <v>223</v>
      </c>
      <c r="E160" s="124" t="s">
        <v>317</v>
      </c>
      <c r="F160" s="125" t="s">
        <v>318</v>
      </c>
      <c r="G160" s="126" t="s">
        <v>226</v>
      </c>
      <c r="H160" s="127">
        <v>0.5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7.5799999999999999E-3</v>
      </c>
      <c r="R160" s="133">
        <f>Q160*H160</f>
        <v>3.79E-3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1202</v>
      </c>
    </row>
    <row r="161" spans="2:65" s="1" customFormat="1" ht="11.25">
      <c r="B161" s="28"/>
      <c r="D161" s="137" t="s">
        <v>229</v>
      </c>
      <c r="F161" s="138" t="s">
        <v>472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24.2" customHeight="1">
      <c r="B162" s="28"/>
      <c r="C162" s="123" t="s">
        <v>260</v>
      </c>
      <c r="D162" s="123" t="s">
        <v>223</v>
      </c>
      <c r="E162" s="124" t="s">
        <v>322</v>
      </c>
      <c r="F162" s="125" t="s">
        <v>323</v>
      </c>
      <c r="G162" s="126" t="s">
        <v>226</v>
      </c>
      <c r="H162" s="127">
        <v>0.5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0</v>
      </c>
      <c r="R162" s="133">
        <f>Q162*H162</f>
        <v>0</v>
      </c>
      <c r="S162" s="133">
        <v>3.0000000000000001E-3</v>
      </c>
      <c r="T162" s="134">
        <f>S162*H162</f>
        <v>1.5E-3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1203</v>
      </c>
    </row>
    <row r="163" spans="2:65" s="1" customFormat="1" ht="11.25">
      <c r="B163" s="28"/>
      <c r="D163" s="137" t="s">
        <v>229</v>
      </c>
      <c r="F163" s="138" t="s">
        <v>474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327</v>
      </c>
      <c r="F164" s="125" t="s">
        <v>328</v>
      </c>
      <c r="G164" s="126" t="s">
        <v>226</v>
      </c>
      <c r="H164" s="127">
        <v>0.5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2.9999999999999997E-4</v>
      </c>
      <c r="R164" s="133">
        <f>Q164*H164</f>
        <v>1.4999999999999999E-4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1204</v>
      </c>
    </row>
    <row r="165" spans="2:65" s="1" customFormat="1" ht="11.25">
      <c r="B165" s="28"/>
      <c r="D165" s="137" t="s">
        <v>229</v>
      </c>
      <c r="F165" s="138" t="s">
        <v>476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49.15" customHeight="1">
      <c r="B166" s="28"/>
      <c r="C166" s="149" t="s">
        <v>316</v>
      </c>
      <c r="D166" s="149" t="s">
        <v>269</v>
      </c>
      <c r="E166" s="150" t="s">
        <v>331</v>
      </c>
      <c r="F166" s="151" t="s">
        <v>332</v>
      </c>
      <c r="G166" s="152" t="s">
        <v>226</v>
      </c>
      <c r="H166" s="153">
        <v>0.55000000000000004</v>
      </c>
      <c r="I166" s="154"/>
      <c r="J166" s="155">
        <f>ROUND(I166*H166,2)</f>
        <v>0</v>
      </c>
      <c r="K166" s="156"/>
      <c r="L166" s="157"/>
      <c r="M166" s="158" t="s">
        <v>1</v>
      </c>
      <c r="N166" s="159" t="s">
        <v>42</v>
      </c>
      <c r="P166" s="133">
        <f>O166*H166</f>
        <v>0</v>
      </c>
      <c r="Q166" s="133">
        <v>2.5999999999999999E-3</v>
      </c>
      <c r="R166" s="133">
        <f>Q166*H166</f>
        <v>1.4300000000000001E-3</v>
      </c>
      <c r="S166" s="133">
        <v>0</v>
      </c>
      <c r="T166" s="134">
        <f>S166*H166</f>
        <v>0</v>
      </c>
      <c r="AR166" s="135" t="s">
        <v>272</v>
      </c>
      <c r="AT166" s="135" t="s">
        <v>269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1205</v>
      </c>
    </row>
    <row r="167" spans="2:65" s="11" customFormat="1" ht="11.25">
      <c r="B167" s="141"/>
      <c r="D167" s="142" t="s">
        <v>247</v>
      </c>
      <c r="F167" s="143" t="s">
        <v>1206</v>
      </c>
      <c r="H167" s="144">
        <v>0.55000000000000004</v>
      </c>
      <c r="I167" s="145"/>
      <c r="L167" s="141"/>
      <c r="M167" s="146"/>
      <c r="T167" s="147"/>
      <c r="AT167" s="148" t="s">
        <v>247</v>
      </c>
      <c r="AU167" s="148" t="s">
        <v>85</v>
      </c>
      <c r="AV167" s="11" t="s">
        <v>87</v>
      </c>
      <c r="AW167" s="11" t="s">
        <v>4</v>
      </c>
      <c r="AX167" s="11" t="s">
        <v>85</v>
      </c>
      <c r="AY167" s="148" t="s">
        <v>222</v>
      </c>
    </row>
    <row r="168" spans="2:65" s="1" customFormat="1" ht="21.75" customHeight="1">
      <c r="B168" s="28"/>
      <c r="C168" s="123" t="s">
        <v>321</v>
      </c>
      <c r="D168" s="123" t="s">
        <v>223</v>
      </c>
      <c r="E168" s="124" t="s">
        <v>342</v>
      </c>
      <c r="F168" s="125" t="s">
        <v>343</v>
      </c>
      <c r="G168" s="126" t="s">
        <v>338</v>
      </c>
      <c r="H168" s="127">
        <v>0.6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2.9999999999999997E-4</v>
      </c>
      <c r="T168" s="134">
        <f>S168*H168</f>
        <v>1.7999999999999998E-4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1207</v>
      </c>
    </row>
    <row r="169" spans="2:65" s="1" customFormat="1" ht="11.25">
      <c r="B169" s="28"/>
      <c r="D169" s="137" t="s">
        <v>229</v>
      </c>
      <c r="F169" s="138" t="s">
        <v>481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23" t="s">
        <v>326</v>
      </c>
      <c r="D170" s="123" t="s">
        <v>223</v>
      </c>
      <c r="E170" s="124" t="s">
        <v>347</v>
      </c>
      <c r="F170" s="125" t="s">
        <v>348</v>
      </c>
      <c r="G170" s="126" t="s">
        <v>338</v>
      </c>
      <c r="H170" s="127">
        <v>0.6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1.0000000000000001E-5</v>
      </c>
      <c r="R170" s="133">
        <f>Q170*H170</f>
        <v>6.0000000000000002E-6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1208</v>
      </c>
    </row>
    <row r="171" spans="2:65" s="1" customFormat="1" ht="11.25">
      <c r="B171" s="28"/>
      <c r="D171" s="137" t="s">
        <v>229</v>
      </c>
      <c r="F171" s="138" t="s">
        <v>483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7</v>
      </c>
      <c r="D172" s="149" t="s">
        <v>269</v>
      </c>
      <c r="E172" s="150" t="s">
        <v>352</v>
      </c>
      <c r="F172" s="151" t="s">
        <v>353</v>
      </c>
      <c r="G172" s="152" t="s">
        <v>338</v>
      </c>
      <c r="H172" s="153">
        <v>0.61199999999999999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8.0000000000000007E-5</v>
      </c>
      <c r="R172" s="133">
        <f>Q172*H172</f>
        <v>4.8960000000000006E-5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1209</v>
      </c>
    </row>
    <row r="173" spans="2:65" s="11" customFormat="1" ht="11.25">
      <c r="B173" s="141"/>
      <c r="D173" s="142" t="s">
        <v>247</v>
      </c>
      <c r="F173" s="143" t="s">
        <v>1210</v>
      </c>
      <c r="H173" s="144">
        <v>0.61199999999999999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55.5" customHeight="1">
      <c r="B174" s="28"/>
      <c r="C174" s="123" t="s">
        <v>335</v>
      </c>
      <c r="D174" s="123" t="s">
        <v>223</v>
      </c>
      <c r="E174" s="124" t="s">
        <v>1211</v>
      </c>
      <c r="F174" s="125" t="s">
        <v>1212</v>
      </c>
      <c r="G174" s="126" t="s">
        <v>302</v>
      </c>
      <c r="H174" s="160"/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740</v>
      </c>
    </row>
    <row r="175" spans="2:65" s="1" customFormat="1" ht="11.25">
      <c r="B175" s="28"/>
      <c r="D175" s="137" t="s">
        <v>229</v>
      </c>
      <c r="F175" s="138" t="s">
        <v>1213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0" customFormat="1" ht="25.9" customHeight="1">
      <c r="B176" s="113"/>
      <c r="D176" s="114" t="s">
        <v>76</v>
      </c>
      <c r="E176" s="115" t="s">
        <v>389</v>
      </c>
      <c r="F176" s="115" t="s">
        <v>390</v>
      </c>
      <c r="I176" s="116"/>
      <c r="J176" s="117">
        <f>BK176</f>
        <v>0</v>
      </c>
      <c r="L176" s="113"/>
      <c r="M176" s="118"/>
      <c r="P176" s="119">
        <f>SUM(P177:P184)</f>
        <v>0</v>
      </c>
      <c r="R176" s="119">
        <f>SUM(R177:R184)</f>
        <v>9.8549999999999992E-3</v>
      </c>
      <c r="T176" s="120">
        <f>SUM(T177:T184)</f>
        <v>2.0925000000000002E-3</v>
      </c>
      <c r="AR176" s="114" t="s">
        <v>87</v>
      </c>
      <c r="AT176" s="121" t="s">
        <v>76</v>
      </c>
      <c r="AU176" s="121" t="s">
        <v>77</v>
      </c>
      <c r="AY176" s="114" t="s">
        <v>222</v>
      </c>
      <c r="BK176" s="122">
        <f>SUM(BK177:BK184)</f>
        <v>0</v>
      </c>
    </row>
    <row r="177" spans="2:65" s="1" customFormat="1" ht="16.5" customHeight="1">
      <c r="B177" s="28"/>
      <c r="C177" s="123" t="s">
        <v>341</v>
      </c>
      <c r="D177" s="123" t="s">
        <v>223</v>
      </c>
      <c r="E177" s="124" t="s">
        <v>391</v>
      </c>
      <c r="F177" s="125" t="s">
        <v>392</v>
      </c>
      <c r="G177" s="126" t="s">
        <v>226</v>
      </c>
      <c r="H177" s="127">
        <v>6.75</v>
      </c>
      <c r="I177" s="128"/>
      <c r="J177" s="129">
        <f>ROUND(I177*H177,2)</f>
        <v>0</v>
      </c>
      <c r="K177" s="130"/>
      <c r="L177" s="28"/>
      <c r="M177" s="131" t="s">
        <v>1</v>
      </c>
      <c r="N177" s="132" t="s">
        <v>42</v>
      </c>
      <c r="P177" s="133">
        <f>O177*H177</f>
        <v>0</v>
      </c>
      <c r="Q177" s="133">
        <v>1E-3</v>
      </c>
      <c r="R177" s="133">
        <f>Q177*H177</f>
        <v>6.7499999999999999E-3</v>
      </c>
      <c r="S177" s="133">
        <v>3.1E-4</v>
      </c>
      <c r="T177" s="134">
        <f>S177*H177</f>
        <v>2.0925000000000002E-3</v>
      </c>
      <c r="AR177" s="135" t="s">
        <v>260</v>
      </c>
      <c r="AT177" s="135" t="s">
        <v>223</v>
      </c>
      <c r="AU177" s="135" t="s">
        <v>85</v>
      </c>
      <c r="AY177" s="13" t="s">
        <v>222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85</v>
      </c>
      <c r="BK177" s="136">
        <f>ROUND(I177*H177,2)</f>
        <v>0</v>
      </c>
      <c r="BL177" s="13" t="s">
        <v>260</v>
      </c>
      <c r="BM177" s="135" t="s">
        <v>1214</v>
      </c>
    </row>
    <row r="178" spans="2:65" s="1" customFormat="1" ht="11.25">
      <c r="B178" s="28"/>
      <c r="D178" s="137" t="s">
        <v>229</v>
      </c>
      <c r="F178" s="138" t="s">
        <v>493</v>
      </c>
      <c r="I178" s="139"/>
      <c r="L178" s="28"/>
      <c r="M178" s="140"/>
      <c r="T178" s="52"/>
      <c r="AT178" s="13" t="s">
        <v>229</v>
      </c>
      <c r="AU178" s="13" t="s">
        <v>85</v>
      </c>
    </row>
    <row r="179" spans="2:65" s="1" customFormat="1" ht="24.2" customHeight="1">
      <c r="B179" s="28"/>
      <c r="C179" s="123" t="s">
        <v>346</v>
      </c>
      <c r="D179" s="123" t="s">
        <v>223</v>
      </c>
      <c r="E179" s="124" t="s">
        <v>396</v>
      </c>
      <c r="F179" s="125" t="s">
        <v>397</v>
      </c>
      <c r="G179" s="126" t="s">
        <v>226</v>
      </c>
      <c r="H179" s="127">
        <v>6.75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596</v>
      </c>
    </row>
    <row r="180" spans="2:65" s="1" customFormat="1" ht="11.25">
      <c r="B180" s="28"/>
      <c r="D180" s="137" t="s">
        <v>229</v>
      </c>
      <c r="F180" s="138" t="s">
        <v>495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" customFormat="1" ht="33" customHeight="1">
      <c r="B181" s="28"/>
      <c r="C181" s="123" t="s">
        <v>351</v>
      </c>
      <c r="D181" s="123" t="s">
        <v>223</v>
      </c>
      <c r="E181" s="124" t="s">
        <v>411</v>
      </c>
      <c r="F181" s="125" t="s">
        <v>412</v>
      </c>
      <c r="G181" s="126" t="s">
        <v>226</v>
      </c>
      <c r="H181" s="127">
        <v>6.75</v>
      </c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2.0000000000000001E-4</v>
      </c>
      <c r="R181" s="133">
        <f>Q181*H181</f>
        <v>1.3500000000000001E-3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1215</v>
      </c>
    </row>
    <row r="182" spans="2:65" s="1" customFormat="1" ht="11.25">
      <c r="B182" s="28"/>
      <c r="D182" s="137" t="s">
        <v>229</v>
      </c>
      <c r="F182" s="138" t="s">
        <v>500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" customFormat="1" ht="37.9" customHeight="1">
      <c r="B183" s="28"/>
      <c r="C183" s="123" t="s">
        <v>356</v>
      </c>
      <c r="D183" s="123" t="s">
        <v>223</v>
      </c>
      <c r="E183" s="124" t="s">
        <v>416</v>
      </c>
      <c r="F183" s="125" t="s">
        <v>417</v>
      </c>
      <c r="G183" s="126" t="s">
        <v>226</v>
      </c>
      <c r="H183" s="127">
        <v>6.75</v>
      </c>
      <c r="I183" s="128"/>
      <c r="J183" s="129">
        <f>ROUND(I183*H183,2)</f>
        <v>0</v>
      </c>
      <c r="K183" s="130"/>
      <c r="L183" s="28"/>
      <c r="M183" s="131" t="s">
        <v>1</v>
      </c>
      <c r="N183" s="132" t="s">
        <v>42</v>
      </c>
      <c r="P183" s="133">
        <f>O183*H183</f>
        <v>0</v>
      </c>
      <c r="Q183" s="133">
        <v>2.5999999999999998E-4</v>
      </c>
      <c r="R183" s="133">
        <f>Q183*H183</f>
        <v>1.7549999999999998E-3</v>
      </c>
      <c r="S183" s="133">
        <v>0</v>
      </c>
      <c r="T183" s="134">
        <f>S183*H183</f>
        <v>0</v>
      </c>
      <c r="AR183" s="135" t="s">
        <v>260</v>
      </c>
      <c r="AT183" s="135" t="s">
        <v>223</v>
      </c>
      <c r="AU183" s="135" t="s">
        <v>85</v>
      </c>
      <c r="AY183" s="13" t="s">
        <v>222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85</v>
      </c>
      <c r="BK183" s="136">
        <f>ROUND(I183*H183,2)</f>
        <v>0</v>
      </c>
      <c r="BL183" s="13" t="s">
        <v>260</v>
      </c>
      <c r="BM183" s="135" t="s">
        <v>1216</v>
      </c>
    </row>
    <row r="184" spans="2:65" s="1" customFormat="1" ht="11.25">
      <c r="B184" s="28"/>
      <c r="D184" s="137" t="s">
        <v>229</v>
      </c>
      <c r="F184" s="138" t="s">
        <v>502</v>
      </c>
      <c r="I184" s="139"/>
      <c r="L184" s="28"/>
      <c r="M184" s="161"/>
      <c r="N184" s="162"/>
      <c r="O184" s="162"/>
      <c r="P184" s="162"/>
      <c r="Q184" s="162"/>
      <c r="R184" s="162"/>
      <c r="S184" s="162"/>
      <c r="T184" s="163"/>
      <c r="AT184" s="13" t="s">
        <v>229</v>
      </c>
      <c r="AU184" s="13" t="s">
        <v>85</v>
      </c>
    </row>
    <row r="185" spans="2:65" s="1" customFormat="1" ht="6.95" customHeight="1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28"/>
    </row>
  </sheetData>
  <sheetProtection algorithmName="SHA-512" hashValue="ik2BTZ3RprkVsH/+/GQbZ0AGzXzDa3+GbXap6uU6TCTi67q/fSPxD/3CyQncHhDuy7MvAYw4bqQHdgOMPUA0kg==" saltValue="TRzGLaMfaZiYfUn/xoFGuNwwau3NnzJqksZcU7rDCnZULcwTG5IKJ9P/mxq5/YJQByVjmy4ZfQ+oIS/xX7Lb+Q==" spinCount="100000" sheet="1" objects="1" scenarios="1" formatColumns="0" formatRows="0" autoFilter="0"/>
  <autoFilter ref="C122:K184" xr:uid="{00000000-0009-0000-0000-00002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2000-000000000000}"/>
    <hyperlink ref="F128" r:id="rId2" xr:uid="{00000000-0004-0000-2000-000001000000}"/>
    <hyperlink ref="F132" r:id="rId3" xr:uid="{00000000-0004-0000-2000-000002000000}"/>
    <hyperlink ref="F136" r:id="rId4" xr:uid="{00000000-0004-0000-2000-000003000000}"/>
    <hyperlink ref="F138" r:id="rId5" xr:uid="{00000000-0004-0000-2000-000004000000}"/>
    <hyperlink ref="F140" r:id="rId6" xr:uid="{00000000-0004-0000-2000-000005000000}"/>
    <hyperlink ref="F143" r:id="rId7" xr:uid="{00000000-0004-0000-2000-000006000000}"/>
    <hyperlink ref="F146" r:id="rId8" xr:uid="{00000000-0004-0000-2000-000007000000}"/>
    <hyperlink ref="F149" r:id="rId9" xr:uid="{00000000-0004-0000-2000-000008000000}"/>
    <hyperlink ref="F152" r:id="rId10" xr:uid="{00000000-0004-0000-2000-000009000000}"/>
    <hyperlink ref="F154" r:id="rId11" xr:uid="{00000000-0004-0000-2000-00000A000000}"/>
    <hyperlink ref="F157" r:id="rId12" xr:uid="{00000000-0004-0000-2000-00000B000000}"/>
    <hyperlink ref="F159" r:id="rId13" xr:uid="{00000000-0004-0000-2000-00000C000000}"/>
    <hyperlink ref="F161" r:id="rId14" xr:uid="{00000000-0004-0000-2000-00000D000000}"/>
    <hyperlink ref="F163" r:id="rId15" xr:uid="{00000000-0004-0000-2000-00000E000000}"/>
    <hyperlink ref="F165" r:id="rId16" xr:uid="{00000000-0004-0000-2000-00000F000000}"/>
    <hyperlink ref="F169" r:id="rId17" xr:uid="{00000000-0004-0000-2000-000010000000}"/>
    <hyperlink ref="F171" r:id="rId18" xr:uid="{00000000-0004-0000-2000-000011000000}"/>
    <hyperlink ref="F175" r:id="rId19" xr:uid="{00000000-0004-0000-2000-000012000000}"/>
    <hyperlink ref="F178" r:id="rId20" xr:uid="{00000000-0004-0000-2000-000013000000}"/>
    <hyperlink ref="F180" r:id="rId21" xr:uid="{00000000-0004-0000-2000-000014000000}"/>
    <hyperlink ref="F182" r:id="rId22" xr:uid="{00000000-0004-0000-2000-000015000000}"/>
    <hyperlink ref="F184" r:id="rId23" xr:uid="{00000000-0004-0000-20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BM1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1217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ROUND((SUM(BE123:BE184)),  2)</f>
        <v>0</v>
      </c>
      <c r="I33" s="88">
        <v>0.21</v>
      </c>
      <c r="J33" s="87">
        <f>ROUND(((SUM(BE123:BE184))*I33),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ROUND((SUM(BF123:BF184)),  2)</f>
        <v>0</v>
      </c>
      <c r="I34" s="88">
        <v>0.12</v>
      </c>
      <c r="J34" s="87">
        <f>ROUND(((SUM(BF123:BF184))*I34),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ROUND((SUM(BG123:BG184)),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ROUND((SUM(BH123:BH184)),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ROUND((SUM(BI123:BI184)),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DV 02 - Chodba 2.NP dveře A (dveře 1530/2140mm)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1149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>
      <c r="B98" s="100"/>
      <c r="D98" s="101" t="s">
        <v>201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1150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2:12" s="8" customFormat="1" ht="24.95" customHeight="1">
      <c r="B100" s="100"/>
      <c r="D100" s="101" t="s">
        <v>1151</v>
      </c>
      <c r="E100" s="102"/>
      <c r="F100" s="102"/>
      <c r="G100" s="102"/>
      <c r="H100" s="102"/>
      <c r="I100" s="102"/>
      <c r="J100" s="103">
        <f>J144</f>
        <v>0</v>
      </c>
      <c r="L100" s="100"/>
    </row>
    <row r="101" spans="2:12" s="8" customFormat="1" ht="24.95" customHeight="1">
      <c r="B101" s="100"/>
      <c r="D101" s="101" t="s">
        <v>1086</v>
      </c>
      <c r="E101" s="102"/>
      <c r="F101" s="102"/>
      <c r="G101" s="102"/>
      <c r="H101" s="102"/>
      <c r="I101" s="102"/>
      <c r="J101" s="103">
        <f>J147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J155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J176</f>
        <v>0</v>
      </c>
      <c r="L103" s="100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207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26.25" customHeight="1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>
      <c r="B114" s="28"/>
      <c r="C114" s="23" t="s">
        <v>194</v>
      </c>
      <c r="L114" s="28"/>
    </row>
    <row r="115" spans="2:65" s="1" customFormat="1" ht="16.5" customHeight="1">
      <c r="B115" s="28"/>
      <c r="E115" s="202" t="str">
        <f>E9</f>
        <v>DV 02 - Chodba 2.NP dveře A (dveře 1530/2140mm)</v>
      </c>
      <c r="F115" s="208"/>
      <c r="G115" s="208"/>
      <c r="H115" s="20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>
      <c r="B121" s="28"/>
      <c r="L121" s="28"/>
    </row>
    <row r="122" spans="2:65" s="9" customFormat="1" ht="29.25" customHeight="1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P124+P130+P134+P144+P147+P155+P176</f>
        <v>0</v>
      </c>
      <c r="Q123" s="49"/>
      <c r="R123" s="110">
        <f>R124+R130+R134+R144+R147+R155+R176</f>
        <v>0.24526746000000002</v>
      </c>
      <c r="S123" s="49"/>
      <c r="T123" s="111">
        <f>T124+T130+T134+T144+T147+T155+T176</f>
        <v>0.21003449999999999</v>
      </c>
      <c r="AT123" s="13" t="s">
        <v>76</v>
      </c>
      <c r="AU123" s="13" t="s">
        <v>200</v>
      </c>
      <c r="BK123" s="112">
        <f>BK124+BK130+BK134+BK144+BK147+BK155+BK176</f>
        <v>0</v>
      </c>
    </row>
    <row r="124" spans="2:65" s="10" customFormat="1" ht="25.9" customHeight="1">
      <c r="B124" s="113"/>
      <c r="D124" s="114" t="s">
        <v>76</v>
      </c>
      <c r="E124" s="115" t="s">
        <v>256</v>
      </c>
      <c r="F124" s="115" t="s">
        <v>1152</v>
      </c>
      <c r="I124" s="116"/>
      <c r="J124" s="117">
        <f>BK124</f>
        <v>0</v>
      </c>
      <c r="L124" s="113"/>
      <c r="M124" s="118"/>
      <c r="P124" s="119">
        <f>SUM(P125:P129)</f>
        <v>0</v>
      </c>
      <c r="R124" s="119">
        <f>SUM(R125:R129)</f>
        <v>0.22964250000000003</v>
      </c>
      <c r="T124" s="120">
        <f>SUM(T125:T129)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SUM(BK125:BK129)</f>
        <v>0</v>
      </c>
    </row>
    <row r="125" spans="2:65" s="1" customFormat="1" ht="24.2" customHeight="1">
      <c r="B125" s="28"/>
      <c r="C125" s="123" t="s">
        <v>85</v>
      </c>
      <c r="D125" s="123" t="s">
        <v>223</v>
      </c>
      <c r="E125" s="124" t="s">
        <v>1153</v>
      </c>
      <c r="F125" s="125" t="s">
        <v>1154</v>
      </c>
      <c r="G125" s="126" t="s">
        <v>226</v>
      </c>
      <c r="H125" s="127">
        <v>6.75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3.2730000000000002E-2</v>
      </c>
      <c r="R125" s="133">
        <f>Q125*H125</f>
        <v>0.22092750000000003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1218</v>
      </c>
    </row>
    <row r="126" spans="2:65" s="1" customFormat="1" ht="11.25">
      <c r="B126" s="28"/>
      <c r="D126" s="137" t="s">
        <v>229</v>
      </c>
      <c r="F126" s="138" t="s">
        <v>1156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24.2" customHeight="1">
      <c r="B127" s="28"/>
      <c r="C127" s="123" t="s">
        <v>87</v>
      </c>
      <c r="D127" s="123" t="s">
        <v>223</v>
      </c>
      <c r="E127" s="124" t="s">
        <v>1157</v>
      </c>
      <c r="F127" s="125" t="s">
        <v>1158</v>
      </c>
      <c r="G127" s="126" t="s">
        <v>338</v>
      </c>
      <c r="H127" s="127">
        <v>5.81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1.5E-3</v>
      </c>
      <c r="R127" s="133">
        <f>Q127*H127</f>
        <v>8.7149999999999988E-3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1219</v>
      </c>
    </row>
    <row r="128" spans="2:65" s="1" customFormat="1" ht="11.25">
      <c r="B128" s="28"/>
      <c r="D128" s="137" t="s">
        <v>229</v>
      </c>
      <c r="F128" s="138" t="s">
        <v>1160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1" customFormat="1" ht="11.25">
      <c r="B129" s="141"/>
      <c r="D129" s="142" t="s">
        <v>247</v>
      </c>
      <c r="E129" s="148" t="s">
        <v>1</v>
      </c>
      <c r="F129" s="143" t="s">
        <v>1161</v>
      </c>
      <c r="H129" s="144">
        <v>5.81</v>
      </c>
      <c r="I129" s="145"/>
      <c r="L129" s="141"/>
      <c r="M129" s="146"/>
      <c r="T129" s="147"/>
      <c r="AT129" s="148" t="s">
        <v>247</v>
      </c>
      <c r="AU129" s="148" t="s">
        <v>85</v>
      </c>
      <c r="AV129" s="11" t="s">
        <v>87</v>
      </c>
      <c r="AW129" s="11" t="s">
        <v>32</v>
      </c>
      <c r="AX129" s="11" t="s">
        <v>85</v>
      </c>
      <c r="AY129" s="148" t="s">
        <v>222</v>
      </c>
    </row>
    <row r="130" spans="2:65" s="10" customFormat="1" ht="25.9" customHeight="1">
      <c r="B130" s="113"/>
      <c r="D130" s="114" t="s">
        <v>76</v>
      </c>
      <c r="E130" s="115" t="s">
        <v>220</v>
      </c>
      <c r="F130" s="115" t="s">
        <v>221</v>
      </c>
      <c r="I130" s="116"/>
      <c r="J130" s="117">
        <f>BK130</f>
        <v>0</v>
      </c>
      <c r="L130" s="113"/>
      <c r="M130" s="118"/>
      <c r="P130" s="119">
        <f>SUM(P131:P133)</f>
        <v>0</v>
      </c>
      <c r="R130" s="119">
        <f>SUM(R131:R133)</f>
        <v>0</v>
      </c>
      <c r="T130" s="120">
        <f>SUM(T131:T133)</f>
        <v>0.206262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SUM(BK131:BK133)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1162</v>
      </c>
      <c r="F131" s="125" t="s">
        <v>1163</v>
      </c>
      <c r="G131" s="126" t="s">
        <v>226</v>
      </c>
      <c r="H131" s="127">
        <v>3.274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6.3E-2</v>
      </c>
      <c r="T131" s="134">
        <f>S131*H131</f>
        <v>0.206262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1220</v>
      </c>
    </row>
    <row r="132" spans="2:65" s="1" customFormat="1" ht="11.25">
      <c r="B132" s="28"/>
      <c r="D132" s="137" t="s">
        <v>229</v>
      </c>
      <c r="F132" s="138" t="s">
        <v>1165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E133" s="148" t="s">
        <v>1</v>
      </c>
      <c r="F133" s="143" t="s">
        <v>1166</v>
      </c>
      <c r="H133" s="144">
        <v>3.274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32</v>
      </c>
      <c r="AX133" s="11" t="s">
        <v>85</v>
      </c>
      <c r="AY133" s="148" t="s">
        <v>222</v>
      </c>
    </row>
    <row r="134" spans="2:65" s="10" customFormat="1" ht="25.9" customHeight="1">
      <c r="B134" s="113"/>
      <c r="D134" s="114" t="s">
        <v>76</v>
      </c>
      <c r="E134" s="115" t="s">
        <v>231</v>
      </c>
      <c r="F134" s="115" t="s">
        <v>1167</v>
      </c>
      <c r="I134" s="116"/>
      <c r="J134" s="117">
        <f>BK134</f>
        <v>0</v>
      </c>
      <c r="L134" s="113"/>
      <c r="M134" s="118"/>
      <c r="P134" s="119">
        <f>SUM(P135:P143)</f>
        <v>0</v>
      </c>
      <c r="R134" s="119">
        <f>SUM(R135:R143)</f>
        <v>0</v>
      </c>
      <c r="T134" s="120">
        <f>SUM(T135:T143)</f>
        <v>0</v>
      </c>
      <c r="AR134" s="114" t="s">
        <v>85</v>
      </c>
      <c r="AT134" s="121" t="s">
        <v>76</v>
      </c>
      <c r="AU134" s="121" t="s">
        <v>77</v>
      </c>
      <c r="AY134" s="114" t="s">
        <v>222</v>
      </c>
      <c r="BK134" s="122">
        <f>SUM(BK135:BK143)</f>
        <v>0</v>
      </c>
    </row>
    <row r="135" spans="2:65" s="1" customFormat="1" ht="37.9" customHeight="1">
      <c r="B135" s="28"/>
      <c r="C135" s="123" t="s">
        <v>227</v>
      </c>
      <c r="D135" s="123" t="s">
        <v>223</v>
      </c>
      <c r="E135" s="124" t="s">
        <v>1168</v>
      </c>
      <c r="F135" s="125" t="s">
        <v>1169</v>
      </c>
      <c r="G135" s="126" t="s">
        <v>235</v>
      </c>
      <c r="H135" s="127">
        <v>0.21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1221</v>
      </c>
    </row>
    <row r="136" spans="2:65" s="1" customFormat="1" ht="11.25">
      <c r="B136" s="28"/>
      <c r="D136" s="137" t="s">
        <v>229</v>
      </c>
      <c r="F136" s="138" t="s">
        <v>1171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" customFormat="1" ht="33" customHeight="1">
      <c r="B137" s="28"/>
      <c r="C137" s="123" t="s">
        <v>249</v>
      </c>
      <c r="D137" s="123" t="s">
        <v>223</v>
      </c>
      <c r="E137" s="124" t="s">
        <v>239</v>
      </c>
      <c r="F137" s="125" t="s">
        <v>240</v>
      </c>
      <c r="G137" s="126" t="s">
        <v>235</v>
      </c>
      <c r="H137" s="127">
        <v>0.21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227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227</v>
      </c>
      <c r="BM137" s="135" t="s">
        <v>1222</v>
      </c>
    </row>
    <row r="138" spans="2:65" s="1" customFormat="1" ht="11.25">
      <c r="B138" s="28"/>
      <c r="D138" s="137" t="s">
        <v>229</v>
      </c>
      <c r="F138" s="138" t="s">
        <v>242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44.25" customHeight="1">
      <c r="B139" s="28"/>
      <c r="C139" s="123" t="s">
        <v>256</v>
      </c>
      <c r="D139" s="123" t="s">
        <v>223</v>
      </c>
      <c r="E139" s="124" t="s">
        <v>243</v>
      </c>
      <c r="F139" s="125" t="s">
        <v>244</v>
      </c>
      <c r="G139" s="126" t="s">
        <v>235</v>
      </c>
      <c r="H139" s="127">
        <v>2.94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227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227</v>
      </c>
      <c r="BM139" s="135" t="s">
        <v>1223</v>
      </c>
    </row>
    <row r="140" spans="2:65" s="1" customFormat="1" ht="11.25">
      <c r="B140" s="28"/>
      <c r="D140" s="137" t="s">
        <v>229</v>
      </c>
      <c r="F140" s="138" t="s">
        <v>246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1" customFormat="1" ht="11.25">
      <c r="B141" s="141"/>
      <c r="D141" s="142" t="s">
        <v>247</v>
      </c>
      <c r="F141" s="143" t="s">
        <v>1174</v>
      </c>
      <c r="H141" s="144">
        <v>2.94</v>
      </c>
      <c r="I141" s="145"/>
      <c r="L141" s="141"/>
      <c r="M141" s="146"/>
      <c r="T141" s="147"/>
      <c r="AT141" s="148" t="s">
        <v>247</v>
      </c>
      <c r="AU141" s="148" t="s">
        <v>85</v>
      </c>
      <c r="AV141" s="11" t="s">
        <v>87</v>
      </c>
      <c r="AW141" s="11" t="s">
        <v>4</v>
      </c>
      <c r="AX141" s="11" t="s">
        <v>85</v>
      </c>
      <c r="AY141" s="148" t="s">
        <v>222</v>
      </c>
    </row>
    <row r="142" spans="2:65" s="1" customFormat="1" ht="44.25" customHeight="1">
      <c r="B142" s="28"/>
      <c r="C142" s="123" t="s">
        <v>263</v>
      </c>
      <c r="D142" s="123" t="s">
        <v>223</v>
      </c>
      <c r="E142" s="124" t="s">
        <v>1175</v>
      </c>
      <c r="F142" s="125" t="s">
        <v>1176</v>
      </c>
      <c r="G142" s="126" t="s">
        <v>235</v>
      </c>
      <c r="H142" s="127">
        <v>0.20599999999999999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227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227</v>
      </c>
      <c r="BM142" s="135" t="s">
        <v>1224</v>
      </c>
    </row>
    <row r="143" spans="2:65" s="1" customFormat="1" ht="11.25">
      <c r="B143" s="28"/>
      <c r="D143" s="137" t="s">
        <v>229</v>
      </c>
      <c r="F143" s="138" t="s">
        <v>1178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0" customFormat="1" ht="25.9" customHeight="1">
      <c r="B144" s="113"/>
      <c r="D144" s="114" t="s">
        <v>76</v>
      </c>
      <c r="E144" s="115" t="s">
        <v>1179</v>
      </c>
      <c r="F144" s="115" t="s">
        <v>1180</v>
      </c>
      <c r="I144" s="116"/>
      <c r="J144" s="117">
        <f>BK144</f>
        <v>0</v>
      </c>
      <c r="L144" s="113"/>
      <c r="M144" s="118"/>
      <c r="P144" s="119">
        <f>SUM(P145:P146)</f>
        <v>0</v>
      </c>
      <c r="R144" s="119">
        <f>SUM(R145:R146)</f>
        <v>0</v>
      </c>
      <c r="T144" s="120">
        <f>SUM(T145:T146)</f>
        <v>0</v>
      </c>
      <c r="AR144" s="114" t="s">
        <v>85</v>
      </c>
      <c r="AT144" s="121" t="s">
        <v>76</v>
      </c>
      <c r="AU144" s="121" t="s">
        <v>77</v>
      </c>
      <c r="AY144" s="114" t="s">
        <v>222</v>
      </c>
      <c r="BK144" s="122">
        <f>SUM(BK145:BK146)</f>
        <v>0</v>
      </c>
    </row>
    <row r="145" spans="2:65" s="1" customFormat="1" ht="55.5" customHeight="1">
      <c r="B145" s="28"/>
      <c r="C145" s="123" t="s">
        <v>268</v>
      </c>
      <c r="D145" s="123" t="s">
        <v>223</v>
      </c>
      <c r="E145" s="124" t="s">
        <v>1181</v>
      </c>
      <c r="F145" s="125" t="s">
        <v>1182</v>
      </c>
      <c r="G145" s="126" t="s">
        <v>235</v>
      </c>
      <c r="H145" s="127">
        <v>0.23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227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227</v>
      </c>
      <c r="BM145" s="135" t="s">
        <v>1225</v>
      </c>
    </row>
    <row r="146" spans="2:65" s="1" customFormat="1" ht="11.25">
      <c r="B146" s="28"/>
      <c r="D146" s="137" t="s">
        <v>229</v>
      </c>
      <c r="F146" s="138" t="s">
        <v>1184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1100</v>
      </c>
      <c r="F147" s="115" t="s">
        <v>1101</v>
      </c>
      <c r="I147" s="116"/>
      <c r="J147" s="117">
        <f>BK147</f>
        <v>0</v>
      </c>
      <c r="L147" s="113"/>
      <c r="M147" s="118"/>
      <c r="P147" s="119">
        <f>SUM(P148:P154)</f>
        <v>0</v>
      </c>
      <c r="R147" s="119">
        <f>SUM(R148:R154)</f>
        <v>3.3E-4</v>
      </c>
      <c r="T147" s="120">
        <f>SUM(T148:T154)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SUM(BK148:BK154)</f>
        <v>0</v>
      </c>
    </row>
    <row r="148" spans="2:65" s="1" customFormat="1" ht="24.2" customHeight="1">
      <c r="B148" s="28"/>
      <c r="C148" s="123" t="s">
        <v>220</v>
      </c>
      <c r="D148" s="123" t="s">
        <v>223</v>
      </c>
      <c r="E148" s="124" t="s">
        <v>1185</v>
      </c>
      <c r="F148" s="125" t="s">
        <v>1186</v>
      </c>
      <c r="G148" s="126" t="s">
        <v>259</v>
      </c>
      <c r="H148" s="127">
        <v>1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3.3E-4</v>
      </c>
      <c r="R148" s="133">
        <f>Q148*H148</f>
        <v>3.3E-4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1226</v>
      </c>
    </row>
    <row r="149" spans="2:65" s="1" customFormat="1" ht="11.25">
      <c r="B149" s="28"/>
      <c r="D149" s="137" t="s">
        <v>229</v>
      </c>
      <c r="F149" s="138" t="s">
        <v>1188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62.65" customHeight="1">
      <c r="B150" s="28"/>
      <c r="C150" s="149" t="s">
        <v>278</v>
      </c>
      <c r="D150" s="149" t="s">
        <v>269</v>
      </c>
      <c r="E150" s="150" t="s">
        <v>1189</v>
      </c>
      <c r="F150" s="151" t="s">
        <v>1190</v>
      </c>
      <c r="G150" s="152" t="s">
        <v>226</v>
      </c>
      <c r="H150" s="153">
        <v>3.27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1227</v>
      </c>
    </row>
    <row r="151" spans="2:65" s="1" customFormat="1" ht="24.2" customHeight="1">
      <c r="B151" s="28"/>
      <c r="C151" s="123" t="s">
        <v>282</v>
      </c>
      <c r="D151" s="123" t="s">
        <v>223</v>
      </c>
      <c r="E151" s="124" t="s">
        <v>1192</v>
      </c>
      <c r="F151" s="125" t="s">
        <v>1193</v>
      </c>
      <c r="G151" s="126" t="s">
        <v>259</v>
      </c>
      <c r="H151" s="127">
        <v>1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1228</v>
      </c>
    </row>
    <row r="152" spans="2:65" s="1" customFormat="1" ht="11.25">
      <c r="B152" s="28"/>
      <c r="D152" s="137" t="s">
        <v>229</v>
      </c>
      <c r="F152" s="138" t="s">
        <v>1195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55.5" customHeight="1">
      <c r="B153" s="28"/>
      <c r="C153" s="123" t="s">
        <v>8</v>
      </c>
      <c r="D153" s="123" t="s">
        <v>223</v>
      </c>
      <c r="E153" s="124" t="s">
        <v>1196</v>
      </c>
      <c r="F153" s="125" t="s">
        <v>1197</v>
      </c>
      <c r="G153" s="126" t="s">
        <v>302</v>
      </c>
      <c r="H153" s="160"/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1229</v>
      </c>
    </row>
    <row r="154" spans="2:65" s="1" customFormat="1" ht="11.25">
      <c r="B154" s="28"/>
      <c r="D154" s="137" t="s">
        <v>229</v>
      </c>
      <c r="F154" s="138" t="s">
        <v>1199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0" customFormat="1" ht="25.9" customHeight="1">
      <c r="B155" s="113"/>
      <c r="D155" s="114" t="s">
        <v>76</v>
      </c>
      <c r="E155" s="115" t="s">
        <v>305</v>
      </c>
      <c r="F155" s="115" t="s">
        <v>306</v>
      </c>
      <c r="I155" s="116"/>
      <c r="J155" s="117">
        <f>BK155</f>
        <v>0</v>
      </c>
      <c r="L155" s="113"/>
      <c r="M155" s="118"/>
      <c r="P155" s="119">
        <f>SUM(P156:P175)</f>
        <v>0</v>
      </c>
      <c r="R155" s="119">
        <f>SUM(R156:R175)</f>
        <v>5.4399599999999998E-3</v>
      </c>
      <c r="T155" s="120">
        <f>SUM(T156:T175)</f>
        <v>1.6800000000000001E-3</v>
      </c>
      <c r="AR155" s="114" t="s">
        <v>87</v>
      </c>
      <c r="AT155" s="121" t="s">
        <v>76</v>
      </c>
      <c r="AU155" s="121" t="s">
        <v>77</v>
      </c>
      <c r="AY155" s="114" t="s">
        <v>222</v>
      </c>
      <c r="BK155" s="122">
        <f>SUM(BK156:BK175)</f>
        <v>0</v>
      </c>
    </row>
    <row r="156" spans="2:65" s="1" customFormat="1" ht="33" customHeight="1">
      <c r="B156" s="28"/>
      <c r="C156" s="123" t="s">
        <v>290</v>
      </c>
      <c r="D156" s="123" t="s">
        <v>223</v>
      </c>
      <c r="E156" s="124" t="s">
        <v>307</v>
      </c>
      <c r="F156" s="125" t="s">
        <v>308</v>
      </c>
      <c r="G156" s="126" t="s">
        <v>226</v>
      </c>
      <c r="H156" s="127">
        <v>0.5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1230</v>
      </c>
    </row>
    <row r="157" spans="2:65" s="1" customFormat="1" ht="11.25">
      <c r="B157" s="28"/>
      <c r="D157" s="137" t="s">
        <v>229</v>
      </c>
      <c r="F157" s="138" t="s">
        <v>468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294</v>
      </c>
      <c r="D158" s="123" t="s">
        <v>223</v>
      </c>
      <c r="E158" s="124" t="s">
        <v>312</v>
      </c>
      <c r="F158" s="125" t="s">
        <v>313</v>
      </c>
      <c r="G158" s="126" t="s">
        <v>226</v>
      </c>
      <c r="H158" s="127">
        <v>0.5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3.0000000000000001E-5</v>
      </c>
      <c r="R158" s="133">
        <f>Q158*H158</f>
        <v>1.5E-5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1231</v>
      </c>
    </row>
    <row r="159" spans="2:65" s="1" customFormat="1" ht="11.25">
      <c r="B159" s="28"/>
      <c r="D159" s="137" t="s">
        <v>229</v>
      </c>
      <c r="F159" s="138" t="s">
        <v>470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37.9" customHeight="1">
      <c r="B160" s="28"/>
      <c r="C160" s="123" t="s">
        <v>299</v>
      </c>
      <c r="D160" s="123" t="s">
        <v>223</v>
      </c>
      <c r="E160" s="124" t="s">
        <v>317</v>
      </c>
      <c r="F160" s="125" t="s">
        <v>318</v>
      </c>
      <c r="G160" s="126" t="s">
        <v>226</v>
      </c>
      <c r="H160" s="127">
        <v>0.5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7.5799999999999999E-3</v>
      </c>
      <c r="R160" s="133">
        <f>Q160*H160</f>
        <v>3.79E-3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860</v>
      </c>
    </row>
    <row r="161" spans="2:65" s="1" customFormat="1" ht="11.25">
      <c r="B161" s="28"/>
      <c r="D161" s="137" t="s">
        <v>229</v>
      </c>
      <c r="F161" s="138" t="s">
        <v>472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24.2" customHeight="1">
      <c r="B162" s="28"/>
      <c r="C162" s="123" t="s">
        <v>260</v>
      </c>
      <c r="D162" s="123" t="s">
        <v>223</v>
      </c>
      <c r="E162" s="124" t="s">
        <v>322</v>
      </c>
      <c r="F162" s="125" t="s">
        <v>323</v>
      </c>
      <c r="G162" s="126" t="s">
        <v>226</v>
      </c>
      <c r="H162" s="127">
        <v>0.5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0</v>
      </c>
      <c r="R162" s="133">
        <f>Q162*H162</f>
        <v>0</v>
      </c>
      <c r="S162" s="133">
        <v>3.0000000000000001E-3</v>
      </c>
      <c r="T162" s="134">
        <f>S162*H162</f>
        <v>1.5E-3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1232</v>
      </c>
    </row>
    <row r="163" spans="2:65" s="1" customFormat="1" ht="11.25">
      <c r="B163" s="28"/>
      <c r="D163" s="137" t="s">
        <v>229</v>
      </c>
      <c r="F163" s="138" t="s">
        <v>474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327</v>
      </c>
      <c r="F164" s="125" t="s">
        <v>328</v>
      </c>
      <c r="G164" s="126" t="s">
        <v>226</v>
      </c>
      <c r="H164" s="127">
        <v>0.5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2.9999999999999997E-4</v>
      </c>
      <c r="R164" s="133">
        <f>Q164*H164</f>
        <v>1.4999999999999999E-4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1233</v>
      </c>
    </row>
    <row r="165" spans="2:65" s="1" customFormat="1" ht="11.25">
      <c r="B165" s="28"/>
      <c r="D165" s="137" t="s">
        <v>229</v>
      </c>
      <c r="F165" s="138" t="s">
        <v>476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49.15" customHeight="1">
      <c r="B166" s="28"/>
      <c r="C166" s="149" t="s">
        <v>316</v>
      </c>
      <c r="D166" s="149" t="s">
        <v>269</v>
      </c>
      <c r="E166" s="150" t="s">
        <v>331</v>
      </c>
      <c r="F166" s="151" t="s">
        <v>332</v>
      </c>
      <c r="G166" s="152" t="s">
        <v>226</v>
      </c>
      <c r="H166" s="153">
        <v>0.55000000000000004</v>
      </c>
      <c r="I166" s="154"/>
      <c r="J166" s="155">
        <f>ROUND(I166*H166,2)</f>
        <v>0</v>
      </c>
      <c r="K166" s="156"/>
      <c r="L166" s="157"/>
      <c r="M166" s="158" t="s">
        <v>1</v>
      </c>
      <c r="N166" s="159" t="s">
        <v>42</v>
      </c>
      <c r="P166" s="133">
        <f>O166*H166</f>
        <v>0</v>
      </c>
      <c r="Q166" s="133">
        <v>2.5999999999999999E-3</v>
      </c>
      <c r="R166" s="133">
        <f>Q166*H166</f>
        <v>1.4300000000000001E-3</v>
      </c>
      <c r="S166" s="133">
        <v>0</v>
      </c>
      <c r="T166" s="134">
        <f>S166*H166</f>
        <v>0</v>
      </c>
      <c r="AR166" s="135" t="s">
        <v>272</v>
      </c>
      <c r="AT166" s="135" t="s">
        <v>269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1234</v>
      </c>
    </row>
    <row r="167" spans="2:65" s="11" customFormat="1" ht="11.25">
      <c r="B167" s="141"/>
      <c r="D167" s="142" t="s">
        <v>247</v>
      </c>
      <c r="F167" s="143" t="s">
        <v>1206</v>
      </c>
      <c r="H167" s="144">
        <v>0.55000000000000004</v>
      </c>
      <c r="I167" s="145"/>
      <c r="L167" s="141"/>
      <c r="M167" s="146"/>
      <c r="T167" s="147"/>
      <c r="AT167" s="148" t="s">
        <v>247</v>
      </c>
      <c r="AU167" s="148" t="s">
        <v>85</v>
      </c>
      <c r="AV167" s="11" t="s">
        <v>87</v>
      </c>
      <c r="AW167" s="11" t="s">
        <v>4</v>
      </c>
      <c r="AX167" s="11" t="s">
        <v>85</v>
      </c>
      <c r="AY167" s="148" t="s">
        <v>222</v>
      </c>
    </row>
    <row r="168" spans="2:65" s="1" customFormat="1" ht="21.75" customHeight="1">
      <c r="B168" s="28"/>
      <c r="C168" s="123" t="s">
        <v>321</v>
      </c>
      <c r="D168" s="123" t="s">
        <v>223</v>
      </c>
      <c r="E168" s="124" t="s">
        <v>342</v>
      </c>
      <c r="F168" s="125" t="s">
        <v>343</v>
      </c>
      <c r="G168" s="126" t="s">
        <v>338</v>
      </c>
      <c r="H168" s="127">
        <v>0.6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2.9999999999999997E-4</v>
      </c>
      <c r="T168" s="134">
        <f>S168*H168</f>
        <v>1.7999999999999998E-4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1235</v>
      </c>
    </row>
    <row r="169" spans="2:65" s="1" customFormat="1" ht="11.25">
      <c r="B169" s="28"/>
      <c r="D169" s="137" t="s">
        <v>229</v>
      </c>
      <c r="F169" s="138" t="s">
        <v>481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23" t="s">
        <v>326</v>
      </c>
      <c r="D170" s="123" t="s">
        <v>223</v>
      </c>
      <c r="E170" s="124" t="s">
        <v>347</v>
      </c>
      <c r="F170" s="125" t="s">
        <v>348</v>
      </c>
      <c r="G170" s="126" t="s">
        <v>338</v>
      </c>
      <c r="H170" s="127">
        <v>0.6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1.0000000000000001E-5</v>
      </c>
      <c r="R170" s="133">
        <f>Q170*H170</f>
        <v>6.0000000000000002E-6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1236</v>
      </c>
    </row>
    <row r="171" spans="2:65" s="1" customFormat="1" ht="11.25">
      <c r="B171" s="28"/>
      <c r="D171" s="137" t="s">
        <v>229</v>
      </c>
      <c r="F171" s="138" t="s">
        <v>483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7</v>
      </c>
      <c r="D172" s="149" t="s">
        <v>269</v>
      </c>
      <c r="E172" s="150" t="s">
        <v>352</v>
      </c>
      <c r="F172" s="151" t="s">
        <v>353</v>
      </c>
      <c r="G172" s="152" t="s">
        <v>338</v>
      </c>
      <c r="H172" s="153">
        <v>0.61199999999999999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8.0000000000000007E-5</v>
      </c>
      <c r="R172" s="133">
        <f>Q172*H172</f>
        <v>4.8960000000000006E-5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1237</v>
      </c>
    </row>
    <row r="173" spans="2:65" s="11" customFormat="1" ht="11.25">
      <c r="B173" s="141"/>
      <c r="D173" s="142" t="s">
        <v>247</v>
      </c>
      <c r="F173" s="143" t="s">
        <v>1210</v>
      </c>
      <c r="H173" s="144">
        <v>0.61199999999999999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55.5" customHeight="1">
      <c r="B174" s="28"/>
      <c r="C174" s="123" t="s">
        <v>335</v>
      </c>
      <c r="D174" s="123" t="s">
        <v>223</v>
      </c>
      <c r="E174" s="124" t="s">
        <v>1211</v>
      </c>
      <c r="F174" s="125" t="s">
        <v>1212</v>
      </c>
      <c r="G174" s="126" t="s">
        <v>302</v>
      </c>
      <c r="H174" s="160"/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1238</v>
      </c>
    </row>
    <row r="175" spans="2:65" s="1" customFormat="1" ht="11.25">
      <c r="B175" s="28"/>
      <c r="D175" s="137" t="s">
        <v>229</v>
      </c>
      <c r="F175" s="138" t="s">
        <v>1213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0" customFormat="1" ht="25.9" customHeight="1">
      <c r="B176" s="113"/>
      <c r="D176" s="114" t="s">
        <v>76</v>
      </c>
      <c r="E176" s="115" t="s">
        <v>389</v>
      </c>
      <c r="F176" s="115" t="s">
        <v>390</v>
      </c>
      <c r="I176" s="116"/>
      <c r="J176" s="117">
        <f>BK176</f>
        <v>0</v>
      </c>
      <c r="L176" s="113"/>
      <c r="M176" s="118"/>
      <c r="P176" s="119">
        <f>SUM(P177:P184)</f>
        <v>0</v>
      </c>
      <c r="R176" s="119">
        <f>SUM(R177:R184)</f>
        <v>9.8549999999999992E-3</v>
      </c>
      <c r="T176" s="120">
        <f>SUM(T177:T184)</f>
        <v>2.0925000000000002E-3</v>
      </c>
      <c r="AR176" s="114" t="s">
        <v>87</v>
      </c>
      <c r="AT176" s="121" t="s">
        <v>76</v>
      </c>
      <c r="AU176" s="121" t="s">
        <v>77</v>
      </c>
      <c r="AY176" s="114" t="s">
        <v>222</v>
      </c>
      <c r="BK176" s="122">
        <f>SUM(BK177:BK184)</f>
        <v>0</v>
      </c>
    </row>
    <row r="177" spans="2:65" s="1" customFormat="1" ht="16.5" customHeight="1">
      <c r="B177" s="28"/>
      <c r="C177" s="123" t="s">
        <v>341</v>
      </c>
      <c r="D177" s="123" t="s">
        <v>223</v>
      </c>
      <c r="E177" s="124" t="s">
        <v>391</v>
      </c>
      <c r="F177" s="125" t="s">
        <v>392</v>
      </c>
      <c r="G177" s="126" t="s">
        <v>226</v>
      </c>
      <c r="H177" s="127">
        <v>6.75</v>
      </c>
      <c r="I177" s="128"/>
      <c r="J177" s="129">
        <f>ROUND(I177*H177,2)</f>
        <v>0</v>
      </c>
      <c r="K177" s="130"/>
      <c r="L177" s="28"/>
      <c r="M177" s="131" t="s">
        <v>1</v>
      </c>
      <c r="N177" s="132" t="s">
        <v>42</v>
      </c>
      <c r="P177" s="133">
        <f>O177*H177</f>
        <v>0</v>
      </c>
      <c r="Q177" s="133">
        <v>1E-3</v>
      </c>
      <c r="R177" s="133">
        <f>Q177*H177</f>
        <v>6.7499999999999999E-3</v>
      </c>
      <c r="S177" s="133">
        <v>3.1E-4</v>
      </c>
      <c r="T177" s="134">
        <f>S177*H177</f>
        <v>2.0925000000000002E-3</v>
      </c>
      <c r="AR177" s="135" t="s">
        <v>260</v>
      </c>
      <c r="AT177" s="135" t="s">
        <v>223</v>
      </c>
      <c r="AU177" s="135" t="s">
        <v>85</v>
      </c>
      <c r="AY177" s="13" t="s">
        <v>222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3" t="s">
        <v>85</v>
      </c>
      <c r="BK177" s="136">
        <f>ROUND(I177*H177,2)</f>
        <v>0</v>
      </c>
      <c r="BL177" s="13" t="s">
        <v>260</v>
      </c>
      <c r="BM177" s="135" t="s">
        <v>1239</v>
      </c>
    </row>
    <row r="178" spans="2:65" s="1" customFormat="1" ht="11.25">
      <c r="B178" s="28"/>
      <c r="D178" s="137" t="s">
        <v>229</v>
      </c>
      <c r="F178" s="138" t="s">
        <v>493</v>
      </c>
      <c r="I178" s="139"/>
      <c r="L178" s="28"/>
      <c r="M178" s="140"/>
      <c r="T178" s="52"/>
      <c r="AT178" s="13" t="s">
        <v>229</v>
      </c>
      <c r="AU178" s="13" t="s">
        <v>85</v>
      </c>
    </row>
    <row r="179" spans="2:65" s="1" customFormat="1" ht="24.2" customHeight="1">
      <c r="B179" s="28"/>
      <c r="C179" s="123" t="s">
        <v>346</v>
      </c>
      <c r="D179" s="123" t="s">
        <v>223</v>
      </c>
      <c r="E179" s="124" t="s">
        <v>396</v>
      </c>
      <c r="F179" s="125" t="s">
        <v>397</v>
      </c>
      <c r="G179" s="126" t="s">
        <v>226</v>
      </c>
      <c r="H179" s="127">
        <v>6.75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1240</v>
      </c>
    </row>
    <row r="180" spans="2:65" s="1" customFormat="1" ht="11.25">
      <c r="B180" s="28"/>
      <c r="D180" s="137" t="s">
        <v>229</v>
      </c>
      <c r="F180" s="138" t="s">
        <v>495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" customFormat="1" ht="33" customHeight="1">
      <c r="B181" s="28"/>
      <c r="C181" s="123" t="s">
        <v>351</v>
      </c>
      <c r="D181" s="123" t="s">
        <v>223</v>
      </c>
      <c r="E181" s="124" t="s">
        <v>411</v>
      </c>
      <c r="F181" s="125" t="s">
        <v>412</v>
      </c>
      <c r="G181" s="126" t="s">
        <v>226</v>
      </c>
      <c r="H181" s="127">
        <v>6.75</v>
      </c>
      <c r="I181" s="128"/>
      <c r="J181" s="129">
        <f>ROUND(I181*H181,2)</f>
        <v>0</v>
      </c>
      <c r="K181" s="130"/>
      <c r="L181" s="28"/>
      <c r="M181" s="131" t="s">
        <v>1</v>
      </c>
      <c r="N181" s="132" t="s">
        <v>42</v>
      </c>
      <c r="P181" s="133">
        <f>O181*H181</f>
        <v>0</v>
      </c>
      <c r="Q181" s="133">
        <v>2.0000000000000001E-4</v>
      </c>
      <c r="R181" s="133">
        <f>Q181*H181</f>
        <v>1.3500000000000001E-3</v>
      </c>
      <c r="S181" s="133">
        <v>0</v>
      </c>
      <c r="T181" s="134">
        <f>S181*H181</f>
        <v>0</v>
      </c>
      <c r="AR181" s="135" t="s">
        <v>260</v>
      </c>
      <c r="AT181" s="135" t="s">
        <v>223</v>
      </c>
      <c r="AU181" s="135" t="s">
        <v>85</v>
      </c>
      <c r="AY181" s="13" t="s">
        <v>222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3" t="s">
        <v>85</v>
      </c>
      <c r="BK181" s="136">
        <f>ROUND(I181*H181,2)</f>
        <v>0</v>
      </c>
      <c r="BL181" s="13" t="s">
        <v>260</v>
      </c>
      <c r="BM181" s="135" t="s">
        <v>1241</v>
      </c>
    </row>
    <row r="182" spans="2:65" s="1" customFormat="1" ht="11.25">
      <c r="B182" s="28"/>
      <c r="D182" s="137" t="s">
        <v>229</v>
      </c>
      <c r="F182" s="138" t="s">
        <v>500</v>
      </c>
      <c r="I182" s="139"/>
      <c r="L182" s="28"/>
      <c r="M182" s="140"/>
      <c r="T182" s="52"/>
      <c r="AT182" s="13" t="s">
        <v>229</v>
      </c>
      <c r="AU182" s="13" t="s">
        <v>85</v>
      </c>
    </row>
    <row r="183" spans="2:65" s="1" customFormat="1" ht="37.9" customHeight="1">
      <c r="B183" s="28"/>
      <c r="C183" s="123" t="s">
        <v>356</v>
      </c>
      <c r="D183" s="123" t="s">
        <v>223</v>
      </c>
      <c r="E183" s="124" t="s">
        <v>416</v>
      </c>
      <c r="F183" s="125" t="s">
        <v>417</v>
      </c>
      <c r="G183" s="126" t="s">
        <v>226</v>
      </c>
      <c r="H183" s="127">
        <v>6.75</v>
      </c>
      <c r="I183" s="128"/>
      <c r="J183" s="129">
        <f>ROUND(I183*H183,2)</f>
        <v>0</v>
      </c>
      <c r="K183" s="130"/>
      <c r="L183" s="28"/>
      <c r="M183" s="131" t="s">
        <v>1</v>
      </c>
      <c r="N183" s="132" t="s">
        <v>42</v>
      </c>
      <c r="P183" s="133">
        <f>O183*H183</f>
        <v>0</v>
      </c>
      <c r="Q183" s="133">
        <v>2.5999999999999998E-4</v>
      </c>
      <c r="R183" s="133">
        <f>Q183*H183</f>
        <v>1.7549999999999998E-3</v>
      </c>
      <c r="S183" s="133">
        <v>0</v>
      </c>
      <c r="T183" s="134">
        <f>S183*H183</f>
        <v>0</v>
      </c>
      <c r="AR183" s="135" t="s">
        <v>260</v>
      </c>
      <c r="AT183" s="135" t="s">
        <v>223</v>
      </c>
      <c r="AU183" s="135" t="s">
        <v>85</v>
      </c>
      <c r="AY183" s="13" t="s">
        <v>222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3" t="s">
        <v>85</v>
      </c>
      <c r="BK183" s="136">
        <f>ROUND(I183*H183,2)</f>
        <v>0</v>
      </c>
      <c r="BL183" s="13" t="s">
        <v>260</v>
      </c>
      <c r="BM183" s="135" t="s">
        <v>1242</v>
      </c>
    </row>
    <row r="184" spans="2:65" s="1" customFormat="1" ht="11.25">
      <c r="B184" s="28"/>
      <c r="D184" s="137" t="s">
        <v>229</v>
      </c>
      <c r="F184" s="138" t="s">
        <v>502</v>
      </c>
      <c r="I184" s="139"/>
      <c r="L184" s="28"/>
      <c r="M184" s="161"/>
      <c r="N184" s="162"/>
      <c r="O184" s="162"/>
      <c r="P184" s="162"/>
      <c r="Q184" s="162"/>
      <c r="R184" s="162"/>
      <c r="S184" s="162"/>
      <c r="T184" s="163"/>
      <c r="AT184" s="13" t="s">
        <v>229</v>
      </c>
      <c r="AU184" s="13" t="s">
        <v>85</v>
      </c>
    </row>
    <row r="185" spans="2:65" s="1" customFormat="1" ht="6.95" customHeight="1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28"/>
    </row>
  </sheetData>
  <sheetProtection algorithmName="SHA-512" hashValue="UZABaSE9MaclYneYZGcFYFU9Uz0jAv39h418DHUBWcDku6Z3XAV/5TLKZiWx/Iz9ZnhzL4Xwgp80LCu4ofRyiA==" saltValue="f55RUrc4Y5XRoBHeRzCIEcDf0jQBkSi+OHLIGNkJJGScyoGZB474p1Ox+t45V2n2NQThgG2mkKe0dtx/SnQ+XA==" spinCount="100000" sheet="1" objects="1" scenarios="1" formatColumns="0" formatRows="0" autoFilter="0"/>
  <autoFilter ref="C122:K184" xr:uid="{00000000-0009-0000-0000-00002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2100-000000000000}"/>
    <hyperlink ref="F128" r:id="rId2" xr:uid="{00000000-0004-0000-2100-000001000000}"/>
    <hyperlink ref="F132" r:id="rId3" xr:uid="{00000000-0004-0000-2100-000002000000}"/>
    <hyperlink ref="F136" r:id="rId4" xr:uid="{00000000-0004-0000-2100-000003000000}"/>
    <hyperlink ref="F138" r:id="rId5" xr:uid="{00000000-0004-0000-2100-000004000000}"/>
    <hyperlink ref="F140" r:id="rId6" xr:uid="{00000000-0004-0000-2100-000005000000}"/>
    <hyperlink ref="F143" r:id="rId7" xr:uid="{00000000-0004-0000-2100-000006000000}"/>
    <hyperlink ref="F146" r:id="rId8" xr:uid="{00000000-0004-0000-2100-000007000000}"/>
    <hyperlink ref="F149" r:id="rId9" xr:uid="{00000000-0004-0000-2100-000008000000}"/>
    <hyperlink ref="F152" r:id="rId10" xr:uid="{00000000-0004-0000-2100-000009000000}"/>
    <hyperlink ref="F154" r:id="rId11" xr:uid="{00000000-0004-0000-2100-00000A000000}"/>
    <hyperlink ref="F157" r:id="rId12" xr:uid="{00000000-0004-0000-2100-00000B000000}"/>
    <hyperlink ref="F159" r:id="rId13" xr:uid="{00000000-0004-0000-2100-00000C000000}"/>
    <hyperlink ref="F161" r:id="rId14" xr:uid="{00000000-0004-0000-2100-00000D000000}"/>
    <hyperlink ref="F163" r:id="rId15" xr:uid="{00000000-0004-0000-2100-00000E000000}"/>
    <hyperlink ref="F165" r:id="rId16" xr:uid="{00000000-0004-0000-2100-00000F000000}"/>
    <hyperlink ref="F169" r:id="rId17" xr:uid="{00000000-0004-0000-2100-000010000000}"/>
    <hyperlink ref="F171" r:id="rId18" xr:uid="{00000000-0004-0000-2100-000011000000}"/>
    <hyperlink ref="F175" r:id="rId19" xr:uid="{00000000-0004-0000-2100-000012000000}"/>
    <hyperlink ref="F178" r:id="rId20" xr:uid="{00000000-0004-0000-2100-000013000000}"/>
    <hyperlink ref="F180" r:id="rId21" xr:uid="{00000000-0004-0000-2100-000014000000}"/>
    <hyperlink ref="F182" r:id="rId22" xr:uid="{00000000-0004-0000-2100-000015000000}"/>
    <hyperlink ref="F184" r:id="rId23" xr:uid="{00000000-0004-0000-21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1243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ROUND((SUM(BE123:BE176)),  2)</f>
        <v>0</v>
      </c>
      <c r="I33" s="88">
        <v>0.21</v>
      </c>
      <c r="J33" s="87">
        <f>ROUND(((SUM(BE123:BE176))*I33),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ROUND((SUM(BF123:BF176)),  2)</f>
        <v>0</v>
      </c>
      <c r="I34" s="88">
        <v>0.12</v>
      </c>
      <c r="J34" s="87">
        <f>ROUND(((SUM(BF123:BF176))*I34),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ROUND((SUM(BG123:BG176)),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ROUND((SUM(BH123:BH176)),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ROUND((SUM(BI123:BI176)),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DV 03 - Chodba 2.NP dveře B (dveře 1530/2140mm)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1149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>
      <c r="B98" s="100"/>
      <c r="D98" s="101" t="s">
        <v>201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1150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1151</v>
      </c>
      <c r="E100" s="102"/>
      <c r="F100" s="102"/>
      <c r="G100" s="102"/>
      <c r="H100" s="102"/>
      <c r="I100" s="102"/>
      <c r="J100" s="103">
        <f>J146</f>
        <v>0</v>
      </c>
      <c r="L100" s="100"/>
    </row>
    <row r="101" spans="2:12" s="8" customFormat="1" ht="24.95" customHeight="1">
      <c r="B101" s="100"/>
      <c r="D101" s="101" t="s">
        <v>1086</v>
      </c>
      <c r="E101" s="102"/>
      <c r="F101" s="102"/>
      <c r="G101" s="102"/>
      <c r="H101" s="102"/>
      <c r="I101" s="102"/>
      <c r="J101" s="103">
        <f>J149</f>
        <v>0</v>
      </c>
      <c r="L101" s="100"/>
    </row>
    <row r="102" spans="2:12" s="8" customFormat="1" ht="24.95" customHeight="1">
      <c r="B102" s="100"/>
      <c r="D102" s="101" t="s">
        <v>1244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J168</f>
        <v>0</v>
      </c>
      <c r="L103" s="100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207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26.25" customHeight="1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>
      <c r="B114" s="28"/>
      <c r="C114" s="23" t="s">
        <v>194</v>
      </c>
      <c r="L114" s="28"/>
    </row>
    <row r="115" spans="2:65" s="1" customFormat="1" ht="16.5" customHeight="1">
      <c r="B115" s="28"/>
      <c r="E115" s="202" t="str">
        <f>E9</f>
        <v>DV 03 - Chodba 2.NP dveře B (dveře 1530/2140mm)</v>
      </c>
      <c r="F115" s="208"/>
      <c r="G115" s="208"/>
      <c r="H115" s="20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>
      <c r="B121" s="28"/>
      <c r="L121" s="28"/>
    </row>
    <row r="122" spans="2:65" s="9" customFormat="1" ht="29.25" customHeight="1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P124+P130+P136+P146+P149+P157+P168</f>
        <v>0</v>
      </c>
      <c r="Q123" s="49"/>
      <c r="R123" s="110">
        <f>R124+R130+R136+R146+R149+R157+R168</f>
        <v>0.30937500000000001</v>
      </c>
      <c r="S123" s="49"/>
      <c r="T123" s="111">
        <f>T124+T130+T136+T146+T149+T157+T168</f>
        <v>0.27843200000000001</v>
      </c>
      <c r="AT123" s="13" t="s">
        <v>76</v>
      </c>
      <c r="AU123" s="13" t="s">
        <v>200</v>
      </c>
      <c r="BK123" s="112">
        <f>BK124+BK130+BK136+BK146+BK149+BK157+BK168</f>
        <v>0</v>
      </c>
    </row>
    <row r="124" spans="2:65" s="10" customFormat="1" ht="25.9" customHeight="1">
      <c r="B124" s="113"/>
      <c r="D124" s="114" t="s">
        <v>76</v>
      </c>
      <c r="E124" s="115" t="s">
        <v>256</v>
      </c>
      <c r="F124" s="115" t="s">
        <v>1152</v>
      </c>
      <c r="I124" s="116"/>
      <c r="J124" s="117">
        <f>BK124</f>
        <v>0</v>
      </c>
      <c r="L124" s="113"/>
      <c r="M124" s="118"/>
      <c r="P124" s="119">
        <f>SUM(P125:P129)</f>
        <v>0</v>
      </c>
      <c r="R124" s="119">
        <f>SUM(R125:R129)</f>
        <v>0.23782500000000001</v>
      </c>
      <c r="T124" s="120">
        <f>SUM(T125:T129)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SUM(BK125:BK129)</f>
        <v>0</v>
      </c>
    </row>
    <row r="125" spans="2:65" s="1" customFormat="1" ht="24.2" customHeight="1">
      <c r="B125" s="28"/>
      <c r="C125" s="123" t="s">
        <v>85</v>
      </c>
      <c r="D125" s="123" t="s">
        <v>223</v>
      </c>
      <c r="E125" s="124" t="s">
        <v>1153</v>
      </c>
      <c r="F125" s="125" t="s">
        <v>1154</v>
      </c>
      <c r="G125" s="126" t="s">
        <v>226</v>
      </c>
      <c r="H125" s="127">
        <v>7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3.2730000000000002E-2</v>
      </c>
      <c r="R125" s="133">
        <f>Q125*H125</f>
        <v>0.22911000000000001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1245</v>
      </c>
    </row>
    <row r="126" spans="2:65" s="1" customFormat="1" ht="11.25">
      <c r="B126" s="28"/>
      <c r="D126" s="137" t="s">
        <v>229</v>
      </c>
      <c r="F126" s="138" t="s">
        <v>1156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24.2" customHeight="1">
      <c r="B127" s="28"/>
      <c r="C127" s="123" t="s">
        <v>87</v>
      </c>
      <c r="D127" s="123" t="s">
        <v>223</v>
      </c>
      <c r="E127" s="124" t="s">
        <v>1157</v>
      </c>
      <c r="F127" s="125" t="s">
        <v>1158</v>
      </c>
      <c r="G127" s="126" t="s">
        <v>338</v>
      </c>
      <c r="H127" s="127">
        <v>5.81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1.5E-3</v>
      </c>
      <c r="R127" s="133">
        <f>Q127*H127</f>
        <v>8.7149999999999988E-3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1246</v>
      </c>
    </row>
    <row r="128" spans="2:65" s="1" customFormat="1" ht="11.25">
      <c r="B128" s="28"/>
      <c r="D128" s="137" t="s">
        <v>229</v>
      </c>
      <c r="F128" s="138" t="s">
        <v>1160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1" customFormat="1" ht="11.25">
      <c r="B129" s="141"/>
      <c r="D129" s="142" t="s">
        <v>247</v>
      </c>
      <c r="E129" s="148" t="s">
        <v>1</v>
      </c>
      <c r="F129" s="143" t="s">
        <v>1161</v>
      </c>
      <c r="H129" s="144">
        <v>5.81</v>
      </c>
      <c r="I129" s="145"/>
      <c r="L129" s="141"/>
      <c r="M129" s="146"/>
      <c r="T129" s="147"/>
      <c r="AT129" s="148" t="s">
        <v>247</v>
      </c>
      <c r="AU129" s="148" t="s">
        <v>85</v>
      </c>
      <c r="AV129" s="11" t="s">
        <v>87</v>
      </c>
      <c r="AW129" s="11" t="s">
        <v>32</v>
      </c>
      <c r="AX129" s="11" t="s">
        <v>85</v>
      </c>
      <c r="AY129" s="148" t="s">
        <v>222</v>
      </c>
    </row>
    <row r="130" spans="2:65" s="10" customFormat="1" ht="25.9" customHeight="1">
      <c r="B130" s="113"/>
      <c r="D130" s="114" t="s">
        <v>76</v>
      </c>
      <c r="E130" s="115" t="s">
        <v>220</v>
      </c>
      <c r="F130" s="115" t="s">
        <v>221</v>
      </c>
      <c r="I130" s="116"/>
      <c r="J130" s="117">
        <f>BK130</f>
        <v>0</v>
      </c>
      <c r="L130" s="113"/>
      <c r="M130" s="118"/>
      <c r="P130" s="119">
        <f>SUM(P131:P135)</f>
        <v>0</v>
      </c>
      <c r="R130" s="119">
        <f>SUM(R131:R135)</f>
        <v>0</v>
      </c>
      <c r="T130" s="120">
        <f>SUM(T131:T135)</f>
        <v>0.27626200000000001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SUM(BK131:BK135)</f>
        <v>0</v>
      </c>
    </row>
    <row r="131" spans="2:65" s="1" customFormat="1" ht="44.25" customHeight="1">
      <c r="B131" s="28"/>
      <c r="C131" s="123" t="s">
        <v>238</v>
      </c>
      <c r="D131" s="123" t="s">
        <v>223</v>
      </c>
      <c r="E131" s="124" t="s">
        <v>1118</v>
      </c>
      <c r="F131" s="125" t="s">
        <v>1119</v>
      </c>
      <c r="G131" s="126" t="s">
        <v>226</v>
      </c>
      <c r="H131" s="127">
        <v>2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3.5000000000000003E-2</v>
      </c>
      <c r="T131" s="134">
        <f>S131*H131</f>
        <v>7.0000000000000007E-2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1247</v>
      </c>
    </row>
    <row r="132" spans="2:65" s="1" customFormat="1" ht="11.25">
      <c r="B132" s="28"/>
      <c r="D132" s="137" t="s">
        <v>229</v>
      </c>
      <c r="F132" s="138" t="s">
        <v>1248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7.9" customHeight="1">
      <c r="B133" s="28"/>
      <c r="C133" s="123" t="s">
        <v>227</v>
      </c>
      <c r="D133" s="123" t="s">
        <v>223</v>
      </c>
      <c r="E133" s="124" t="s">
        <v>1162</v>
      </c>
      <c r="F133" s="125" t="s">
        <v>1163</v>
      </c>
      <c r="G133" s="126" t="s">
        <v>226</v>
      </c>
      <c r="H133" s="127">
        <v>3.274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6.3E-2</v>
      </c>
      <c r="T133" s="134">
        <f>S133*H133</f>
        <v>0.206262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1249</v>
      </c>
    </row>
    <row r="134" spans="2:65" s="1" customFormat="1" ht="11.25">
      <c r="B134" s="28"/>
      <c r="D134" s="137" t="s">
        <v>229</v>
      </c>
      <c r="F134" s="138" t="s">
        <v>1165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1" customFormat="1" ht="11.25">
      <c r="B135" s="141"/>
      <c r="D135" s="142" t="s">
        <v>247</v>
      </c>
      <c r="E135" s="148" t="s">
        <v>1</v>
      </c>
      <c r="F135" s="143" t="s">
        <v>1166</v>
      </c>
      <c r="H135" s="144">
        <v>3.274</v>
      </c>
      <c r="I135" s="145"/>
      <c r="L135" s="141"/>
      <c r="M135" s="146"/>
      <c r="T135" s="147"/>
      <c r="AT135" s="148" t="s">
        <v>247</v>
      </c>
      <c r="AU135" s="148" t="s">
        <v>85</v>
      </c>
      <c r="AV135" s="11" t="s">
        <v>87</v>
      </c>
      <c r="AW135" s="11" t="s">
        <v>32</v>
      </c>
      <c r="AX135" s="11" t="s">
        <v>85</v>
      </c>
      <c r="AY135" s="148" t="s">
        <v>222</v>
      </c>
    </row>
    <row r="136" spans="2:65" s="10" customFormat="1" ht="25.9" customHeight="1">
      <c r="B136" s="113"/>
      <c r="D136" s="114" t="s">
        <v>76</v>
      </c>
      <c r="E136" s="115" t="s">
        <v>231</v>
      </c>
      <c r="F136" s="115" t="s">
        <v>1167</v>
      </c>
      <c r="I136" s="116"/>
      <c r="J136" s="117">
        <f>BK136</f>
        <v>0</v>
      </c>
      <c r="L136" s="113"/>
      <c r="M136" s="118"/>
      <c r="P136" s="119">
        <f>SUM(P137:P145)</f>
        <v>0</v>
      </c>
      <c r="R136" s="119">
        <f>SUM(R137:R145)</f>
        <v>0</v>
      </c>
      <c r="T136" s="120">
        <f>SUM(T137:T145)</f>
        <v>0</v>
      </c>
      <c r="AR136" s="114" t="s">
        <v>85</v>
      </c>
      <c r="AT136" s="121" t="s">
        <v>76</v>
      </c>
      <c r="AU136" s="121" t="s">
        <v>77</v>
      </c>
      <c r="AY136" s="114" t="s">
        <v>222</v>
      </c>
      <c r="BK136" s="122">
        <f>SUM(BK137:BK145)</f>
        <v>0</v>
      </c>
    </row>
    <row r="137" spans="2:65" s="1" customFormat="1" ht="37.9" customHeight="1">
      <c r="B137" s="28"/>
      <c r="C137" s="123" t="s">
        <v>249</v>
      </c>
      <c r="D137" s="123" t="s">
        <v>223</v>
      </c>
      <c r="E137" s="124" t="s">
        <v>1168</v>
      </c>
      <c r="F137" s="125" t="s">
        <v>1169</v>
      </c>
      <c r="G137" s="126" t="s">
        <v>235</v>
      </c>
      <c r="H137" s="127">
        <v>0.27800000000000002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227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227</v>
      </c>
      <c r="BM137" s="135" t="s">
        <v>1250</v>
      </c>
    </row>
    <row r="138" spans="2:65" s="1" customFormat="1" ht="11.25">
      <c r="B138" s="28"/>
      <c r="D138" s="137" t="s">
        <v>229</v>
      </c>
      <c r="F138" s="138" t="s">
        <v>1171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3" customHeight="1">
      <c r="B139" s="28"/>
      <c r="C139" s="123" t="s">
        <v>256</v>
      </c>
      <c r="D139" s="123" t="s">
        <v>223</v>
      </c>
      <c r="E139" s="124" t="s">
        <v>239</v>
      </c>
      <c r="F139" s="125" t="s">
        <v>240</v>
      </c>
      <c r="G139" s="126" t="s">
        <v>235</v>
      </c>
      <c r="H139" s="127">
        <v>0.27800000000000002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227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227</v>
      </c>
      <c r="BM139" s="135" t="s">
        <v>1251</v>
      </c>
    </row>
    <row r="140" spans="2:65" s="1" customFormat="1" ht="11.25">
      <c r="B140" s="28"/>
      <c r="D140" s="137" t="s">
        <v>229</v>
      </c>
      <c r="F140" s="138" t="s">
        <v>242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243</v>
      </c>
      <c r="F141" s="125" t="s">
        <v>244</v>
      </c>
      <c r="G141" s="126" t="s">
        <v>235</v>
      </c>
      <c r="H141" s="127">
        <v>3.8919999999999999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227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227</v>
      </c>
      <c r="BM141" s="135" t="s">
        <v>1252</v>
      </c>
    </row>
    <row r="142" spans="2:65" s="1" customFormat="1" ht="11.25">
      <c r="B142" s="28"/>
      <c r="D142" s="137" t="s">
        <v>229</v>
      </c>
      <c r="F142" s="138" t="s">
        <v>246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1" customFormat="1" ht="11.25">
      <c r="B143" s="141"/>
      <c r="D143" s="142" t="s">
        <v>247</v>
      </c>
      <c r="F143" s="143" t="s">
        <v>1253</v>
      </c>
      <c r="H143" s="144">
        <v>3.8919999999999999</v>
      </c>
      <c r="I143" s="145"/>
      <c r="L143" s="141"/>
      <c r="M143" s="146"/>
      <c r="T143" s="147"/>
      <c r="AT143" s="148" t="s">
        <v>247</v>
      </c>
      <c r="AU143" s="148" t="s">
        <v>85</v>
      </c>
      <c r="AV143" s="11" t="s">
        <v>87</v>
      </c>
      <c r="AW143" s="11" t="s">
        <v>4</v>
      </c>
      <c r="AX143" s="11" t="s">
        <v>85</v>
      </c>
      <c r="AY143" s="148" t="s">
        <v>222</v>
      </c>
    </row>
    <row r="144" spans="2:65" s="1" customFormat="1" ht="44.25" customHeight="1">
      <c r="B144" s="28"/>
      <c r="C144" s="123" t="s">
        <v>268</v>
      </c>
      <c r="D144" s="123" t="s">
        <v>223</v>
      </c>
      <c r="E144" s="124" t="s">
        <v>1175</v>
      </c>
      <c r="F144" s="125" t="s">
        <v>1176</v>
      </c>
      <c r="G144" s="126" t="s">
        <v>235</v>
      </c>
      <c r="H144" s="127">
        <v>0.20599999999999999</v>
      </c>
      <c r="I144" s="128"/>
      <c r="J144" s="129">
        <f>ROUND(I144*H144,2)</f>
        <v>0</v>
      </c>
      <c r="K144" s="130"/>
      <c r="L144" s="28"/>
      <c r="M144" s="131" t="s">
        <v>1</v>
      </c>
      <c r="N144" s="132" t="s">
        <v>42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227</v>
      </c>
      <c r="AT144" s="135" t="s">
        <v>223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227</v>
      </c>
      <c r="BM144" s="135" t="s">
        <v>1254</v>
      </c>
    </row>
    <row r="145" spans="2:65" s="1" customFormat="1" ht="11.25">
      <c r="B145" s="28"/>
      <c r="D145" s="137" t="s">
        <v>229</v>
      </c>
      <c r="F145" s="138" t="s">
        <v>1178</v>
      </c>
      <c r="I145" s="139"/>
      <c r="L145" s="28"/>
      <c r="M145" s="140"/>
      <c r="T145" s="52"/>
      <c r="AT145" s="13" t="s">
        <v>229</v>
      </c>
      <c r="AU145" s="13" t="s">
        <v>85</v>
      </c>
    </row>
    <row r="146" spans="2:65" s="10" customFormat="1" ht="25.9" customHeight="1">
      <c r="B146" s="113"/>
      <c r="D146" s="114" t="s">
        <v>76</v>
      </c>
      <c r="E146" s="115" t="s">
        <v>1179</v>
      </c>
      <c r="F146" s="115" t="s">
        <v>1180</v>
      </c>
      <c r="I146" s="116"/>
      <c r="J146" s="117">
        <f>BK146</f>
        <v>0</v>
      </c>
      <c r="L146" s="113"/>
      <c r="M146" s="118"/>
      <c r="P146" s="119">
        <f>SUM(P147:P148)</f>
        <v>0</v>
      </c>
      <c r="R146" s="119">
        <f>SUM(R147:R148)</f>
        <v>0</v>
      </c>
      <c r="T146" s="120">
        <f>SUM(T147:T148)</f>
        <v>0</v>
      </c>
      <c r="AR146" s="114" t="s">
        <v>85</v>
      </c>
      <c r="AT146" s="121" t="s">
        <v>76</v>
      </c>
      <c r="AU146" s="121" t="s">
        <v>77</v>
      </c>
      <c r="AY146" s="114" t="s">
        <v>222</v>
      </c>
      <c r="BK146" s="122">
        <f>SUM(BK147:BK148)</f>
        <v>0</v>
      </c>
    </row>
    <row r="147" spans="2:65" s="1" customFormat="1" ht="55.5" customHeight="1">
      <c r="B147" s="28"/>
      <c r="C147" s="123" t="s">
        <v>220</v>
      </c>
      <c r="D147" s="123" t="s">
        <v>223</v>
      </c>
      <c r="E147" s="124" t="s">
        <v>1181</v>
      </c>
      <c r="F147" s="125" t="s">
        <v>1182</v>
      </c>
      <c r="G147" s="126" t="s">
        <v>235</v>
      </c>
      <c r="H147" s="127">
        <v>0.23799999999999999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227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227</v>
      </c>
      <c r="BM147" s="135" t="s">
        <v>1113</v>
      </c>
    </row>
    <row r="148" spans="2:65" s="1" customFormat="1" ht="11.25">
      <c r="B148" s="28"/>
      <c r="D148" s="137" t="s">
        <v>229</v>
      </c>
      <c r="F148" s="138" t="s">
        <v>1184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0" customFormat="1" ht="25.9" customHeight="1">
      <c r="B149" s="113"/>
      <c r="D149" s="114" t="s">
        <v>76</v>
      </c>
      <c r="E149" s="115" t="s">
        <v>1100</v>
      </c>
      <c r="F149" s="115" t="s">
        <v>1101</v>
      </c>
      <c r="I149" s="116"/>
      <c r="J149" s="117">
        <f>BK149</f>
        <v>0</v>
      </c>
      <c r="L149" s="113"/>
      <c r="M149" s="118"/>
      <c r="P149" s="119">
        <f>SUM(P150:P156)</f>
        <v>0</v>
      </c>
      <c r="R149" s="119">
        <f>SUM(R150:R156)</f>
        <v>3.3E-4</v>
      </c>
      <c r="T149" s="120">
        <f>SUM(T150:T156)</f>
        <v>0</v>
      </c>
      <c r="AR149" s="114" t="s">
        <v>87</v>
      </c>
      <c r="AT149" s="121" t="s">
        <v>76</v>
      </c>
      <c r="AU149" s="121" t="s">
        <v>77</v>
      </c>
      <c r="AY149" s="114" t="s">
        <v>222</v>
      </c>
      <c r="BK149" s="122">
        <f>SUM(BK150:BK156)</f>
        <v>0</v>
      </c>
    </row>
    <row r="150" spans="2:65" s="1" customFormat="1" ht="24.2" customHeight="1">
      <c r="B150" s="28"/>
      <c r="C150" s="123" t="s">
        <v>278</v>
      </c>
      <c r="D150" s="123" t="s">
        <v>223</v>
      </c>
      <c r="E150" s="124" t="s">
        <v>1185</v>
      </c>
      <c r="F150" s="125" t="s">
        <v>1186</v>
      </c>
      <c r="G150" s="126" t="s">
        <v>259</v>
      </c>
      <c r="H150" s="127">
        <v>1</v>
      </c>
      <c r="I150" s="128"/>
      <c r="J150" s="129">
        <f>ROUND(I150*H150,2)</f>
        <v>0</v>
      </c>
      <c r="K150" s="130"/>
      <c r="L150" s="28"/>
      <c r="M150" s="131" t="s">
        <v>1</v>
      </c>
      <c r="N150" s="132" t="s">
        <v>42</v>
      </c>
      <c r="P150" s="133">
        <f>O150*H150</f>
        <v>0</v>
      </c>
      <c r="Q150" s="133">
        <v>3.3E-4</v>
      </c>
      <c r="R150" s="133">
        <f>Q150*H150</f>
        <v>3.3E-4</v>
      </c>
      <c r="S150" s="133">
        <v>0</v>
      </c>
      <c r="T150" s="134">
        <f>S150*H150</f>
        <v>0</v>
      </c>
      <c r="AR150" s="135" t="s">
        <v>260</v>
      </c>
      <c r="AT150" s="135" t="s">
        <v>223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1255</v>
      </c>
    </row>
    <row r="151" spans="2:65" s="1" customFormat="1" ht="11.25">
      <c r="B151" s="28"/>
      <c r="D151" s="137" t="s">
        <v>229</v>
      </c>
      <c r="F151" s="138" t="s">
        <v>1188</v>
      </c>
      <c r="I151" s="139"/>
      <c r="L151" s="28"/>
      <c r="M151" s="140"/>
      <c r="T151" s="52"/>
      <c r="AT151" s="13" t="s">
        <v>229</v>
      </c>
      <c r="AU151" s="13" t="s">
        <v>85</v>
      </c>
    </row>
    <row r="152" spans="2:65" s="1" customFormat="1" ht="62.65" customHeight="1">
      <c r="B152" s="28"/>
      <c r="C152" s="149" t="s">
        <v>282</v>
      </c>
      <c r="D152" s="149" t="s">
        <v>269</v>
      </c>
      <c r="E152" s="150" t="s">
        <v>1189</v>
      </c>
      <c r="F152" s="151" t="s">
        <v>1190</v>
      </c>
      <c r="G152" s="152" t="s">
        <v>226</v>
      </c>
      <c r="H152" s="153">
        <v>3.27</v>
      </c>
      <c r="I152" s="154"/>
      <c r="J152" s="155">
        <f>ROUND(I152*H152,2)</f>
        <v>0</v>
      </c>
      <c r="K152" s="156"/>
      <c r="L152" s="157"/>
      <c r="M152" s="158" t="s">
        <v>1</v>
      </c>
      <c r="N152" s="159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272</v>
      </c>
      <c r="AT152" s="135" t="s">
        <v>269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1256</v>
      </c>
    </row>
    <row r="153" spans="2:65" s="1" customFormat="1" ht="24.2" customHeight="1">
      <c r="B153" s="28"/>
      <c r="C153" s="123" t="s">
        <v>8</v>
      </c>
      <c r="D153" s="123" t="s">
        <v>223</v>
      </c>
      <c r="E153" s="124" t="s">
        <v>1192</v>
      </c>
      <c r="F153" s="125" t="s">
        <v>1193</v>
      </c>
      <c r="G153" s="126" t="s">
        <v>259</v>
      </c>
      <c r="H153" s="127">
        <v>1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1257</v>
      </c>
    </row>
    <row r="154" spans="2:65" s="1" customFormat="1" ht="11.25">
      <c r="B154" s="28"/>
      <c r="D154" s="137" t="s">
        <v>229</v>
      </c>
      <c r="F154" s="138" t="s">
        <v>1195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55.5" customHeight="1">
      <c r="B155" s="28"/>
      <c r="C155" s="123" t="s">
        <v>290</v>
      </c>
      <c r="D155" s="123" t="s">
        <v>223</v>
      </c>
      <c r="E155" s="124" t="s">
        <v>1196</v>
      </c>
      <c r="F155" s="125" t="s">
        <v>1197</v>
      </c>
      <c r="G155" s="126" t="s">
        <v>302</v>
      </c>
      <c r="H155" s="160"/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1258</v>
      </c>
    </row>
    <row r="156" spans="2:65" s="1" customFormat="1" ht="11.25">
      <c r="B156" s="28"/>
      <c r="D156" s="137" t="s">
        <v>229</v>
      </c>
      <c r="F156" s="138" t="s">
        <v>1199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1259</v>
      </c>
      <c r="F157" s="115" t="s">
        <v>1260</v>
      </c>
      <c r="I157" s="116"/>
      <c r="J157" s="117">
        <f>BK157</f>
        <v>0</v>
      </c>
      <c r="L157" s="113"/>
      <c r="M157" s="118"/>
      <c r="P157" s="119">
        <f>SUM(P158:P167)</f>
        <v>0</v>
      </c>
      <c r="R157" s="119">
        <f>SUM(R158:R167)</f>
        <v>6.0999999999999999E-2</v>
      </c>
      <c r="T157" s="120">
        <f>SUM(T158:T167)</f>
        <v>0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SUM(BK158:BK167)</f>
        <v>0</v>
      </c>
    </row>
    <row r="158" spans="2:65" s="1" customFormat="1" ht="24.2" customHeight="1">
      <c r="B158" s="28"/>
      <c r="C158" s="123" t="s">
        <v>294</v>
      </c>
      <c r="D158" s="123" t="s">
        <v>223</v>
      </c>
      <c r="E158" s="124" t="s">
        <v>1261</v>
      </c>
      <c r="F158" s="125" t="s">
        <v>1262</v>
      </c>
      <c r="G158" s="126" t="s">
        <v>226</v>
      </c>
      <c r="H158" s="127">
        <v>2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2.9999999999999997E-4</v>
      </c>
      <c r="R158" s="133">
        <f>Q158*H158</f>
        <v>5.9999999999999995E-4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1263</v>
      </c>
    </row>
    <row r="159" spans="2:65" s="1" customFormat="1" ht="11.25">
      <c r="B159" s="28"/>
      <c r="D159" s="137" t="s">
        <v>229</v>
      </c>
      <c r="F159" s="138" t="s">
        <v>1264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33" customHeight="1">
      <c r="B160" s="28"/>
      <c r="C160" s="123" t="s">
        <v>299</v>
      </c>
      <c r="D160" s="123" t="s">
        <v>223</v>
      </c>
      <c r="E160" s="124" t="s">
        <v>1265</v>
      </c>
      <c r="F160" s="125" t="s">
        <v>1266</v>
      </c>
      <c r="G160" s="126" t="s">
        <v>226</v>
      </c>
      <c r="H160" s="127">
        <v>2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1267</v>
      </c>
    </row>
    <row r="161" spans="2:65" s="1" customFormat="1" ht="11.25">
      <c r="B161" s="28"/>
      <c r="D161" s="137" t="s">
        <v>229</v>
      </c>
      <c r="F161" s="138" t="s">
        <v>1268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1269</v>
      </c>
      <c r="F162" s="125" t="s">
        <v>1270</v>
      </c>
      <c r="G162" s="126" t="s">
        <v>226</v>
      </c>
      <c r="H162" s="127">
        <v>2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6.0000000000000001E-3</v>
      </c>
      <c r="R162" s="133">
        <f>Q162*H162</f>
        <v>1.2E-2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1009</v>
      </c>
    </row>
    <row r="163" spans="2:65" s="1" customFormat="1" ht="11.25">
      <c r="B163" s="28"/>
      <c r="D163" s="137" t="s">
        <v>229</v>
      </c>
      <c r="F163" s="138" t="s">
        <v>1271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33" customHeight="1">
      <c r="B164" s="28"/>
      <c r="C164" s="149" t="s">
        <v>311</v>
      </c>
      <c r="D164" s="149" t="s">
        <v>269</v>
      </c>
      <c r="E164" s="150" t="s">
        <v>1272</v>
      </c>
      <c r="F164" s="151" t="s">
        <v>1273</v>
      </c>
      <c r="G164" s="152" t="s">
        <v>226</v>
      </c>
      <c r="H164" s="153">
        <v>2.2000000000000002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2.1999999999999999E-2</v>
      </c>
      <c r="R164" s="133">
        <f>Q164*H164</f>
        <v>4.8399999999999999E-2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1274</v>
      </c>
    </row>
    <row r="165" spans="2:65" s="11" customFormat="1" ht="11.25">
      <c r="B165" s="141"/>
      <c r="D165" s="142" t="s">
        <v>247</v>
      </c>
      <c r="F165" s="143" t="s">
        <v>1275</v>
      </c>
      <c r="H165" s="144">
        <v>2.2000000000000002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55.5" customHeight="1">
      <c r="B166" s="28"/>
      <c r="C166" s="123" t="s">
        <v>316</v>
      </c>
      <c r="D166" s="123" t="s">
        <v>223</v>
      </c>
      <c r="E166" s="124" t="s">
        <v>1276</v>
      </c>
      <c r="F166" s="125" t="s">
        <v>1277</v>
      </c>
      <c r="G166" s="126" t="s">
        <v>302</v>
      </c>
      <c r="H166" s="160"/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1278</v>
      </c>
    </row>
    <row r="167" spans="2:65" s="1" customFormat="1" ht="11.25">
      <c r="B167" s="28"/>
      <c r="D167" s="137" t="s">
        <v>229</v>
      </c>
      <c r="F167" s="138" t="s">
        <v>1279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0" customFormat="1" ht="25.9" customHeight="1">
      <c r="B168" s="113"/>
      <c r="D168" s="114" t="s">
        <v>76</v>
      </c>
      <c r="E168" s="115" t="s">
        <v>389</v>
      </c>
      <c r="F168" s="115" t="s">
        <v>390</v>
      </c>
      <c r="I168" s="116"/>
      <c r="J168" s="117">
        <f>BK168</f>
        <v>0</v>
      </c>
      <c r="L168" s="113"/>
      <c r="M168" s="118"/>
      <c r="P168" s="119">
        <f>SUM(P169:P176)</f>
        <v>0</v>
      </c>
      <c r="R168" s="119">
        <f>SUM(R169:R176)</f>
        <v>1.022E-2</v>
      </c>
      <c r="T168" s="120">
        <f>SUM(T169:T176)</f>
        <v>2.1700000000000001E-3</v>
      </c>
      <c r="AR168" s="114" t="s">
        <v>87</v>
      </c>
      <c r="AT168" s="121" t="s">
        <v>76</v>
      </c>
      <c r="AU168" s="121" t="s">
        <v>77</v>
      </c>
      <c r="AY168" s="114" t="s">
        <v>222</v>
      </c>
      <c r="BK168" s="122">
        <f>SUM(BK169:BK176)</f>
        <v>0</v>
      </c>
    </row>
    <row r="169" spans="2:65" s="1" customFormat="1" ht="16.5" customHeight="1">
      <c r="B169" s="28"/>
      <c r="C169" s="123" t="s">
        <v>321</v>
      </c>
      <c r="D169" s="123" t="s">
        <v>223</v>
      </c>
      <c r="E169" s="124" t="s">
        <v>391</v>
      </c>
      <c r="F169" s="125" t="s">
        <v>392</v>
      </c>
      <c r="G169" s="126" t="s">
        <v>226</v>
      </c>
      <c r="H169" s="127">
        <v>7</v>
      </c>
      <c r="I169" s="128"/>
      <c r="J169" s="129">
        <f>ROUND(I169*H169,2)</f>
        <v>0</v>
      </c>
      <c r="K169" s="130"/>
      <c r="L169" s="28"/>
      <c r="M169" s="131" t="s">
        <v>1</v>
      </c>
      <c r="N169" s="132" t="s">
        <v>42</v>
      </c>
      <c r="P169" s="133">
        <f>O169*H169</f>
        <v>0</v>
      </c>
      <c r="Q169" s="133">
        <v>1E-3</v>
      </c>
      <c r="R169" s="133">
        <f>Q169*H169</f>
        <v>7.0000000000000001E-3</v>
      </c>
      <c r="S169" s="133">
        <v>3.1E-4</v>
      </c>
      <c r="T169" s="134">
        <f>S169*H169</f>
        <v>2.1700000000000001E-3</v>
      </c>
      <c r="AR169" s="135" t="s">
        <v>260</v>
      </c>
      <c r="AT169" s="135" t="s">
        <v>223</v>
      </c>
      <c r="AU169" s="135" t="s">
        <v>85</v>
      </c>
      <c r="AY169" s="13" t="s">
        <v>222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85</v>
      </c>
      <c r="BK169" s="136">
        <f>ROUND(I169*H169,2)</f>
        <v>0</v>
      </c>
      <c r="BL169" s="13" t="s">
        <v>260</v>
      </c>
      <c r="BM169" s="135" t="s">
        <v>1117</v>
      </c>
    </row>
    <row r="170" spans="2:65" s="1" customFormat="1" ht="11.25">
      <c r="B170" s="28"/>
      <c r="D170" s="137" t="s">
        <v>229</v>
      </c>
      <c r="F170" s="138" t="s">
        <v>493</v>
      </c>
      <c r="I170" s="139"/>
      <c r="L170" s="28"/>
      <c r="M170" s="140"/>
      <c r="T170" s="52"/>
      <c r="AT170" s="13" t="s">
        <v>229</v>
      </c>
      <c r="AU170" s="13" t="s">
        <v>85</v>
      </c>
    </row>
    <row r="171" spans="2:65" s="1" customFormat="1" ht="24.2" customHeight="1">
      <c r="B171" s="28"/>
      <c r="C171" s="123" t="s">
        <v>326</v>
      </c>
      <c r="D171" s="123" t="s">
        <v>223</v>
      </c>
      <c r="E171" s="124" t="s">
        <v>396</v>
      </c>
      <c r="F171" s="125" t="s">
        <v>397</v>
      </c>
      <c r="G171" s="126" t="s">
        <v>226</v>
      </c>
      <c r="H171" s="127">
        <v>7</v>
      </c>
      <c r="I171" s="128"/>
      <c r="J171" s="129">
        <f>ROUND(I171*H171,2)</f>
        <v>0</v>
      </c>
      <c r="K171" s="130"/>
      <c r="L171" s="28"/>
      <c r="M171" s="131" t="s">
        <v>1</v>
      </c>
      <c r="N171" s="132" t="s">
        <v>42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260</v>
      </c>
      <c r="AT171" s="135" t="s">
        <v>223</v>
      </c>
      <c r="AU171" s="135" t="s">
        <v>85</v>
      </c>
      <c r="AY171" s="13" t="s">
        <v>222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85</v>
      </c>
      <c r="BK171" s="136">
        <f>ROUND(I171*H171,2)</f>
        <v>0</v>
      </c>
      <c r="BL171" s="13" t="s">
        <v>260</v>
      </c>
      <c r="BM171" s="135" t="s">
        <v>1280</v>
      </c>
    </row>
    <row r="172" spans="2:65" s="1" customFormat="1" ht="11.25">
      <c r="B172" s="28"/>
      <c r="D172" s="137" t="s">
        <v>229</v>
      </c>
      <c r="F172" s="138" t="s">
        <v>495</v>
      </c>
      <c r="I172" s="139"/>
      <c r="L172" s="28"/>
      <c r="M172" s="140"/>
      <c r="T172" s="52"/>
      <c r="AT172" s="13" t="s">
        <v>229</v>
      </c>
      <c r="AU172" s="13" t="s">
        <v>85</v>
      </c>
    </row>
    <row r="173" spans="2:65" s="1" customFormat="1" ht="33" customHeight="1">
      <c r="B173" s="28"/>
      <c r="C173" s="123" t="s">
        <v>7</v>
      </c>
      <c r="D173" s="123" t="s">
        <v>223</v>
      </c>
      <c r="E173" s="124" t="s">
        <v>411</v>
      </c>
      <c r="F173" s="125" t="s">
        <v>412</v>
      </c>
      <c r="G173" s="126" t="s">
        <v>226</v>
      </c>
      <c r="H173" s="127">
        <v>7</v>
      </c>
      <c r="I173" s="128"/>
      <c r="J173" s="129">
        <f>ROUND(I173*H173,2)</f>
        <v>0</v>
      </c>
      <c r="K173" s="130"/>
      <c r="L173" s="28"/>
      <c r="M173" s="131" t="s">
        <v>1</v>
      </c>
      <c r="N173" s="132" t="s">
        <v>42</v>
      </c>
      <c r="P173" s="133">
        <f>O173*H173</f>
        <v>0</v>
      </c>
      <c r="Q173" s="133">
        <v>2.0000000000000001E-4</v>
      </c>
      <c r="R173" s="133">
        <f>Q173*H173</f>
        <v>1.4E-3</v>
      </c>
      <c r="S173" s="133">
        <v>0</v>
      </c>
      <c r="T173" s="134">
        <f>S173*H173</f>
        <v>0</v>
      </c>
      <c r="AR173" s="135" t="s">
        <v>260</v>
      </c>
      <c r="AT173" s="135" t="s">
        <v>223</v>
      </c>
      <c r="AU173" s="135" t="s">
        <v>85</v>
      </c>
      <c r="AY173" s="13" t="s">
        <v>222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85</v>
      </c>
      <c r="BK173" s="136">
        <f>ROUND(I173*H173,2)</f>
        <v>0</v>
      </c>
      <c r="BL173" s="13" t="s">
        <v>260</v>
      </c>
      <c r="BM173" s="135" t="s">
        <v>1281</v>
      </c>
    </row>
    <row r="174" spans="2:65" s="1" customFormat="1" ht="11.25">
      <c r="B174" s="28"/>
      <c r="D174" s="137" t="s">
        <v>229</v>
      </c>
      <c r="F174" s="138" t="s">
        <v>500</v>
      </c>
      <c r="I174" s="139"/>
      <c r="L174" s="28"/>
      <c r="M174" s="140"/>
      <c r="T174" s="52"/>
      <c r="AT174" s="13" t="s">
        <v>229</v>
      </c>
      <c r="AU174" s="13" t="s">
        <v>85</v>
      </c>
    </row>
    <row r="175" spans="2:65" s="1" customFormat="1" ht="37.9" customHeight="1">
      <c r="B175" s="28"/>
      <c r="C175" s="123" t="s">
        <v>335</v>
      </c>
      <c r="D175" s="123" t="s">
        <v>223</v>
      </c>
      <c r="E175" s="124" t="s">
        <v>416</v>
      </c>
      <c r="F175" s="125" t="s">
        <v>417</v>
      </c>
      <c r="G175" s="126" t="s">
        <v>226</v>
      </c>
      <c r="H175" s="127">
        <v>7</v>
      </c>
      <c r="I175" s="128"/>
      <c r="J175" s="129">
        <f>ROUND(I175*H175,2)</f>
        <v>0</v>
      </c>
      <c r="K175" s="130"/>
      <c r="L175" s="28"/>
      <c r="M175" s="131" t="s">
        <v>1</v>
      </c>
      <c r="N175" s="132" t="s">
        <v>42</v>
      </c>
      <c r="P175" s="133">
        <f>O175*H175</f>
        <v>0</v>
      </c>
      <c r="Q175" s="133">
        <v>2.5999999999999998E-4</v>
      </c>
      <c r="R175" s="133">
        <f>Q175*H175</f>
        <v>1.8199999999999998E-3</v>
      </c>
      <c r="S175" s="133">
        <v>0</v>
      </c>
      <c r="T175" s="134">
        <f>S175*H175</f>
        <v>0</v>
      </c>
      <c r="AR175" s="135" t="s">
        <v>260</v>
      </c>
      <c r="AT175" s="135" t="s">
        <v>223</v>
      </c>
      <c r="AU175" s="135" t="s">
        <v>85</v>
      </c>
      <c r="AY175" s="13" t="s">
        <v>222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85</v>
      </c>
      <c r="BK175" s="136">
        <f>ROUND(I175*H175,2)</f>
        <v>0</v>
      </c>
      <c r="BL175" s="13" t="s">
        <v>260</v>
      </c>
      <c r="BM175" s="135" t="s">
        <v>1138</v>
      </c>
    </row>
    <row r="176" spans="2:65" s="1" customFormat="1" ht="11.25">
      <c r="B176" s="28"/>
      <c r="D176" s="137" t="s">
        <v>229</v>
      </c>
      <c r="F176" s="138" t="s">
        <v>502</v>
      </c>
      <c r="I176" s="139"/>
      <c r="L176" s="28"/>
      <c r="M176" s="161"/>
      <c r="N176" s="162"/>
      <c r="O176" s="162"/>
      <c r="P176" s="162"/>
      <c r="Q176" s="162"/>
      <c r="R176" s="162"/>
      <c r="S176" s="162"/>
      <c r="T176" s="163"/>
      <c r="AT176" s="13" t="s">
        <v>229</v>
      </c>
      <c r="AU176" s="13" t="s">
        <v>85</v>
      </c>
    </row>
    <row r="177" spans="2:12" s="1" customFormat="1" ht="6.95" customHeight="1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28"/>
    </row>
  </sheetData>
  <sheetProtection algorithmName="SHA-512" hashValue="8XGApLZcW7RULI/yVDzF0kLh9DxtbhsQS0ZiTNFGL+TJOZZ2k7f8fKx4WKfvyfghjwpfA4+EbwtSa/ldBDvMPw==" saltValue="rA3J7OsrxQdMyyN1t5vutYWEJOHqY2JCUMNa5FY68Y5bAxBtfCsgBRTyTDhCtrcp8L2jSEMvtvi4Ry9xFSck/Q==" spinCount="100000" sheet="1" objects="1" scenarios="1" formatColumns="0" formatRows="0" autoFilter="0"/>
  <autoFilter ref="C122:K176" xr:uid="{00000000-0009-0000-0000-00002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2200-000000000000}"/>
    <hyperlink ref="F128" r:id="rId2" xr:uid="{00000000-0004-0000-2200-000001000000}"/>
    <hyperlink ref="F132" r:id="rId3" xr:uid="{00000000-0004-0000-2200-000002000000}"/>
    <hyperlink ref="F134" r:id="rId4" xr:uid="{00000000-0004-0000-2200-000003000000}"/>
    <hyperlink ref="F138" r:id="rId5" xr:uid="{00000000-0004-0000-2200-000004000000}"/>
    <hyperlink ref="F140" r:id="rId6" xr:uid="{00000000-0004-0000-2200-000005000000}"/>
    <hyperlink ref="F142" r:id="rId7" xr:uid="{00000000-0004-0000-2200-000006000000}"/>
    <hyperlink ref="F145" r:id="rId8" xr:uid="{00000000-0004-0000-2200-000007000000}"/>
    <hyperlink ref="F148" r:id="rId9" xr:uid="{00000000-0004-0000-2200-000008000000}"/>
    <hyperlink ref="F151" r:id="rId10" xr:uid="{00000000-0004-0000-2200-000009000000}"/>
    <hyperlink ref="F154" r:id="rId11" xr:uid="{00000000-0004-0000-2200-00000A000000}"/>
    <hyperlink ref="F156" r:id="rId12" xr:uid="{00000000-0004-0000-2200-00000B000000}"/>
    <hyperlink ref="F159" r:id="rId13" xr:uid="{00000000-0004-0000-2200-00000C000000}"/>
    <hyperlink ref="F161" r:id="rId14" xr:uid="{00000000-0004-0000-2200-00000D000000}"/>
    <hyperlink ref="F163" r:id="rId15" xr:uid="{00000000-0004-0000-2200-00000E000000}"/>
    <hyperlink ref="F167" r:id="rId16" xr:uid="{00000000-0004-0000-2200-00000F000000}"/>
    <hyperlink ref="F170" r:id="rId17" xr:uid="{00000000-0004-0000-2200-000010000000}"/>
    <hyperlink ref="F172" r:id="rId18" xr:uid="{00000000-0004-0000-2200-000011000000}"/>
    <hyperlink ref="F174" r:id="rId19" xr:uid="{00000000-0004-0000-2200-000012000000}"/>
    <hyperlink ref="F176" r:id="rId20" xr:uid="{00000000-0004-0000-22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1282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ROUND((SUM(BE123:BE176)),  2)</f>
        <v>0</v>
      </c>
      <c r="I33" s="88">
        <v>0.21</v>
      </c>
      <c r="J33" s="87">
        <f>ROUND(((SUM(BE123:BE176))*I33),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ROUND((SUM(BF123:BF176)),  2)</f>
        <v>0</v>
      </c>
      <c r="I34" s="88">
        <v>0.12</v>
      </c>
      <c r="J34" s="87">
        <f>ROUND(((SUM(BF123:BF176))*I34),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ROUND((SUM(BG123:BG176)),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ROUND((SUM(BH123:BH176)),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ROUND((SUM(BI123:BI176)),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DV 04 - Chodba 3.NP dveře A (dveře 1530/2140mm)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1149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>
      <c r="B98" s="100"/>
      <c r="D98" s="101" t="s">
        <v>201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1150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1151</v>
      </c>
      <c r="E100" s="102"/>
      <c r="F100" s="102"/>
      <c r="G100" s="102"/>
      <c r="H100" s="102"/>
      <c r="I100" s="102"/>
      <c r="J100" s="103">
        <f>J146</f>
        <v>0</v>
      </c>
      <c r="L100" s="100"/>
    </row>
    <row r="101" spans="2:12" s="8" customFormat="1" ht="24.95" customHeight="1">
      <c r="B101" s="100"/>
      <c r="D101" s="101" t="s">
        <v>1086</v>
      </c>
      <c r="E101" s="102"/>
      <c r="F101" s="102"/>
      <c r="G101" s="102"/>
      <c r="H101" s="102"/>
      <c r="I101" s="102"/>
      <c r="J101" s="103">
        <f>J149</f>
        <v>0</v>
      </c>
      <c r="L101" s="100"/>
    </row>
    <row r="102" spans="2:12" s="8" customFormat="1" ht="24.95" customHeight="1">
      <c r="B102" s="100"/>
      <c r="D102" s="101" t="s">
        <v>1244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J168</f>
        <v>0</v>
      </c>
      <c r="L103" s="100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207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26.25" customHeight="1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>
      <c r="B114" s="28"/>
      <c r="C114" s="23" t="s">
        <v>194</v>
      </c>
      <c r="L114" s="28"/>
    </row>
    <row r="115" spans="2:65" s="1" customFormat="1" ht="16.5" customHeight="1">
      <c r="B115" s="28"/>
      <c r="E115" s="202" t="str">
        <f>E9</f>
        <v>DV 04 - Chodba 3.NP dveře A (dveře 1530/2140mm)</v>
      </c>
      <c r="F115" s="208"/>
      <c r="G115" s="208"/>
      <c r="H115" s="20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>
      <c r="B121" s="28"/>
      <c r="L121" s="28"/>
    </row>
    <row r="122" spans="2:65" s="9" customFormat="1" ht="29.25" customHeight="1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P124+P130+P136+P146+P149+P157+P168</f>
        <v>0</v>
      </c>
      <c r="Q123" s="49"/>
      <c r="R123" s="110">
        <f>R124+R130+R136+R146+R149+R157+R168</f>
        <v>0.30937500000000001</v>
      </c>
      <c r="S123" s="49"/>
      <c r="T123" s="111">
        <f>T124+T130+T136+T146+T149+T157+T168</f>
        <v>0.27843200000000001</v>
      </c>
      <c r="AT123" s="13" t="s">
        <v>76</v>
      </c>
      <c r="AU123" s="13" t="s">
        <v>200</v>
      </c>
      <c r="BK123" s="112">
        <f>BK124+BK130+BK136+BK146+BK149+BK157+BK168</f>
        <v>0</v>
      </c>
    </row>
    <row r="124" spans="2:65" s="10" customFormat="1" ht="25.9" customHeight="1">
      <c r="B124" s="113"/>
      <c r="D124" s="114" t="s">
        <v>76</v>
      </c>
      <c r="E124" s="115" t="s">
        <v>256</v>
      </c>
      <c r="F124" s="115" t="s">
        <v>1152</v>
      </c>
      <c r="I124" s="116"/>
      <c r="J124" s="117">
        <f>BK124</f>
        <v>0</v>
      </c>
      <c r="L124" s="113"/>
      <c r="M124" s="118"/>
      <c r="P124" s="119">
        <f>SUM(P125:P129)</f>
        <v>0</v>
      </c>
      <c r="R124" s="119">
        <f>SUM(R125:R129)</f>
        <v>0.23782500000000001</v>
      </c>
      <c r="T124" s="120">
        <f>SUM(T125:T129)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SUM(BK125:BK129)</f>
        <v>0</v>
      </c>
    </row>
    <row r="125" spans="2:65" s="1" customFormat="1" ht="24.2" customHeight="1">
      <c r="B125" s="28"/>
      <c r="C125" s="123" t="s">
        <v>85</v>
      </c>
      <c r="D125" s="123" t="s">
        <v>223</v>
      </c>
      <c r="E125" s="124" t="s">
        <v>1153</v>
      </c>
      <c r="F125" s="125" t="s">
        <v>1154</v>
      </c>
      <c r="G125" s="126" t="s">
        <v>226</v>
      </c>
      <c r="H125" s="127">
        <v>7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3.2730000000000002E-2</v>
      </c>
      <c r="R125" s="133">
        <f>Q125*H125</f>
        <v>0.22911000000000001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1283</v>
      </c>
    </row>
    <row r="126" spans="2:65" s="1" customFormat="1" ht="11.25">
      <c r="B126" s="28"/>
      <c r="D126" s="137" t="s">
        <v>229</v>
      </c>
      <c r="F126" s="138" t="s">
        <v>1156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24.2" customHeight="1">
      <c r="B127" s="28"/>
      <c r="C127" s="123" t="s">
        <v>87</v>
      </c>
      <c r="D127" s="123" t="s">
        <v>223</v>
      </c>
      <c r="E127" s="124" t="s">
        <v>1157</v>
      </c>
      <c r="F127" s="125" t="s">
        <v>1158</v>
      </c>
      <c r="G127" s="126" t="s">
        <v>338</v>
      </c>
      <c r="H127" s="127">
        <v>5.81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1.5E-3</v>
      </c>
      <c r="R127" s="133">
        <f>Q127*H127</f>
        <v>8.7149999999999988E-3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1284</v>
      </c>
    </row>
    <row r="128" spans="2:65" s="1" customFormat="1" ht="11.25">
      <c r="B128" s="28"/>
      <c r="D128" s="137" t="s">
        <v>229</v>
      </c>
      <c r="F128" s="138" t="s">
        <v>1160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1" customFormat="1" ht="11.25">
      <c r="B129" s="141"/>
      <c r="D129" s="142" t="s">
        <v>247</v>
      </c>
      <c r="E129" s="148" t="s">
        <v>1</v>
      </c>
      <c r="F129" s="143" t="s">
        <v>1161</v>
      </c>
      <c r="H129" s="144">
        <v>5.81</v>
      </c>
      <c r="I129" s="145"/>
      <c r="L129" s="141"/>
      <c r="M129" s="146"/>
      <c r="T129" s="147"/>
      <c r="AT129" s="148" t="s">
        <v>247</v>
      </c>
      <c r="AU129" s="148" t="s">
        <v>85</v>
      </c>
      <c r="AV129" s="11" t="s">
        <v>87</v>
      </c>
      <c r="AW129" s="11" t="s">
        <v>32</v>
      </c>
      <c r="AX129" s="11" t="s">
        <v>85</v>
      </c>
      <c r="AY129" s="148" t="s">
        <v>222</v>
      </c>
    </row>
    <row r="130" spans="2:65" s="10" customFormat="1" ht="25.9" customHeight="1">
      <c r="B130" s="113"/>
      <c r="D130" s="114" t="s">
        <v>76</v>
      </c>
      <c r="E130" s="115" t="s">
        <v>220</v>
      </c>
      <c r="F130" s="115" t="s">
        <v>221</v>
      </c>
      <c r="I130" s="116"/>
      <c r="J130" s="117">
        <f>BK130</f>
        <v>0</v>
      </c>
      <c r="L130" s="113"/>
      <c r="M130" s="118"/>
      <c r="P130" s="119">
        <f>SUM(P131:P135)</f>
        <v>0</v>
      </c>
      <c r="R130" s="119">
        <f>SUM(R131:R135)</f>
        <v>0</v>
      </c>
      <c r="T130" s="120">
        <f>SUM(T131:T135)</f>
        <v>0.27626200000000001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SUM(BK131:BK135)</f>
        <v>0</v>
      </c>
    </row>
    <row r="131" spans="2:65" s="1" customFormat="1" ht="44.25" customHeight="1">
      <c r="B131" s="28"/>
      <c r="C131" s="123" t="s">
        <v>238</v>
      </c>
      <c r="D131" s="123" t="s">
        <v>223</v>
      </c>
      <c r="E131" s="124" t="s">
        <v>1118</v>
      </c>
      <c r="F131" s="125" t="s">
        <v>1119</v>
      </c>
      <c r="G131" s="126" t="s">
        <v>226</v>
      </c>
      <c r="H131" s="127">
        <v>2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3.5000000000000003E-2</v>
      </c>
      <c r="T131" s="134">
        <f>S131*H131</f>
        <v>7.0000000000000007E-2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1285</v>
      </c>
    </row>
    <row r="132" spans="2:65" s="1" customFormat="1" ht="11.25">
      <c r="B132" s="28"/>
      <c r="D132" s="137" t="s">
        <v>229</v>
      </c>
      <c r="F132" s="138" t="s">
        <v>1248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7.9" customHeight="1">
      <c r="B133" s="28"/>
      <c r="C133" s="123" t="s">
        <v>227</v>
      </c>
      <c r="D133" s="123" t="s">
        <v>223</v>
      </c>
      <c r="E133" s="124" t="s">
        <v>1162</v>
      </c>
      <c r="F133" s="125" t="s">
        <v>1163</v>
      </c>
      <c r="G133" s="126" t="s">
        <v>226</v>
      </c>
      <c r="H133" s="127">
        <v>3.274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6.3E-2</v>
      </c>
      <c r="T133" s="134">
        <f>S133*H133</f>
        <v>0.206262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1286</v>
      </c>
    </row>
    <row r="134" spans="2:65" s="1" customFormat="1" ht="11.25">
      <c r="B134" s="28"/>
      <c r="D134" s="137" t="s">
        <v>229</v>
      </c>
      <c r="F134" s="138" t="s">
        <v>1165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1" customFormat="1" ht="11.25">
      <c r="B135" s="141"/>
      <c r="D135" s="142" t="s">
        <v>247</v>
      </c>
      <c r="E135" s="148" t="s">
        <v>1</v>
      </c>
      <c r="F135" s="143" t="s">
        <v>1166</v>
      </c>
      <c r="H135" s="144">
        <v>3.274</v>
      </c>
      <c r="I135" s="145"/>
      <c r="L135" s="141"/>
      <c r="M135" s="146"/>
      <c r="T135" s="147"/>
      <c r="AT135" s="148" t="s">
        <v>247</v>
      </c>
      <c r="AU135" s="148" t="s">
        <v>85</v>
      </c>
      <c r="AV135" s="11" t="s">
        <v>87</v>
      </c>
      <c r="AW135" s="11" t="s">
        <v>32</v>
      </c>
      <c r="AX135" s="11" t="s">
        <v>85</v>
      </c>
      <c r="AY135" s="148" t="s">
        <v>222</v>
      </c>
    </row>
    <row r="136" spans="2:65" s="10" customFormat="1" ht="25.9" customHeight="1">
      <c r="B136" s="113"/>
      <c r="D136" s="114" t="s">
        <v>76</v>
      </c>
      <c r="E136" s="115" t="s">
        <v>231</v>
      </c>
      <c r="F136" s="115" t="s">
        <v>1167</v>
      </c>
      <c r="I136" s="116"/>
      <c r="J136" s="117">
        <f>BK136</f>
        <v>0</v>
      </c>
      <c r="L136" s="113"/>
      <c r="M136" s="118"/>
      <c r="P136" s="119">
        <f>SUM(P137:P145)</f>
        <v>0</v>
      </c>
      <c r="R136" s="119">
        <f>SUM(R137:R145)</f>
        <v>0</v>
      </c>
      <c r="T136" s="120">
        <f>SUM(T137:T145)</f>
        <v>0</v>
      </c>
      <c r="AR136" s="114" t="s">
        <v>85</v>
      </c>
      <c r="AT136" s="121" t="s">
        <v>76</v>
      </c>
      <c r="AU136" s="121" t="s">
        <v>77</v>
      </c>
      <c r="AY136" s="114" t="s">
        <v>222</v>
      </c>
      <c r="BK136" s="122">
        <f>SUM(BK137:BK145)</f>
        <v>0</v>
      </c>
    </row>
    <row r="137" spans="2:65" s="1" customFormat="1" ht="37.9" customHeight="1">
      <c r="B137" s="28"/>
      <c r="C137" s="123" t="s">
        <v>249</v>
      </c>
      <c r="D137" s="123" t="s">
        <v>223</v>
      </c>
      <c r="E137" s="124" t="s">
        <v>1168</v>
      </c>
      <c r="F137" s="125" t="s">
        <v>1169</v>
      </c>
      <c r="G137" s="126" t="s">
        <v>235</v>
      </c>
      <c r="H137" s="127">
        <v>0.27800000000000002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227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227</v>
      </c>
      <c r="BM137" s="135" t="s">
        <v>1287</v>
      </c>
    </row>
    <row r="138" spans="2:65" s="1" customFormat="1" ht="11.25">
      <c r="B138" s="28"/>
      <c r="D138" s="137" t="s">
        <v>229</v>
      </c>
      <c r="F138" s="138" t="s">
        <v>1171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3" customHeight="1">
      <c r="B139" s="28"/>
      <c r="C139" s="123" t="s">
        <v>256</v>
      </c>
      <c r="D139" s="123" t="s">
        <v>223</v>
      </c>
      <c r="E139" s="124" t="s">
        <v>239</v>
      </c>
      <c r="F139" s="125" t="s">
        <v>240</v>
      </c>
      <c r="G139" s="126" t="s">
        <v>235</v>
      </c>
      <c r="H139" s="127">
        <v>0.27800000000000002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227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227</v>
      </c>
      <c r="BM139" s="135" t="s">
        <v>1288</v>
      </c>
    </row>
    <row r="140" spans="2:65" s="1" customFormat="1" ht="11.25">
      <c r="B140" s="28"/>
      <c r="D140" s="137" t="s">
        <v>229</v>
      </c>
      <c r="F140" s="138" t="s">
        <v>242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243</v>
      </c>
      <c r="F141" s="125" t="s">
        <v>244</v>
      </c>
      <c r="G141" s="126" t="s">
        <v>235</v>
      </c>
      <c r="H141" s="127">
        <v>3.8919999999999999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227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227</v>
      </c>
      <c r="BM141" s="135" t="s">
        <v>1289</v>
      </c>
    </row>
    <row r="142" spans="2:65" s="1" customFormat="1" ht="11.25">
      <c r="B142" s="28"/>
      <c r="D142" s="137" t="s">
        <v>229</v>
      </c>
      <c r="F142" s="138" t="s">
        <v>246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1" customFormat="1" ht="11.25">
      <c r="B143" s="141"/>
      <c r="D143" s="142" t="s">
        <v>247</v>
      </c>
      <c r="F143" s="143" t="s">
        <v>1253</v>
      </c>
      <c r="H143" s="144">
        <v>3.8919999999999999</v>
      </c>
      <c r="I143" s="145"/>
      <c r="L143" s="141"/>
      <c r="M143" s="146"/>
      <c r="T143" s="147"/>
      <c r="AT143" s="148" t="s">
        <v>247</v>
      </c>
      <c r="AU143" s="148" t="s">
        <v>85</v>
      </c>
      <c r="AV143" s="11" t="s">
        <v>87</v>
      </c>
      <c r="AW143" s="11" t="s">
        <v>4</v>
      </c>
      <c r="AX143" s="11" t="s">
        <v>85</v>
      </c>
      <c r="AY143" s="148" t="s">
        <v>222</v>
      </c>
    </row>
    <row r="144" spans="2:65" s="1" customFormat="1" ht="44.25" customHeight="1">
      <c r="B144" s="28"/>
      <c r="C144" s="123" t="s">
        <v>268</v>
      </c>
      <c r="D144" s="123" t="s">
        <v>223</v>
      </c>
      <c r="E144" s="124" t="s">
        <v>1175</v>
      </c>
      <c r="F144" s="125" t="s">
        <v>1176</v>
      </c>
      <c r="G144" s="126" t="s">
        <v>235</v>
      </c>
      <c r="H144" s="127">
        <v>0.20599999999999999</v>
      </c>
      <c r="I144" s="128"/>
      <c r="J144" s="129">
        <f>ROUND(I144*H144,2)</f>
        <v>0</v>
      </c>
      <c r="K144" s="130"/>
      <c r="L144" s="28"/>
      <c r="M144" s="131" t="s">
        <v>1</v>
      </c>
      <c r="N144" s="132" t="s">
        <v>42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227</v>
      </c>
      <c r="AT144" s="135" t="s">
        <v>223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227</v>
      </c>
      <c r="BM144" s="135" t="s">
        <v>1290</v>
      </c>
    </row>
    <row r="145" spans="2:65" s="1" customFormat="1" ht="11.25">
      <c r="B145" s="28"/>
      <c r="D145" s="137" t="s">
        <v>229</v>
      </c>
      <c r="F145" s="138" t="s">
        <v>1178</v>
      </c>
      <c r="I145" s="139"/>
      <c r="L145" s="28"/>
      <c r="M145" s="140"/>
      <c r="T145" s="52"/>
      <c r="AT145" s="13" t="s">
        <v>229</v>
      </c>
      <c r="AU145" s="13" t="s">
        <v>85</v>
      </c>
    </row>
    <row r="146" spans="2:65" s="10" customFormat="1" ht="25.9" customHeight="1">
      <c r="B146" s="113"/>
      <c r="D146" s="114" t="s">
        <v>76</v>
      </c>
      <c r="E146" s="115" t="s">
        <v>1179</v>
      </c>
      <c r="F146" s="115" t="s">
        <v>1180</v>
      </c>
      <c r="I146" s="116"/>
      <c r="J146" s="117">
        <f>BK146</f>
        <v>0</v>
      </c>
      <c r="L146" s="113"/>
      <c r="M146" s="118"/>
      <c r="P146" s="119">
        <f>SUM(P147:P148)</f>
        <v>0</v>
      </c>
      <c r="R146" s="119">
        <f>SUM(R147:R148)</f>
        <v>0</v>
      </c>
      <c r="T146" s="120">
        <f>SUM(T147:T148)</f>
        <v>0</v>
      </c>
      <c r="AR146" s="114" t="s">
        <v>85</v>
      </c>
      <c r="AT146" s="121" t="s">
        <v>76</v>
      </c>
      <c r="AU146" s="121" t="s">
        <v>77</v>
      </c>
      <c r="AY146" s="114" t="s">
        <v>222</v>
      </c>
      <c r="BK146" s="122">
        <f>SUM(BK147:BK148)</f>
        <v>0</v>
      </c>
    </row>
    <row r="147" spans="2:65" s="1" customFormat="1" ht="55.5" customHeight="1">
      <c r="B147" s="28"/>
      <c r="C147" s="123" t="s">
        <v>220</v>
      </c>
      <c r="D147" s="123" t="s">
        <v>223</v>
      </c>
      <c r="E147" s="124" t="s">
        <v>1181</v>
      </c>
      <c r="F147" s="125" t="s">
        <v>1182</v>
      </c>
      <c r="G147" s="126" t="s">
        <v>235</v>
      </c>
      <c r="H147" s="127">
        <v>0.23799999999999999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227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227</v>
      </c>
      <c r="BM147" s="135" t="s">
        <v>1291</v>
      </c>
    </row>
    <row r="148" spans="2:65" s="1" customFormat="1" ht="11.25">
      <c r="B148" s="28"/>
      <c r="D148" s="137" t="s">
        <v>229</v>
      </c>
      <c r="F148" s="138" t="s">
        <v>1184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0" customFormat="1" ht="25.9" customHeight="1">
      <c r="B149" s="113"/>
      <c r="D149" s="114" t="s">
        <v>76</v>
      </c>
      <c r="E149" s="115" t="s">
        <v>1100</v>
      </c>
      <c r="F149" s="115" t="s">
        <v>1101</v>
      </c>
      <c r="I149" s="116"/>
      <c r="J149" s="117">
        <f>BK149</f>
        <v>0</v>
      </c>
      <c r="L149" s="113"/>
      <c r="M149" s="118"/>
      <c r="P149" s="119">
        <f>SUM(P150:P156)</f>
        <v>0</v>
      </c>
      <c r="R149" s="119">
        <f>SUM(R150:R156)</f>
        <v>3.3E-4</v>
      </c>
      <c r="T149" s="120">
        <f>SUM(T150:T156)</f>
        <v>0</v>
      </c>
      <c r="AR149" s="114" t="s">
        <v>87</v>
      </c>
      <c r="AT149" s="121" t="s">
        <v>76</v>
      </c>
      <c r="AU149" s="121" t="s">
        <v>77</v>
      </c>
      <c r="AY149" s="114" t="s">
        <v>222</v>
      </c>
      <c r="BK149" s="122">
        <f>SUM(BK150:BK156)</f>
        <v>0</v>
      </c>
    </row>
    <row r="150" spans="2:65" s="1" customFormat="1" ht="24.2" customHeight="1">
      <c r="B150" s="28"/>
      <c r="C150" s="123" t="s">
        <v>278</v>
      </c>
      <c r="D150" s="123" t="s">
        <v>223</v>
      </c>
      <c r="E150" s="124" t="s">
        <v>1185</v>
      </c>
      <c r="F150" s="125" t="s">
        <v>1186</v>
      </c>
      <c r="G150" s="126" t="s">
        <v>259</v>
      </c>
      <c r="H150" s="127">
        <v>1</v>
      </c>
      <c r="I150" s="128"/>
      <c r="J150" s="129">
        <f>ROUND(I150*H150,2)</f>
        <v>0</v>
      </c>
      <c r="K150" s="130"/>
      <c r="L150" s="28"/>
      <c r="M150" s="131" t="s">
        <v>1</v>
      </c>
      <c r="N150" s="132" t="s">
        <v>42</v>
      </c>
      <c r="P150" s="133">
        <f>O150*H150</f>
        <v>0</v>
      </c>
      <c r="Q150" s="133">
        <v>3.3E-4</v>
      </c>
      <c r="R150" s="133">
        <f>Q150*H150</f>
        <v>3.3E-4</v>
      </c>
      <c r="S150" s="133">
        <v>0</v>
      </c>
      <c r="T150" s="134">
        <f>S150*H150</f>
        <v>0</v>
      </c>
      <c r="AR150" s="135" t="s">
        <v>260</v>
      </c>
      <c r="AT150" s="135" t="s">
        <v>223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1292</v>
      </c>
    </row>
    <row r="151" spans="2:65" s="1" customFormat="1" ht="11.25">
      <c r="B151" s="28"/>
      <c r="D151" s="137" t="s">
        <v>229</v>
      </c>
      <c r="F151" s="138" t="s">
        <v>1188</v>
      </c>
      <c r="I151" s="139"/>
      <c r="L151" s="28"/>
      <c r="M151" s="140"/>
      <c r="T151" s="52"/>
      <c r="AT151" s="13" t="s">
        <v>229</v>
      </c>
      <c r="AU151" s="13" t="s">
        <v>85</v>
      </c>
    </row>
    <row r="152" spans="2:65" s="1" customFormat="1" ht="62.65" customHeight="1">
      <c r="B152" s="28"/>
      <c r="C152" s="149" t="s">
        <v>282</v>
      </c>
      <c r="D152" s="149" t="s">
        <v>269</v>
      </c>
      <c r="E152" s="150" t="s">
        <v>1189</v>
      </c>
      <c r="F152" s="151" t="s">
        <v>1190</v>
      </c>
      <c r="G152" s="152" t="s">
        <v>226</v>
      </c>
      <c r="H152" s="153">
        <v>3.27</v>
      </c>
      <c r="I152" s="154"/>
      <c r="J152" s="155">
        <f>ROUND(I152*H152,2)</f>
        <v>0</v>
      </c>
      <c r="K152" s="156"/>
      <c r="L152" s="157"/>
      <c r="M152" s="158" t="s">
        <v>1</v>
      </c>
      <c r="N152" s="159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272</v>
      </c>
      <c r="AT152" s="135" t="s">
        <v>269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1293</v>
      </c>
    </row>
    <row r="153" spans="2:65" s="1" customFormat="1" ht="24.2" customHeight="1">
      <c r="B153" s="28"/>
      <c r="C153" s="123" t="s">
        <v>8</v>
      </c>
      <c r="D153" s="123" t="s">
        <v>223</v>
      </c>
      <c r="E153" s="124" t="s">
        <v>1192</v>
      </c>
      <c r="F153" s="125" t="s">
        <v>1193</v>
      </c>
      <c r="G153" s="126" t="s">
        <v>259</v>
      </c>
      <c r="H153" s="127">
        <v>1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1021</v>
      </c>
    </row>
    <row r="154" spans="2:65" s="1" customFormat="1" ht="11.25">
      <c r="B154" s="28"/>
      <c r="D154" s="137" t="s">
        <v>229</v>
      </c>
      <c r="F154" s="138" t="s">
        <v>1195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55.5" customHeight="1">
      <c r="B155" s="28"/>
      <c r="C155" s="123" t="s">
        <v>290</v>
      </c>
      <c r="D155" s="123" t="s">
        <v>223</v>
      </c>
      <c r="E155" s="124" t="s">
        <v>1196</v>
      </c>
      <c r="F155" s="125" t="s">
        <v>1197</v>
      </c>
      <c r="G155" s="126" t="s">
        <v>302</v>
      </c>
      <c r="H155" s="160"/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1294</v>
      </c>
    </row>
    <row r="156" spans="2:65" s="1" customFormat="1" ht="11.25">
      <c r="B156" s="28"/>
      <c r="D156" s="137" t="s">
        <v>229</v>
      </c>
      <c r="F156" s="138" t="s">
        <v>1199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1259</v>
      </c>
      <c r="F157" s="115" t="s">
        <v>1260</v>
      </c>
      <c r="I157" s="116"/>
      <c r="J157" s="117">
        <f>BK157</f>
        <v>0</v>
      </c>
      <c r="L157" s="113"/>
      <c r="M157" s="118"/>
      <c r="P157" s="119">
        <f>SUM(P158:P167)</f>
        <v>0</v>
      </c>
      <c r="R157" s="119">
        <f>SUM(R158:R167)</f>
        <v>6.0999999999999999E-2</v>
      </c>
      <c r="T157" s="120">
        <f>SUM(T158:T167)</f>
        <v>0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SUM(BK158:BK167)</f>
        <v>0</v>
      </c>
    </row>
    <row r="158" spans="2:65" s="1" customFormat="1" ht="24.2" customHeight="1">
      <c r="B158" s="28"/>
      <c r="C158" s="123" t="s">
        <v>294</v>
      </c>
      <c r="D158" s="123" t="s">
        <v>223</v>
      </c>
      <c r="E158" s="124" t="s">
        <v>1261</v>
      </c>
      <c r="F158" s="125" t="s">
        <v>1262</v>
      </c>
      <c r="G158" s="126" t="s">
        <v>226</v>
      </c>
      <c r="H158" s="127">
        <v>2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2.9999999999999997E-4</v>
      </c>
      <c r="R158" s="133">
        <f>Q158*H158</f>
        <v>5.9999999999999995E-4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1295</v>
      </c>
    </row>
    <row r="159" spans="2:65" s="1" customFormat="1" ht="11.25">
      <c r="B159" s="28"/>
      <c r="D159" s="137" t="s">
        <v>229</v>
      </c>
      <c r="F159" s="138" t="s">
        <v>1264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33" customHeight="1">
      <c r="B160" s="28"/>
      <c r="C160" s="123" t="s">
        <v>299</v>
      </c>
      <c r="D160" s="123" t="s">
        <v>223</v>
      </c>
      <c r="E160" s="124" t="s">
        <v>1265</v>
      </c>
      <c r="F160" s="125" t="s">
        <v>1266</v>
      </c>
      <c r="G160" s="126" t="s">
        <v>226</v>
      </c>
      <c r="H160" s="127">
        <v>2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1296</v>
      </c>
    </row>
    <row r="161" spans="2:65" s="1" customFormat="1" ht="11.25">
      <c r="B161" s="28"/>
      <c r="D161" s="137" t="s">
        <v>229</v>
      </c>
      <c r="F161" s="138" t="s">
        <v>1268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1269</v>
      </c>
      <c r="F162" s="125" t="s">
        <v>1270</v>
      </c>
      <c r="G162" s="126" t="s">
        <v>226</v>
      </c>
      <c r="H162" s="127">
        <v>2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6.0000000000000001E-3</v>
      </c>
      <c r="R162" s="133">
        <f>Q162*H162</f>
        <v>1.2E-2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1297</v>
      </c>
    </row>
    <row r="163" spans="2:65" s="1" customFormat="1" ht="11.25">
      <c r="B163" s="28"/>
      <c r="D163" s="137" t="s">
        <v>229</v>
      </c>
      <c r="F163" s="138" t="s">
        <v>1271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33" customHeight="1">
      <c r="B164" s="28"/>
      <c r="C164" s="149" t="s">
        <v>311</v>
      </c>
      <c r="D164" s="149" t="s">
        <v>269</v>
      </c>
      <c r="E164" s="150" t="s">
        <v>1272</v>
      </c>
      <c r="F164" s="151" t="s">
        <v>1273</v>
      </c>
      <c r="G164" s="152" t="s">
        <v>226</v>
      </c>
      <c r="H164" s="153">
        <v>2.2000000000000002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2.1999999999999999E-2</v>
      </c>
      <c r="R164" s="133">
        <f>Q164*H164</f>
        <v>4.8399999999999999E-2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1298</v>
      </c>
    </row>
    <row r="165" spans="2:65" s="11" customFormat="1" ht="11.25">
      <c r="B165" s="141"/>
      <c r="D165" s="142" t="s">
        <v>247</v>
      </c>
      <c r="F165" s="143" t="s">
        <v>1275</v>
      </c>
      <c r="H165" s="144">
        <v>2.2000000000000002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55.5" customHeight="1">
      <c r="B166" s="28"/>
      <c r="C166" s="123" t="s">
        <v>316</v>
      </c>
      <c r="D166" s="123" t="s">
        <v>223</v>
      </c>
      <c r="E166" s="124" t="s">
        <v>1276</v>
      </c>
      <c r="F166" s="125" t="s">
        <v>1277</v>
      </c>
      <c r="G166" s="126" t="s">
        <v>302</v>
      </c>
      <c r="H166" s="160"/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1299</v>
      </c>
    </row>
    <row r="167" spans="2:65" s="1" customFormat="1" ht="11.25">
      <c r="B167" s="28"/>
      <c r="D167" s="137" t="s">
        <v>229</v>
      </c>
      <c r="F167" s="138" t="s">
        <v>1279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0" customFormat="1" ht="25.9" customHeight="1">
      <c r="B168" s="113"/>
      <c r="D168" s="114" t="s">
        <v>76</v>
      </c>
      <c r="E168" s="115" t="s">
        <v>389</v>
      </c>
      <c r="F168" s="115" t="s">
        <v>390</v>
      </c>
      <c r="I168" s="116"/>
      <c r="J168" s="117">
        <f>BK168</f>
        <v>0</v>
      </c>
      <c r="L168" s="113"/>
      <c r="M168" s="118"/>
      <c r="P168" s="119">
        <f>SUM(P169:P176)</f>
        <v>0</v>
      </c>
      <c r="R168" s="119">
        <f>SUM(R169:R176)</f>
        <v>1.022E-2</v>
      </c>
      <c r="T168" s="120">
        <f>SUM(T169:T176)</f>
        <v>2.1700000000000001E-3</v>
      </c>
      <c r="AR168" s="114" t="s">
        <v>87</v>
      </c>
      <c r="AT168" s="121" t="s">
        <v>76</v>
      </c>
      <c r="AU168" s="121" t="s">
        <v>77</v>
      </c>
      <c r="AY168" s="114" t="s">
        <v>222</v>
      </c>
      <c r="BK168" s="122">
        <f>SUM(BK169:BK176)</f>
        <v>0</v>
      </c>
    </row>
    <row r="169" spans="2:65" s="1" customFormat="1" ht="16.5" customHeight="1">
      <c r="B169" s="28"/>
      <c r="C169" s="123" t="s">
        <v>321</v>
      </c>
      <c r="D169" s="123" t="s">
        <v>223</v>
      </c>
      <c r="E169" s="124" t="s">
        <v>391</v>
      </c>
      <c r="F169" s="125" t="s">
        <v>392</v>
      </c>
      <c r="G169" s="126" t="s">
        <v>226</v>
      </c>
      <c r="H169" s="127">
        <v>7</v>
      </c>
      <c r="I169" s="128"/>
      <c r="J169" s="129">
        <f>ROUND(I169*H169,2)</f>
        <v>0</v>
      </c>
      <c r="K169" s="130"/>
      <c r="L169" s="28"/>
      <c r="M169" s="131" t="s">
        <v>1</v>
      </c>
      <c r="N169" s="132" t="s">
        <v>42</v>
      </c>
      <c r="P169" s="133">
        <f>O169*H169</f>
        <v>0</v>
      </c>
      <c r="Q169" s="133">
        <v>1E-3</v>
      </c>
      <c r="R169" s="133">
        <f>Q169*H169</f>
        <v>7.0000000000000001E-3</v>
      </c>
      <c r="S169" s="133">
        <v>3.1E-4</v>
      </c>
      <c r="T169" s="134">
        <f>S169*H169</f>
        <v>2.1700000000000001E-3</v>
      </c>
      <c r="AR169" s="135" t="s">
        <v>260</v>
      </c>
      <c r="AT169" s="135" t="s">
        <v>223</v>
      </c>
      <c r="AU169" s="135" t="s">
        <v>85</v>
      </c>
      <c r="AY169" s="13" t="s">
        <v>222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85</v>
      </c>
      <c r="BK169" s="136">
        <f>ROUND(I169*H169,2)</f>
        <v>0</v>
      </c>
      <c r="BL169" s="13" t="s">
        <v>260</v>
      </c>
      <c r="BM169" s="135" t="s">
        <v>1300</v>
      </c>
    </row>
    <row r="170" spans="2:65" s="1" customFormat="1" ht="11.25">
      <c r="B170" s="28"/>
      <c r="D170" s="137" t="s">
        <v>229</v>
      </c>
      <c r="F170" s="138" t="s">
        <v>493</v>
      </c>
      <c r="I170" s="139"/>
      <c r="L170" s="28"/>
      <c r="M170" s="140"/>
      <c r="T170" s="52"/>
      <c r="AT170" s="13" t="s">
        <v>229</v>
      </c>
      <c r="AU170" s="13" t="s">
        <v>85</v>
      </c>
    </row>
    <row r="171" spans="2:65" s="1" customFormat="1" ht="24.2" customHeight="1">
      <c r="B171" s="28"/>
      <c r="C171" s="123" t="s">
        <v>326</v>
      </c>
      <c r="D171" s="123" t="s">
        <v>223</v>
      </c>
      <c r="E171" s="124" t="s">
        <v>396</v>
      </c>
      <c r="F171" s="125" t="s">
        <v>397</v>
      </c>
      <c r="G171" s="126" t="s">
        <v>226</v>
      </c>
      <c r="H171" s="127">
        <v>7</v>
      </c>
      <c r="I171" s="128"/>
      <c r="J171" s="129">
        <f>ROUND(I171*H171,2)</f>
        <v>0</v>
      </c>
      <c r="K171" s="130"/>
      <c r="L171" s="28"/>
      <c r="M171" s="131" t="s">
        <v>1</v>
      </c>
      <c r="N171" s="132" t="s">
        <v>42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260</v>
      </c>
      <c r="AT171" s="135" t="s">
        <v>223</v>
      </c>
      <c r="AU171" s="135" t="s">
        <v>85</v>
      </c>
      <c r="AY171" s="13" t="s">
        <v>222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85</v>
      </c>
      <c r="BK171" s="136">
        <f>ROUND(I171*H171,2)</f>
        <v>0</v>
      </c>
      <c r="BL171" s="13" t="s">
        <v>260</v>
      </c>
      <c r="BM171" s="135" t="s">
        <v>1301</v>
      </c>
    </row>
    <row r="172" spans="2:65" s="1" customFormat="1" ht="11.25">
      <c r="B172" s="28"/>
      <c r="D172" s="137" t="s">
        <v>229</v>
      </c>
      <c r="F172" s="138" t="s">
        <v>495</v>
      </c>
      <c r="I172" s="139"/>
      <c r="L172" s="28"/>
      <c r="M172" s="140"/>
      <c r="T172" s="52"/>
      <c r="AT172" s="13" t="s">
        <v>229</v>
      </c>
      <c r="AU172" s="13" t="s">
        <v>85</v>
      </c>
    </row>
    <row r="173" spans="2:65" s="1" customFormat="1" ht="33" customHeight="1">
      <c r="B173" s="28"/>
      <c r="C173" s="123" t="s">
        <v>7</v>
      </c>
      <c r="D173" s="123" t="s">
        <v>223</v>
      </c>
      <c r="E173" s="124" t="s">
        <v>411</v>
      </c>
      <c r="F173" s="125" t="s">
        <v>412</v>
      </c>
      <c r="G173" s="126" t="s">
        <v>226</v>
      </c>
      <c r="H173" s="127">
        <v>7</v>
      </c>
      <c r="I173" s="128"/>
      <c r="J173" s="129">
        <f>ROUND(I173*H173,2)</f>
        <v>0</v>
      </c>
      <c r="K173" s="130"/>
      <c r="L173" s="28"/>
      <c r="M173" s="131" t="s">
        <v>1</v>
      </c>
      <c r="N173" s="132" t="s">
        <v>42</v>
      </c>
      <c r="P173" s="133">
        <f>O173*H173</f>
        <v>0</v>
      </c>
      <c r="Q173" s="133">
        <v>2.0000000000000001E-4</v>
      </c>
      <c r="R173" s="133">
        <f>Q173*H173</f>
        <v>1.4E-3</v>
      </c>
      <c r="S173" s="133">
        <v>0</v>
      </c>
      <c r="T173" s="134">
        <f>S173*H173</f>
        <v>0</v>
      </c>
      <c r="AR173" s="135" t="s">
        <v>260</v>
      </c>
      <c r="AT173" s="135" t="s">
        <v>223</v>
      </c>
      <c r="AU173" s="135" t="s">
        <v>85</v>
      </c>
      <c r="AY173" s="13" t="s">
        <v>222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85</v>
      </c>
      <c r="BK173" s="136">
        <f>ROUND(I173*H173,2)</f>
        <v>0</v>
      </c>
      <c r="BL173" s="13" t="s">
        <v>260</v>
      </c>
      <c r="BM173" s="135" t="s">
        <v>1302</v>
      </c>
    </row>
    <row r="174" spans="2:65" s="1" customFormat="1" ht="11.25">
      <c r="B174" s="28"/>
      <c r="D174" s="137" t="s">
        <v>229</v>
      </c>
      <c r="F174" s="138" t="s">
        <v>500</v>
      </c>
      <c r="I174" s="139"/>
      <c r="L174" s="28"/>
      <c r="M174" s="140"/>
      <c r="T174" s="52"/>
      <c r="AT174" s="13" t="s">
        <v>229</v>
      </c>
      <c r="AU174" s="13" t="s">
        <v>85</v>
      </c>
    </row>
    <row r="175" spans="2:65" s="1" customFormat="1" ht="37.9" customHeight="1">
      <c r="B175" s="28"/>
      <c r="C175" s="123" t="s">
        <v>335</v>
      </c>
      <c r="D175" s="123" t="s">
        <v>223</v>
      </c>
      <c r="E175" s="124" t="s">
        <v>416</v>
      </c>
      <c r="F175" s="125" t="s">
        <v>417</v>
      </c>
      <c r="G175" s="126" t="s">
        <v>226</v>
      </c>
      <c r="H175" s="127">
        <v>7</v>
      </c>
      <c r="I175" s="128"/>
      <c r="J175" s="129">
        <f>ROUND(I175*H175,2)</f>
        <v>0</v>
      </c>
      <c r="K175" s="130"/>
      <c r="L175" s="28"/>
      <c r="M175" s="131" t="s">
        <v>1</v>
      </c>
      <c r="N175" s="132" t="s">
        <v>42</v>
      </c>
      <c r="P175" s="133">
        <f>O175*H175</f>
        <v>0</v>
      </c>
      <c r="Q175" s="133">
        <v>2.5999999999999998E-4</v>
      </c>
      <c r="R175" s="133">
        <f>Q175*H175</f>
        <v>1.8199999999999998E-3</v>
      </c>
      <c r="S175" s="133">
        <v>0</v>
      </c>
      <c r="T175" s="134">
        <f>S175*H175</f>
        <v>0</v>
      </c>
      <c r="AR175" s="135" t="s">
        <v>260</v>
      </c>
      <c r="AT175" s="135" t="s">
        <v>223</v>
      </c>
      <c r="AU175" s="135" t="s">
        <v>85</v>
      </c>
      <c r="AY175" s="13" t="s">
        <v>222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85</v>
      </c>
      <c r="BK175" s="136">
        <f>ROUND(I175*H175,2)</f>
        <v>0</v>
      </c>
      <c r="BL175" s="13" t="s">
        <v>260</v>
      </c>
      <c r="BM175" s="135" t="s">
        <v>1303</v>
      </c>
    </row>
    <row r="176" spans="2:65" s="1" customFormat="1" ht="11.25">
      <c r="B176" s="28"/>
      <c r="D176" s="137" t="s">
        <v>229</v>
      </c>
      <c r="F176" s="138" t="s">
        <v>502</v>
      </c>
      <c r="I176" s="139"/>
      <c r="L176" s="28"/>
      <c r="M176" s="161"/>
      <c r="N176" s="162"/>
      <c r="O176" s="162"/>
      <c r="P176" s="162"/>
      <c r="Q176" s="162"/>
      <c r="R176" s="162"/>
      <c r="S176" s="162"/>
      <c r="T176" s="163"/>
      <c r="AT176" s="13" t="s">
        <v>229</v>
      </c>
      <c r="AU176" s="13" t="s">
        <v>85</v>
      </c>
    </row>
    <row r="177" spans="2:12" s="1" customFormat="1" ht="6.95" customHeight="1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28"/>
    </row>
  </sheetData>
  <sheetProtection algorithmName="SHA-512" hashValue="ZhTFUFGxNI1gKJKLSx9xldRmoqWRFtVcjFrwTTIBqWDTuyo5gsg8TQ20Q7elPfgWYwM9NMp8zL61wT71EVYJpQ==" saltValue="ipng5GxIL+rRZbsZ9t6rDdfiavoEnGQE54Z9+6mXEG48nCFKRHuNgyptDjEtIReyCEVzlq65wMqJHpyzyFQBNw==" spinCount="100000" sheet="1" objects="1" scenarios="1" formatColumns="0" formatRows="0" autoFilter="0"/>
  <autoFilter ref="C122:K176" xr:uid="{00000000-0009-0000-0000-00002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2300-000000000000}"/>
    <hyperlink ref="F128" r:id="rId2" xr:uid="{00000000-0004-0000-2300-000001000000}"/>
    <hyperlink ref="F132" r:id="rId3" xr:uid="{00000000-0004-0000-2300-000002000000}"/>
    <hyperlink ref="F134" r:id="rId4" xr:uid="{00000000-0004-0000-2300-000003000000}"/>
    <hyperlink ref="F138" r:id="rId5" xr:uid="{00000000-0004-0000-2300-000004000000}"/>
    <hyperlink ref="F140" r:id="rId6" xr:uid="{00000000-0004-0000-2300-000005000000}"/>
    <hyperlink ref="F142" r:id="rId7" xr:uid="{00000000-0004-0000-2300-000006000000}"/>
    <hyperlink ref="F145" r:id="rId8" xr:uid="{00000000-0004-0000-2300-000007000000}"/>
    <hyperlink ref="F148" r:id="rId9" xr:uid="{00000000-0004-0000-2300-000008000000}"/>
    <hyperlink ref="F151" r:id="rId10" xr:uid="{00000000-0004-0000-2300-000009000000}"/>
    <hyperlink ref="F154" r:id="rId11" xr:uid="{00000000-0004-0000-2300-00000A000000}"/>
    <hyperlink ref="F156" r:id="rId12" xr:uid="{00000000-0004-0000-2300-00000B000000}"/>
    <hyperlink ref="F159" r:id="rId13" xr:uid="{00000000-0004-0000-2300-00000C000000}"/>
    <hyperlink ref="F161" r:id="rId14" xr:uid="{00000000-0004-0000-2300-00000D000000}"/>
    <hyperlink ref="F163" r:id="rId15" xr:uid="{00000000-0004-0000-2300-00000E000000}"/>
    <hyperlink ref="F167" r:id="rId16" xr:uid="{00000000-0004-0000-2300-00000F000000}"/>
    <hyperlink ref="F170" r:id="rId17" xr:uid="{00000000-0004-0000-2300-000010000000}"/>
    <hyperlink ref="F172" r:id="rId18" xr:uid="{00000000-0004-0000-2300-000011000000}"/>
    <hyperlink ref="F174" r:id="rId19" xr:uid="{00000000-0004-0000-2300-000012000000}"/>
    <hyperlink ref="F176" r:id="rId20" xr:uid="{00000000-0004-0000-23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1304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ROUND((SUM(BE123:BE176)),  2)</f>
        <v>0</v>
      </c>
      <c r="I33" s="88">
        <v>0.21</v>
      </c>
      <c r="J33" s="87">
        <f>ROUND(((SUM(BE123:BE176))*I33),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ROUND((SUM(BF123:BF176)),  2)</f>
        <v>0</v>
      </c>
      <c r="I34" s="88">
        <v>0.12</v>
      </c>
      <c r="J34" s="87">
        <f>ROUND(((SUM(BF123:BF176))*I34),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ROUND((SUM(BG123:BG176)),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ROUND((SUM(BH123:BH176)),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ROUND((SUM(BI123:BI176)),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DV 05 - Chodba 3.NP dveře B (dveře 1530/2140mm)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J123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1149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8" customFormat="1" ht="24.95" customHeight="1">
      <c r="B98" s="100"/>
      <c r="D98" s="101" t="s">
        <v>201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1150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1151</v>
      </c>
      <c r="E100" s="102"/>
      <c r="F100" s="102"/>
      <c r="G100" s="102"/>
      <c r="H100" s="102"/>
      <c r="I100" s="102"/>
      <c r="J100" s="103">
        <f>J146</f>
        <v>0</v>
      </c>
      <c r="L100" s="100"/>
    </row>
    <row r="101" spans="2:12" s="8" customFormat="1" ht="24.95" customHeight="1">
      <c r="B101" s="100"/>
      <c r="D101" s="101" t="s">
        <v>1086</v>
      </c>
      <c r="E101" s="102"/>
      <c r="F101" s="102"/>
      <c r="G101" s="102"/>
      <c r="H101" s="102"/>
      <c r="I101" s="102"/>
      <c r="J101" s="103">
        <f>J149</f>
        <v>0</v>
      </c>
      <c r="L101" s="100"/>
    </row>
    <row r="102" spans="2:12" s="8" customFormat="1" ht="24.95" customHeight="1">
      <c r="B102" s="100"/>
      <c r="D102" s="101" t="s">
        <v>1244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J168</f>
        <v>0</v>
      </c>
      <c r="L103" s="100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207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26.25" customHeight="1">
      <c r="B113" s="28"/>
      <c r="E113" s="206" t="str">
        <f>E7</f>
        <v>NÁŠLAPNÉ VRSTVY, AKUST. PODHLEDY, VÝMALBA A VÝMĚNA ZASKLENÍ MŠ A ZŠ.17.LISTOPADU</v>
      </c>
      <c r="F113" s="207"/>
      <c r="G113" s="207"/>
      <c r="H113" s="207"/>
      <c r="L113" s="28"/>
    </row>
    <row r="114" spans="2:65" s="1" customFormat="1" ht="12" customHeight="1">
      <c r="B114" s="28"/>
      <c r="C114" s="23" t="s">
        <v>194</v>
      </c>
      <c r="L114" s="28"/>
    </row>
    <row r="115" spans="2:65" s="1" customFormat="1" ht="16.5" customHeight="1">
      <c r="B115" s="28"/>
      <c r="E115" s="202" t="str">
        <f>E9</f>
        <v>DV 05 - Chodba 3.NP dveře B (dveře 1530/2140mm)</v>
      </c>
      <c r="F115" s="208"/>
      <c r="G115" s="208"/>
      <c r="H115" s="20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 t="str">
        <f>IF(J12="","",J12)</f>
        <v>4. 4. 2025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Kopřivnice</v>
      </c>
      <c r="I119" s="23" t="s">
        <v>30</v>
      </c>
      <c r="J119" s="26" t="str">
        <f>E21</f>
        <v>Ing. Jan Stuchlík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>Ladislav Pekárek</v>
      </c>
      <c r="L120" s="28"/>
    </row>
    <row r="121" spans="2:65" s="1" customFormat="1" ht="10.35" customHeight="1">
      <c r="B121" s="28"/>
      <c r="L121" s="28"/>
    </row>
    <row r="122" spans="2:65" s="9" customFormat="1" ht="29.25" customHeight="1">
      <c r="B122" s="104"/>
      <c r="C122" s="105" t="s">
        <v>208</v>
      </c>
      <c r="D122" s="106" t="s">
        <v>62</v>
      </c>
      <c r="E122" s="106" t="s">
        <v>58</v>
      </c>
      <c r="F122" s="106" t="s">
        <v>59</v>
      </c>
      <c r="G122" s="106" t="s">
        <v>209</v>
      </c>
      <c r="H122" s="106" t="s">
        <v>210</v>
      </c>
      <c r="I122" s="106" t="s">
        <v>211</v>
      </c>
      <c r="J122" s="107" t="s">
        <v>198</v>
      </c>
      <c r="K122" s="108" t="s">
        <v>212</v>
      </c>
      <c r="L122" s="104"/>
      <c r="M122" s="55" t="s">
        <v>1</v>
      </c>
      <c r="N122" s="56" t="s">
        <v>41</v>
      </c>
      <c r="O122" s="56" t="s">
        <v>213</v>
      </c>
      <c r="P122" s="56" t="s">
        <v>214</v>
      </c>
      <c r="Q122" s="56" t="s">
        <v>215</v>
      </c>
      <c r="R122" s="56" t="s">
        <v>216</v>
      </c>
      <c r="S122" s="56" t="s">
        <v>217</v>
      </c>
      <c r="T122" s="57" t="s">
        <v>218</v>
      </c>
    </row>
    <row r="123" spans="2:65" s="1" customFormat="1" ht="22.9" customHeight="1">
      <c r="B123" s="28"/>
      <c r="C123" s="60" t="s">
        <v>219</v>
      </c>
      <c r="J123" s="109">
        <f>BK123</f>
        <v>0</v>
      </c>
      <c r="L123" s="28"/>
      <c r="M123" s="58"/>
      <c r="N123" s="49"/>
      <c r="O123" s="49"/>
      <c r="P123" s="110">
        <f>P124+P130+P136+P146+P149+P157+P168</f>
        <v>0</v>
      </c>
      <c r="Q123" s="49"/>
      <c r="R123" s="110">
        <f>R124+R130+R136+R146+R149+R157+R168</f>
        <v>0.30937500000000001</v>
      </c>
      <c r="S123" s="49"/>
      <c r="T123" s="111">
        <f>T124+T130+T136+T146+T149+T157+T168</f>
        <v>0.27843200000000001</v>
      </c>
      <c r="AT123" s="13" t="s">
        <v>76</v>
      </c>
      <c r="AU123" s="13" t="s">
        <v>200</v>
      </c>
      <c r="BK123" s="112">
        <f>BK124+BK130+BK136+BK146+BK149+BK157+BK168</f>
        <v>0</v>
      </c>
    </row>
    <row r="124" spans="2:65" s="10" customFormat="1" ht="25.9" customHeight="1">
      <c r="B124" s="113"/>
      <c r="D124" s="114" t="s">
        <v>76</v>
      </c>
      <c r="E124" s="115" t="s">
        <v>256</v>
      </c>
      <c r="F124" s="115" t="s">
        <v>1152</v>
      </c>
      <c r="I124" s="116"/>
      <c r="J124" s="117">
        <f>BK124</f>
        <v>0</v>
      </c>
      <c r="L124" s="113"/>
      <c r="M124" s="118"/>
      <c r="P124" s="119">
        <f>SUM(P125:P129)</f>
        <v>0</v>
      </c>
      <c r="R124" s="119">
        <f>SUM(R125:R129)</f>
        <v>0.23782500000000001</v>
      </c>
      <c r="T124" s="120">
        <f>SUM(T125:T129)</f>
        <v>0</v>
      </c>
      <c r="AR124" s="114" t="s">
        <v>85</v>
      </c>
      <c r="AT124" s="121" t="s">
        <v>76</v>
      </c>
      <c r="AU124" s="121" t="s">
        <v>77</v>
      </c>
      <c r="AY124" s="114" t="s">
        <v>222</v>
      </c>
      <c r="BK124" s="122">
        <f>SUM(BK125:BK129)</f>
        <v>0</v>
      </c>
    </row>
    <row r="125" spans="2:65" s="1" customFormat="1" ht="24.2" customHeight="1">
      <c r="B125" s="28"/>
      <c r="C125" s="123" t="s">
        <v>85</v>
      </c>
      <c r="D125" s="123" t="s">
        <v>223</v>
      </c>
      <c r="E125" s="124" t="s">
        <v>1153</v>
      </c>
      <c r="F125" s="125" t="s">
        <v>1154</v>
      </c>
      <c r="G125" s="126" t="s">
        <v>226</v>
      </c>
      <c r="H125" s="127">
        <v>7</v>
      </c>
      <c r="I125" s="128"/>
      <c r="J125" s="129">
        <f>ROUND(I125*H125,2)</f>
        <v>0</v>
      </c>
      <c r="K125" s="130"/>
      <c r="L125" s="28"/>
      <c r="M125" s="131" t="s">
        <v>1</v>
      </c>
      <c r="N125" s="132" t="s">
        <v>42</v>
      </c>
      <c r="P125" s="133">
        <f>O125*H125</f>
        <v>0</v>
      </c>
      <c r="Q125" s="133">
        <v>3.2730000000000002E-2</v>
      </c>
      <c r="R125" s="133">
        <f>Q125*H125</f>
        <v>0.22911000000000001</v>
      </c>
      <c r="S125" s="133">
        <v>0</v>
      </c>
      <c r="T125" s="134">
        <f>S125*H125</f>
        <v>0</v>
      </c>
      <c r="AR125" s="135" t="s">
        <v>227</v>
      </c>
      <c r="AT125" s="135" t="s">
        <v>223</v>
      </c>
      <c r="AU125" s="135" t="s">
        <v>85</v>
      </c>
      <c r="AY125" s="13" t="s">
        <v>222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3" t="s">
        <v>85</v>
      </c>
      <c r="BK125" s="136">
        <f>ROUND(I125*H125,2)</f>
        <v>0</v>
      </c>
      <c r="BL125" s="13" t="s">
        <v>227</v>
      </c>
      <c r="BM125" s="135" t="s">
        <v>1305</v>
      </c>
    </row>
    <row r="126" spans="2:65" s="1" customFormat="1" ht="11.25">
      <c r="B126" s="28"/>
      <c r="D126" s="137" t="s">
        <v>229</v>
      </c>
      <c r="F126" s="138" t="s">
        <v>1156</v>
      </c>
      <c r="I126" s="139"/>
      <c r="L126" s="28"/>
      <c r="M126" s="140"/>
      <c r="T126" s="52"/>
      <c r="AT126" s="13" t="s">
        <v>229</v>
      </c>
      <c r="AU126" s="13" t="s">
        <v>85</v>
      </c>
    </row>
    <row r="127" spans="2:65" s="1" customFormat="1" ht="24.2" customHeight="1">
      <c r="B127" s="28"/>
      <c r="C127" s="123" t="s">
        <v>87</v>
      </c>
      <c r="D127" s="123" t="s">
        <v>223</v>
      </c>
      <c r="E127" s="124" t="s">
        <v>1157</v>
      </c>
      <c r="F127" s="125" t="s">
        <v>1158</v>
      </c>
      <c r="G127" s="126" t="s">
        <v>338</v>
      </c>
      <c r="H127" s="127">
        <v>5.81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1.5E-3</v>
      </c>
      <c r="R127" s="133">
        <f>Q127*H127</f>
        <v>8.7149999999999988E-3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1306</v>
      </c>
    </row>
    <row r="128" spans="2:65" s="1" customFormat="1" ht="11.25">
      <c r="B128" s="28"/>
      <c r="D128" s="137" t="s">
        <v>229</v>
      </c>
      <c r="F128" s="138" t="s">
        <v>1160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1" customFormat="1" ht="11.25">
      <c r="B129" s="141"/>
      <c r="D129" s="142" t="s">
        <v>247</v>
      </c>
      <c r="E129" s="148" t="s">
        <v>1</v>
      </c>
      <c r="F129" s="143" t="s">
        <v>1161</v>
      </c>
      <c r="H129" s="144">
        <v>5.81</v>
      </c>
      <c r="I129" s="145"/>
      <c r="L129" s="141"/>
      <c r="M129" s="146"/>
      <c r="T129" s="147"/>
      <c r="AT129" s="148" t="s">
        <v>247</v>
      </c>
      <c r="AU129" s="148" t="s">
        <v>85</v>
      </c>
      <c r="AV129" s="11" t="s">
        <v>87</v>
      </c>
      <c r="AW129" s="11" t="s">
        <v>32</v>
      </c>
      <c r="AX129" s="11" t="s">
        <v>85</v>
      </c>
      <c r="AY129" s="148" t="s">
        <v>222</v>
      </c>
    </row>
    <row r="130" spans="2:65" s="10" customFormat="1" ht="25.9" customHeight="1">
      <c r="B130" s="113"/>
      <c r="D130" s="114" t="s">
        <v>76</v>
      </c>
      <c r="E130" s="115" t="s">
        <v>220</v>
      </c>
      <c r="F130" s="115" t="s">
        <v>221</v>
      </c>
      <c r="I130" s="116"/>
      <c r="J130" s="117">
        <f>BK130</f>
        <v>0</v>
      </c>
      <c r="L130" s="113"/>
      <c r="M130" s="118"/>
      <c r="P130" s="119">
        <f>SUM(P131:P135)</f>
        <v>0</v>
      </c>
      <c r="R130" s="119">
        <f>SUM(R131:R135)</f>
        <v>0</v>
      </c>
      <c r="T130" s="120">
        <f>SUM(T131:T135)</f>
        <v>0.27626200000000001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SUM(BK131:BK135)</f>
        <v>0</v>
      </c>
    </row>
    <row r="131" spans="2:65" s="1" customFormat="1" ht="44.25" customHeight="1">
      <c r="B131" s="28"/>
      <c r="C131" s="123" t="s">
        <v>238</v>
      </c>
      <c r="D131" s="123" t="s">
        <v>223</v>
      </c>
      <c r="E131" s="124" t="s">
        <v>1118</v>
      </c>
      <c r="F131" s="125" t="s">
        <v>1119</v>
      </c>
      <c r="G131" s="126" t="s">
        <v>226</v>
      </c>
      <c r="H131" s="127">
        <v>2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3.5000000000000003E-2</v>
      </c>
      <c r="T131" s="134">
        <f>S131*H131</f>
        <v>7.0000000000000007E-2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1307</v>
      </c>
    </row>
    <row r="132" spans="2:65" s="1" customFormat="1" ht="11.25">
      <c r="B132" s="28"/>
      <c r="D132" s="137" t="s">
        <v>229</v>
      </c>
      <c r="F132" s="138" t="s">
        <v>1248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7.9" customHeight="1">
      <c r="B133" s="28"/>
      <c r="C133" s="123" t="s">
        <v>227</v>
      </c>
      <c r="D133" s="123" t="s">
        <v>223</v>
      </c>
      <c r="E133" s="124" t="s">
        <v>1162</v>
      </c>
      <c r="F133" s="125" t="s">
        <v>1163</v>
      </c>
      <c r="G133" s="126" t="s">
        <v>226</v>
      </c>
      <c r="H133" s="127">
        <v>3.274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6.3E-2</v>
      </c>
      <c r="T133" s="134">
        <f>S133*H133</f>
        <v>0.206262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1308</v>
      </c>
    </row>
    <row r="134" spans="2:65" s="1" customFormat="1" ht="11.25">
      <c r="B134" s="28"/>
      <c r="D134" s="137" t="s">
        <v>229</v>
      </c>
      <c r="F134" s="138" t="s">
        <v>1165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1" customFormat="1" ht="11.25">
      <c r="B135" s="141"/>
      <c r="D135" s="142" t="s">
        <v>247</v>
      </c>
      <c r="E135" s="148" t="s">
        <v>1</v>
      </c>
      <c r="F135" s="143" t="s">
        <v>1166</v>
      </c>
      <c r="H135" s="144">
        <v>3.274</v>
      </c>
      <c r="I135" s="145"/>
      <c r="L135" s="141"/>
      <c r="M135" s="146"/>
      <c r="T135" s="147"/>
      <c r="AT135" s="148" t="s">
        <v>247</v>
      </c>
      <c r="AU135" s="148" t="s">
        <v>85</v>
      </c>
      <c r="AV135" s="11" t="s">
        <v>87</v>
      </c>
      <c r="AW135" s="11" t="s">
        <v>32</v>
      </c>
      <c r="AX135" s="11" t="s">
        <v>85</v>
      </c>
      <c r="AY135" s="148" t="s">
        <v>222</v>
      </c>
    </row>
    <row r="136" spans="2:65" s="10" customFormat="1" ht="25.9" customHeight="1">
      <c r="B136" s="113"/>
      <c r="D136" s="114" t="s">
        <v>76</v>
      </c>
      <c r="E136" s="115" t="s">
        <v>231</v>
      </c>
      <c r="F136" s="115" t="s">
        <v>1167</v>
      </c>
      <c r="I136" s="116"/>
      <c r="J136" s="117">
        <f>BK136</f>
        <v>0</v>
      </c>
      <c r="L136" s="113"/>
      <c r="M136" s="118"/>
      <c r="P136" s="119">
        <f>SUM(P137:P145)</f>
        <v>0</v>
      </c>
      <c r="R136" s="119">
        <f>SUM(R137:R145)</f>
        <v>0</v>
      </c>
      <c r="T136" s="120">
        <f>SUM(T137:T145)</f>
        <v>0</v>
      </c>
      <c r="AR136" s="114" t="s">
        <v>85</v>
      </c>
      <c r="AT136" s="121" t="s">
        <v>76</v>
      </c>
      <c r="AU136" s="121" t="s">
        <v>77</v>
      </c>
      <c r="AY136" s="114" t="s">
        <v>222</v>
      </c>
      <c r="BK136" s="122">
        <f>SUM(BK137:BK145)</f>
        <v>0</v>
      </c>
    </row>
    <row r="137" spans="2:65" s="1" customFormat="1" ht="37.9" customHeight="1">
      <c r="B137" s="28"/>
      <c r="C137" s="123" t="s">
        <v>249</v>
      </c>
      <c r="D137" s="123" t="s">
        <v>223</v>
      </c>
      <c r="E137" s="124" t="s">
        <v>1168</v>
      </c>
      <c r="F137" s="125" t="s">
        <v>1169</v>
      </c>
      <c r="G137" s="126" t="s">
        <v>235</v>
      </c>
      <c r="H137" s="127">
        <v>0.27800000000000002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227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227</v>
      </c>
      <c r="BM137" s="135" t="s">
        <v>1309</v>
      </c>
    </row>
    <row r="138" spans="2:65" s="1" customFormat="1" ht="11.25">
      <c r="B138" s="28"/>
      <c r="D138" s="137" t="s">
        <v>229</v>
      </c>
      <c r="F138" s="138" t="s">
        <v>1171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3" customHeight="1">
      <c r="B139" s="28"/>
      <c r="C139" s="123" t="s">
        <v>256</v>
      </c>
      <c r="D139" s="123" t="s">
        <v>223</v>
      </c>
      <c r="E139" s="124" t="s">
        <v>239</v>
      </c>
      <c r="F139" s="125" t="s">
        <v>240</v>
      </c>
      <c r="G139" s="126" t="s">
        <v>235</v>
      </c>
      <c r="H139" s="127">
        <v>0.27800000000000002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227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227</v>
      </c>
      <c r="BM139" s="135" t="s">
        <v>1310</v>
      </c>
    </row>
    <row r="140" spans="2:65" s="1" customFormat="1" ht="11.25">
      <c r="B140" s="28"/>
      <c r="D140" s="137" t="s">
        <v>229</v>
      </c>
      <c r="F140" s="138" t="s">
        <v>242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243</v>
      </c>
      <c r="F141" s="125" t="s">
        <v>244</v>
      </c>
      <c r="G141" s="126" t="s">
        <v>235</v>
      </c>
      <c r="H141" s="127">
        <v>3.8919999999999999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227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227</v>
      </c>
      <c r="BM141" s="135" t="s">
        <v>1311</v>
      </c>
    </row>
    <row r="142" spans="2:65" s="1" customFormat="1" ht="11.25">
      <c r="B142" s="28"/>
      <c r="D142" s="137" t="s">
        <v>229</v>
      </c>
      <c r="F142" s="138" t="s">
        <v>246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1" customFormat="1" ht="11.25">
      <c r="B143" s="141"/>
      <c r="D143" s="142" t="s">
        <v>247</v>
      </c>
      <c r="F143" s="143" t="s">
        <v>1253</v>
      </c>
      <c r="H143" s="144">
        <v>3.8919999999999999</v>
      </c>
      <c r="I143" s="145"/>
      <c r="L143" s="141"/>
      <c r="M143" s="146"/>
      <c r="T143" s="147"/>
      <c r="AT143" s="148" t="s">
        <v>247</v>
      </c>
      <c r="AU143" s="148" t="s">
        <v>85</v>
      </c>
      <c r="AV143" s="11" t="s">
        <v>87</v>
      </c>
      <c r="AW143" s="11" t="s">
        <v>4</v>
      </c>
      <c r="AX143" s="11" t="s">
        <v>85</v>
      </c>
      <c r="AY143" s="148" t="s">
        <v>222</v>
      </c>
    </row>
    <row r="144" spans="2:65" s="1" customFormat="1" ht="44.25" customHeight="1">
      <c r="B144" s="28"/>
      <c r="C144" s="123" t="s">
        <v>268</v>
      </c>
      <c r="D144" s="123" t="s">
        <v>223</v>
      </c>
      <c r="E144" s="124" t="s">
        <v>1175</v>
      </c>
      <c r="F144" s="125" t="s">
        <v>1176</v>
      </c>
      <c r="G144" s="126" t="s">
        <v>235</v>
      </c>
      <c r="H144" s="127">
        <v>0.20599999999999999</v>
      </c>
      <c r="I144" s="128"/>
      <c r="J144" s="129">
        <f>ROUND(I144*H144,2)</f>
        <v>0</v>
      </c>
      <c r="K144" s="130"/>
      <c r="L144" s="28"/>
      <c r="M144" s="131" t="s">
        <v>1</v>
      </c>
      <c r="N144" s="132" t="s">
        <v>42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227</v>
      </c>
      <c r="AT144" s="135" t="s">
        <v>223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227</v>
      </c>
      <c r="BM144" s="135" t="s">
        <v>1312</v>
      </c>
    </row>
    <row r="145" spans="2:65" s="1" customFormat="1" ht="11.25">
      <c r="B145" s="28"/>
      <c r="D145" s="137" t="s">
        <v>229</v>
      </c>
      <c r="F145" s="138" t="s">
        <v>1178</v>
      </c>
      <c r="I145" s="139"/>
      <c r="L145" s="28"/>
      <c r="M145" s="140"/>
      <c r="T145" s="52"/>
      <c r="AT145" s="13" t="s">
        <v>229</v>
      </c>
      <c r="AU145" s="13" t="s">
        <v>85</v>
      </c>
    </row>
    <row r="146" spans="2:65" s="10" customFormat="1" ht="25.9" customHeight="1">
      <c r="B146" s="113"/>
      <c r="D146" s="114" t="s">
        <v>76</v>
      </c>
      <c r="E146" s="115" t="s">
        <v>1179</v>
      </c>
      <c r="F146" s="115" t="s">
        <v>1180</v>
      </c>
      <c r="I146" s="116"/>
      <c r="J146" s="117">
        <f>BK146</f>
        <v>0</v>
      </c>
      <c r="L146" s="113"/>
      <c r="M146" s="118"/>
      <c r="P146" s="119">
        <f>SUM(P147:P148)</f>
        <v>0</v>
      </c>
      <c r="R146" s="119">
        <f>SUM(R147:R148)</f>
        <v>0</v>
      </c>
      <c r="T146" s="120">
        <f>SUM(T147:T148)</f>
        <v>0</v>
      </c>
      <c r="AR146" s="114" t="s">
        <v>85</v>
      </c>
      <c r="AT146" s="121" t="s">
        <v>76</v>
      </c>
      <c r="AU146" s="121" t="s">
        <v>77</v>
      </c>
      <c r="AY146" s="114" t="s">
        <v>222</v>
      </c>
      <c r="BK146" s="122">
        <f>SUM(BK147:BK148)</f>
        <v>0</v>
      </c>
    </row>
    <row r="147" spans="2:65" s="1" customFormat="1" ht="55.5" customHeight="1">
      <c r="B147" s="28"/>
      <c r="C147" s="123" t="s">
        <v>220</v>
      </c>
      <c r="D147" s="123" t="s">
        <v>223</v>
      </c>
      <c r="E147" s="124" t="s">
        <v>1181</v>
      </c>
      <c r="F147" s="125" t="s">
        <v>1182</v>
      </c>
      <c r="G147" s="126" t="s">
        <v>235</v>
      </c>
      <c r="H147" s="127">
        <v>0.23799999999999999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227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227</v>
      </c>
      <c r="BM147" s="135" t="s">
        <v>1313</v>
      </c>
    </row>
    <row r="148" spans="2:65" s="1" customFormat="1" ht="11.25">
      <c r="B148" s="28"/>
      <c r="D148" s="137" t="s">
        <v>229</v>
      </c>
      <c r="F148" s="138" t="s">
        <v>1184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0" customFormat="1" ht="25.9" customHeight="1">
      <c r="B149" s="113"/>
      <c r="D149" s="114" t="s">
        <v>76</v>
      </c>
      <c r="E149" s="115" t="s">
        <v>1100</v>
      </c>
      <c r="F149" s="115" t="s">
        <v>1101</v>
      </c>
      <c r="I149" s="116"/>
      <c r="J149" s="117">
        <f>BK149</f>
        <v>0</v>
      </c>
      <c r="L149" s="113"/>
      <c r="M149" s="118"/>
      <c r="P149" s="119">
        <f>SUM(P150:P156)</f>
        <v>0</v>
      </c>
      <c r="R149" s="119">
        <f>SUM(R150:R156)</f>
        <v>3.3E-4</v>
      </c>
      <c r="T149" s="120">
        <f>SUM(T150:T156)</f>
        <v>0</v>
      </c>
      <c r="AR149" s="114" t="s">
        <v>87</v>
      </c>
      <c r="AT149" s="121" t="s">
        <v>76</v>
      </c>
      <c r="AU149" s="121" t="s">
        <v>77</v>
      </c>
      <c r="AY149" s="114" t="s">
        <v>222</v>
      </c>
      <c r="BK149" s="122">
        <f>SUM(BK150:BK156)</f>
        <v>0</v>
      </c>
    </row>
    <row r="150" spans="2:65" s="1" customFormat="1" ht="24.2" customHeight="1">
      <c r="B150" s="28"/>
      <c r="C150" s="123" t="s">
        <v>278</v>
      </c>
      <c r="D150" s="123" t="s">
        <v>223</v>
      </c>
      <c r="E150" s="124" t="s">
        <v>1185</v>
      </c>
      <c r="F150" s="125" t="s">
        <v>1186</v>
      </c>
      <c r="G150" s="126" t="s">
        <v>259</v>
      </c>
      <c r="H150" s="127">
        <v>1</v>
      </c>
      <c r="I150" s="128"/>
      <c r="J150" s="129">
        <f>ROUND(I150*H150,2)</f>
        <v>0</v>
      </c>
      <c r="K150" s="130"/>
      <c r="L150" s="28"/>
      <c r="M150" s="131" t="s">
        <v>1</v>
      </c>
      <c r="N150" s="132" t="s">
        <v>42</v>
      </c>
      <c r="P150" s="133">
        <f>O150*H150</f>
        <v>0</v>
      </c>
      <c r="Q150" s="133">
        <v>3.3E-4</v>
      </c>
      <c r="R150" s="133">
        <f>Q150*H150</f>
        <v>3.3E-4</v>
      </c>
      <c r="S150" s="133">
        <v>0</v>
      </c>
      <c r="T150" s="134">
        <f>S150*H150</f>
        <v>0</v>
      </c>
      <c r="AR150" s="135" t="s">
        <v>260</v>
      </c>
      <c r="AT150" s="135" t="s">
        <v>223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1314</v>
      </c>
    </row>
    <row r="151" spans="2:65" s="1" customFormat="1" ht="11.25">
      <c r="B151" s="28"/>
      <c r="D151" s="137" t="s">
        <v>229</v>
      </c>
      <c r="F151" s="138" t="s">
        <v>1188</v>
      </c>
      <c r="I151" s="139"/>
      <c r="L151" s="28"/>
      <c r="M151" s="140"/>
      <c r="T151" s="52"/>
      <c r="AT151" s="13" t="s">
        <v>229</v>
      </c>
      <c r="AU151" s="13" t="s">
        <v>85</v>
      </c>
    </row>
    <row r="152" spans="2:65" s="1" customFormat="1" ht="62.65" customHeight="1">
      <c r="B152" s="28"/>
      <c r="C152" s="149" t="s">
        <v>282</v>
      </c>
      <c r="D152" s="149" t="s">
        <v>269</v>
      </c>
      <c r="E152" s="150" t="s">
        <v>1189</v>
      </c>
      <c r="F152" s="151" t="s">
        <v>1190</v>
      </c>
      <c r="G152" s="152" t="s">
        <v>226</v>
      </c>
      <c r="H152" s="153">
        <v>3.27</v>
      </c>
      <c r="I152" s="154"/>
      <c r="J152" s="155">
        <f>ROUND(I152*H152,2)</f>
        <v>0</v>
      </c>
      <c r="K152" s="156"/>
      <c r="L152" s="157"/>
      <c r="M152" s="158" t="s">
        <v>1</v>
      </c>
      <c r="N152" s="159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272</v>
      </c>
      <c r="AT152" s="135" t="s">
        <v>269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1315</v>
      </c>
    </row>
    <row r="153" spans="2:65" s="1" customFormat="1" ht="24.2" customHeight="1">
      <c r="B153" s="28"/>
      <c r="C153" s="123" t="s">
        <v>8</v>
      </c>
      <c r="D153" s="123" t="s">
        <v>223</v>
      </c>
      <c r="E153" s="124" t="s">
        <v>1192</v>
      </c>
      <c r="F153" s="125" t="s">
        <v>1193</v>
      </c>
      <c r="G153" s="126" t="s">
        <v>259</v>
      </c>
      <c r="H153" s="127">
        <v>1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1316</v>
      </c>
    </row>
    <row r="154" spans="2:65" s="1" customFormat="1" ht="11.25">
      <c r="B154" s="28"/>
      <c r="D154" s="137" t="s">
        <v>229</v>
      </c>
      <c r="F154" s="138" t="s">
        <v>1195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55.5" customHeight="1">
      <c r="B155" s="28"/>
      <c r="C155" s="123" t="s">
        <v>290</v>
      </c>
      <c r="D155" s="123" t="s">
        <v>223</v>
      </c>
      <c r="E155" s="124" t="s">
        <v>1196</v>
      </c>
      <c r="F155" s="125" t="s">
        <v>1197</v>
      </c>
      <c r="G155" s="126" t="s">
        <v>302</v>
      </c>
      <c r="H155" s="160"/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1317</v>
      </c>
    </row>
    <row r="156" spans="2:65" s="1" customFormat="1" ht="11.25">
      <c r="B156" s="28"/>
      <c r="D156" s="137" t="s">
        <v>229</v>
      </c>
      <c r="F156" s="138" t="s">
        <v>1199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1259</v>
      </c>
      <c r="F157" s="115" t="s">
        <v>1260</v>
      </c>
      <c r="I157" s="116"/>
      <c r="J157" s="117">
        <f>BK157</f>
        <v>0</v>
      </c>
      <c r="L157" s="113"/>
      <c r="M157" s="118"/>
      <c r="P157" s="119">
        <f>SUM(P158:P167)</f>
        <v>0</v>
      </c>
      <c r="R157" s="119">
        <f>SUM(R158:R167)</f>
        <v>6.0999999999999999E-2</v>
      </c>
      <c r="T157" s="120">
        <f>SUM(T158:T167)</f>
        <v>0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SUM(BK158:BK167)</f>
        <v>0</v>
      </c>
    </row>
    <row r="158" spans="2:65" s="1" customFormat="1" ht="24.2" customHeight="1">
      <c r="B158" s="28"/>
      <c r="C158" s="123" t="s">
        <v>294</v>
      </c>
      <c r="D158" s="123" t="s">
        <v>223</v>
      </c>
      <c r="E158" s="124" t="s">
        <v>1261</v>
      </c>
      <c r="F158" s="125" t="s">
        <v>1262</v>
      </c>
      <c r="G158" s="126" t="s">
        <v>226</v>
      </c>
      <c r="H158" s="127">
        <v>2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2.9999999999999997E-4</v>
      </c>
      <c r="R158" s="133">
        <f>Q158*H158</f>
        <v>5.9999999999999995E-4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1318</v>
      </c>
    </row>
    <row r="159" spans="2:65" s="1" customFormat="1" ht="11.25">
      <c r="B159" s="28"/>
      <c r="D159" s="137" t="s">
        <v>229</v>
      </c>
      <c r="F159" s="138" t="s">
        <v>1264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33" customHeight="1">
      <c r="B160" s="28"/>
      <c r="C160" s="123" t="s">
        <v>299</v>
      </c>
      <c r="D160" s="123" t="s">
        <v>223</v>
      </c>
      <c r="E160" s="124" t="s">
        <v>1265</v>
      </c>
      <c r="F160" s="125" t="s">
        <v>1266</v>
      </c>
      <c r="G160" s="126" t="s">
        <v>226</v>
      </c>
      <c r="H160" s="127">
        <v>2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1319</v>
      </c>
    </row>
    <row r="161" spans="2:65" s="1" customFormat="1" ht="11.25">
      <c r="B161" s="28"/>
      <c r="D161" s="137" t="s">
        <v>229</v>
      </c>
      <c r="F161" s="138" t="s">
        <v>1268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1269</v>
      </c>
      <c r="F162" s="125" t="s">
        <v>1270</v>
      </c>
      <c r="G162" s="126" t="s">
        <v>226</v>
      </c>
      <c r="H162" s="127">
        <v>2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6.0000000000000001E-3</v>
      </c>
      <c r="R162" s="133">
        <f>Q162*H162</f>
        <v>1.2E-2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1320</v>
      </c>
    </row>
    <row r="163" spans="2:65" s="1" customFormat="1" ht="11.25">
      <c r="B163" s="28"/>
      <c r="D163" s="137" t="s">
        <v>229</v>
      </c>
      <c r="F163" s="138" t="s">
        <v>1271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33" customHeight="1">
      <c r="B164" s="28"/>
      <c r="C164" s="149" t="s">
        <v>311</v>
      </c>
      <c r="D164" s="149" t="s">
        <v>269</v>
      </c>
      <c r="E164" s="150" t="s">
        <v>1272</v>
      </c>
      <c r="F164" s="151" t="s">
        <v>1273</v>
      </c>
      <c r="G164" s="152" t="s">
        <v>226</v>
      </c>
      <c r="H164" s="153">
        <v>2.2000000000000002</v>
      </c>
      <c r="I164" s="154"/>
      <c r="J164" s="155">
        <f>ROUND(I164*H164,2)</f>
        <v>0</v>
      </c>
      <c r="K164" s="156"/>
      <c r="L164" s="157"/>
      <c r="M164" s="158" t="s">
        <v>1</v>
      </c>
      <c r="N164" s="159" t="s">
        <v>42</v>
      </c>
      <c r="P164" s="133">
        <f>O164*H164</f>
        <v>0</v>
      </c>
      <c r="Q164" s="133">
        <v>2.1999999999999999E-2</v>
      </c>
      <c r="R164" s="133">
        <f>Q164*H164</f>
        <v>4.8399999999999999E-2</v>
      </c>
      <c r="S164" s="133">
        <v>0</v>
      </c>
      <c r="T164" s="134">
        <f>S164*H164</f>
        <v>0</v>
      </c>
      <c r="AR164" s="135" t="s">
        <v>272</v>
      </c>
      <c r="AT164" s="135" t="s">
        <v>269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1321</v>
      </c>
    </row>
    <row r="165" spans="2:65" s="11" customFormat="1" ht="11.25">
      <c r="B165" s="141"/>
      <c r="D165" s="142" t="s">
        <v>247</v>
      </c>
      <c r="F165" s="143" t="s">
        <v>1275</v>
      </c>
      <c r="H165" s="144">
        <v>2.2000000000000002</v>
      </c>
      <c r="I165" s="145"/>
      <c r="L165" s="141"/>
      <c r="M165" s="146"/>
      <c r="T165" s="147"/>
      <c r="AT165" s="148" t="s">
        <v>247</v>
      </c>
      <c r="AU165" s="148" t="s">
        <v>85</v>
      </c>
      <c r="AV165" s="11" t="s">
        <v>87</v>
      </c>
      <c r="AW165" s="11" t="s">
        <v>4</v>
      </c>
      <c r="AX165" s="11" t="s">
        <v>85</v>
      </c>
      <c r="AY165" s="148" t="s">
        <v>222</v>
      </c>
    </row>
    <row r="166" spans="2:65" s="1" customFormat="1" ht="55.5" customHeight="1">
      <c r="B166" s="28"/>
      <c r="C166" s="123" t="s">
        <v>316</v>
      </c>
      <c r="D166" s="123" t="s">
        <v>223</v>
      </c>
      <c r="E166" s="124" t="s">
        <v>1276</v>
      </c>
      <c r="F166" s="125" t="s">
        <v>1277</v>
      </c>
      <c r="G166" s="126" t="s">
        <v>302</v>
      </c>
      <c r="H166" s="160"/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1322</v>
      </c>
    </row>
    <row r="167" spans="2:65" s="1" customFormat="1" ht="11.25">
      <c r="B167" s="28"/>
      <c r="D167" s="137" t="s">
        <v>229</v>
      </c>
      <c r="F167" s="138" t="s">
        <v>1279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0" customFormat="1" ht="25.9" customHeight="1">
      <c r="B168" s="113"/>
      <c r="D168" s="114" t="s">
        <v>76</v>
      </c>
      <c r="E168" s="115" t="s">
        <v>389</v>
      </c>
      <c r="F168" s="115" t="s">
        <v>390</v>
      </c>
      <c r="I168" s="116"/>
      <c r="J168" s="117">
        <f>BK168</f>
        <v>0</v>
      </c>
      <c r="L168" s="113"/>
      <c r="M168" s="118"/>
      <c r="P168" s="119">
        <f>SUM(P169:P176)</f>
        <v>0</v>
      </c>
      <c r="R168" s="119">
        <f>SUM(R169:R176)</f>
        <v>1.022E-2</v>
      </c>
      <c r="T168" s="120">
        <f>SUM(T169:T176)</f>
        <v>2.1700000000000001E-3</v>
      </c>
      <c r="AR168" s="114" t="s">
        <v>87</v>
      </c>
      <c r="AT168" s="121" t="s">
        <v>76</v>
      </c>
      <c r="AU168" s="121" t="s">
        <v>77</v>
      </c>
      <c r="AY168" s="114" t="s">
        <v>222</v>
      </c>
      <c r="BK168" s="122">
        <f>SUM(BK169:BK176)</f>
        <v>0</v>
      </c>
    </row>
    <row r="169" spans="2:65" s="1" customFormat="1" ht="16.5" customHeight="1">
      <c r="B169" s="28"/>
      <c r="C169" s="123" t="s">
        <v>321</v>
      </c>
      <c r="D169" s="123" t="s">
        <v>223</v>
      </c>
      <c r="E169" s="124" t="s">
        <v>391</v>
      </c>
      <c r="F169" s="125" t="s">
        <v>392</v>
      </c>
      <c r="G169" s="126" t="s">
        <v>226</v>
      </c>
      <c r="H169" s="127">
        <v>7</v>
      </c>
      <c r="I169" s="128"/>
      <c r="J169" s="129">
        <f>ROUND(I169*H169,2)</f>
        <v>0</v>
      </c>
      <c r="K169" s="130"/>
      <c r="L169" s="28"/>
      <c r="M169" s="131" t="s">
        <v>1</v>
      </c>
      <c r="N169" s="132" t="s">
        <v>42</v>
      </c>
      <c r="P169" s="133">
        <f>O169*H169</f>
        <v>0</v>
      </c>
      <c r="Q169" s="133">
        <v>1E-3</v>
      </c>
      <c r="R169" s="133">
        <f>Q169*H169</f>
        <v>7.0000000000000001E-3</v>
      </c>
      <c r="S169" s="133">
        <v>3.1E-4</v>
      </c>
      <c r="T169" s="134">
        <f>S169*H169</f>
        <v>2.1700000000000001E-3</v>
      </c>
      <c r="AR169" s="135" t="s">
        <v>260</v>
      </c>
      <c r="AT169" s="135" t="s">
        <v>223</v>
      </c>
      <c r="AU169" s="135" t="s">
        <v>85</v>
      </c>
      <c r="AY169" s="13" t="s">
        <v>222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3" t="s">
        <v>85</v>
      </c>
      <c r="BK169" s="136">
        <f>ROUND(I169*H169,2)</f>
        <v>0</v>
      </c>
      <c r="BL169" s="13" t="s">
        <v>260</v>
      </c>
      <c r="BM169" s="135" t="s">
        <v>1323</v>
      </c>
    </row>
    <row r="170" spans="2:65" s="1" customFormat="1" ht="11.25">
      <c r="B170" s="28"/>
      <c r="D170" s="137" t="s">
        <v>229</v>
      </c>
      <c r="F170" s="138" t="s">
        <v>493</v>
      </c>
      <c r="I170" s="139"/>
      <c r="L170" s="28"/>
      <c r="M170" s="140"/>
      <c r="T170" s="52"/>
      <c r="AT170" s="13" t="s">
        <v>229</v>
      </c>
      <c r="AU170" s="13" t="s">
        <v>85</v>
      </c>
    </row>
    <row r="171" spans="2:65" s="1" customFormat="1" ht="24.2" customHeight="1">
      <c r="B171" s="28"/>
      <c r="C171" s="123" t="s">
        <v>326</v>
      </c>
      <c r="D171" s="123" t="s">
        <v>223</v>
      </c>
      <c r="E171" s="124" t="s">
        <v>396</v>
      </c>
      <c r="F171" s="125" t="s">
        <v>397</v>
      </c>
      <c r="G171" s="126" t="s">
        <v>226</v>
      </c>
      <c r="H171" s="127">
        <v>7</v>
      </c>
      <c r="I171" s="128"/>
      <c r="J171" s="129">
        <f>ROUND(I171*H171,2)</f>
        <v>0</v>
      </c>
      <c r="K171" s="130"/>
      <c r="L171" s="28"/>
      <c r="M171" s="131" t="s">
        <v>1</v>
      </c>
      <c r="N171" s="132" t="s">
        <v>42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260</v>
      </c>
      <c r="AT171" s="135" t="s">
        <v>223</v>
      </c>
      <c r="AU171" s="135" t="s">
        <v>85</v>
      </c>
      <c r="AY171" s="13" t="s">
        <v>222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3" t="s">
        <v>85</v>
      </c>
      <c r="BK171" s="136">
        <f>ROUND(I171*H171,2)</f>
        <v>0</v>
      </c>
      <c r="BL171" s="13" t="s">
        <v>260</v>
      </c>
      <c r="BM171" s="135" t="s">
        <v>1324</v>
      </c>
    </row>
    <row r="172" spans="2:65" s="1" customFormat="1" ht="11.25">
      <c r="B172" s="28"/>
      <c r="D172" s="137" t="s">
        <v>229</v>
      </c>
      <c r="F172" s="138" t="s">
        <v>495</v>
      </c>
      <c r="I172" s="139"/>
      <c r="L172" s="28"/>
      <c r="M172" s="140"/>
      <c r="T172" s="52"/>
      <c r="AT172" s="13" t="s">
        <v>229</v>
      </c>
      <c r="AU172" s="13" t="s">
        <v>85</v>
      </c>
    </row>
    <row r="173" spans="2:65" s="1" customFormat="1" ht="33" customHeight="1">
      <c r="B173" s="28"/>
      <c r="C173" s="123" t="s">
        <v>7</v>
      </c>
      <c r="D173" s="123" t="s">
        <v>223</v>
      </c>
      <c r="E173" s="124" t="s">
        <v>411</v>
      </c>
      <c r="F173" s="125" t="s">
        <v>412</v>
      </c>
      <c r="G173" s="126" t="s">
        <v>226</v>
      </c>
      <c r="H173" s="127">
        <v>7</v>
      </c>
      <c r="I173" s="128"/>
      <c r="J173" s="129">
        <f>ROUND(I173*H173,2)</f>
        <v>0</v>
      </c>
      <c r="K173" s="130"/>
      <c r="L173" s="28"/>
      <c r="M173" s="131" t="s">
        <v>1</v>
      </c>
      <c r="N173" s="132" t="s">
        <v>42</v>
      </c>
      <c r="P173" s="133">
        <f>O173*H173</f>
        <v>0</v>
      </c>
      <c r="Q173" s="133">
        <v>2.0000000000000001E-4</v>
      </c>
      <c r="R173" s="133">
        <f>Q173*H173</f>
        <v>1.4E-3</v>
      </c>
      <c r="S173" s="133">
        <v>0</v>
      </c>
      <c r="T173" s="134">
        <f>S173*H173</f>
        <v>0</v>
      </c>
      <c r="AR173" s="135" t="s">
        <v>260</v>
      </c>
      <c r="AT173" s="135" t="s">
        <v>223</v>
      </c>
      <c r="AU173" s="135" t="s">
        <v>85</v>
      </c>
      <c r="AY173" s="13" t="s">
        <v>222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3" t="s">
        <v>85</v>
      </c>
      <c r="BK173" s="136">
        <f>ROUND(I173*H173,2)</f>
        <v>0</v>
      </c>
      <c r="BL173" s="13" t="s">
        <v>260</v>
      </c>
      <c r="BM173" s="135" t="s">
        <v>1325</v>
      </c>
    </row>
    <row r="174" spans="2:65" s="1" customFormat="1" ht="11.25">
      <c r="B174" s="28"/>
      <c r="D174" s="137" t="s">
        <v>229</v>
      </c>
      <c r="F174" s="138" t="s">
        <v>500</v>
      </c>
      <c r="I174" s="139"/>
      <c r="L174" s="28"/>
      <c r="M174" s="140"/>
      <c r="T174" s="52"/>
      <c r="AT174" s="13" t="s">
        <v>229</v>
      </c>
      <c r="AU174" s="13" t="s">
        <v>85</v>
      </c>
    </row>
    <row r="175" spans="2:65" s="1" customFormat="1" ht="37.9" customHeight="1">
      <c r="B175" s="28"/>
      <c r="C175" s="123" t="s">
        <v>335</v>
      </c>
      <c r="D175" s="123" t="s">
        <v>223</v>
      </c>
      <c r="E175" s="124" t="s">
        <v>416</v>
      </c>
      <c r="F175" s="125" t="s">
        <v>417</v>
      </c>
      <c r="G175" s="126" t="s">
        <v>226</v>
      </c>
      <c r="H175" s="127">
        <v>7</v>
      </c>
      <c r="I175" s="128"/>
      <c r="J175" s="129">
        <f>ROUND(I175*H175,2)</f>
        <v>0</v>
      </c>
      <c r="K175" s="130"/>
      <c r="L175" s="28"/>
      <c r="M175" s="131" t="s">
        <v>1</v>
      </c>
      <c r="N175" s="132" t="s">
        <v>42</v>
      </c>
      <c r="P175" s="133">
        <f>O175*H175</f>
        <v>0</v>
      </c>
      <c r="Q175" s="133">
        <v>2.5999999999999998E-4</v>
      </c>
      <c r="R175" s="133">
        <f>Q175*H175</f>
        <v>1.8199999999999998E-3</v>
      </c>
      <c r="S175" s="133">
        <v>0</v>
      </c>
      <c r="T175" s="134">
        <f>S175*H175</f>
        <v>0</v>
      </c>
      <c r="AR175" s="135" t="s">
        <v>260</v>
      </c>
      <c r="AT175" s="135" t="s">
        <v>223</v>
      </c>
      <c r="AU175" s="135" t="s">
        <v>85</v>
      </c>
      <c r="AY175" s="13" t="s">
        <v>222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3" t="s">
        <v>85</v>
      </c>
      <c r="BK175" s="136">
        <f>ROUND(I175*H175,2)</f>
        <v>0</v>
      </c>
      <c r="BL175" s="13" t="s">
        <v>260</v>
      </c>
      <c r="BM175" s="135" t="s">
        <v>1326</v>
      </c>
    </row>
    <row r="176" spans="2:65" s="1" customFormat="1" ht="11.25">
      <c r="B176" s="28"/>
      <c r="D176" s="137" t="s">
        <v>229</v>
      </c>
      <c r="F176" s="138" t="s">
        <v>502</v>
      </c>
      <c r="I176" s="139"/>
      <c r="L176" s="28"/>
      <c r="M176" s="161"/>
      <c r="N176" s="162"/>
      <c r="O176" s="162"/>
      <c r="P176" s="162"/>
      <c r="Q176" s="162"/>
      <c r="R176" s="162"/>
      <c r="S176" s="162"/>
      <c r="T176" s="163"/>
      <c r="AT176" s="13" t="s">
        <v>229</v>
      </c>
      <c r="AU176" s="13" t="s">
        <v>85</v>
      </c>
    </row>
    <row r="177" spans="2:12" s="1" customFormat="1" ht="6.95" customHeight="1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28"/>
    </row>
  </sheetData>
  <sheetProtection algorithmName="SHA-512" hashValue="mxOHkoTM8Jmn01TVcznq9cGHiOSGD/icP9UytssDKljGjHchoKDAQXzcF5pH5qrsKIppwnsBAGElZxmDZJTW/g==" saltValue="SD51NV+zVdNDb8V66T4lDdNZuGPwViCZpNXRqiFAy+qmy2jXobeTxrJjtrOFQWlJoqtXfzSIkdmFlNmxU9B0hw==" spinCount="100000" sheet="1" objects="1" scenarios="1" formatColumns="0" formatRows="0" autoFilter="0"/>
  <autoFilter ref="C122:K176" xr:uid="{00000000-0009-0000-0000-00002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2400-000000000000}"/>
    <hyperlink ref="F128" r:id="rId2" xr:uid="{00000000-0004-0000-2400-000001000000}"/>
    <hyperlink ref="F132" r:id="rId3" xr:uid="{00000000-0004-0000-2400-000002000000}"/>
    <hyperlink ref="F134" r:id="rId4" xr:uid="{00000000-0004-0000-2400-000003000000}"/>
    <hyperlink ref="F138" r:id="rId5" xr:uid="{00000000-0004-0000-2400-000004000000}"/>
    <hyperlink ref="F140" r:id="rId6" xr:uid="{00000000-0004-0000-2400-000005000000}"/>
    <hyperlink ref="F142" r:id="rId7" xr:uid="{00000000-0004-0000-2400-000006000000}"/>
    <hyperlink ref="F145" r:id="rId8" xr:uid="{00000000-0004-0000-2400-000007000000}"/>
    <hyperlink ref="F148" r:id="rId9" xr:uid="{00000000-0004-0000-2400-000008000000}"/>
    <hyperlink ref="F151" r:id="rId10" xr:uid="{00000000-0004-0000-2400-000009000000}"/>
    <hyperlink ref="F154" r:id="rId11" xr:uid="{00000000-0004-0000-2400-00000A000000}"/>
    <hyperlink ref="F156" r:id="rId12" xr:uid="{00000000-0004-0000-2400-00000B000000}"/>
    <hyperlink ref="F159" r:id="rId13" xr:uid="{00000000-0004-0000-2400-00000C000000}"/>
    <hyperlink ref="F161" r:id="rId14" xr:uid="{00000000-0004-0000-2400-00000D000000}"/>
    <hyperlink ref="F163" r:id="rId15" xr:uid="{00000000-0004-0000-2400-00000E000000}"/>
    <hyperlink ref="F167" r:id="rId16" xr:uid="{00000000-0004-0000-2400-00000F000000}"/>
    <hyperlink ref="F170" r:id="rId17" xr:uid="{00000000-0004-0000-2400-000010000000}"/>
    <hyperlink ref="F172" r:id="rId18" xr:uid="{00000000-0004-0000-2400-000011000000}"/>
    <hyperlink ref="F174" r:id="rId19" xr:uid="{00000000-0004-0000-2400-000012000000}"/>
    <hyperlink ref="F176" r:id="rId20" xr:uid="{00000000-0004-0000-24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517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ROUND((SUM(BE121:BE177)),  2)</f>
        <v>0</v>
      </c>
      <c r="I33" s="88">
        <v>0.21</v>
      </c>
      <c r="J33" s="87">
        <f>ROUND(((SUM(BE121:BE177))*I33),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ROUND((SUM(BF121:BF177)),  2)</f>
        <v>0</v>
      </c>
      <c r="I34" s="88">
        <v>0.12</v>
      </c>
      <c r="J34" s="87">
        <f>ROUND(((SUM(BF121:BF177))*I34),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ROUND((SUM(BG121:BG177)),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ROUND((SUM(BH121:BH177)),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ROUND((SUM(BI121:BI177)),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204 - Místnost č.204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J138</f>
        <v>0</v>
      </c>
      <c r="L100" s="100"/>
    </row>
    <row r="101" spans="2:12" s="8" customFormat="1" ht="24.95" customHeight="1">
      <c r="B101" s="100"/>
      <c r="D101" s="101" t="s">
        <v>206</v>
      </c>
      <c r="E101" s="102"/>
      <c r="F101" s="102"/>
      <c r="G101" s="102"/>
      <c r="H101" s="102"/>
      <c r="I101" s="102"/>
      <c r="J101" s="103">
        <f>J165</f>
        <v>0</v>
      </c>
      <c r="L101" s="100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207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>
      <c r="B112" s="28"/>
      <c r="C112" s="23" t="s">
        <v>194</v>
      </c>
      <c r="L112" s="28"/>
    </row>
    <row r="113" spans="2:65" s="1" customFormat="1" ht="16.5" customHeight="1">
      <c r="B113" s="28"/>
      <c r="E113" s="202" t="str">
        <f>E9</f>
        <v>204 - Místnost č.204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>
      <c r="B119" s="28"/>
      <c r="L119" s="28"/>
    </row>
    <row r="120" spans="2:65" s="9" customFormat="1" ht="29.25" customHeight="1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P122+P125+P135+P138+P165</f>
        <v>0</v>
      </c>
      <c r="Q121" s="49"/>
      <c r="R121" s="110">
        <f>R122+R125+R135+R138+R165</f>
        <v>0.44665208000000001</v>
      </c>
      <c r="S121" s="49"/>
      <c r="T121" s="111">
        <f>T122+T125+T135+T138+T165</f>
        <v>0.11624109999999999</v>
      </c>
      <c r="AT121" s="13" t="s">
        <v>76</v>
      </c>
      <c r="AU121" s="13" t="s">
        <v>200</v>
      </c>
      <c r="BK121" s="112">
        <f>BK122+BK125+BK135+BK138+BK165</f>
        <v>0</v>
      </c>
    </row>
    <row r="122" spans="2:65" s="10" customFormat="1" ht="25.9" customHeight="1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SUM(P123:P124)</f>
        <v>0</v>
      </c>
      <c r="R122" s="119">
        <f>SUM(R123:R124)</f>
        <v>1.0600000000000002E-3</v>
      </c>
      <c r="T122" s="120">
        <f>SUM(T123:T124)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SUM(BK123:BK124)</f>
        <v>0</v>
      </c>
    </row>
    <row r="123" spans="2:65" s="1" customFormat="1" ht="37.9" customHeight="1">
      <c r="B123" s="28"/>
      <c r="C123" s="123" t="s">
        <v>85</v>
      </c>
      <c r="D123" s="123" t="s">
        <v>223</v>
      </c>
      <c r="E123" s="124" t="s">
        <v>224</v>
      </c>
      <c r="F123" s="125" t="s">
        <v>225</v>
      </c>
      <c r="G123" s="126" t="s">
        <v>226</v>
      </c>
      <c r="H123" s="127">
        <v>26.5</v>
      </c>
      <c r="I123" s="128"/>
      <c r="J123" s="129">
        <f>ROUND(I123*H123,2)</f>
        <v>0</v>
      </c>
      <c r="K123" s="130"/>
      <c r="L123" s="28"/>
      <c r="M123" s="131" t="s">
        <v>1</v>
      </c>
      <c r="N123" s="132" t="s">
        <v>42</v>
      </c>
      <c r="P123" s="133">
        <f>O123*H123</f>
        <v>0</v>
      </c>
      <c r="Q123" s="133">
        <v>4.0000000000000003E-5</v>
      </c>
      <c r="R123" s="133">
        <f>Q123*H123</f>
        <v>1.0600000000000002E-3</v>
      </c>
      <c r="S123" s="133">
        <v>0</v>
      </c>
      <c r="T123" s="134">
        <f>S123*H123</f>
        <v>0</v>
      </c>
      <c r="AR123" s="135" t="s">
        <v>227</v>
      </c>
      <c r="AT123" s="135" t="s">
        <v>223</v>
      </c>
      <c r="AU123" s="135" t="s">
        <v>85</v>
      </c>
      <c r="AY123" s="13" t="s">
        <v>222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85</v>
      </c>
      <c r="BK123" s="136">
        <f>ROUND(I123*H123,2)</f>
        <v>0</v>
      </c>
      <c r="BL123" s="13" t="s">
        <v>227</v>
      </c>
      <c r="BM123" s="135" t="s">
        <v>518</v>
      </c>
    </row>
    <row r="124" spans="2:65" s="1" customFormat="1" ht="11.25">
      <c r="B124" s="28"/>
      <c r="D124" s="137" t="s">
        <v>229</v>
      </c>
      <c r="F124" s="138" t="s">
        <v>230</v>
      </c>
      <c r="I124" s="139"/>
      <c r="L124" s="28"/>
      <c r="M124" s="140"/>
      <c r="T124" s="52"/>
      <c r="AT124" s="13" t="s">
        <v>229</v>
      </c>
      <c r="AU124" s="13" t="s">
        <v>85</v>
      </c>
    </row>
    <row r="125" spans="2:65" s="10" customFormat="1" ht="25.9" customHeight="1">
      <c r="B125" s="113"/>
      <c r="D125" s="114" t="s">
        <v>76</v>
      </c>
      <c r="E125" s="115" t="s">
        <v>231</v>
      </c>
      <c r="F125" s="115" t="s">
        <v>232</v>
      </c>
      <c r="I125" s="116"/>
      <c r="J125" s="117">
        <f>BK125</f>
        <v>0</v>
      </c>
      <c r="L125" s="113"/>
      <c r="M125" s="118"/>
      <c r="P125" s="119">
        <f>SUM(P126:P134)</f>
        <v>0</v>
      </c>
      <c r="R125" s="119">
        <f>SUM(R126:R134)</f>
        <v>0</v>
      </c>
      <c r="T125" s="120">
        <f>SUM(T126:T134)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SUM(BK126:BK134)</f>
        <v>0</v>
      </c>
    </row>
    <row r="126" spans="2:65" s="1" customFormat="1" ht="37.9" customHeight="1">
      <c r="B126" s="28"/>
      <c r="C126" s="123" t="s">
        <v>87</v>
      </c>
      <c r="D126" s="123" t="s">
        <v>223</v>
      </c>
      <c r="E126" s="124" t="s">
        <v>233</v>
      </c>
      <c r="F126" s="125" t="s">
        <v>234</v>
      </c>
      <c r="G126" s="126" t="s">
        <v>235</v>
      </c>
      <c r="H126" s="127">
        <v>0.11600000000000001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519</v>
      </c>
    </row>
    <row r="127" spans="2:65" s="1" customFormat="1" ht="11.25">
      <c r="B127" s="28"/>
      <c r="D127" s="137" t="s">
        <v>229</v>
      </c>
      <c r="F127" s="138" t="s">
        <v>430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" customFormat="1" ht="33" customHeight="1">
      <c r="B128" s="28"/>
      <c r="C128" s="123" t="s">
        <v>238</v>
      </c>
      <c r="D128" s="123" t="s">
        <v>223</v>
      </c>
      <c r="E128" s="124" t="s">
        <v>239</v>
      </c>
      <c r="F128" s="125" t="s">
        <v>240</v>
      </c>
      <c r="G128" s="126" t="s">
        <v>235</v>
      </c>
      <c r="H128" s="127">
        <v>0.11600000000000001</v>
      </c>
      <c r="I128" s="128"/>
      <c r="J128" s="129">
        <f>ROUND(I128*H128,2)</f>
        <v>0</v>
      </c>
      <c r="K128" s="130"/>
      <c r="L128" s="28"/>
      <c r="M128" s="131" t="s">
        <v>1</v>
      </c>
      <c r="N128" s="132" t="s">
        <v>42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227</v>
      </c>
      <c r="AT128" s="135" t="s">
        <v>223</v>
      </c>
      <c r="AU128" s="135" t="s">
        <v>85</v>
      </c>
      <c r="AY128" s="13" t="s">
        <v>222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85</v>
      </c>
      <c r="BK128" s="136">
        <f>ROUND(I128*H128,2)</f>
        <v>0</v>
      </c>
      <c r="BL128" s="13" t="s">
        <v>227</v>
      </c>
      <c r="BM128" s="135" t="s">
        <v>520</v>
      </c>
    </row>
    <row r="129" spans="2:65" s="1" customFormat="1" ht="11.25">
      <c r="B129" s="28"/>
      <c r="D129" s="137" t="s">
        <v>229</v>
      </c>
      <c r="F129" s="138" t="s">
        <v>432</v>
      </c>
      <c r="I129" s="139"/>
      <c r="L129" s="28"/>
      <c r="M129" s="140"/>
      <c r="T129" s="52"/>
      <c r="AT129" s="13" t="s">
        <v>229</v>
      </c>
      <c r="AU129" s="13" t="s">
        <v>85</v>
      </c>
    </row>
    <row r="130" spans="2:65" s="1" customFormat="1" ht="44.25" customHeight="1">
      <c r="B130" s="28"/>
      <c r="C130" s="123" t="s">
        <v>227</v>
      </c>
      <c r="D130" s="123" t="s">
        <v>223</v>
      </c>
      <c r="E130" s="124" t="s">
        <v>243</v>
      </c>
      <c r="F130" s="125" t="s">
        <v>244</v>
      </c>
      <c r="G130" s="126" t="s">
        <v>235</v>
      </c>
      <c r="H130" s="127">
        <v>1.6240000000000001</v>
      </c>
      <c r="I130" s="128"/>
      <c r="J130" s="129">
        <f>ROUND(I130*H130,2)</f>
        <v>0</v>
      </c>
      <c r="K130" s="130"/>
      <c r="L130" s="28"/>
      <c r="M130" s="131" t="s">
        <v>1</v>
      </c>
      <c r="N130" s="132" t="s">
        <v>42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227</v>
      </c>
      <c r="AT130" s="135" t="s">
        <v>223</v>
      </c>
      <c r="AU130" s="135" t="s">
        <v>85</v>
      </c>
      <c r="AY130" s="13" t="s">
        <v>222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85</v>
      </c>
      <c r="BK130" s="136">
        <f>ROUND(I130*H130,2)</f>
        <v>0</v>
      </c>
      <c r="BL130" s="13" t="s">
        <v>227</v>
      </c>
      <c r="BM130" s="135" t="s">
        <v>521</v>
      </c>
    </row>
    <row r="131" spans="2:65" s="1" customFormat="1" ht="11.25">
      <c r="B131" s="28"/>
      <c r="D131" s="137" t="s">
        <v>229</v>
      </c>
      <c r="F131" s="138" t="s">
        <v>434</v>
      </c>
      <c r="I131" s="139"/>
      <c r="L131" s="28"/>
      <c r="M131" s="140"/>
      <c r="T131" s="52"/>
      <c r="AT131" s="13" t="s">
        <v>229</v>
      </c>
      <c r="AU131" s="13" t="s">
        <v>85</v>
      </c>
    </row>
    <row r="132" spans="2:65" s="11" customFormat="1" ht="11.25">
      <c r="B132" s="141"/>
      <c r="D132" s="142" t="s">
        <v>247</v>
      </c>
      <c r="F132" s="143" t="s">
        <v>522</v>
      </c>
      <c r="H132" s="144">
        <v>1.6240000000000001</v>
      </c>
      <c r="I132" s="145"/>
      <c r="L132" s="141"/>
      <c r="M132" s="146"/>
      <c r="T132" s="147"/>
      <c r="AT132" s="148" t="s">
        <v>247</v>
      </c>
      <c r="AU132" s="148" t="s">
        <v>85</v>
      </c>
      <c r="AV132" s="11" t="s">
        <v>87</v>
      </c>
      <c r="AW132" s="11" t="s">
        <v>4</v>
      </c>
      <c r="AX132" s="11" t="s">
        <v>85</v>
      </c>
      <c r="AY132" s="148" t="s">
        <v>222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0.11600000000000001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523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SUM(P136:P137)</f>
        <v>0</v>
      </c>
      <c r="R135" s="119">
        <f>SUM(R136:R137)</f>
        <v>0</v>
      </c>
      <c r="T135" s="120">
        <f>SUM(T136:T137)</f>
        <v>1E-3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SUM(BK136:BK137)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524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305</v>
      </c>
      <c r="F138" s="115" t="s">
        <v>306</v>
      </c>
      <c r="I138" s="116"/>
      <c r="J138" s="117">
        <f>BK138</f>
        <v>0</v>
      </c>
      <c r="L138" s="113"/>
      <c r="M138" s="118"/>
      <c r="P138" s="119">
        <f>SUM(P139:P164)</f>
        <v>0</v>
      </c>
      <c r="R138" s="119">
        <f>SUM(R139:R164)</f>
        <v>0.28665298</v>
      </c>
      <c r="T138" s="120">
        <f>SUM(T139:T164)</f>
        <v>8.6015999999999995E-2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SUM(BK139:BK164)</f>
        <v>0</v>
      </c>
    </row>
    <row r="139" spans="2:65" s="1" customFormat="1" ht="33" customHeight="1">
      <c r="B139" s="28"/>
      <c r="C139" s="123" t="s">
        <v>263</v>
      </c>
      <c r="D139" s="123" t="s">
        <v>223</v>
      </c>
      <c r="E139" s="124" t="s">
        <v>307</v>
      </c>
      <c r="F139" s="125" t="s">
        <v>308</v>
      </c>
      <c r="G139" s="126" t="s">
        <v>226</v>
      </c>
      <c r="H139" s="127">
        <v>26.5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525</v>
      </c>
    </row>
    <row r="140" spans="2:65" s="1" customFormat="1" ht="11.25">
      <c r="B140" s="28"/>
      <c r="D140" s="137" t="s">
        <v>229</v>
      </c>
      <c r="F140" s="138" t="s">
        <v>468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268</v>
      </c>
      <c r="D141" s="123" t="s">
        <v>223</v>
      </c>
      <c r="E141" s="124" t="s">
        <v>312</v>
      </c>
      <c r="F141" s="125" t="s">
        <v>313</v>
      </c>
      <c r="G141" s="126" t="s">
        <v>226</v>
      </c>
      <c r="H141" s="127">
        <v>26.5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3.0000000000000001E-5</v>
      </c>
      <c r="R141" s="133">
        <f>Q141*H141</f>
        <v>7.9500000000000003E-4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526</v>
      </c>
    </row>
    <row r="142" spans="2:65" s="1" customFormat="1" ht="11.25">
      <c r="B142" s="28"/>
      <c r="D142" s="137" t="s">
        <v>229</v>
      </c>
      <c r="F142" s="138" t="s">
        <v>470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37.9" customHeight="1">
      <c r="B143" s="28"/>
      <c r="C143" s="123" t="s">
        <v>220</v>
      </c>
      <c r="D143" s="123" t="s">
        <v>223</v>
      </c>
      <c r="E143" s="124" t="s">
        <v>317</v>
      </c>
      <c r="F143" s="125" t="s">
        <v>318</v>
      </c>
      <c r="G143" s="126" t="s">
        <v>226</v>
      </c>
      <c r="H143" s="127">
        <v>26.5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7.5799999999999999E-3</v>
      </c>
      <c r="R143" s="133">
        <f>Q143*H143</f>
        <v>0.20086999999999999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527</v>
      </c>
    </row>
    <row r="144" spans="2:65" s="1" customFormat="1" ht="11.25">
      <c r="B144" s="28"/>
      <c r="D144" s="137" t="s">
        <v>229</v>
      </c>
      <c r="F144" s="138" t="s">
        <v>472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24.2" customHeight="1">
      <c r="B145" s="28"/>
      <c r="C145" s="123" t="s">
        <v>278</v>
      </c>
      <c r="D145" s="123" t="s">
        <v>223</v>
      </c>
      <c r="E145" s="124" t="s">
        <v>322</v>
      </c>
      <c r="F145" s="125" t="s">
        <v>323</v>
      </c>
      <c r="G145" s="126" t="s">
        <v>226</v>
      </c>
      <c r="H145" s="127">
        <v>26.5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3.0000000000000001E-3</v>
      </c>
      <c r="T145" s="134">
        <f>S145*H145</f>
        <v>7.9500000000000001E-2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528</v>
      </c>
    </row>
    <row r="146" spans="2:65" s="1" customFormat="1" ht="11.25">
      <c r="B146" s="28"/>
      <c r="D146" s="137" t="s">
        <v>229</v>
      </c>
      <c r="F146" s="138" t="s">
        <v>474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24.2" customHeight="1">
      <c r="B147" s="28"/>
      <c r="C147" s="123" t="s">
        <v>282</v>
      </c>
      <c r="D147" s="123" t="s">
        <v>223</v>
      </c>
      <c r="E147" s="124" t="s">
        <v>327</v>
      </c>
      <c r="F147" s="125" t="s">
        <v>328</v>
      </c>
      <c r="G147" s="126" t="s">
        <v>226</v>
      </c>
      <c r="H147" s="127">
        <v>26.5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2.9999999999999997E-4</v>
      </c>
      <c r="R147" s="133">
        <f>Q147*H147</f>
        <v>7.9499999999999987E-3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529</v>
      </c>
    </row>
    <row r="148" spans="2:65" s="1" customFormat="1" ht="11.25">
      <c r="B148" s="28"/>
      <c r="D148" s="137" t="s">
        <v>229</v>
      </c>
      <c r="F148" s="138" t="s">
        <v>476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49.15" customHeight="1">
      <c r="B149" s="28"/>
      <c r="C149" s="149" t="s">
        <v>8</v>
      </c>
      <c r="D149" s="149" t="s">
        <v>269</v>
      </c>
      <c r="E149" s="150" t="s">
        <v>331</v>
      </c>
      <c r="F149" s="151" t="s">
        <v>332</v>
      </c>
      <c r="G149" s="152" t="s">
        <v>226</v>
      </c>
      <c r="H149" s="153">
        <v>29.15</v>
      </c>
      <c r="I149" s="154"/>
      <c r="J149" s="155">
        <f>ROUND(I149*H149,2)</f>
        <v>0</v>
      </c>
      <c r="K149" s="156"/>
      <c r="L149" s="157"/>
      <c r="M149" s="158" t="s">
        <v>1</v>
      </c>
      <c r="N149" s="159" t="s">
        <v>42</v>
      </c>
      <c r="P149" s="133">
        <f>O149*H149</f>
        <v>0</v>
      </c>
      <c r="Q149" s="133">
        <v>2.5999999999999999E-3</v>
      </c>
      <c r="R149" s="133">
        <f>Q149*H149</f>
        <v>7.5789999999999996E-2</v>
      </c>
      <c r="S149" s="133">
        <v>0</v>
      </c>
      <c r="T149" s="134">
        <f>S149*H149</f>
        <v>0</v>
      </c>
      <c r="AR149" s="135" t="s">
        <v>272</v>
      </c>
      <c r="AT149" s="135" t="s">
        <v>269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530</v>
      </c>
    </row>
    <row r="150" spans="2:65" s="11" customFormat="1" ht="11.25">
      <c r="B150" s="141"/>
      <c r="D150" s="142" t="s">
        <v>247</v>
      </c>
      <c r="F150" s="143" t="s">
        <v>531</v>
      </c>
      <c r="H150" s="144">
        <v>29.15</v>
      </c>
      <c r="I150" s="145"/>
      <c r="L150" s="141"/>
      <c r="M150" s="146"/>
      <c r="T150" s="147"/>
      <c r="AT150" s="148" t="s">
        <v>247</v>
      </c>
      <c r="AU150" s="148" t="s">
        <v>85</v>
      </c>
      <c r="AV150" s="11" t="s">
        <v>87</v>
      </c>
      <c r="AW150" s="11" t="s">
        <v>4</v>
      </c>
      <c r="AX150" s="11" t="s">
        <v>85</v>
      </c>
      <c r="AY150" s="148" t="s">
        <v>222</v>
      </c>
    </row>
    <row r="151" spans="2:65" s="1" customFormat="1" ht="24.2" customHeight="1">
      <c r="B151" s="28"/>
      <c r="C151" s="123" t="s">
        <v>290</v>
      </c>
      <c r="D151" s="123" t="s">
        <v>223</v>
      </c>
      <c r="E151" s="124" t="s">
        <v>336</v>
      </c>
      <c r="F151" s="125" t="s">
        <v>337</v>
      </c>
      <c r="G151" s="126" t="s">
        <v>338</v>
      </c>
      <c r="H151" s="127">
        <v>27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532</v>
      </c>
    </row>
    <row r="152" spans="2:65" s="1" customFormat="1" ht="11.25">
      <c r="B152" s="28"/>
      <c r="D152" s="137" t="s">
        <v>229</v>
      </c>
      <c r="F152" s="138" t="s">
        <v>340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1.75" customHeight="1">
      <c r="B153" s="28"/>
      <c r="C153" s="123" t="s">
        <v>294</v>
      </c>
      <c r="D153" s="123" t="s">
        <v>223</v>
      </c>
      <c r="E153" s="124" t="s">
        <v>342</v>
      </c>
      <c r="F153" s="125" t="s">
        <v>343</v>
      </c>
      <c r="G153" s="126" t="s">
        <v>338</v>
      </c>
      <c r="H153" s="127">
        <v>21.72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2.9999999999999997E-4</v>
      </c>
      <c r="T153" s="134">
        <f>S153*H153</f>
        <v>6.5159999999999992E-3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533</v>
      </c>
    </row>
    <row r="154" spans="2:65" s="1" customFormat="1" ht="11.25">
      <c r="B154" s="28"/>
      <c r="D154" s="137" t="s">
        <v>229</v>
      </c>
      <c r="F154" s="138" t="s">
        <v>481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16.5" customHeight="1">
      <c r="B155" s="28"/>
      <c r="C155" s="123" t="s">
        <v>299</v>
      </c>
      <c r="D155" s="123" t="s">
        <v>223</v>
      </c>
      <c r="E155" s="124" t="s">
        <v>347</v>
      </c>
      <c r="F155" s="125" t="s">
        <v>348</v>
      </c>
      <c r="G155" s="126" t="s">
        <v>338</v>
      </c>
      <c r="H155" s="127">
        <v>21.72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1.0000000000000001E-5</v>
      </c>
      <c r="R155" s="133">
        <f>Q155*H155</f>
        <v>2.1719999999999999E-4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534</v>
      </c>
    </row>
    <row r="156" spans="2:65" s="1" customFormat="1" ht="11.25">
      <c r="B156" s="28"/>
      <c r="D156" s="137" t="s">
        <v>229</v>
      </c>
      <c r="F156" s="138" t="s">
        <v>483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16.5" customHeight="1">
      <c r="B157" s="28"/>
      <c r="C157" s="149" t="s">
        <v>260</v>
      </c>
      <c r="D157" s="149" t="s">
        <v>269</v>
      </c>
      <c r="E157" s="150" t="s">
        <v>352</v>
      </c>
      <c r="F157" s="151" t="s">
        <v>353</v>
      </c>
      <c r="G157" s="152" t="s">
        <v>338</v>
      </c>
      <c r="H157" s="153">
        <v>10.933999999999999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8.0000000000000007E-5</v>
      </c>
      <c r="R157" s="133">
        <f>Q157*H157</f>
        <v>8.7472000000000005E-4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535</v>
      </c>
    </row>
    <row r="158" spans="2:65" s="11" customFormat="1" ht="11.25">
      <c r="B158" s="141"/>
      <c r="D158" s="142" t="s">
        <v>247</v>
      </c>
      <c r="F158" s="143" t="s">
        <v>536</v>
      </c>
      <c r="H158" s="144">
        <v>10.933999999999999</v>
      </c>
      <c r="I158" s="145"/>
      <c r="L158" s="141"/>
      <c r="M158" s="146"/>
      <c r="T158" s="147"/>
      <c r="AT158" s="148" t="s">
        <v>247</v>
      </c>
      <c r="AU158" s="148" t="s">
        <v>85</v>
      </c>
      <c r="AV158" s="11" t="s">
        <v>87</v>
      </c>
      <c r="AW158" s="11" t="s">
        <v>4</v>
      </c>
      <c r="AX158" s="11" t="s">
        <v>85</v>
      </c>
      <c r="AY158" s="148" t="s">
        <v>222</v>
      </c>
    </row>
    <row r="159" spans="2:65" s="1" customFormat="1" ht="16.5" customHeight="1">
      <c r="B159" s="28"/>
      <c r="C159" s="123" t="s">
        <v>311</v>
      </c>
      <c r="D159" s="123" t="s">
        <v>223</v>
      </c>
      <c r="E159" s="124" t="s">
        <v>357</v>
      </c>
      <c r="F159" s="125" t="s">
        <v>358</v>
      </c>
      <c r="G159" s="126" t="s">
        <v>338</v>
      </c>
      <c r="H159" s="127">
        <v>0.9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537</v>
      </c>
    </row>
    <row r="160" spans="2:65" s="1" customFormat="1" ht="11.25">
      <c r="B160" s="28"/>
      <c r="D160" s="137" t="s">
        <v>229</v>
      </c>
      <c r="F160" s="138" t="s">
        <v>487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16.5" customHeight="1">
      <c r="B161" s="28"/>
      <c r="C161" s="149" t="s">
        <v>316</v>
      </c>
      <c r="D161" s="149" t="s">
        <v>269</v>
      </c>
      <c r="E161" s="150" t="s">
        <v>362</v>
      </c>
      <c r="F161" s="151" t="s">
        <v>363</v>
      </c>
      <c r="G161" s="152" t="s">
        <v>338</v>
      </c>
      <c r="H161" s="153">
        <v>0.91800000000000004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1.7000000000000001E-4</v>
      </c>
      <c r="R161" s="133">
        <f>Q161*H161</f>
        <v>1.5606000000000002E-4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538</v>
      </c>
    </row>
    <row r="162" spans="2:65" s="11" customFormat="1" ht="11.25">
      <c r="B162" s="141"/>
      <c r="D162" s="142" t="s">
        <v>247</v>
      </c>
      <c r="F162" s="143" t="s">
        <v>539</v>
      </c>
      <c r="H162" s="144">
        <v>0.91800000000000004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44.25" customHeight="1">
      <c r="B163" s="28"/>
      <c r="C163" s="123" t="s">
        <v>321</v>
      </c>
      <c r="D163" s="123" t="s">
        <v>223</v>
      </c>
      <c r="E163" s="124" t="s">
        <v>367</v>
      </c>
      <c r="F163" s="125" t="s">
        <v>368</v>
      </c>
      <c r="G163" s="126" t="s">
        <v>302</v>
      </c>
      <c r="H163" s="160"/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540</v>
      </c>
    </row>
    <row r="164" spans="2:65" s="1" customFormat="1" ht="11.25">
      <c r="B164" s="28"/>
      <c r="D164" s="137" t="s">
        <v>229</v>
      </c>
      <c r="F164" s="138" t="s">
        <v>491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0" customFormat="1" ht="25.9" customHeight="1">
      <c r="B165" s="113"/>
      <c r="D165" s="114" t="s">
        <v>76</v>
      </c>
      <c r="E165" s="115" t="s">
        <v>389</v>
      </c>
      <c r="F165" s="115" t="s">
        <v>390</v>
      </c>
      <c r="I165" s="116"/>
      <c r="J165" s="117">
        <f>BK165</f>
        <v>0</v>
      </c>
      <c r="L165" s="113"/>
      <c r="M165" s="118"/>
      <c r="P165" s="119">
        <f>SUM(P166:P177)</f>
        <v>0</v>
      </c>
      <c r="R165" s="119">
        <f>SUM(R166:R177)</f>
        <v>0.1589391</v>
      </c>
      <c r="T165" s="120">
        <f>SUM(T166:T177)</f>
        <v>2.9225099999999997E-2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SUM(BK166:BK177)</f>
        <v>0</v>
      </c>
    </row>
    <row r="166" spans="2:65" s="1" customFormat="1" ht="16.5" customHeight="1">
      <c r="B166" s="28"/>
      <c r="C166" s="123" t="s">
        <v>326</v>
      </c>
      <c r="D166" s="123" t="s">
        <v>223</v>
      </c>
      <c r="E166" s="124" t="s">
        <v>391</v>
      </c>
      <c r="F166" s="125" t="s">
        <v>392</v>
      </c>
      <c r="G166" s="126" t="s">
        <v>226</v>
      </c>
      <c r="H166" s="127">
        <v>91.71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1E-3</v>
      </c>
      <c r="R166" s="133">
        <f>Q166*H166</f>
        <v>9.171E-2</v>
      </c>
      <c r="S166" s="133">
        <v>3.1E-4</v>
      </c>
      <c r="T166" s="134">
        <f>S166*H166</f>
        <v>2.8430099999999996E-2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541</v>
      </c>
    </row>
    <row r="167" spans="2:65" s="1" customFormat="1" ht="11.25">
      <c r="B167" s="28"/>
      <c r="D167" s="137" t="s">
        <v>229</v>
      </c>
      <c r="F167" s="138" t="s">
        <v>493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4.2" customHeight="1">
      <c r="B168" s="28"/>
      <c r="C168" s="123" t="s">
        <v>7</v>
      </c>
      <c r="D168" s="123" t="s">
        <v>223</v>
      </c>
      <c r="E168" s="124" t="s">
        <v>396</v>
      </c>
      <c r="F168" s="125" t="s">
        <v>397</v>
      </c>
      <c r="G168" s="126" t="s">
        <v>226</v>
      </c>
      <c r="H168" s="127">
        <v>91.71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542</v>
      </c>
    </row>
    <row r="169" spans="2:65" s="1" customFormat="1" ht="11.25">
      <c r="B169" s="28"/>
      <c r="D169" s="137" t="s">
        <v>229</v>
      </c>
      <c r="F169" s="138" t="s">
        <v>495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401</v>
      </c>
      <c r="F170" s="125" t="s">
        <v>402</v>
      </c>
      <c r="G170" s="126" t="s">
        <v>226</v>
      </c>
      <c r="H170" s="127">
        <v>26.5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3.0000000000000001E-5</v>
      </c>
      <c r="T170" s="134">
        <f>S170*H170</f>
        <v>7.9500000000000003E-4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543</v>
      </c>
    </row>
    <row r="171" spans="2:65" s="1" customFormat="1" ht="11.25">
      <c r="B171" s="28"/>
      <c r="D171" s="137" t="s">
        <v>229</v>
      </c>
      <c r="F171" s="138" t="s">
        <v>404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341</v>
      </c>
      <c r="D172" s="149" t="s">
        <v>269</v>
      </c>
      <c r="E172" s="150" t="s">
        <v>406</v>
      </c>
      <c r="F172" s="151" t="s">
        <v>407</v>
      </c>
      <c r="G172" s="152" t="s">
        <v>226</v>
      </c>
      <c r="H172" s="153">
        <v>27.824999999999999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8.9999999999999998E-4</v>
      </c>
      <c r="R172" s="133">
        <f>Q172*H172</f>
        <v>2.5042499999999999E-2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544</v>
      </c>
    </row>
    <row r="173" spans="2:65" s="11" customFormat="1" ht="11.25">
      <c r="B173" s="141"/>
      <c r="D173" s="142" t="s">
        <v>247</v>
      </c>
      <c r="F173" s="143" t="s">
        <v>545</v>
      </c>
      <c r="H173" s="144">
        <v>27.824999999999999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33" customHeight="1">
      <c r="B174" s="28"/>
      <c r="C174" s="123" t="s">
        <v>346</v>
      </c>
      <c r="D174" s="123" t="s">
        <v>223</v>
      </c>
      <c r="E174" s="124" t="s">
        <v>411</v>
      </c>
      <c r="F174" s="125" t="s">
        <v>412</v>
      </c>
      <c r="G174" s="126" t="s">
        <v>226</v>
      </c>
      <c r="H174" s="127">
        <v>91.71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2.0000000000000001E-4</v>
      </c>
      <c r="R174" s="133">
        <f>Q174*H174</f>
        <v>1.8342000000000001E-2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546</v>
      </c>
    </row>
    <row r="175" spans="2:65" s="1" customFormat="1" ht="11.25">
      <c r="B175" s="28"/>
      <c r="D175" s="137" t="s">
        <v>229</v>
      </c>
      <c r="F175" s="138" t="s">
        <v>500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37.9" customHeight="1">
      <c r="B176" s="28"/>
      <c r="C176" s="123" t="s">
        <v>351</v>
      </c>
      <c r="D176" s="123" t="s">
        <v>223</v>
      </c>
      <c r="E176" s="124" t="s">
        <v>416</v>
      </c>
      <c r="F176" s="125" t="s">
        <v>417</v>
      </c>
      <c r="G176" s="126" t="s">
        <v>226</v>
      </c>
      <c r="H176" s="127">
        <v>91.71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2.5999999999999998E-4</v>
      </c>
      <c r="R176" s="133">
        <f>Q176*H176</f>
        <v>2.3844599999999997E-2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547</v>
      </c>
    </row>
    <row r="177" spans="2:47" s="1" customFormat="1" ht="11.25">
      <c r="B177" s="28"/>
      <c r="D177" s="137" t="s">
        <v>229</v>
      </c>
      <c r="F177" s="138" t="s">
        <v>502</v>
      </c>
      <c r="I177" s="139"/>
      <c r="L177" s="28"/>
      <c r="M177" s="161"/>
      <c r="N177" s="162"/>
      <c r="O177" s="162"/>
      <c r="P177" s="162"/>
      <c r="Q177" s="162"/>
      <c r="R177" s="162"/>
      <c r="S177" s="162"/>
      <c r="T177" s="163"/>
      <c r="AT177" s="13" t="s">
        <v>229</v>
      </c>
      <c r="AU177" s="13" t="s">
        <v>85</v>
      </c>
    </row>
    <row r="178" spans="2:47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8"/>
    </row>
  </sheetData>
  <sheetProtection algorithmName="SHA-512" hashValue="0AAz/eQl9cXGMaBW8YDJgm8baCQGjji9fi/jVF3/ttCbemkyvE1wc51g5iO8MpsPTif9oD+0F32hSF3xHmwwQQ==" saltValue="24291I0wk4TnXpZd1w81DEBIGgaFsYqtJ7kPyWzPzuGchcARonAited9TE8FfyEtcNf5Xffkos0BCvB5DsgHkg==" spinCount="100000" sheet="1" objects="1" scenarios="1" formatColumns="0" formatRows="0" autoFilter="0"/>
  <autoFilter ref="C120:K177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300-000000000000}"/>
    <hyperlink ref="F127" r:id="rId2" xr:uid="{00000000-0004-0000-0300-000001000000}"/>
    <hyperlink ref="F129" r:id="rId3" xr:uid="{00000000-0004-0000-0300-000002000000}"/>
    <hyperlink ref="F131" r:id="rId4" xr:uid="{00000000-0004-0000-0300-000003000000}"/>
    <hyperlink ref="F134" r:id="rId5" xr:uid="{00000000-0004-0000-0300-000004000000}"/>
    <hyperlink ref="F137" r:id="rId6" xr:uid="{00000000-0004-0000-0300-000005000000}"/>
    <hyperlink ref="F140" r:id="rId7" xr:uid="{00000000-0004-0000-0300-000006000000}"/>
    <hyperlink ref="F142" r:id="rId8" xr:uid="{00000000-0004-0000-0300-000007000000}"/>
    <hyperlink ref="F144" r:id="rId9" xr:uid="{00000000-0004-0000-0300-000008000000}"/>
    <hyperlink ref="F146" r:id="rId10" xr:uid="{00000000-0004-0000-0300-000009000000}"/>
    <hyperlink ref="F148" r:id="rId11" xr:uid="{00000000-0004-0000-0300-00000A000000}"/>
    <hyperlink ref="F152" r:id="rId12" xr:uid="{00000000-0004-0000-0300-00000B000000}"/>
    <hyperlink ref="F154" r:id="rId13" xr:uid="{00000000-0004-0000-0300-00000C000000}"/>
    <hyperlink ref="F156" r:id="rId14" xr:uid="{00000000-0004-0000-0300-00000D000000}"/>
    <hyperlink ref="F160" r:id="rId15" xr:uid="{00000000-0004-0000-0300-00000E000000}"/>
    <hyperlink ref="F164" r:id="rId16" xr:uid="{00000000-0004-0000-0300-00000F000000}"/>
    <hyperlink ref="F167" r:id="rId17" xr:uid="{00000000-0004-0000-0300-000010000000}"/>
    <hyperlink ref="F169" r:id="rId18" xr:uid="{00000000-0004-0000-0300-000011000000}"/>
    <hyperlink ref="F171" r:id="rId19" xr:uid="{00000000-0004-0000-0300-000012000000}"/>
    <hyperlink ref="F175" r:id="rId20" xr:uid="{00000000-0004-0000-0300-000013000000}"/>
    <hyperlink ref="F177" r:id="rId21" xr:uid="{00000000-0004-0000-03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548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ROUND((SUM(BE122:BE198)),  2)</f>
        <v>0</v>
      </c>
      <c r="I33" s="88">
        <v>0.21</v>
      </c>
      <c r="J33" s="87">
        <f>ROUND(((SUM(BE122:BE198))*I33),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ROUND((SUM(BF122:BF198)),  2)</f>
        <v>0</v>
      </c>
      <c r="I34" s="88">
        <v>0.12</v>
      </c>
      <c r="J34" s="87">
        <f>ROUND(((SUM(BF122:BF198))*I34),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205 - Místnost č.205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J186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205 - Místnost č.205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P123+P126+P136+P151+P178+P186</f>
        <v>0</v>
      </c>
      <c r="Q122" s="49"/>
      <c r="R122" s="110">
        <f>R123+R126+R136+R151+R178+R186</f>
        <v>0.12505173999999999</v>
      </c>
      <c r="S122" s="49"/>
      <c r="T122" s="111">
        <f>T123+T126+T136+T151+T178+T186</f>
        <v>5.12395E-2</v>
      </c>
      <c r="AT122" s="13" t="s">
        <v>76</v>
      </c>
      <c r="AU122" s="13" t="s">
        <v>200</v>
      </c>
      <c r="BK122" s="112">
        <f>BK123+BK126+BK136+BK151+BK178+BK186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1.8120000000000001E-4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4.53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1.8120000000000001E-4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549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5.0999999999999997E-2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550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5.0999999999999997E-2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551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0.71399999999999997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552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553</v>
      </c>
      <c r="H133" s="144">
        <v>0.71399999999999997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5.0999999999999997E-2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554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SUM(P137:P150)</f>
        <v>0</v>
      </c>
      <c r="R136" s="119">
        <f>SUM(R137:R150)</f>
        <v>2.3000000000000003E-2</v>
      </c>
      <c r="T136" s="120">
        <f>SUM(T137:T150)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SUM(BK137:BK150)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555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556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558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559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560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561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562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563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564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0" customFormat="1" ht="25.9" customHeight="1">
      <c r="B151" s="113"/>
      <c r="D151" s="114" t="s">
        <v>76</v>
      </c>
      <c r="E151" s="115" t="s">
        <v>305</v>
      </c>
      <c r="F151" s="115" t="s">
        <v>306</v>
      </c>
      <c r="I151" s="116"/>
      <c r="J151" s="117">
        <f>BK151</f>
        <v>0</v>
      </c>
      <c r="L151" s="113"/>
      <c r="M151" s="118"/>
      <c r="P151" s="119">
        <f>SUM(P152:P177)</f>
        <v>0</v>
      </c>
      <c r="R151" s="119">
        <f>SUM(R152:R177)</f>
        <v>4.9689440000000001E-2</v>
      </c>
      <c r="T151" s="120">
        <f>SUM(T152:T177)</f>
        <v>1.6041E-2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SUM(BK152:BK177)</f>
        <v>0</v>
      </c>
    </row>
    <row r="152" spans="2:65" s="1" customFormat="1" ht="33" customHeight="1">
      <c r="B152" s="28"/>
      <c r="C152" s="123" t="s">
        <v>299</v>
      </c>
      <c r="D152" s="123" t="s">
        <v>223</v>
      </c>
      <c r="E152" s="124" t="s">
        <v>307</v>
      </c>
      <c r="F152" s="125" t="s">
        <v>308</v>
      </c>
      <c r="G152" s="126" t="s">
        <v>226</v>
      </c>
      <c r="H152" s="127">
        <v>4.53</v>
      </c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566</v>
      </c>
    </row>
    <row r="153" spans="2:65" s="1" customFormat="1" ht="11.25">
      <c r="B153" s="28"/>
      <c r="D153" s="137" t="s">
        <v>229</v>
      </c>
      <c r="F153" s="138" t="s">
        <v>468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" customFormat="1" ht="24.2" customHeight="1">
      <c r="B154" s="28"/>
      <c r="C154" s="123" t="s">
        <v>260</v>
      </c>
      <c r="D154" s="123" t="s">
        <v>223</v>
      </c>
      <c r="E154" s="124" t="s">
        <v>312</v>
      </c>
      <c r="F154" s="125" t="s">
        <v>313</v>
      </c>
      <c r="G154" s="126" t="s">
        <v>226</v>
      </c>
      <c r="H154" s="127">
        <v>4.53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3.0000000000000001E-5</v>
      </c>
      <c r="R154" s="133">
        <f>Q154*H154</f>
        <v>1.3590000000000002E-4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567</v>
      </c>
    </row>
    <row r="155" spans="2:65" s="1" customFormat="1" ht="11.25">
      <c r="B155" s="28"/>
      <c r="D155" s="137" t="s">
        <v>229</v>
      </c>
      <c r="F155" s="138" t="s">
        <v>470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37.9" customHeight="1">
      <c r="B156" s="28"/>
      <c r="C156" s="123" t="s">
        <v>311</v>
      </c>
      <c r="D156" s="123" t="s">
        <v>223</v>
      </c>
      <c r="E156" s="124" t="s">
        <v>317</v>
      </c>
      <c r="F156" s="125" t="s">
        <v>318</v>
      </c>
      <c r="G156" s="126" t="s">
        <v>226</v>
      </c>
      <c r="H156" s="127">
        <v>4.53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7.5799999999999999E-3</v>
      </c>
      <c r="R156" s="133">
        <f>Q156*H156</f>
        <v>3.4337400000000004E-2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568</v>
      </c>
    </row>
    <row r="157" spans="2:65" s="1" customFormat="1" ht="11.25">
      <c r="B157" s="28"/>
      <c r="D157" s="137" t="s">
        <v>229</v>
      </c>
      <c r="F157" s="138" t="s">
        <v>472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316</v>
      </c>
      <c r="D158" s="123" t="s">
        <v>223</v>
      </c>
      <c r="E158" s="124" t="s">
        <v>322</v>
      </c>
      <c r="F158" s="125" t="s">
        <v>323</v>
      </c>
      <c r="G158" s="126" t="s">
        <v>226</v>
      </c>
      <c r="H158" s="127">
        <v>4.53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3.0000000000000001E-3</v>
      </c>
      <c r="T158" s="134">
        <f>S158*H158</f>
        <v>1.3590000000000001E-2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569</v>
      </c>
    </row>
    <row r="159" spans="2:65" s="1" customFormat="1" ht="11.25">
      <c r="B159" s="28"/>
      <c r="D159" s="137" t="s">
        <v>229</v>
      </c>
      <c r="F159" s="138" t="s">
        <v>474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327</v>
      </c>
      <c r="F160" s="125" t="s">
        <v>328</v>
      </c>
      <c r="G160" s="126" t="s">
        <v>226</v>
      </c>
      <c r="H160" s="127">
        <v>4.53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2.9999999999999997E-4</v>
      </c>
      <c r="R160" s="133">
        <f>Q160*H160</f>
        <v>1.359E-3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570</v>
      </c>
    </row>
    <row r="161" spans="2:65" s="1" customFormat="1" ht="11.25">
      <c r="B161" s="28"/>
      <c r="D161" s="137" t="s">
        <v>229</v>
      </c>
      <c r="F161" s="138" t="s">
        <v>476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49.15" customHeight="1">
      <c r="B162" s="28"/>
      <c r="C162" s="149" t="s">
        <v>326</v>
      </c>
      <c r="D162" s="149" t="s">
        <v>269</v>
      </c>
      <c r="E162" s="150" t="s">
        <v>331</v>
      </c>
      <c r="F162" s="151" t="s">
        <v>332</v>
      </c>
      <c r="G162" s="152" t="s">
        <v>226</v>
      </c>
      <c r="H162" s="153">
        <v>4.9829999999999997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2.5999999999999999E-3</v>
      </c>
      <c r="R162" s="133">
        <f>Q162*H162</f>
        <v>1.2955799999999998E-2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571</v>
      </c>
    </row>
    <row r="163" spans="2:65" s="11" customFormat="1" ht="11.25">
      <c r="B163" s="141"/>
      <c r="D163" s="142" t="s">
        <v>247</v>
      </c>
      <c r="F163" s="143" t="s">
        <v>572</v>
      </c>
      <c r="H163" s="144">
        <v>4.9829999999999997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24.2" customHeight="1">
      <c r="B164" s="28"/>
      <c r="C164" s="123" t="s">
        <v>7</v>
      </c>
      <c r="D164" s="123" t="s">
        <v>223</v>
      </c>
      <c r="E164" s="124" t="s">
        <v>336</v>
      </c>
      <c r="F164" s="125" t="s">
        <v>337</v>
      </c>
      <c r="G164" s="126" t="s">
        <v>338</v>
      </c>
      <c r="H164" s="127">
        <v>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573</v>
      </c>
    </row>
    <row r="165" spans="2:65" s="1" customFormat="1" ht="11.25">
      <c r="B165" s="28"/>
      <c r="D165" s="137" t="s">
        <v>229</v>
      </c>
      <c r="F165" s="138" t="s">
        <v>340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1.75" customHeight="1">
      <c r="B166" s="28"/>
      <c r="C166" s="123" t="s">
        <v>335</v>
      </c>
      <c r="D166" s="123" t="s">
        <v>223</v>
      </c>
      <c r="E166" s="124" t="s">
        <v>342</v>
      </c>
      <c r="F166" s="125" t="s">
        <v>343</v>
      </c>
      <c r="G166" s="126" t="s">
        <v>338</v>
      </c>
      <c r="H166" s="127">
        <v>8.17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2.9999999999999997E-4</v>
      </c>
      <c r="T166" s="134">
        <f>S166*H166</f>
        <v>2.4509999999999996E-3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574</v>
      </c>
    </row>
    <row r="167" spans="2:65" s="1" customFormat="1" ht="11.25">
      <c r="B167" s="28"/>
      <c r="D167" s="137" t="s">
        <v>229</v>
      </c>
      <c r="F167" s="138" t="s">
        <v>481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16.5" customHeight="1">
      <c r="B168" s="28"/>
      <c r="C168" s="123" t="s">
        <v>341</v>
      </c>
      <c r="D168" s="123" t="s">
        <v>223</v>
      </c>
      <c r="E168" s="124" t="s">
        <v>347</v>
      </c>
      <c r="F168" s="125" t="s">
        <v>348</v>
      </c>
      <c r="G168" s="126" t="s">
        <v>338</v>
      </c>
      <c r="H168" s="127">
        <v>8.17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1.0000000000000001E-5</v>
      </c>
      <c r="R168" s="133">
        <f>Q168*H168</f>
        <v>8.1700000000000007E-5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575</v>
      </c>
    </row>
    <row r="169" spans="2:65" s="1" customFormat="1" ht="11.25">
      <c r="B169" s="28"/>
      <c r="D169" s="137" t="s">
        <v>229</v>
      </c>
      <c r="F169" s="138" t="s">
        <v>483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49" t="s">
        <v>346</v>
      </c>
      <c r="D170" s="149" t="s">
        <v>269</v>
      </c>
      <c r="E170" s="150" t="s">
        <v>352</v>
      </c>
      <c r="F170" s="151" t="s">
        <v>353</v>
      </c>
      <c r="G170" s="152" t="s">
        <v>338</v>
      </c>
      <c r="H170" s="153">
        <v>8.3330000000000002</v>
      </c>
      <c r="I170" s="154"/>
      <c r="J170" s="155">
        <f>ROUND(I170*H170,2)</f>
        <v>0</v>
      </c>
      <c r="K170" s="156"/>
      <c r="L170" s="157"/>
      <c r="M170" s="158" t="s">
        <v>1</v>
      </c>
      <c r="N170" s="159" t="s">
        <v>42</v>
      </c>
      <c r="P170" s="133">
        <f>O170*H170</f>
        <v>0</v>
      </c>
      <c r="Q170" s="133">
        <v>8.0000000000000007E-5</v>
      </c>
      <c r="R170" s="133">
        <f>Q170*H170</f>
        <v>6.6664000000000003E-4</v>
      </c>
      <c r="S170" s="133">
        <v>0</v>
      </c>
      <c r="T170" s="134">
        <f>S170*H170</f>
        <v>0</v>
      </c>
      <c r="AR170" s="135" t="s">
        <v>272</v>
      </c>
      <c r="AT170" s="135" t="s">
        <v>269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576</v>
      </c>
    </row>
    <row r="171" spans="2:65" s="11" customFormat="1" ht="11.25">
      <c r="B171" s="141"/>
      <c r="D171" s="142" t="s">
        <v>247</v>
      </c>
      <c r="F171" s="143" t="s">
        <v>577</v>
      </c>
      <c r="H171" s="144">
        <v>8.3330000000000002</v>
      </c>
      <c r="I171" s="145"/>
      <c r="L171" s="141"/>
      <c r="M171" s="146"/>
      <c r="T171" s="147"/>
      <c r="AT171" s="148" t="s">
        <v>247</v>
      </c>
      <c r="AU171" s="148" t="s">
        <v>85</v>
      </c>
      <c r="AV171" s="11" t="s">
        <v>87</v>
      </c>
      <c r="AW171" s="11" t="s">
        <v>4</v>
      </c>
      <c r="AX171" s="11" t="s">
        <v>85</v>
      </c>
      <c r="AY171" s="148" t="s">
        <v>222</v>
      </c>
    </row>
    <row r="172" spans="2:65" s="1" customFormat="1" ht="16.5" customHeight="1">
      <c r="B172" s="28"/>
      <c r="C172" s="123" t="s">
        <v>351</v>
      </c>
      <c r="D172" s="123" t="s">
        <v>223</v>
      </c>
      <c r="E172" s="124" t="s">
        <v>357</v>
      </c>
      <c r="F172" s="125" t="s">
        <v>358</v>
      </c>
      <c r="G172" s="126" t="s">
        <v>338</v>
      </c>
      <c r="H172" s="127">
        <v>0.9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578</v>
      </c>
    </row>
    <row r="173" spans="2:65" s="1" customFormat="1" ht="11.25">
      <c r="B173" s="28"/>
      <c r="D173" s="137" t="s">
        <v>229</v>
      </c>
      <c r="F173" s="138" t="s">
        <v>487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49" t="s">
        <v>356</v>
      </c>
      <c r="D174" s="149" t="s">
        <v>269</v>
      </c>
      <c r="E174" s="150" t="s">
        <v>362</v>
      </c>
      <c r="F174" s="151" t="s">
        <v>363</v>
      </c>
      <c r="G174" s="152" t="s">
        <v>338</v>
      </c>
      <c r="H174" s="153">
        <v>0.9</v>
      </c>
      <c r="I174" s="154"/>
      <c r="J174" s="155">
        <f>ROUND(I174*H174,2)</f>
        <v>0</v>
      </c>
      <c r="K174" s="156"/>
      <c r="L174" s="157"/>
      <c r="M174" s="158" t="s">
        <v>1</v>
      </c>
      <c r="N174" s="159" t="s">
        <v>42</v>
      </c>
      <c r="P174" s="133">
        <f>O174*H174</f>
        <v>0</v>
      </c>
      <c r="Q174" s="133">
        <v>1.7000000000000001E-4</v>
      </c>
      <c r="R174" s="133">
        <f>Q174*H174</f>
        <v>1.5300000000000001E-4</v>
      </c>
      <c r="S174" s="133">
        <v>0</v>
      </c>
      <c r="T174" s="134">
        <f>S174*H174</f>
        <v>0</v>
      </c>
      <c r="AR174" s="135" t="s">
        <v>272</v>
      </c>
      <c r="AT174" s="135" t="s">
        <v>269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579</v>
      </c>
    </row>
    <row r="175" spans="2:65" s="11" customFormat="1" ht="22.5">
      <c r="B175" s="141"/>
      <c r="D175" s="142" t="s">
        <v>247</v>
      </c>
      <c r="F175" s="143" t="s">
        <v>580</v>
      </c>
      <c r="H175" s="144">
        <v>0.9</v>
      </c>
      <c r="I175" s="145"/>
      <c r="L175" s="141"/>
      <c r="M175" s="146"/>
      <c r="T175" s="147"/>
      <c r="AT175" s="148" t="s">
        <v>247</v>
      </c>
      <c r="AU175" s="148" t="s">
        <v>85</v>
      </c>
      <c r="AV175" s="11" t="s">
        <v>87</v>
      </c>
      <c r="AW175" s="11" t="s">
        <v>4</v>
      </c>
      <c r="AX175" s="11" t="s">
        <v>85</v>
      </c>
      <c r="AY175" s="148" t="s">
        <v>222</v>
      </c>
    </row>
    <row r="176" spans="2:65" s="1" customFormat="1" ht="44.25" customHeight="1">
      <c r="B176" s="28"/>
      <c r="C176" s="123" t="s">
        <v>361</v>
      </c>
      <c r="D176" s="123" t="s">
        <v>223</v>
      </c>
      <c r="E176" s="124" t="s">
        <v>367</v>
      </c>
      <c r="F176" s="125" t="s">
        <v>368</v>
      </c>
      <c r="G176" s="126" t="s">
        <v>302</v>
      </c>
      <c r="H176" s="160"/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581</v>
      </c>
    </row>
    <row r="177" spans="2:65" s="1" customFormat="1" ht="11.25">
      <c r="B177" s="28"/>
      <c r="D177" s="137" t="s">
        <v>229</v>
      </c>
      <c r="F177" s="138" t="s">
        <v>491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0" customFormat="1" ht="25.9" customHeight="1">
      <c r="B178" s="113"/>
      <c r="D178" s="114" t="s">
        <v>76</v>
      </c>
      <c r="E178" s="115" t="s">
        <v>371</v>
      </c>
      <c r="F178" s="115" t="s">
        <v>372</v>
      </c>
      <c r="I178" s="116"/>
      <c r="J178" s="117">
        <f>BK178</f>
        <v>0</v>
      </c>
      <c r="L178" s="113"/>
      <c r="M178" s="118"/>
      <c r="P178" s="119">
        <f>SUM(P179:P185)</f>
        <v>0</v>
      </c>
      <c r="R178" s="119">
        <f>SUM(R179:R185)</f>
        <v>5.082000000000001E-4</v>
      </c>
      <c r="T178" s="120">
        <f>SUM(T179:T185)</f>
        <v>0</v>
      </c>
      <c r="AR178" s="114" t="s">
        <v>87</v>
      </c>
      <c r="AT178" s="121" t="s">
        <v>76</v>
      </c>
      <c r="AU178" s="121" t="s">
        <v>77</v>
      </c>
      <c r="AY178" s="114" t="s">
        <v>222</v>
      </c>
      <c r="BK178" s="122">
        <f>SUM(BK179:BK185)</f>
        <v>0</v>
      </c>
    </row>
    <row r="179" spans="2:65" s="1" customFormat="1" ht="37.9" customHeight="1">
      <c r="B179" s="28"/>
      <c r="C179" s="123" t="s">
        <v>366</v>
      </c>
      <c r="D179" s="123" t="s">
        <v>223</v>
      </c>
      <c r="E179" s="124" t="s">
        <v>374</v>
      </c>
      <c r="F179" s="125" t="s">
        <v>375</v>
      </c>
      <c r="G179" s="126" t="s">
        <v>226</v>
      </c>
      <c r="H179" s="127">
        <v>1.21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8.0000000000000007E-5</v>
      </c>
      <c r="R179" s="133">
        <f>Q179*H179</f>
        <v>9.6800000000000008E-5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582</v>
      </c>
    </row>
    <row r="180" spans="2:65" s="1" customFormat="1" ht="11.25">
      <c r="B180" s="28"/>
      <c r="D180" s="137" t="s">
        <v>229</v>
      </c>
      <c r="F180" s="138" t="s">
        <v>583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1" customFormat="1" ht="11.25">
      <c r="B181" s="141"/>
      <c r="D181" s="142" t="s">
        <v>247</v>
      </c>
      <c r="E181" s="148" t="s">
        <v>1</v>
      </c>
      <c r="F181" s="143" t="s">
        <v>378</v>
      </c>
      <c r="H181" s="144">
        <v>1.21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32</v>
      </c>
      <c r="AX181" s="11" t="s">
        <v>85</v>
      </c>
      <c r="AY181" s="148" t="s">
        <v>222</v>
      </c>
    </row>
    <row r="182" spans="2:65" s="1" customFormat="1" ht="24.2" customHeight="1">
      <c r="B182" s="28"/>
      <c r="C182" s="123" t="s">
        <v>373</v>
      </c>
      <c r="D182" s="123" t="s">
        <v>223</v>
      </c>
      <c r="E182" s="124" t="s">
        <v>380</v>
      </c>
      <c r="F182" s="125" t="s">
        <v>381</v>
      </c>
      <c r="G182" s="126" t="s">
        <v>226</v>
      </c>
      <c r="H182" s="127">
        <v>1.21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1.7000000000000001E-4</v>
      </c>
      <c r="R182" s="133">
        <f>Q182*H182</f>
        <v>2.0570000000000001E-4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584</v>
      </c>
    </row>
    <row r="183" spans="2:65" s="1" customFormat="1" ht="11.25">
      <c r="B183" s="28"/>
      <c r="D183" s="137" t="s">
        <v>229</v>
      </c>
      <c r="F183" s="138" t="s">
        <v>585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385</v>
      </c>
      <c r="F184" s="125" t="s">
        <v>386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586</v>
      </c>
    </row>
    <row r="185" spans="2:65" s="1" customFormat="1" ht="11.25">
      <c r="B185" s="28"/>
      <c r="D185" s="137" t="s">
        <v>229</v>
      </c>
      <c r="F185" s="138" t="s">
        <v>587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0" customFormat="1" ht="25.9" customHeight="1">
      <c r="B186" s="113"/>
      <c r="D186" s="114" t="s">
        <v>76</v>
      </c>
      <c r="E186" s="115" t="s">
        <v>389</v>
      </c>
      <c r="F186" s="115" t="s">
        <v>390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5.1672900000000001E-2</v>
      </c>
      <c r="T186" s="120">
        <f>SUM(T187:T198)</f>
        <v>1.0198499999999999E-2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>
      <c r="B187" s="28"/>
      <c r="C187" s="123" t="s">
        <v>384</v>
      </c>
      <c r="D187" s="123" t="s">
        <v>223</v>
      </c>
      <c r="E187" s="124" t="s">
        <v>391</v>
      </c>
      <c r="F187" s="125" t="s">
        <v>392</v>
      </c>
      <c r="G187" s="126" t="s">
        <v>226</v>
      </c>
      <c r="H187" s="127">
        <v>32.46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1E-3</v>
      </c>
      <c r="R187" s="133">
        <f>Q187*H187</f>
        <v>3.2460000000000003E-2</v>
      </c>
      <c r="S187" s="133">
        <v>3.1E-4</v>
      </c>
      <c r="T187" s="134">
        <f>S187*H187</f>
        <v>1.00626E-2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588</v>
      </c>
    </row>
    <row r="188" spans="2:65" s="1" customFormat="1" ht="11.25">
      <c r="B188" s="28"/>
      <c r="D188" s="137" t="s">
        <v>229</v>
      </c>
      <c r="F188" s="138" t="s">
        <v>493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272</v>
      </c>
      <c r="D189" s="123" t="s">
        <v>223</v>
      </c>
      <c r="E189" s="124" t="s">
        <v>396</v>
      </c>
      <c r="F189" s="125" t="s">
        <v>397</v>
      </c>
      <c r="G189" s="126" t="s">
        <v>226</v>
      </c>
      <c r="H189" s="127">
        <v>32.46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589</v>
      </c>
    </row>
    <row r="190" spans="2:65" s="1" customFormat="1" ht="11.25">
      <c r="B190" s="28"/>
      <c r="D190" s="137" t="s">
        <v>229</v>
      </c>
      <c r="F190" s="138" t="s">
        <v>495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401</v>
      </c>
      <c r="F191" s="125" t="s">
        <v>402</v>
      </c>
      <c r="G191" s="126" t="s">
        <v>226</v>
      </c>
      <c r="H191" s="127">
        <v>4.53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3.0000000000000001E-5</v>
      </c>
      <c r="T191" s="134">
        <f>S191*H191</f>
        <v>1.3590000000000002E-4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590</v>
      </c>
    </row>
    <row r="192" spans="2:65" s="1" customFormat="1" ht="11.25">
      <c r="B192" s="28"/>
      <c r="D192" s="137" t="s">
        <v>229</v>
      </c>
      <c r="F192" s="138" t="s">
        <v>404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16.5" customHeight="1">
      <c r="B193" s="28"/>
      <c r="C193" s="149" t="s">
        <v>400</v>
      </c>
      <c r="D193" s="149" t="s">
        <v>269</v>
      </c>
      <c r="E193" s="150" t="s">
        <v>406</v>
      </c>
      <c r="F193" s="151" t="s">
        <v>407</v>
      </c>
      <c r="G193" s="152" t="s">
        <v>226</v>
      </c>
      <c r="H193" s="153">
        <v>4.7569999999999997</v>
      </c>
      <c r="I193" s="154"/>
      <c r="J193" s="155">
        <f>ROUND(I193*H193,2)</f>
        <v>0</v>
      </c>
      <c r="K193" s="156"/>
      <c r="L193" s="157"/>
      <c r="M193" s="158" t="s">
        <v>1</v>
      </c>
      <c r="N193" s="159" t="s">
        <v>42</v>
      </c>
      <c r="P193" s="133">
        <f>O193*H193</f>
        <v>0</v>
      </c>
      <c r="Q193" s="133">
        <v>8.9999999999999998E-4</v>
      </c>
      <c r="R193" s="133">
        <f>Q193*H193</f>
        <v>4.2812999999999992E-3</v>
      </c>
      <c r="S193" s="133">
        <v>0</v>
      </c>
      <c r="T193" s="134">
        <f>S193*H193</f>
        <v>0</v>
      </c>
      <c r="AR193" s="135" t="s">
        <v>272</v>
      </c>
      <c r="AT193" s="135" t="s">
        <v>269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591</v>
      </c>
    </row>
    <row r="194" spans="2:65" s="11" customFormat="1" ht="11.25">
      <c r="B194" s="141"/>
      <c r="D194" s="142" t="s">
        <v>247</v>
      </c>
      <c r="F194" s="143" t="s">
        <v>592</v>
      </c>
      <c r="H194" s="144">
        <v>4.7569999999999997</v>
      </c>
      <c r="I194" s="145"/>
      <c r="L194" s="141"/>
      <c r="M194" s="146"/>
      <c r="T194" s="147"/>
      <c r="AT194" s="148" t="s">
        <v>247</v>
      </c>
      <c r="AU194" s="148" t="s">
        <v>85</v>
      </c>
      <c r="AV194" s="11" t="s">
        <v>87</v>
      </c>
      <c r="AW194" s="11" t="s">
        <v>4</v>
      </c>
      <c r="AX194" s="11" t="s">
        <v>85</v>
      </c>
      <c r="AY194" s="148" t="s">
        <v>222</v>
      </c>
    </row>
    <row r="195" spans="2:65" s="1" customFormat="1" ht="33" customHeight="1">
      <c r="B195" s="28"/>
      <c r="C195" s="123" t="s">
        <v>405</v>
      </c>
      <c r="D195" s="123" t="s">
        <v>223</v>
      </c>
      <c r="E195" s="124" t="s">
        <v>411</v>
      </c>
      <c r="F195" s="125" t="s">
        <v>412</v>
      </c>
      <c r="G195" s="126" t="s">
        <v>226</v>
      </c>
      <c r="H195" s="127">
        <v>32.46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2.0000000000000001E-4</v>
      </c>
      <c r="R195" s="133">
        <f>Q195*H195</f>
        <v>6.4920000000000004E-3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593</v>
      </c>
    </row>
    <row r="196" spans="2:65" s="1" customFormat="1" ht="11.25">
      <c r="B196" s="28"/>
      <c r="D196" s="137" t="s">
        <v>229</v>
      </c>
      <c r="F196" s="138" t="s">
        <v>500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" customFormat="1" ht="37.9" customHeight="1">
      <c r="B197" s="28"/>
      <c r="C197" s="123" t="s">
        <v>410</v>
      </c>
      <c r="D197" s="123" t="s">
        <v>223</v>
      </c>
      <c r="E197" s="124" t="s">
        <v>416</v>
      </c>
      <c r="F197" s="125" t="s">
        <v>417</v>
      </c>
      <c r="G197" s="126" t="s">
        <v>226</v>
      </c>
      <c r="H197" s="127">
        <v>32.46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2.5999999999999998E-4</v>
      </c>
      <c r="R197" s="133">
        <f>Q197*H197</f>
        <v>8.4396000000000002E-3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594</v>
      </c>
    </row>
    <row r="198" spans="2:65" s="1" customFormat="1" ht="11.25">
      <c r="B198" s="28"/>
      <c r="D198" s="137" t="s">
        <v>229</v>
      </c>
      <c r="F198" s="138" t="s">
        <v>502</v>
      </c>
      <c r="I198" s="139"/>
      <c r="L198" s="28"/>
      <c r="M198" s="161"/>
      <c r="N198" s="162"/>
      <c r="O198" s="162"/>
      <c r="P198" s="162"/>
      <c r="Q198" s="162"/>
      <c r="R198" s="162"/>
      <c r="S198" s="162"/>
      <c r="T198" s="163"/>
      <c r="AT198" s="13" t="s">
        <v>229</v>
      </c>
      <c r="AU198" s="13" t="s">
        <v>85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sheetProtection algorithmName="SHA-512" hashValue="1zZp4G4B/oHz1klxd8CVGxVU5dtSveVHnH0L4YJfEeb1uBAgkX67WNHqlXH/mXwRU74ETEE6zYSt+gPq/DTMgQ==" saltValue="gMvAeTdSiEWUg0JPtRO/k4Hn9eZsTqOT3uY8pfyClTCN7MbWQ48GgImkSQcw7baRO/VrCaLK+KVRyK7MU/todA==" spinCount="100000" sheet="1" objects="1" scenarios="1" formatColumns="0" formatRows="0" autoFilter="0"/>
  <autoFilter ref="C121:K198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400-000000000000}"/>
    <hyperlink ref="F128" r:id="rId2" xr:uid="{00000000-0004-0000-0400-000001000000}"/>
    <hyperlink ref="F130" r:id="rId3" xr:uid="{00000000-0004-0000-0400-000002000000}"/>
    <hyperlink ref="F132" r:id="rId4" xr:uid="{00000000-0004-0000-0400-000003000000}"/>
    <hyperlink ref="F135" r:id="rId5" xr:uid="{00000000-0004-0000-0400-000004000000}"/>
    <hyperlink ref="F138" r:id="rId6" xr:uid="{00000000-0004-0000-0400-000005000000}"/>
    <hyperlink ref="F140" r:id="rId7" xr:uid="{00000000-0004-0000-0400-000006000000}"/>
    <hyperlink ref="F143" r:id="rId8" xr:uid="{00000000-0004-0000-0400-000007000000}"/>
    <hyperlink ref="F147" r:id="rId9" xr:uid="{00000000-0004-0000-0400-000008000000}"/>
    <hyperlink ref="F150" r:id="rId10" xr:uid="{00000000-0004-0000-0400-000009000000}"/>
    <hyperlink ref="F153" r:id="rId11" xr:uid="{00000000-0004-0000-0400-00000A000000}"/>
    <hyperlink ref="F155" r:id="rId12" xr:uid="{00000000-0004-0000-0400-00000B000000}"/>
    <hyperlink ref="F157" r:id="rId13" xr:uid="{00000000-0004-0000-0400-00000C000000}"/>
    <hyperlink ref="F159" r:id="rId14" xr:uid="{00000000-0004-0000-0400-00000D000000}"/>
    <hyperlink ref="F161" r:id="rId15" xr:uid="{00000000-0004-0000-0400-00000E000000}"/>
    <hyperlink ref="F165" r:id="rId16" xr:uid="{00000000-0004-0000-0400-00000F000000}"/>
    <hyperlink ref="F167" r:id="rId17" xr:uid="{00000000-0004-0000-0400-000010000000}"/>
    <hyperlink ref="F169" r:id="rId18" xr:uid="{00000000-0004-0000-0400-000011000000}"/>
    <hyperlink ref="F173" r:id="rId19" xr:uid="{00000000-0004-0000-0400-000012000000}"/>
    <hyperlink ref="F177" r:id="rId20" xr:uid="{00000000-0004-0000-0400-000013000000}"/>
    <hyperlink ref="F180" r:id="rId21" xr:uid="{00000000-0004-0000-0400-000014000000}"/>
    <hyperlink ref="F183" r:id="rId22" xr:uid="{00000000-0004-0000-0400-000015000000}"/>
    <hyperlink ref="F185" r:id="rId23" xr:uid="{00000000-0004-0000-0400-000016000000}"/>
    <hyperlink ref="F188" r:id="rId24" xr:uid="{00000000-0004-0000-0400-000017000000}"/>
    <hyperlink ref="F190" r:id="rId25" xr:uid="{00000000-0004-0000-0400-000018000000}"/>
    <hyperlink ref="F192" r:id="rId26" xr:uid="{00000000-0004-0000-0400-000019000000}"/>
    <hyperlink ref="F196" r:id="rId27" xr:uid="{00000000-0004-0000-0400-00001A000000}"/>
    <hyperlink ref="F198" r:id="rId28" xr:uid="{00000000-0004-0000-04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595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ROUND((SUM(BE125:BE201)),  2)</f>
        <v>0</v>
      </c>
      <c r="I33" s="88">
        <v>0.21</v>
      </c>
      <c r="J33" s="87">
        <f>ROUND(((SUM(BE125:BE201))*I33),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ROUND((SUM(BF125:BF201)),  2)</f>
        <v>0</v>
      </c>
      <c r="I34" s="88">
        <v>0.12</v>
      </c>
      <c r="J34" s="87">
        <f>ROUND(((SUM(BF125:BF201))*I34),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206 - Místnost č.206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J184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J197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206 - Místnost č.206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P126+P130+P140+P147+P154+P157+P184+P197+P199</f>
        <v>0</v>
      </c>
      <c r="Q125" s="49"/>
      <c r="R125" s="110">
        <f>R126+R130+R140+R147+R154+R157+R184+R197+R199</f>
        <v>2.11056892</v>
      </c>
      <c r="S125" s="49"/>
      <c r="T125" s="111">
        <f>T126+T130+T140+T147+T154+T157+T184+T197+T199</f>
        <v>1.5444323</v>
      </c>
      <c r="AT125" s="13" t="s">
        <v>76</v>
      </c>
      <c r="AU125" s="13" t="s">
        <v>200</v>
      </c>
      <c r="BK125" s="112">
        <f>BK126+BK130+BK140+BK147+BK154+BK157+BK184+BK197+BK199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2.7200000000000002E-3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68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2.7200000000000002E-3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596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597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1.544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598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1.544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599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21.616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600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601</v>
      </c>
      <c r="H137" s="144">
        <v>21.616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1.544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602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0.10079999999999999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80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603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84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0.10079999999999999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604</v>
      </c>
    </row>
    <row r="144" spans="2:65" s="11" customFormat="1" ht="11.25">
      <c r="B144" s="141"/>
      <c r="D144" s="142" t="s">
        <v>247</v>
      </c>
      <c r="F144" s="143" t="s">
        <v>605</v>
      </c>
      <c r="H144" s="144">
        <v>84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606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1.0831999999999999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80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0.26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607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84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0.82319999999999993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608</v>
      </c>
    </row>
    <row r="151" spans="2:65" s="11" customFormat="1" ht="11.25">
      <c r="B151" s="141"/>
      <c r="D151" s="142" t="s">
        <v>247</v>
      </c>
      <c r="F151" s="143" t="s">
        <v>605</v>
      </c>
      <c r="H151" s="144">
        <v>84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609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610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SUM(P158:P183)</f>
        <v>0</v>
      </c>
      <c r="R157" s="119">
        <f>SUM(R158:R183)</f>
        <v>0.73573712000000002</v>
      </c>
      <c r="T157" s="120">
        <f>SUM(T158:T183)</f>
        <v>0.21409500000000001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SUM(BK158:BK183)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68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611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68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2.0400000000000001E-3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612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68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0.51544000000000001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613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68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0.20400000000000001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614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68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2.0399999999999998E-2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615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74.8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0.19447999999999999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616</v>
      </c>
    </row>
    <row r="169" spans="2:65" s="11" customFormat="1" ht="11.25">
      <c r="B169" s="141"/>
      <c r="D169" s="142" t="s">
        <v>247</v>
      </c>
      <c r="F169" s="143" t="s">
        <v>617</v>
      </c>
      <c r="H169" s="144">
        <v>74.8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68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618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33.65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1.0094999999999998E-2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619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33.65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3.3649999999999999E-4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620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34.323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2.7458400000000003E-3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621</v>
      </c>
    </row>
    <row r="177" spans="2:65" s="11" customFormat="1" ht="11.25">
      <c r="B177" s="141"/>
      <c r="D177" s="142" t="s">
        <v>247</v>
      </c>
      <c r="F177" s="143" t="s">
        <v>622</v>
      </c>
      <c r="H177" s="144">
        <v>34.323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1.7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623</v>
      </c>
    </row>
    <row r="179" spans="2:65" s="1" customFormat="1" ht="11.25">
      <c r="B179" s="28"/>
      <c r="D179" s="137" t="s">
        <v>229</v>
      </c>
      <c r="F179" s="138" t="s">
        <v>487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" customFormat="1" ht="16.5" customHeight="1">
      <c r="B180" s="28"/>
      <c r="C180" s="149" t="s">
        <v>351</v>
      </c>
      <c r="D180" s="149" t="s">
        <v>269</v>
      </c>
      <c r="E180" s="150" t="s">
        <v>362</v>
      </c>
      <c r="F180" s="151" t="s">
        <v>363</v>
      </c>
      <c r="G180" s="152" t="s">
        <v>338</v>
      </c>
      <c r="H180" s="153">
        <v>1.734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42</v>
      </c>
      <c r="P180" s="133">
        <f>O180*H180</f>
        <v>0</v>
      </c>
      <c r="Q180" s="133">
        <v>1.7000000000000001E-4</v>
      </c>
      <c r="R180" s="133">
        <f>Q180*H180</f>
        <v>2.9478000000000002E-4</v>
      </c>
      <c r="S180" s="133">
        <v>0</v>
      </c>
      <c r="T180" s="134">
        <f>S180*H180</f>
        <v>0</v>
      </c>
      <c r="AR180" s="135" t="s">
        <v>272</v>
      </c>
      <c r="AT180" s="135" t="s">
        <v>269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624</v>
      </c>
    </row>
    <row r="181" spans="2:65" s="11" customFormat="1" ht="11.25">
      <c r="B181" s="141"/>
      <c r="D181" s="142" t="s">
        <v>247</v>
      </c>
      <c r="F181" s="143" t="s">
        <v>489</v>
      </c>
      <c r="H181" s="144">
        <v>1.734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4</v>
      </c>
      <c r="AX181" s="11" t="s">
        <v>85</v>
      </c>
      <c r="AY181" s="148" t="s">
        <v>222</v>
      </c>
    </row>
    <row r="182" spans="2:65" s="1" customFormat="1" ht="44.25" customHeight="1">
      <c r="B182" s="28"/>
      <c r="C182" s="123" t="s">
        <v>356</v>
      </c>
      <c r="D182" s="123" t="s">
        <v>223</v>
      </c>
      <c r="E182" s="124" t="s">
        <v>367</v>
      </c>
      <c r="F182" s="125" t="s">
        <v>368</v>
      </c>
      <c r="G182" s="126" t="s">
        <v>302</v>
      </c>
      <c r="H182" s="160"/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625</v>
      </c>
    </row>
    <row r="183" spans="2:65" s="1" customFormat="1" ht="11.25">
      <c r="B183" s="28"/>
      <c r="D183" s="137" t="s">
        <v>229</v>
      </c>
      <c r="F183" s="138" t="s">
        <v>491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0" customFormat="1" ht="25.9" customHeight="1">
      <c r="B184" s="113"/>
      <c r="D184" s="114" t="s">
        <v>76</v>
      </c>
      <c r="E184" s="115" t="s">
        <v>389</v>
      </c>
      <c r="F184" s="115" t="s">
        <v>390</v>
      </c>
      <c r="I184" s="116"/>
      <c r="J184" s="117">
        <f>BK184</f>
        <v>0</v>
      </c>
      <c r="L184" s="113"/>
      <c r="M184" s="118"/>
      <c r="P184" s="119">
        <f>SUM(P185:P196)</f>
        <v>0</v>
      </c>
      <c r="R184" s="119">
        <f>SUM(R185:R196)</f>
        <v>0.1881118</v>
      </c>
      <c r="T184" s="120">
        <f>SUM(T185:T196)</f>
        <v>2.8337299999999999E-2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SUM(BK185:BK196)</f>
        <v>0</v>
      </c>
    </row>
    <row r="185" spans="2:65" s="1" customFormat="1" ht="16.5" customHeight="1">
      <c r="B185" s="28"/>
      <c r="C185" s="123" t="s">
        <v>361</v>
      </c>
      <c r="D185" s="123" t="s">
        <v>223</v>
      </c>
      <c r="E185" s="124" t="s">
        <v>391</v>
      </c>
      <c r="F185" s="125" t="s">
        <v>392</v>
      </c>
      <c r="G185" s="126" t="s">
        <v>226</v>
      </c>
      <c r="H185" s="127">
        <v>84.83</v>
      </c>
      <c r="I185" s="128"/>
      <c r="J185" s="129">
        <f>ROUND(I185*H185,2)</f>
        <v>0</v>
      </c>
      <c r="K185" s="130"/>
      <c r="L185" s="28"/>
      <c r="M185" s="131" t="s">
        <v>1</v>
      </c>
      <c r="N185" s="132" t="s">
        <v>42</v>
      </c>
      <c r="P185" s="133">
        <f>O185*H185</f>
        <v>0</v>
      </c>
      <c r="Q185" s="133">
        <v>1E-3</v>
      </c>
      <c r="R185" s="133">
        <f>Q185*H185</f>
        <v>8.4830000000000003E-2</v>
      </c>
      <c r="S185" s="133">
        <v>3.1E-4</v>
      </c>
      <c r="T185" s="134">
        <f>S185*H185</f>
        <v>2.6297299999999999E-2</v>
      </c>
      <c r="AR185" s="135" t="s">
        <v>260</v>
      </c>
      <c r="AT185" s="135" t="s">
        <v>223</v>
      </c>
      <c r="AU185" s="135" t="s">
        <v>85</v>
      </c>
      <c r="AY185" s="13" t="s">
        <v>222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85</v>
      </c>
      <c r="BK185" s="136">
        <f>ROUND(I185*H185,2)</f>
        <v>0</v>
      </c>
      <c r="BL185" s="13" t="s">
        <v>260</v>
      </c>
      <c r="BM185" s="135" t="s">
        <v>626</v>
      </c>
    </row>
    <row r="186" spans="2:65" s="1" customFormat="1" ht="11.25">
      <c r="B186" s="28"/>
      <c r="D186" s="137" t="s">
        <v>229</v>
      </c>
      <c r="F186" s="138" t="s">
        <v>493</v>
      </c>
      <c r="I186" s="139"/>
      <c r="L186" s="28"/>
      <c r="M186" s="140"/>
      <c r="T186" s="52"/>
      <c r="AT186" s="13" t="s">
        <v>229</v>
      </c>
      <c r="AU186" s="13" t="s">
        <v>85</v>
      </c>
    </row>
    <row r="187" spans="2:65" s="1" customFormat="1" ht="24.2" customHeight="1">
      <c r="B187" s="28"/>
      <c r="C187" s="123" t="s">
        <v>366</v>
      </c>
      <c r="D187" s="123" t="s">
        <v>223</v>
      </c>
      <c r="E187" s="124" t="s">
        <v>396</v>
      </c>
      <c r="F187" s="125" t="s">
        <v>397</v>
      </c>
      <c r="G187" s="126" t="s">
        <v>226</v>
      </c>
      <c r="H187" s="127">
        <v>84.83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627</v>
      </c>
    </row>
    <row r="188" spans="2:65" s="1" customFormat="1" ht="11.25">
      <c r="B188" s="28"/>
      <c r="D188" s="137" t="s">
        <v>229</v>
      </c>
      <c r="F188" s="138" t="s">
        <v>495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373</v>
      </c>
      <c r="D189" s="123" t="s">
        <v>223</v>
      </c>
      <c r="E189" s="124" t="s">
        <v>401</v>
      </c>
      <c r="F189" s="125" t="s">
        <v>402</v>
      </c>
      <c r="G189" s="126" t="s">
        <v>226</v>
      </c>
      <c r="H189" s="127">
        <v>68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3.0000000000000001E-5</v>
      </c>
      <c r="T189" s="134">
        <f>S189*H189</f>
        <v>2.0400000000000001E-3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628</v>
      </c>
    </row>
    <row r="190" spans="2:65" s="1" customFormat="1" ht="11.25">
      <c r="B190" s="28"/>
      <c r="D190" s="137" t="s">
        <v>229</v>
      </c>
      <c r="F190" s="138" t="s">
        <v>404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16.5" customHeight="1">
      <c r="B191" s="28"/>
      <c r="C191" s="149" t="s">
        <v>379</v>
      </c>
      <c r="D191" s="149" t="s">
        <v>269</v>
      </c>
      <c r="E191" s="150" t="s">
        <v>406</v>
      </c>
      <c r="F191" s="151" t="s">
        <v>407</v>
      </c>
      <c r="G191" s="152" t="s">
        <v>226</v>
      </c>
      <c r="H191" s="153">
        <v>71.400000000000006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42</v>
      </c>
      <c r="P191" s="133">
        <f>O191*H191</f>
        <v>0</v>
      </c>
      <c r="Q191" s="133">
        <v>8.9999999999999998E-4</v>
      </c>
      <c r="R191" s="133">
        <f>Q191*H191</f>
        <v>6.4259999999999998E-2</v>
      </c>
      <c r="S191" s="133">
        <v>0</v>
      </c>
      <c r="T191" s="134">
        <f>S191*H191</f>
        <v>0</v>
      </c>
      <c r="AR191" s="135" t="s">
        <v>272</v>
      </c>
      <c r="AT191" s="135" t="s">
        <v>269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629</v>
      </c>
    </row>
    <row r="192" spans="2:65" s="11" customFormat="1" ht="11.25">
      <c r="B192" s="141"/>
      <c r="D192" s="142" t="s">
        <v>247</v>
      </c>
      <c r="F192" s="143" t="s">
        <v>630</v>
      </c>
      <c r="H192" s="144">
        <v>71.400000000000006</v>
      </c>
      <c r="I192" s="145"/>
      <c r="L192" s="141"/>
      <c r="M192" s="146"/>
      <c r="T192" s="147"/>
      <c r="AT192" s="148" t="s">
        <v>247</v>
      </c>
      <c r="AU192" s="148" t="s">
        <v>85</v>
      </c>
      <c r="AV192" s="11" t="s">
        <v>87</v>
      </c>
      <c r="AW192" s="11" t="s">
        <v>4</v>
      </c>
      <c r="AX192" s="11" t="s">
        <v>85</v>
      </c>
      <c r="AY192" s="148" t="s">
        <v>222</v>
      </c>
    </row>
    <row r="193" spans="2:65" s="1" customFormat="1" ht="33" customHeight="1">
      <c r="B193" s="28"/>
      <c r="C193" s="123" t="s">
        <v>384</v>
      </c>
      <c r="D193" s="123" t="s">
        <v>223</v>
      </c>
      <c r="E193" s="124" t="s">
        <v>411</v>
      </c>
      <c r="F193" s="125" t="s">
        <v>412</v>
      </c>
      <c r="G193" s="126" t="s">
        <v>226</v>
      </c>
      <c r="H193" s="127">
        <v>84.83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2.0000000000000001E-4</v>
      </c>
      <c r="R193" s="133">
        <f>Q193*H193</f>
        <v>1.6966000000000002E-2</v>
      </c>
      <c r="S193" s="133">
        <v>0</v>
      </c>
      <c r="T193" s="134">
        <f>S193*H193</f>
        <v>0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631</v>
      </c>
    </row>
    <row r="194" spans="2:65" s="1" customFormat="1" ht="11.25">
      <c r="B194" s="28"/>
      <c r="D194" s="137" t="s">
        <v>229</v>
      </c>
      <c r="F194" s="138" t="s">
        <v>500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37.9" customHeight="1">
      <c r="B195" s="28"/>
      <c r="C195" s="123" t="s">
        <v>272</v>
      </c>
      <c r="D195" s="123" t="s">
        <v>223</v>
      </c>
      <c r="E195" s="124" t="s">
        <v>416</v>
      </c>
      <c r="F195" s="125" t="s">
        <v>417</v>
      </c>
      <c r="G195" s="126" t="s">
        <v>226</v>
      </c>
      <c r="H195" s="127">
        <v>84.83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2.5999999999999998E-4</v>
      </c>
      <c r="R195" s="133">
        <f>Q195*H195</f>
        <v>2.2055799999999997E-2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632</v>
      </c>
    </row>
    <row r="196" spans="2:65" s="1" customFormat="1" ht="11.25">
      <c r="B196" s="28"/>
      <c r="D196" s="137" t="s">
        <v>229</v>
      </c>
      <c r="F196" s="138" t="s">
        <v>502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0" customFormat="1" ht="25.9" customHeight="1">
      <c r="B197" s="113"/>
      <c r="D197" s="114" t="s">
        <v>76</v>
      </c>
      <c r="E197" s="115" t="s">
        <v>503</v>
      </c>
      <c r="F197" s="115" t="s">
        <v>504</v>
      </c>
      <c r="I197" s="116"/>
      <c r="J197" s="117">
        <f>BK197</f>
        <v>0</v>
      </c>
      <c r="L197" s="113"/>
      <c r="M197" s="118"/>
      <c r="P197" s="119">
        <f>P198</f>
        <v>0</v>
      </c>
      <c r="R197" s="119">
        <f>R198</f>
        <v>0</v>
      </c>
      <c r="T197" s="120">
        <f>T198</f>
        <v>0</v>
      </c>
      <c r="AR197" s="114" t="s">
        <v>87</v>
      </c>
      <c r="AT197" s="121" t="s">
        <v>76</v>
      </c>
      <c r="AU197" s="121" t="s">
        <v>77</v>
      </c>
      <c r="AY197" s="114" t="s">
        <v>222</v>
      </c>
      <c r="BK197" s="122">
        <f>BK198</f>
        <v>0</v>
      </c>
    </row>
    <row r="198" spans="2:65" s="1" customFormat="1" ht="24.2" customHeight="1">
      <c r="B198" s="28"/>
      <c r="C198" s="123" t="s">
        <v>395</v>
      </c>
      <c r="D198" s="123" t="s">
        <v>223</v>
      </c>
      <c r="E198" s="124" t="s">
        <v>505</v>
      </c>
      <c r="F198" s="125" t="s">
        <v>506</v>
      </c>
      <c r="G198" s="126" t="s">
        <v>507</v>
      </c>
      <c r="H198" s="127">
        <v>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633</v>
      </c>
    </row>
    <row r="199" spans="2:65" s="10" customFormat="1" ht="25.9" customHeight="1">
      <c r="B199" s="113"/>
      <c r="D199" s="114" t="s">
        <v>76</v>
      </c>
      <c r="E199" s="115" t="s">
        <v>509</v>
      </c>
      <c r="F199" s="115" t="s">
        <v>510</v>
      </c>
      <c r="I199" s="116"/>
      <c r="J199" s="117">
        <f>BK199</f>
        <v>0</v>
      </c>
      <c r="L199" s="113"/>
      <c r="M199" s="118"/>
      <c r="P199" s="119">
        <f>SUM(P200:P201)</f>
        <v>0</v>
      </c>
      <c r="R199" s="119">
        <f>SUM(R200:R201)</f>
        <v>0</v>
      </c>
      <c r="T199" s="120">
        <f>SUM(T200:T201)</f>
        <v>0</v>
      </c>
      <c r="AR199" s="114" t="s">
        <v>227</v>
      </c>
      <c r="AT199" s="121" t="s">
        <v>76</v>
      </c>
      <c r="AU199" s="121" t="s">
        <v>77</v>
      </c>
      <c r="AY199" s="114" t="s">
        <v>222</v>
      </c>
      <c r="BK199" s="122">
        <f>SUM(BK200:BK201)</f>
        <v>0</v>
      </c>
    </row>
    <row r="200" spans="2:65" s="1" customFormat="1" ht="24.2" customHeight="1">
      <c r="B200" s="28"/>
      <c r="C200" s="123" t="s">
        <v>400</v>
      </c>
      <c r="D200" s="123" t="s">
        <v>223</v>
      </c>
      <c r="E200" s="124" t="s">
        <v>511</v>
      </c>
      <c r="F200" s="125" t="s">
        <v>512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634</v>
      </c>
    </row>
    <row r="201" spans="2:65" s="1" customFormat="1" ht="16.5" customHeight="1">
      <c r="B201" s="28"/>
      <c r="C201" s="123" t="s">
        <v>405</v>
      </c>
      <c r="D201" s="123" t="s">
        <v>223</v>
      </c>
      <c r="E201" s="124" t="s">
        <v>514</v>
      </c>
      <c r="F201" s="125" t="s">
        <v>515</v>
      </c>
      <c r="G201" s="126" t="s">
        <v>507</v>
      </c>
      <c r="H201" s="127">
        <v>1</v>
      </c>
      <c r="I201" s="128"/>
      <c r="J201" s="129">
        <f>ROUND(I201*H201,2)</f>
        <v>0</v>
      </c>
      <c r="K201" s="130"/>
      <c r="L201" s="28"/>
      <c r="M201" s="164" t="s">
        <v>1</v>
      </c>
      <c r="N201" s="165" t="s">
        <v>42</v>
      </c>
      <c r="O201" s="162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AR201" s="135" t="s">
        <v>227</v>
      </c>
      <c r="AT201" s="135" t="s">
        <v>223</v>
      </c>
      <c r="AU201" s="135" t="s">
        <v>85</v>
      </c>
      <c r="AY201" s="13" t="s">
        <v>222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85</v>
      </c>
      <c r="BK201" s="136">
        <f>ROUND(I201*H201,2)</f>
        <v>0</v>
      </c>
      <c r="BL201" s="13" t="s">
        <v>227</v>
      </c>
      <c r="BM201" s="135" t="s">
        <v>635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BwCXMr9IUU0twm2eqHmGR26lMaCfS4PacMqvY3YF07q9JaHPDA0SgO+fdb+ebM7GEWOwYRCpKwPnBPQim6rd2Q==" saltValue="V5+e++JgS3Se6Z3YTRlv4SYY+D7vpVJkH7rkiNCXXh4KsYrV7VPkBkQfgy7P9PZ0jQvr0V+zTguMHCONDAHc3A==" spinCount="100000" sheet="1" objects="1" scenarios="1" formatColumns="0" formatRows="0" autoFilter="0"/>
  <autoFilter ref="C124:K201" xr:uid="{00000000-0009-0000-0000-00000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500-000000000000}"/>
    <hyperlink ref="F132" r:id="rId2" xr:uid="{00000000-0004-0000-0500-000001000000}"/>
    <hyperlink ref="F134" r:id="rId3" xr:uid="{00000000-0004-0000-0500-000002000000}"/>
    <hyperlink ref="F136" r:id="rId4" xr:uid="{00000000-0004-0000-0500-000003000000}"/>
    <hyperlink ref="F139" r:id="rId5" xr:uid="{00000000-0004-0000-0500-000004000000}"/>
    <hyperlink ref="F142" r:id="rId6" xr:uid="{00000000-0004-0000-0500-000005000000}"/>
    <hyperlink ref="F146" r:id="rId7" xr:uid="{00000000-0004-0000-0500-000006000000}"/>
    <hyperlink ref="F149" r:id="rId8" xr:uid="{00000000-0004-0000-0500-000007000000}"/>
    <hyperlink ref="F153" r:id="rId9" xr:uid="{00000000-0004-0000-0500-000008000000}"/>
    <hyperlink ref="F156" r:id="rId10" xr:uid="{00000000-0004-0000-0500-000009000000}"/>
    <hyperlink ref="F159" r:id="rId11" xr:uid="{00000000-0004-0000-0500-00000A000000}"/>
    <hyperlink ref="F161" r:id="rId12" xr:uid="{00000000-0004-0000-0500-00000B000000}"/>
    <hyperlink ref="F163" r:id="rId13" xr:uid="{00000000-0004-0000-0500-00000C000000}"/>
    <hyperlink ref="F165" r:id="rId14" xr:uid="{00000000-0004-0000-0500-00000D000000}"/>
    <hyperlink ref="F167" r:id="rId15" xr:uid="{00000000-0004-0000-0500-00000E000000}"/>
    <hyperlink ref="F171" r:id="rId16" xr:uid="{00000000-0004-0000-0500-00000F000000}"/>
    <hyperlink ref="F173" r:id="rId17" xr:uid="{00000000-0004-0000-0500-000010000000}"/>
    <hyperlink ref="F175" r:id="rId18" xr:uid="{00000000-0004-0000-0500-000011000000}"/>
    <hyperlink ref="F179" r:id="rId19" xr:uid="{00000000-0004-0000-0500-000012000000}"/>
    <hyperlink ref="F183" r:id="rId20" xr:uid="{00000000-0004-0000-0500-000013000000}"/>
    <hyperlink ref="F186" r:id="rId21" xr:uid="{00000000-0004-0000-0500-000014000000}"/>
    <hyperlink ref="F188" r:id="rId22" xr:uid="{00000000-0004-0000-0500-000015000000}"/>
    <hyperlink ref="F190" r:id="rId23" xr:uid="{00000000-0004-0000-0500-000016000000}"/>
    <hyperlink ref="F194" r:id="rId24" xr:uid="{00000000-0004-0000-0500-000017000000}"/>
    <hyperlink ref="F196" r:id="rId25" xr:uid="{00000000-0004-0000-05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8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636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ROUND((SUM(BE121:BE177)),  2)</f>
        <v>0</v>
      </c>
      <c r="I33" s="88">
        <v>0.21</v>
      </c>
      <c r="J33" s="87">
        <f>ROUND(((SUM(BE121:BE177))*I33),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ROUND((SUM(BF121:BF177)),  2)</f>
        <v>0</v>
      </c>
      <c r="I34" s="88">
        <v>0.12</v>
      </c>
      <c r="J34" s="87">
        <f>ROUND(((SUM(BF121:BF177))*I34),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ROUND((SUM(BG121:BG177)),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ROUND((SUM(BH121:BH177)),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ROUND((SUM(BI121:BI177)),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207 - Místnost č.207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J121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J125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J135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J138</f>
        <v>0</v>
      </c>
      <c r="L100" s="100"/>
    </row>
    <row r="101" spans="2:12" s="8" customFormat="1" ht="24.95" customHeight="1">
      <c r="B101" s="100"/>
      <c r="D101" s="101" t="s">
        <v>206</v>
      </c>
      <c r="E101" s="102"/>
      <c r="F101" s="102"/>
      <c r="G101" s="102"/>
      <c r="H101" s="102"/>
      <c r="I101" s="102"/>
      <c r="J101" s="103">
        <f>J165</f>
        <v>0</v>
      </c>
      <c r="L101" s="100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207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6" t="str">
        <f>E7</f>
        <v>NÁŠLAPNÉ VRSTVY, AKUST. PODHLEDY, VÝMALBA A VÝMĚNA ZASKLENÍ MŠ A ZŠ.17.LISTOPADU</v>
      </c>
      <c r="F111" s="207"/>
      <c r="G111" s="207"/>
      <c r="H111" s="207"/>
      <c r="L111" s="28"/>
    </row>
    <row r="112" spans="2:12" s="1" customFormat="1" ht="12" customHeight="1">
      <c r="B112" s="28"/>
      <c r="C112" s="23" t="s">
        <v>194</v>
      </c>
      <c r="L112" s="28"/>
    </row>
    <row r="113" spans="2:65" s="1" customFormat="1" ht="16.5" customHeight="1">
      <c r="B113" s="28"/>
      <c r="E113" s="202" t="str">
        <f>E9</f>
        <v>207 - Místnost č.207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 t="str">
        <f>IF(J12="","",J12)</f>
        <v>4. 4. 2025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24</v>
      </c>
      <c r="F117" s="21" t="str">
        <f>E15</f>
        <v>Město Kopřivnice</v>
      </c>
      <c r="I117" s="23" t="s">
        <v>30</v>
      </c>
      <c r="J117" s="26" t="str">
        <f>E21</f>
        <v>Ing. Jan Stuchlík</v>
      </c>
      <c r="L117" s="28"/>
    </row>
    <row r="118" spans="2:65" s="1" customFormat="1" ht="15.2" customHeight="1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>Ladislav Pekárek</v>
      </c>
      <c r="L118" s="28"/>
    </row>
    <row r="119" spans="2:65" s="1" customFormat="1" ht="10.35" customHeight="1">
      <c r="B119" s="28"/>
      <c r="L119" s="28"/>
    </row>
    <row r="120" spans="2:65" s="9" customFormat="1" ht="29.25" customHeight="1">
      <c r="B120" s="104"/>
      <c r="C120" s="105" t="s">
        <v>208</v>
      </c>
      <c r="D120" s="106" t="s">
        <v>62</v>
      </c>
      <c r="E120" s="106" t="s">
        <v>58</v>
      </c>
      <c r="F120" s="106" t="s">
        <v>59</v>
      </c>
      <c r="G120" s="106" t="s">
        <v>209</v>
      </c>
      <c r="H120" s="106" t="s">
        <v>210</v>
      </c>
      <c r="I120" s="106" t="s">
        <v>211</v>
      </c>
      <c r="J120" s="107" t="s">
        <v>198</v>
      </c>
      <c r="K120" s="108" t="s">
        <v>212</v>
      </c>
      <c r="L120" s="104"/>
      <c r="M120" s="55" t="s">
        <v>1</v>
      </c>
      <c r="N120" s="56" t="s">
        <v>41</v>
      </c>
      <c r="O120" s="56" t="s">
        <v>213</v>
      </c>
      <c r="P120" s="56" t="s">
        <v>214</v>
      </c>
      <c r="Q120" s="56" t="s">
        <v>215</v>
      </c>
      <c r="R120" s="56" t="s">
        <v>216</v>
      </c>
      <c r="S120" s="56" t="s">
        <v>217</v>
      </c>
      <c r="T120" s="57" t="s">
        <v>218</v>
      </c>
    </row>
    <row r="121" spans="2:65" s="1" customFormat="1" ht="22.9" customHeight="1">
      <c r="B121" s="28"/>
      <c r="C121" s="60" t="s">
        <v>219</v>
      </c>
      <c r="J121" s="109">
        <f>BK121</f>
        <v>0</v>
      </c>
      <c r="L121" s="28"/>
      <c r="M121" s="58"/>
      <c r="N121" s="49"/>
      <c r="O121" s="49"/>
      <c r="P121" s="110">
        <f>P122+P125+P135+P138+P165</f>
        <v>0</v>
      </c>
      <c r="Q121" s="49"/>
      <c r="R121" s="110">
        <f>R122+R125+R135+R138+R165</f>
        <v>0.31283804000000004</v>
      </c>
      <c r="S121" s="49"/>
      <c r="T121" s="111">
        <f>T122+T125+T135+T138+T165</f>
        <v>8.1820600000000007E-2</v>
      </c>
      <c r="AT121" s="13" t="s">
        <v>76</v>
      </c>
      <c r="AU121" s="13" t="s">
        <v>200</v>
      </c>
      <c r="BK121" s="112">
        <f>BK122+BK125+BK135+BK138+BK165</f>
        <v>0</v>
      </c>
    </row>
    <row r="122" spans="2:65" s="10" customFormat="1" ht="25.9" customHeight="1">
      <c r="B122" s="113"/>
      <c r="D122" s="114" t="s">
        <v>76</v>
      </c>
      <c r="E122" s="115" t="s">
        <v>220</v>
      </c>
      <c r="F122" s="115" t="s">
        <v>221</v>
      </c>
      <c r="I122" s="116"/>
      <c r="J122" s="117">
        <f>BK122</f>
        <v>0</v>
      </c>
      <c r="L122" s="113"/>
      <c r="M122" s="118"/>
      <c r="P122" s="119">
        <f>SUM(P123:P124)</f>
        <v>0</v>
      </c>
      <c r="R122" s="119">
        <f>SUM(R123:R124)</f>
        <v>7.176000000000001E-4</v>
      </c>
      <c r="T122" s="120">
        <f>SUM(T123:T124)</f>
        <v>0</v>
      </c>
      <c r="AR122" s="114" t="s">
        <v>85</v>
      </c>
      <c r="AT122" s="121" t="s">
        <v>76</v>
      </c>
      <c r="AU122" s="121" t="s">
        <v>77</v>
      </c>
      <c r="AY122" s="114" t="s">
        <v>222</v>
      </c>
      <c r="BK122" s="122">
        <f>SUM(BK123:BK124)</f>
        <v>0</v>
      </c>
    </row>
    <row r="123" spans="2:65" s="1" customFormat="1" ht="37.9" customHeight="1">
      <c r="B123" s="28"/>
      <c r="C123" s="123" t="s">
        <v>85</v>
      </c>
      <c r="D123" s="123" t="s">
        <v>223</v>
      </c>
      <c r="E123" s="124" t="s">
        <v>224</v>
      </c>
      <c r="F123" s="125" t="s">
        <v>225</v>
      </c>
      <c r="G123" s="126" t="s">
        <v>226</v>
      </c>
      <c r="H123" s="127">
        <v>17.940000000000001</v>
      </c>
      <c r="I123" s="128"/>
      <c r="J123" s="129">
        <f>ROUND(I123*H123,2)</f>
        <v>0</v>
      </c>
      <c r="K123" s="130"/>
      <c r="L123" s="28"/>
      <c r="M123" s="131" t="s">
        <v>1</v>
      </c>
      <c r="N123" s="132" t="s">
        <v>42</v>
      </c>
      <c r="P123" s="133">
        <f>O123*H123</f>
        <v>0</v>
      </c>
      <c r="Q123" s="133">
        <v>4.0000000000000003E-5</v>
      </c>
      <c r="R123" s="133">
        <f>Q123*H123</f>
        <v>7.176000000000001E-4</v>
      </c>
      <c r="S123" s="133">
        <v>0</v>
      </c>
      <c r="T123" s="134">
        <f>S123*H123</f>
        <v>0</v>
      </c>
      <c r="AR123" s="135" t="s">
        <v>227</v>
      </c>
      <c r="AT123" s="135" t="s">
        <v>223</v>
      </c>
      <c r="AU123" s="135" t="s">
        <v>85</v>
      </c>
      <c r="AY123" s="13" t="s">
        <v>222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3" t="s">
        <v>85</v>
      </c>
      <c r="BK123" s="136">
        <f>ROUND(I123*H123,2)</f>
        <v>0</v>
      </c>
      <c r="BL123" s="13" t="s">
        <v>227</v>
      </c>
      <c r="BM123" s="135" t="s">
        <v>637</v>
      </c>
    </row>
    <row r="124" spans="2:65" s="1" customFormat="1" ht="11.25">
      <c r="B124" s="28"/>
      <c r="D124" s="137" t="s">
        <v>229</v>
      </c>
      <c r="F124" s="138" t="s">
        <v>230</v>
      </c>
      <c r="I124" s="139"/>
      <c r="L124" s="28"/>
      <c r="M124" s="140"/>
      <c r="T124" s="52"/>
      <c r="AT124" s="13" t="s">
        <v>229</v>
      </c>
      <c r="AU124" s="13" t="s">
        <v>85</v>
      </c>
    </row>
    <row r="125" spans="2:65" s="10" customFormat="1" ht="25.9" customHeight="1">
      <c r="B125" s="113"/>
      <c r="D125" s="114" t="s">
        <v>76</v>
      </c>
      <c r="E125" s="115" t="s">
        <v>231</v>
      </c>
      <c r="F125" s="115" t="s">
        <v>232</v>
      </c>
      <c r="I125" s="116"/>
      <c r="J125" s="117">
        <f>BK125</f>
        <v>0</v>
      </c>
      <c r="L125" s="113"/>
      <c r="M125" s="118"/>
      <c r="P125" s="119">
        <f>SUM(P126:P134)</f>
        <v>0</v>
      </c>
      <c r="R125" s="119">
        <f>SUM(R126:R134)</f>
        <v>0</v>
      </c>
      <c r="T125" s="120">
        <f>SUM(T126:T134)</f>
        <v>0</v>
      </c>
      <c r="AR125" s="114" t="s">
        <v>85</v>
      </c>
      <c r="AT125" s="121" t="s">
        <v>76</v>
      </c>
      <c r="AU125" s="121" t="s">
        <v>77</v>
      </c>
      <c r="AY125" s="114" t="s">
        <v>222</v>
      </c>
      <c r="BK125" s="122">
        <f>SUM(BK126:BK134)</f>
        <v>0</v>
      </c>
    </row>
    <row r="126" spans="2:65" s="1" customFormat="1" ht="37.9" customHeight="1">
      <c r="B126" s="28"/>
      <c r="C126" s="123" t="s">
        <v>87</v>
      </c>
      <c r="D126" s="123" t="s">
        <v>223</v>
      </c>
      <c r="E126" s="124" t="s">
        <v>233</v>
      </c>
      <c r="F126" s="125" t="s">
        <v>234</v>
      </c>
      <c r="G126" s="126" t="s">
        <v>235</v>
      </c>
      <c r="H126" s="127">
        <v>8.2000000000000003E-2</v>
      </c>
      <c r="I126" s="128"/>
      <c r="J126" s="129">
        <f>ROUND(I126*H126,2)</f>
        <v>0</v>
      </c>
      <c r="K126" s="130"/>
      <c r="L126" s="28"/>
      <c r="M126" s="131" t="s">
        <v>1</v>
      </c>
      <c r="N126" s="132" t="s">
        <v>42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227</v>
      </c>
      <c r="AT126" s="135" t="s">
        <v>223</v>
      </c>
      <c r="AU126" s="135" t="s">
        <v>85</v>
      </c>
      <c r="AY126" s="13" t="s">
        <v>222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3" t="s">
        <v>85</v>
      </c>
      <c r="BK126" s="136">
        <f>ROUND(I126*H126,2)</f>
        <v>0</v>
      </c>
      <c r="BL126" s="13" t="s">
        <v>227</v>
      </c>
      <c r="BM126" s="135" t="s">
        <v>638</v>
      </c>
    </row>
    <row r="127" spans="2:65" s="1" customFormat="1" ht="11.25">
      <c r="B127" s="28"/>
      <c r="D127" s="137" t="s">
        <v>229</v>
      </c>
      <c r="F127" s="138" t="s">
        <v>430</v>
      </c>
      <c r="I127" s="139"/>
      <c r="L127" s="28"/>
      <c r="M127" s="140"/>
      <c r="T127" s="52"/>
      <c r="AT127" s="13" t="s">
        <v>229</v>
      </c>
      <c r="AU127" s="13" t="s">
        <v>85</v>
      </c>
    </row>
    <row r="128" spans="2:65" s="1" customFormat="1" ht="33" customHeight="1">
      <c r="B128" s="28"/>
      <c r="C128" s="123" t="s">
        <v>238</v>
      </c>
      <c r="D128" s="123" t="s">
        <v>223</v>
      </c>
      <c r="E128" s="124" t="s">
        <v>239</v>
      </c>
      <c r="F128" s="125" t="s">
        <v>240</v>
      </c>
      <c r="G128" s="126" t="s">
        <v>235</v>
      </c>
      <c r="H128" s="127">
        <v>8.2000000000000003E-2</v>
      </c>
      <c r="I128" s="128"/>
      <c r="J128" s="129">
        <f>ROUND(I128*H128,2)</f>
        <v>0</v>
      </c>
      <c r="K128" s="130"/>
      <c r="L128" s="28"/>
      <c r="M128" s="131" t="s">
        <v>1</v>
      </c>
      <c r="N128" s="132" t="s">
        <v>42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227</v>
      </c>
      <c r="AT128" s="135" t="s">
        <v>223</v>
      </c>
      <c r="AU128" s="135" t="s">
        <v>85</v>
      </c>
      <c r="AY128" s="13" t="s">
        <v>222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3" t="s">
        <v>85</v>
      </c>
      <c r="BK128" s="136">
        <f>ROUND(I128*H128,2)</f>
        <v>0</v>
      </c>
      <c r="BL128" s="13" t="s">
        <v>227</v>
      </c>
      <c r="BM128" s="135" t="s">
        <v>639</v>
      </c>
    </row>
    <row r="129" spans="2:65" s="1" customFormat="1" ht="11.25">
      <c r="B129" s="28"/>
      <c r="D129" s="137" t="s">
        <v>229</v>
      </c>
      <c r="F129" s="138" t="s">
        <v>432</v>
      </c>
      <c r="I129" s="139"/>
      <c r="L129" s="28"/>
      <c r="M129" s="140"/>
      <c r="T129" s="52"/>
      <c r="AT129" s="13" t="s">
        <v>229</v>
      </c>
      <c r="AU129" s="13" t="s">
        <v>85</v>
      </c>
    </row>
    <row r="130" spans="2:65" s="1" customFormat="1" ht="44.25" customHeight="1">
      <c r="B130" s="28"/>
      <c r="C130" s="123" t="s">
        <v>227</v>
      </c>
      <c r="D130" s="123" t="s">
        <v>223</v>
      </c>
      <c r="E130" s="124" t="s">
        <v>243</v>
      </c>
      <c r="F130" s="125" t="s">
        <v>244</v>
      </c>
      <c r="G130" s="126" t="s">
        <v>235</v>
      </c>
      <c r="H130" s="127">
        <v>1.1479999999999999</v>
      </c>
      <c r="I130" s="128"/>
      <c r="J130" s="129">
        <f>ROUND(I130*H130,2)</f>
        <v>0</v>
      </c>
      <c r="K130" s="130"/>
      <c r="L130" s="28"/>
      <c r="M130" s="131" t="s">
        <v>1</v>
      </c>
      <c r="N130" s="132" t="s">
        <v>42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227</v>
      </c>
      <c r="AT130" s="135" t="s">
        <v>223</v>
      </c>
      <c r="AU130" s="135" t="s">
        <v>85</v>
      </c>
      <c r="AY130" s="13" t="s">
        <v>222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3" t="s">
        <v>85</v>
      </c>
      <c r="BK130" s="136">
        <f>ROUND(I130*H130,2)</f>
        <v>0</v>
      </c>
      <c r="BL130" s="13" t="s">
        <v>227</v>
      </c>
      <c r="BM130" s="135" t="s">
        <v>640</v>
      </c>
    </row>
    <row r="131" spans="2:65" s="1" customFormat="1" ht="11.25">
      <c r="B131" s="28"/>
      <c r="D131" s="137" t="s">
        <v>229</v>
      </c>
      <c r="F131" s="138" t="s">
        <v>434</v>
      </c>
      <c r="I131" s="139"/>
      <c r="L131" s="28"/>
      <c r="M131" s="140"/>
      <c r="T131" s="52"/>
      <c r="AT131" s="13" t="s">
        <v>229</v>
      </c>
      <c r="AU131" s="13" t="s">
        <v>85</v>
      </c>
    </row>
    <row r="132" spans="2:65" s="11" customFormat="1" ht="11.25">
      <c r="B132" s="141"/>
      <c r="D132" s="142" t="s">
        <v>247</v>
      </c>
      <c r="F132" s="143" t="s">
        <v>641</v>
      </c>
      <c r="H132" s="144">
        <v>1.1479999999999999</v>
      </c>
      <c r="I132" s="145"/>
      <c r="L132" s="141"/>
      <c r="M132" s="146"/>
      <c r="T132" s="147"/>
      <c r="AT132" s="148" t="s">
        <v>247</v>
      </c>
      <c r="AU132" s="148" t="s">
        <v>85</v>
      </c>
      <c r="AV132" s="11" t="s">
        <v>87</v>
      </c>
      <c r="AW132" s="11" t="s">
        <v>4</v>
      </c>
      <c r="AX132" s="11" t="s">
        <v>85</v>
      </c>
      <c r="AY132" s="148" t="s">
        <v>222</v>
      </c>
    </row>
    <row r="133" spans="2:65" s="1" customFormat="1" ht="44.25" customHeight="1">
      <c r="B133" s="28"/>
      <c r="C133" s="123" t="s">
        <v>249</v>
      </c>
      <c r="D133" s="123" t="s">
        <v>223</v>
      </c>
      <c r="E133" s="124" t="s">
        <v>250</v>
      </c>
      <c r="F133" s="125" t="s">
        <v>251</v>
      </c>
      <c r="G133" s="126" t="s">
        <v>235</v>
      </c>
      <c r="H133" s="127">
        <v>8.2000000000000003E-2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642</v>
      </c>
    </row>
    <row r="134" spans="2:65" s="1" customFormat="1" ht="11.25">
      <c r="B134" s="28"/>
      <c r="D134" s="137" t="s">
        <v>229</v>
      </c>
      <c r="F134" s="138" t="s">
        <v>437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0" customFormat="1" ht="25.9" customHeight="1">
      <c r="B135" s="113"/>
      <c r="D135" s="114" t="s">
        <v>76</v>
      </c>
      <c r="E135" s="115" t="s">
        <v>254</v>
      </c>
      <c r="F135" s="115" t="s">
        <v>255</v>
      </c>
      <c r="I135" s="116"/>
      <c r="J135" s="117">
        <f>BK135</f>
        <v>0</v>
      </c>
      <c r="L135" s="113"/>
      <c r="M135" s="118"/>
      <c r="P135" s="119">
        <f>SUM(P136:P137)</f>
        <v>0</v>
      </c>
      <c r="R135" s="119">
        <f>SUM(R136:R137)</f>
        <v>0</v>
      </c>
      <c r="T135" s="120">
        <f>SUM(T136:T137)</f>
        <v>1E-3</v>
      </c>
      <c r="AR135" s="114" t="s">
        <v>87</v>
      </c>
      <c r="AT135" s="121" t="s">
        <v>76</v>
      </c>
      <c r="AU135" s="121" t="s">
        <v>77</v>
      </c>
      <c r="AY135" s="114" t="s">
        <v>222</v>
      </c>
      <c r="BK135" s="122">
        <f>SUM(BK136:BK137)</f>
        <v>0</v>
      </c>
    </row>
    <row r="136" spans="2:65" s="1" customFormat="1" ht="24.2" customHeight="1">
      <c r="B136" s="28"/>
      <c r="C136" s="123" t="s">
        <v>256</v>
      </c>
      <c r="D136" s="123" t="s">
        <v>223</v>
      </c>
      <c r="E136" s="124" t="s">
        <v>257</v>
      </c>
      <c r="F136" s="125" t="s">
        <v>258</v>
      </c>
      <c r="G136" s="126" t="s">
        <v>259</v>
      </c>
      <c r="H136" s="127">
        <v>1</v>
      </c>
      <c r="I136" s="128"/>
      <c r="J136" s="129">
        <f>ROUND(I136*H136,2)</f>
        <v>0</v>
      </c>
      <c r="K136" s="130"/>
      <c r="L136" s="28"/>
      <c r="M136" s="131" t="s">
        <v>1</v>
      </c>
      <c r="N136" s="132" t="s">
        <v>42</v>
      </c>
      <c r="P136" s="133">
        <f>O136*H136</f>
        <v>0</v>
      </c>
      <c r="Q136" s="133">
        <v>0</v>
      </c>
      <c r="R136" s="133">
        <f>Q136*H136</f>
        <v>0</v>
      </c>
      <c r="S136" s="133">
        <v>1E-3</v>
      </c>
      <c r="T136" s="134">
        <f>S136*H136</f>
        <v>1E-3</v>
      </c>
      <c r="AR136" s="135" t="s">
        <v>260</v>
      </c>
      <c r="AT136" s="135" t="s">
        <v>223</v>
      </c>
      <c r="AU136" s="135" t="s">
        <v>85</v>
      </c>
      <c r="AY136" s="13" t="s">
        <v>222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3" t="s">
        <v>85</v>
      </c>
      <c r="BK136" s="136">
        <f>ROUND(I136*H136,2)</f>
        <v>0</v>
      </c>
      <c r="BL136" s="13" t="s">
        <v>260</v>
      </c>
      <c r="BM136" s="135" t="s">
        <v>643</v>
      </c>
    </row>
    <row r="137" spans="2:65" s="1" customFormat="1" ht="11.25">
      <c r="B137" s="28"/>
      <c r="D137" s="137" t="s">
        <v>229</v>
      </c>
      <c r="F137" s="138" t="s">
        <v>466</v>
      </c>
      <c r="I137" s="139"/>
      <c r="L137" s="28"/>
      <c r="M137" s="140"/>
      <c r="T137" s="52"/>
      <c r="AT137" s="13" t="s">
        <v>229</v>
      </c>
      <c r="AU137" s="13" t="s">
        <v>85</v>
      </c>
    </row>
    <row r="138" spans="2:65" s="10" customFormat="1" ht="25.9" customHeight="1">
      <c r="B138" s="113"/>
      <c r="D138" s="114" t="s">
        <v>76</v>
      </c>
      <c r="E138" s="115" t="s">
        <v>305</v>
      </c>
      <c r="F138" s="115" t="s">
        <v>306</v>
      </c>
      <c r="I138" s="116"/>
      <c r="J138" s="117">
        <f>BK138</f>
        <v>0</v>
      </c>
      <c r="L138" s="113"/>
      <c r="M138" s="118"/>
      <c r="P138" s="119">
        <f>SUM(P139:P164)</f>
        <v>0</v>
      </c>
      <c r="R138" s="119">
        <f>SUM(R139:R164)</f>
        <v>0.19495274000000001</v>
      </c>
      <c r="T138" s="120">
        <f>SUM(T139:T164)</f>
        <v>5.9004000000000008E-2</v>
      </c>
      <c r="AR138" s="114" t="s">
        <v>87</v>
      </c>
      <c r="AT138" s="121" t="s">
        <v>76</v>
      </c>
      <c r="AU138" s="121" t="s">
        <v>77</v>
      </c>
      <c r="AY138" s="114" t="s">
        <v>222</v>
      </c>
      <c r="BK138" s="122">
        <f>SUM(BK139:BK164)</f>
        <v>0</v>
      </c>
    </row>
    <row r="139" spans="2:65" s="1" customFormat="1" ht="33" customHeight="1">
      <c r="B139" s="28"/>
      <c r="C139" s="123" t="s">
        <v>263</v>
      </c>
      <c r="D139" s="123" t="s">
        <v>223</v>
      </c>
      <c r="E139" s="124" t="s">
        <v>307</v>
      </c>
      <c r="F139" s="125" t="s">
        <v>308</v>
      </c>
      <c r="G139" s="126" t="s">
        <v>226</v>
      </c>
      <c r="H139" s="127">
        <v>17.940000000000001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644</v>
      </c>
    </row>
    <row r="140" spans="2:65" s="1" customFormat="1" ht="11.25">
      <c r="B140" s="28"/>
      <c r="D140" s="137" t="s">
        <v>229</v>
      </c>
      <c r="F140" s="138" t="s">
        <v>468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24.2" customHeight="1">
      <c r="B141" s="28"/>
      <c r="C141" s="123" t="s">
        <v>268</v>
      </c>
      <c r="D141" s="123" t="s">
        <v>223</v>
      </c>
      <c r="E141" s="124" t="s">
        <v>312</v>
      </c>
      <c r="F141" s="125" t="s">
        <v>313</v>
      </c>
      <c r="G141" s="126" t="s">
        <v>226</v>
      </c>
      <c r="H141" s="127">
        <v>17.940000000000001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3.0000000000000001E-5</v>
      </c>
      <c r="R141" s="133">
        <f>Q141*H141</f>
        <v>5.3820000000000007E-4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645</v>
      </c>
    </row>
    <row r="142" spans="2:65" s="1" customFormat="1" ht="11.25">
      <c r="B142" s="28"/>
      <c r="D142" s="137" t="s">
        <v>229</v>
      </c>
      <c r="F142" s="138" t="s">
        <v>470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37.9" customHeight="1">
      <c r="B143" s="28"/>
      <c r="C143" s="123" t="s">
        <v>220</v>
      </c>
      <c r="D143" s="123" t="s">
        <v>223</v>
      </c>
      <c r="E143" s="124" t="s">
        <v>317</v>
      </c>
      <c r="F143" s="125" t="s">
        <v>318</v>
      </c>
      <c r="G143" s="126" t="s">
        <v>226</v>
      </c>
      <c r="H143" s="127">
        <v>17.940000000000001</v>
      </c>
      <c r="I143" s="128"/>
      <c r="J143" s="129">
        <f>ROUND(I143*H143,2)</f>
        <v>0</v>
      </c>
      <c r="K143" s="130"/>
      <c r="L143" s="28"/>
      <c r="M143" s="131" t="s">
        <v>1</v>
      </c>
      <c r="N143" s="132" t="s">
        <v>42</v>
      </c>
      <c r="P143" s="133">
        <f>O143*H143</f>
        <v>0</v>
      </c>
      <c r="Q143" s="133">
        <v>7.5799999999999999E-3</v>
      </c>
      <c r="R143" s="133">
        <f>Q143*H143</f>
        <v>0.1359852</v>
      </c>
      <c r="S143" s="133">
        <v>0</v>
      </c>
      <c r="T143" s="134">
        <f>S143*H143</f>
        <v>0</v>
      </c>
      <c r="AR143" s="135" t="s">
        <v>260</v>
      </c>
      <c r="AT143" s="135" t="s">
        <v>223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646</v>
      </c>
    </row>
    <row r="144" spans="2:65" s="1" customFormat="1" ht="11.25">
      <c r="B144" s="28"/>
      <c r="D144" s="137" t="s">
        <v>229</v>
      </c>
      <c r="F144" s="138" t="s">
        <v>472</v>
      </c>
      <c r="I144" s="139"/>
      <c r="L144" s="28"/>
      <c r="M144" s="140"/>
      <c r="T144" s="52"/>
      <c r="AT144" s="13" t="s">
        <v>229</v>
      </c>
      <c r="AU144" s="13" t="s">
        <v>85</v>
      </c>
    </row>
    <row r="145" spans="2:65" s="1" customFormat="1" ht="24.2" customHeight="1">
      <c r="B145" s="28"/>
      <c r="C145" s="123" t="s">
        <v>278</v>
      </c>
      <c r="D145" s="123" t="s">
        <v>223</v>
      </c>
      <c r="E145" s="124" t="s">
        <v>322</v>
      </c>
      <c r="F145" s="125" t="s">
        <v>323</v>
      </c>
      <c r="G145" s="126" t="s">
        <v>226</v>
      </c>
      <c r="H145" s="127">
        <v>17.940000000000001</v>
      </c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3.0000000000000001E-3</v>
      </c>
      <c r="T145" s="134">
        <f>S145*H145</f>
        <v>5.3820000000000007E-2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647</v>
      </c>
    </row>
    <row r="146" spans="2:65" s="1" customFormat="1" ht="11.25">
      <c r="B146" s="28"/>
      <c r="D146" s="137" t="s">
        <v>229</v>
      </c>
      <c r="F146" s="138" t="s">
        <v>474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" customFormat="1" ht="24.2" customHeight="1">
      <c r="B147" s="28"/>
      <c r="C147" s="123" t="s">
        <v>282</v>
      </c>
      <c r="D147" s="123" t="s">
        <v>223</v>
      </c>
      <c r="E147" s="124" t="s">
        <v>327</v>
      </c>
      <c r="F147" s="125" t="s">
        <v>328</v>
      </c>
      <c r="G147" s="126" t="s">
        <v>226</v>
      </c>
      <c r="H147" s="127">
        <v>17.940000000000001</v>
      </c>
      <c r="I147" s="128"/>
      <c r="J147" s="129">
        <f>ROUND(I147*H147,2)</f>
        <v>0</v>
      </c>
      <c r="K147" s="130"/>
      <c r="L147" s="28"/>
      <c r="M147" s="131" t="s">
        <v>1</v>
      </c>
      <c r="N147" s="132" t="s">
        <v>42</v>
      </c>
      <c r="P147" s="133">
        <f>O147*H147</f>
        <v>0</v>
      </c>
      <c r="Q147" s="133">
        <v>2.9999999999999997E-4</v>
      </c>
      <c r="R147" s="133">
        <f>Q147*H147</f>
        <v>5.3819999999999996E-3</v>
      </c>
      <c r="S147" s="133">
        <v>0</v>
      </c>
      <c r="T147" s="134">
        <f>S147*H147</f>
        <v>0</v>
      </c>
      <c r="AR147" s="135" t="s">
        <v>260</v>
      </c>
      <c r="AT147" s="135" t="s">
        <v>223</v>
      </c>
      <c r="AU147" s="135" t="s">
        <v>85</v>
      </c>
      <c r="AY147" s="13" t="s">
        <v>222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3" t="s">
        <v>85</v>
      </c>
      <c r="BK147" s="136">
        <f>ROUND(I147*H147,2)</f>
        <v>0</v>
      </c>
      <c r="BL147" s="13" t="s">
        <v>260</v>
      </c>
      <c r="BM147" s="135" t="s">
        <v>648</v>
      </c>
    </row>
    <row r="148" spans="2:65" s="1" customFormat="1" ht="11.25">
      <c r="B148" s="28"/>
      <c r="D148" s="137" t="s">
        <v>229</v>
      </c>
      <c r="F148" s="138" t="s">
        <v>476</v>
      </c>
      <c r="I148" s="139"/>
      <c r="L148" s="28"/>
      <c r="M148" s="140"/>
      <c r="T148" s="52"/>
      <c r="AT148" s="13" t="s">
        <v>229</v>
      </c>
      <c r="AU148" s="13" t="s">
        <v>85</v>
      </c>
    </row>
    <row r="149" spans="2:65" s="1" customFormat="1" ht="49.15" customHeight="1">
      <c r="B149" s="28"/>
      <c r="C149" s="149" t="s">
        <v>8</v>
      </c>
      <c r="D149" s="149" t="s">
        <v>269</v>
      </c>
      <c r="E149" s="150" t="s">
        <v>331</v>
      </c>
      <c r="F149" s="151" t="s">
        <v>332</v>
      </c>
      <c r="G149" s="152" t="s">
        <v>226</v>
      </c>
      <c r="H149" s="153">
        <v>19.734000000000002</v>
      </c>
      <c r="I149" s="154"/>
      <c r="J149" s="155">
        <f>ROUND(I149*H149,2)</f>
        <v>0</v>
      </c>
      <c r="K149" s="156"/>
      <c r="L149" s="157"/>
      <c r="M149" s="158" t="s">
        <v>1</v>
      </c>
      <c r="N149" s="159" t="s">
        <v>42</v>
      </c>
      <c r="P149" s="133">
        <f>O149*H149</f>
        <v>0</v>
      </c>
      <c r="Q149" s="133">
        <v>2.5999999999999999E-3</v>
      </c>
      <c r="R149" s="133">
        <f>Q149*H149</f>
        <v>5.1308400000000004E-2</v>
      </c>
      <c r="S149" s="133">
        <v>0</v>
      </c>
      <c r="T149" s="134">
        <f>S149*H149</f>
        <v>0</v>
      </c>
      <c r="AR149" s="135" t="s">
        <v>272</v>
      </c>
      <c r="AT149" s="135" t="s">
        <v>269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649</v>
      </c>
    </row>
    <row r="150" spans="2:65" s="11" customFormat="1" ht="11.25">
      <c r="B150" s="141"/>
      <c r="D150" s="142" t="s">
        <v>247</v>
      </c>
      <c r="F150" s="143" t="s">
        <v>650</v>
      </c>
      <c r="H150" s="144">
        <v>19.734000000000002</v>
      </c>
      <c r="I150" s="145"/>
      <c r="L150" s="141"/>
      <c r="M150" s="146"/>
      <c r="T150" s="147"/>
      <c r="AT150" s="148" t="s">
        <v>247</v>
      </c>
      <c r="AU150" s="148" t="s">
        <v>85</v>
      </c>
      <c r="AV150" s="11" t="s">
        <v>87</v>
      </c>
      <c r="AW150" s="11" t="s">
        <v>4</v>
      </c>
      <c r="AX150" s="11" t="s">
        <v>85</v>
      </c>
      <c r="AY150" s="148" t="s">
        <v>222</v>
      </c>
    </row>
    <row r="151" spans="2:65" s="1" customFormat="1" ht="24.2" customHeight="1">
      <c r="B151" s="28"/>
      <c r="C151" s="123" t="s">
        <v>290</v>
      </c>
      <c r="D151" s="123" t="s">
        <v>223</v>
      </c>
      <c r="E151" s="124" t="s">
        <v>336</v>
      </c>
      <c r="F151" s="125" t="s">
        <v>337</v>
      </c>
      <c r="G151" s="126" t="s">
        <v>338</v>
      </c>
      <c r="H151" s="127">
        <v>18</v>
      </c>
      <c r="I151" s="128"/>
      <c r="J151" s="129">
        <f>ROUND(I151*H151,2)</f>
        <v>0</v>
      </c>
      <c r="K151" s="130"/>
      <c r="L151" s="28"/>
      <c r="M151" s="131" t="s">
        <v>1</v>
      </c>
      <c r="N151" s="132" t="s">
        <v>42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260</v>
      </c>
      <c r="AT151" s="135" t="s">
        <v>223</v>
      </c>
      <c r="AU151" s="135" t="s">
        <v>85</v>
      </c>
      <c r="AY151" s="13" t="s">
        <v>222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3" t="s">
        <v>85</v>
      </c>
      <c r="BK151" s="136">
        <f>ROUND(I151*H151,2)</f>
        <v>0</v>
      </c>
      <c r="BL151" s="13" t="s">
        <v>260</v>
      </c>
      <c r="BM151" s="135" t="s">
        <v>651</v>
      </c>
    </row>
    <row r="152" spans="2:65" s="1" customFormat="1" ht="11.25">
      <c r="B152" s="28"/>
      <c r="D152" s="137" t="s">
        <v>229</v>
      </c>
      <c r="F152" s="138" t="s">
        <v>340</v>
      </c>
      <c r="I152" s="139"/>
      <c r="L152" s="28"/>
      <c r="M152" s="140"/>
      <c r="T152" s="52"/>
      <c r="AT152" s="13" t="s">
        <v>229</v>
      </c>
      <c r="AU152" s="13" t="s">
        <v>85</v>
      </c>
    </row>
    <row r="153" spans="2:65" s="1" customFormat="1" ht="21.75" customHeight="1">
      <c r="B153" s="28"/>
      <c r="C153" s="123" t="s">
        <v>294</v>
      </c>
      <c r="D153" s="123" t="s">
        <v>223</v>
      </c>
      <c r="E153" s="124" t="s">
        <v>342</v>
      </c>
      <c r="F153" s="125" t="s">
        <v>343</v>
      </c>
      <c r="G153" s="126" t="s">
        <v>338</v>
      </c>
      <c r="H153" s="127">
        <v>17.28</v>
      </c>
      <c r="I153" s="128"/>
      <c r="J153" s="129">
        <f>ROUND(I153*H153,2)</f>
        <v>0</v>
      </c>
      <c r="K153" s="130"/>
      <c r="L153" s="28"/>
      <c r="M153" s="131" t="s">
        <v>1</v>
      </c>
      <c r="N153" s="132" t="s">
        <v>42</v>
      </c>
      <c r="P153" s="133">
        <f>O153*H153</f>
        <v>0</v>
      </c>
      <c r="Q153" s="133">
        <v>0</v>
      </c>
      <c r="R153" s="133">
        <f>Q153*H153</f>
        <v>0</v>
      </c>
      <c r="S153" s="133">
        <v>2.9999999999999997E-4</v>
      </c>
      <c r="T153" s="134">
        <f>S153*H153</f>
        <v>5.1840000000000002E-3</v>
      </c>
      <c r="AR153" s="135" t="s">
        <v>260</v>
      </c>
      <c r="AT153" s="135" t="s">
        <v>223</v>
      </c>
      <c r="AU153" s="135" t="s">
        <v>85</v>
      </c>
      <c r="AY153" s="13" t="s">
        <v>222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3" t="s">
        <v>85</v>
      </c>
      <c r="BK153" s="136">
        <f>ROUND(I153*H153,2)</f>
        <v>0</v>
      </c>
      <c r="BL153" s="13" t="s">
        <v>260</v>
      </c>
      <c r="BM153" s="135" t="s">
        <v>652</v>
      </c>
    </row>
    <row r="154" spans="2:65" s="1" customFormat="1" ht="11.25">
      <c r="B154" s="28"/>
      <c r="D154" s="137" t="s">
        <v>229</v>
      </c>
      <c r="F154" s="138" t="s">
        <v>481</v>
      </c>
      <c r="I154" s="139"/>
      <c r="L154" s="28"/>
      <c r="M154" s="140"/>
      <c r="T154" s="52"/>
      <c r="AT154" s="13" t="s">
        <v>229</v>
      </c>
      <c r="AU154" s="13" t="s">
        <v>85</v>
      </c>
    </row>
    <row r="155" spans="2:65" s="1" customFormat="1" ht="16.5" customHeight="1">
      <c r="B155" s="28"/>
      <c r="C155" s="123" t="s">
        <v>299</v>
      </c>
      <c r="D155" s="123" t="s">
        <v>223</v>
      </c>
      <c r="E155" s="124" t="s">
        <v>347</v>
      </c>
      <c r="F155" s="125" t="s">
        <v>348</v>
      </c>
      <c r="G155" s="126" t="s">
        <v>338</v>
      </c>
      <c r="H155" s="127">
        <v>17.28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1.0000000000000001E-5</v>
      </c>
      <c r="R155" s="133">
        <f>Q155*H155</f>
        <v>1.7280000000000003E-4</v>
      </c>
      <c r="S155" s="133">
        <v>0</v>
      </c>
      <c r="T155" s="134">
        <f>S155*H155</f>
        <v>0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653</v>
      </c>
    </row>
    <row r="156" spans="2:65" s="1" customFormat="1" ht="11.25">
      <c r="B156" s="28"/>
      <c r="D156" s="137" t="s">
        <v>229</v>
      </c>
      <c r="F156" s="138" t="s">
        <v>483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" customFormat="1" ht="16.5" customHeight="1">
      <c r="B157" s="28"/>
      <c r="C157" s="149" t="s">
        <v>260</v>
      </c>
      <c r="D157" s="149" t="s">
        <v>269</v>
      </c>
      <c r="E157" s="150" t="s">
        <v>352</v>
      </c>
      <c r="F157" s="151" t="s">
        <v>353</v>
      </c>
      <c r="G157" s="152" t="s">
        <v>338</v>
      </c>
      <c r="H157" s="153">
        <v>17.626000000000001</v>
      </c>
      <c r="I157" s="154"/>
      <c r="J157" s="155">
        <f>ROUND(I157*H157,2)</f>
        <v>0</v>
      </c>
      <c r="K157" s="156"/>
      <c r="L157" s="157"/>
      <c r="M157" s="158" t="s">
        <v>1</v>
      </c>
      <c r="N157" s="159" t="s">
        <v>42</v>
      </c>
      <c r="P157" s="133">
        <f>O157*H157</f>
        <v>0</v>
      </c>
      <c r="Q157" s="133">
        <v>8.0000000000000007E-5</v>
      </c>
      <c r="R157" s="133">
        <f>Q157*H157</f>
        <v>1.4100800000000002E-3</v>
      </c>
      <c r="S157" s="133">
        <v>0</v>
      </c>
      <c r="T157" s="134">
        <f>S157*H157</f>
        <v>0</v>
      </c>
      <c r="AR157" s="135" t="s">
        <v>272</v>
      </c>
      <c r="AT157" s="135" t="s">
        <v>269</v>
      </c>
      <c r="AU157" s="135" t="s">
        <v>85</v>
      </c>
      <c r="AY157" s="13" t="s">
        <v>222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3" t="s">
        <v>85</v>
      </c>
      <c r="BK157" s="136">
        <f>ROUND(I157*H157,2)</f>
        <v>0</v>
      </c>
      <c r="BL157" s="13" t="s">
        <v>260</v>
      </c>
      <c r="BM157" s="135" t="s">
        <v>654</v>
      </c>
    </row>
    <row r="158" spans="2:65" s="11" customFormat="1" ht="11.25">
      <c r="B158" s="141"/>
      <c r="D158" s="142" t="s">
        <v>247</v>
      </c>
      <c r="F158" s="143" t="s">
        <v>655</v>
      </c>
      <c r="H158" s="144">
        <v>17.626000000000001</v>
      </c>
      <c r="I158" s="145"/>
      <c r="L158" s="141"/>
      <c r="M158" s="146"/>
      <c r="T158" s="147"/>
      <c r="AT158" s="148" t="s">
        <v>247</v>
      </c>
      <c r="AU158" s="148" t="s">
        <v>85</v>
      </c>
      <c r="AV158" s="11" t="s">
        <v>87</v>
      </c>
      <c r="AW158" s="11" t="s">
        <v>4</v>
      </c>
      <c r="AX158" s="11" t="s">
        <v>85</v>
      </c>
      <c r="AY158" s="148" t="s">
        <v>222</v>
      </c>
    </row>
    <row r="159" spans="2:65" s="1" customFormat="1" ht="16.5" customHeight="1">
      <c r="B159" s="28"/>
      <c r="C159" s="123" t="s">
        <v>311</v>
      </c>
      <c r="D159" s="123" t="s">
        <v>223</v>
      </c>
      <c r="E159" s="124" t="s">
        <v>357</v>
      </c>
      <c r="F159" s="125" t="s">
        <v>358</v>
      </c>
      <c r="G159" s="126" t="s">
        <v>338</v>
      </c>
      <c r="H159" s="127">
        <v>0.9</v>
      </c>
      <c r="I159" s="128"/>
      <c r="J159" s="129">
        <f>ROUND(I159*H159,2)</f>
        <v>0</v>
      </c>
      <c r="K159" s="130"/>
      <c r="L159" s="28"/>
      <c r="M159" s="131" t="s">
        <v>1</v>
      </c>
      <c r="N159" s="132" t="s">
        <v>42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260</v>
      </c>
      <c r="AT159" s="135" t="s">
        <v>223</v>
      </c>
      <c r="AU159" s="135" t="s">
        <v>85</v>
      </c>
      <c r="AY159" s="13" t="s">
        <v>222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3" t="s">
        <v>85</v>
      </c>
      <c r="BK159" s="136">
        <f>ROUND(I159*H159,2)</f>
        <v>0</v>
      </c>
      <c r="BL159" s="13" t="s">
        <v>260</v>
      </c>
      <c r="BM159" s="135" t="s">
        <v>656</v>
      </c>
    </row>
    <row r="160" spans="2:65" s="1" customFormat="1" ht="11.25">
      <c r="B160" s="28"/>
      <c r="D160" s="137" t="s">
        <v>229</v>
      </c>
      <c r="F160" s="138" t="s">
        <v>487</v>
      </c>
      <c r="I160" s="139"/>
      <c r="L160" s="28"/>
      <c r="M160" s="140"/>
      <c r="T160" s="52"/>
      <c r="AT160" s="13" t="s">
        <v>229</v>
      </c>
      <c r="AU160" s="13" t="s">
        <v>85</v>
      </c>
    </row>
    <row r="161" spans="2:65" s="1" customFormat="1" ht="16.5" customHeight="1">
      <c r="B161" s="28"/>
      <c r="C161" s="149" t="s">
        <v>316</v>
      </c>
      <c r="D161" s="149" t="s">
        <v>269</v>
      </c>
      <c r="E161" s="150" t="s">
        <v>362</v>
      </c>
      <c r="F161" s="151" t="s">
        <v>363</v>
      </c>
      <c r="G161" s="152" t="s">
        <v>338</v>
      </c>
      <c r="H161" s="153">
        <v>0.91800000000000004</v>
      </c>
      <c r="I161" s="154"/>
      <c r="J161" s="155">
        <f>ROUND(I161*H161,2)</f>
        <v>0</v>
      </c>
      <c r="K161" s="156"/>
      <c r="L161" s="157"/>
      <c r="M161" s="158" t="s">
        <v>1</v>
      </c>
      <c r="N161" s="159" t="s">
        <v>42</v>
      </c>
      <c r="P161" s="133">
        <f>O161*H161</f>
        <v>0</v>
      </c>
      <c r="Q161" s="133">
        <v>1.7000000000000001E-4</v>
      </c>
      <c r="R161" s="133">
        <f>Q161*H161</f>
        <v>1.5606000000000002E-4</v>
      </c>
      <c r="S161" s="133">
        <v>0</v>
      </c>
      <c r="T161" s="134">
        <f>S161*H161</f>
        <v>0</v>
      </c>
      <c r="AR161" s="135" t="s">
        <v>272</v>
      </c>
      <c r="AT161" s="135" t="s">
        <v>269</v>
      </c>
      <c r="AU161" s="135" t="s">
        <v>85</v>
      </c>
      <c r="AY161" s="13" t="s">
        <v>222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3" t="s">
        <v>85</v>
      </c>
      <c r="BK161" s="136">
        <f>ROUND(I161*H161,2)</f>
        <v>0</v>
      </c>
      <c r="BL161" s="13" t="s">
        <v>260</v>
      </c>
      <c r="BM161" s="135" t="s">
        <v>657</v>
      </c>
    </row>
    <row r="162" spans="2:65" s="11" customFormat="1" ht="11.25">
      <c r="B162" s="141"/>
      <c r="D162" s="142" t="s">
        <v>247</v>
      </c>
      <c r="F162" s="143" t="s">
        <v>539</v>
      </c>
      <c r="H162" s="144">
        <v>0.91800000000000004</v>
      </c>
      <c r="I162" s="145"/>
      <c r="L162" s="141"/>
      <c r="M162" s="146"/>
      <c r="T162" s="147"/>
      <c r="AT162" s="148" t="s">
        <v>247</v>
      </c>
      <c r="AU162" s="148" t="s">
        <v>85</v>
      </c>
      <c r="AV162" s="11" t="s">
        <v>87</v>
      </c>
      <c r="AW162" s="11" t="s">
        <v>4</v>
      </c>
      <c r="AX162" s="11" t="s">
        <v>85</v>
      </c>
      <c r="AY162" s="148" t="s">
        <v>222</v>
      </c>
    </row>
    <row r="163" spans="2:65" s="1" customFormat="1" ht="44.25" customHeight="1">
      <c r="B163" s="28"/>
      <c r="C163" s="123" t="s">
        <v>321</v>
      </c>
      <c r="D163" s="123" t="s">
        <v>223</v>
      </c>
      <c r="E163" s="124" t="s">
        <v>367</v>
      </c>
      <c r="F163" s="125" t="s">
        <v>368</v>
      </c>
      <c r="G163" s="126" t="s">
        <v>302</v>
      </c>
      <c r="H163" s="160"/>
      <c r="I163" s="128"/>
      <c r="J163" s="129">
        <f>ROUND(I163*H163,2)</f>
        <v>0</v>
      </c>
      <c r="K163" s="130"/>
      <c r="L163" s="28"/>
      <c r="M163" s="131" t="s">
        <v>1</v>
      </c>
      <c r="N163" s="132" t="s">
        <v>42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260</v>
      </c>
      <c r="AT163" s="135" t="s">
        <v>223</v>
      </c>
      <c r="AU163" s="135" t="s">
        <v>85</v>
      </c>
      <c r="AY163" s="13" t="s">
        <v>222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3" t="s">
        <v>85</v>
      </c>
      <c r="BK163" s="136">
        <f>ROUND(I163*H163,2)</f>
        <v>0</v>
      </c>
      <c r="BL163" s="13" t="s">
        <v>260</v>
      </c>
      <c r="BM163" s="135" t="s">
        <v>658</v>
      </c>
    </row>
    <row r="164" spans="2:65" s="1" customFormat="1" ht="11.25">
      <c r="B164" s="28"/>
      <c r="D164" s="137" t="s">
        <v>229</v>
      </c>
      <c r="F164" s="138" t="s">
        <v>491</v>
      </c>
      <c r="I164" s="139"/>
      <c r="L164" s="28"/>
      <c r="M164" s="140"/>
      <c r="T164" s="52"/>
      <c r="AT164" s="13" t="s">
        <v>229</v>
      </c>
      <c r="AU164" s="13" t="s">
        <v>85</v>
      </c>
    </row>
    <row r="165" spans="2:65" s="10" customFormat="1" ht="25.9" customHeight="1">
      <c r="B165" s="113"/>
      <c r="D165" s="114" t="s">
        <v>76</v>
      </c>
      <c r="E165" s="115" t="s">
        <v>389</v>
      </c>
      <c r="F165" s="115" t="s">
        <v>390</v>
      </c>
      <c r="I165" s="116"/>
      <c r="J165" s="117">
        <f>BK165</f>
        <v>0</v>
      </c>
      <c r="L165" s="113"/>
      <c r="M165" s="118"/>
      <c r="P165" s="119">
        <f>SUM(P166:P177)</f>
        <v>0</v>
      </c>
      <c r="R165" s="119">
        <f>SUM(R166:R177)</f>
        <v>0.11716770000000001</v>
      </c>
      <c r="T165" s="120">
        <f>SUM(T166:T177)</f>
        <v>2.1816599999999998E-2</v>
      </c>
      <c r="AR165" s="114" t="s">
        <v>87</v>
      </c>
      <c r="AT165" s="121" t="s">
        <v>76</v>
      </c>
      <c r="AU165" s="121" t="s">
        <v>77</v>
      </c>
      <c r="AY165" s="114" t="s">
        <v>222</v>
      </c>
      <c r="BK165" s="122">
        <f>SUM(BK166:BK177)</f>
        <v>0</v>
      </c>
    </row>
    <row r="166" spans="2:65" s="1" customFormat="1" ht="16.5" customHeight="1">
      <c r="B166" s="28"/>
      <c r="C166" s="123" t="s">
        <v>326</v>
      </c>
      <c r="D166" s="123" t="s">
        <v>223</v>
      </c>
      <c r="E166" s="124" t="s">
        <v>391</v>
      </c>
      <c r="F166" s="125" t="s">
        <v>392</v>
      </c>
      <c r="G166" s="126" t="s">
        <v>226</v>
      </c>
      <c r="H166" s="127">
        <v>68.64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1E-3</v>
      </c>
      <c r="R166" s="133">
        <f>Q166*H166</f>
        <v>6.8640000000000007E-2</v>
      </c>
      <c r="S166" s="133">
        <v>3.1E-4</v>
      </c>
      <c r="T166" s="134">
        <f>S166*H166</f>
        <v>2.1278399999999999E-2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659</v>
      </c>
    </row>
    <row r="167" spans="2:65" s="1" customFormat="1" ht="11.25">
      <c r="B167" s="28"/>
      <c r="D167" s="137" t="s">
        <v>229</v>
      </c>
      <c r="F167" s="138" t="s">
        <v>493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24.2" customHeight="1">
      <c r="B168" s="28"/>
      <c r="C168" s="123" t="s">
        <v>7</v>
      </c>
      <c r="D168" s="123" t="s">
        <v>223</v>
      </c>
      <c r="E168" s="124" t="s">
        <v>396</v>
      </c>
      <c r="F168" s="125" t="s">
        <v>397</v>
      </c>
      <c r="G168" s="126" t="s">
        <v>226</v>
      </c>
      <c r="H168" s="127">
        <v>68.64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660</v>
      </c>
    </row>
    <row r="169" spans="2:65" s="1" customFormat="1" ht="11.25">
      <c r="B169" s="28"/>
      <c r="D169" s="137" t="s">
        <v>229</v>
      </c>
      <c r="F169" s="138" t="s">
        <v>495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24.2" customHeight="1">
      <c r="B170" s="28"/>
      <c r="C170" s="123" t="s">
        <v>335</v>
      </c>
      <c r="D170" s="123" t="s">
        <v>223</v>
      </c>
      <c r="E170" s="124" t="s">
        <v>401</v>
      </c>
      <c r="F170" s="125" t="s">
        <v>402</v>
      </c>
      <c r="G170" s="126" t="s">
        <v>226</v>
      </c>
      <c r="H170" s="127">
        <v>17.940000000000001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3.0000000000000001E-5</v>
      </c>
      <c r="T170" s="134">
        <f>S170*H170</f>
        <v>5.3820000000000007E-4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661</v>
      </c>
    </row>
    <row r="171" spans="2:65" s="1" customFormat="1" ht="11.25">
      <c r="B171" s="28"/>
      <c r="D171" s="137" t="s">
        <v>229</v>
      </c>
      <c r="F171" s="138" t="s">
        <v>404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16.5" customHeight="1">
      <c r="B172" s="28"/>
      <c r="C172" s="149" t="s">
        <v>341</v>
      </c>
      <c r="D172" s="149" t="s">
        <v>269</v>
      </c>
      <c r="E172" s="150" t="s">
        <v>406</v>
      </c>
      <c r="F172" s="151" t="s">
        <v>407</v>
      </c>
      <c r="G172" s="152" t="s">
        <v>226</v>
      </c>
      <c r="H172" s="153">
        <v>18.837</v>
      </c>
      <c r="I172" s="154"/>
      <c r="J172" s="155">
        <f>ROUND(I172*H172,2)</f>
        <v>0</v>
      </c>
      <c r="K172" s="156"/>
      <c r="L172" s="157"/>
      <c r="M172" s="158" t="s">
        <v>1</v>
      </c>
      <c r="N172" s="159" t="s">
        <v>42</v>
      </c>
      <c r="P172" s="133">
        <f>O172*H172</f>
        <v>0</v>
      </c>
      <c r="Q172" s="133">
        <v>8.9999999999999998E-4</v>
      </c>
      <c r="R172" s="133">
        <f>Q172*H172</f>
        <v>1.6953300000000001E-2</v>
      </c>
      <c r="S172" s="133">
        <v>0</v>
      </c>
      <c r="T172" s="134">
        <f>S172*H172</f>
        <v>0</v>
      </c>
      <c r="AR172" s="135" t="s">
        <v>272</v>
      </c>
      <c r="AT172" s="135" t="s">
        <v>269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662</v>
      </c>
    </row>
    <row r="173" spans="2:65" s="11" customFormat="1" ht="11.25">
      <c r="B173" s="141"/>
      <c r="D173" s="142" t="s">
        <v>247</v>
      </c>
      <c r="F173" s="143" t="s">
        <v>663</v>
      </c>
      <c r="H173" s="144">
        <v>18.837</v>
      </c>
      <c r="I173" s="145"/>
      <c r="L173" s="141"/>
      <c r="M173" s="146"/>
      <c r="T173" s="147"/>
      <c r="AT173" s="148" t="s">
        <v>247</v>
      </c>
      <c r="AU173" s="148" t="s">
        <v>85</v>
      </c>
      <c r="AV173" s="11" t="s">
        <v>87</v>
      </c>
      <c r="AW173" s="11" t="s">
        <v>4</v>
      </c>
      <c r="AX173" s="11" t="s">
        <v>85</v>
      </c>
      <c r="AY173" s="148" t="s">
        <v>222</v>
      </c>
    </row>
    <row r="174" spans="2:65" s="1" customFormat="1" ht="33" customHeight="1">
      <c r="B174" s="28"/>
      <c r="C174" s="123" t="s">
        <v>346</v>
      </c>
      <c r="D174" s="123" t="s">
        <v>223</v>
      </c>
      <c r="E174" s="124" t="s">
        <v>411</v>
      </c>
      <c r="F174" s="125" t="s">
        <v>412</v>
      </c>
      <c r="G174" s="126" t="s">
        <v>226</v>
      </c>
      <c r="H174" s="127">
        <v>68.64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2.0000000000000001E-4</v>
      </c>
      <c r="R174" s="133">
        <f>Q174*H174</f>
        <v>1.3728000000000001E-2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664</v>
      </c>
    </row>
    <row r="175" spans="2:65" s="1" customFormat="1" ht="11.25">
      <c r="B175" s="28"/>
      <c r="D175" s="137" t="s">
        <v>229</v>
      </c>
      <c r="F175" s="138" t="s">
        <v>500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37.9" customHeight="1">
      <c r="B176" s="28"/>
      <c r="C176" s="123" t="s">
        <v>351</v>
      </c>
      <c r="D176" s="123" t="s">
        <v>223</v>
      </c>
      <c r="E176" s="124" t="s">
        <v>416</v>
      </c>
      <c r="F176" s="125" t="s">
        <v>417</v>
      </c>
      <c r="G176" s="126" t="s">
        <v>226</v>
      </c>
      <c r="H176" s="127">
        <v>68.64</v>
      </c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2.5999999999999998E-4</v>
      </c>
      <c r="R176" s="133">
        <f>Q176*H176</f>
        <v>1.7846399999999998E-2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665</v>
      </c>
    </row>
    <row r="177" spans="2:47" s="1" customFormat="1" ht="11.25">
      <c r="B177" s="28"/>
      <c r="D177" s="137" t="s">
        <v>229</v>
      </c>
      <c r="F177" s="138" t="s">
        <v>502</v>
      </c>
      <c r="I177" s="139"/>
      <c r="L177" s="28"/>
      <c r="M177" s="161"/>
      <c r="N177" s="162"/>
      <c r="O177" s="162"/>
      <c r="P177" s="162"/>
      <c r="Q177" s="162"/>
      <c r="R177" s="162"/>
      <c r="S177" s="162"/>
      <c r="T177" s="163"/>
      <c r="AT177" s="13" t="s">
        <v>229</v>
      </c>
      <c r="AU177" s="13" t="s">
        <v>85</v>
      </c>
    </row>
    <row r="178" spans="2:47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8"/>
    </row>
  </sheetData>
  <sheetProtection algorithmName="SHA-512" hashValue="AcU/h0ytyDpKB6HeNI+xDn75ABkODFRXIxnZTp46Sz2G1ziBlEWTP9HV95YrQMJjWRRZ6Nlk81akprs8dCp1+g==" saltValue="u+81EgbEtQR0AYEYVhIBbhzR6DjLX8TRK1EzqI3cB3gDTDOioGAHDnfCvHTV6WLWFoo5yUUVAVmv1oT27YsRqQ==" spinCount="100000" sheet="1" objects="1" scenarios="1" formatColumns="0" formatRows="0" autoFilter="0"/>
  <autoFilter ref="C120:K177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600-000000000000}"/>
    <hyperlink ref="F127" r:id="rId2" xr:uid="{00000000-0004-0000-0600-000001000000}"/>
    <hyperlink ref="F129" r:id="rId3" xr:uid="{00000000-0004-0000-0600-000002000000}"/>
    <hyperlink ref="F131" r:id="rId4" xr:uid="{00000000-0004-0000-0600-000003000000}"/>
    <hyperlink ref="F134" r:id="rId5" xr:uid="{00000000-0004-0000-0600-000004000000}"/>
    <hyperlink ref="F137" r:id="rId6" xr:uid="{00000000-0004-0000-0600-000005000000}"/>
    <hyperlink ref="F140" r:id="rId7" xr:uid="{00000000-0004-0000-0600-000006000000}"/>
    <hyperlink ref="F142" r:id="rId8" xr:uid="{00000000-0004-0000-0600-000007000000}"/>
    <hyperlink ref="F144" r:id="rId9" xr:uid="{00000000-0004-0000-0600-000008000000}"/>
    <hyperlink ref="F146" r:id="rId10" xr:uid="{00000000-0004-0000-0600-000009000000}"/>
    <hyperlink ref="F148" r:id="rId11" xr:uid="{00000000-0004-0000-0600-00000A000000}"/>
    <hyperlink ref="F152" r:id="rId12" xr:uid="{00000000-0004-0000-0600-00000B000000}"/>
    <hyperlink ref="F154" r:id="rId13" xr:uid="{00000000-0004-0000-0600-00000C000000}"/>
    <hyperlink ref="F156" r:id="rId14" xr:uid="{00000000-0004-0000-0600-00000D000000}"/>
    <hyperlink ref="F160" r:id="rId15" xr:uid="{00000000-0004-0000-0600-00000E000000}"/>
    <hyperlink ref="F164" r:id="rId16" xr:uid="{00000000-0004-0000-0600-00000F000000}"/>
    <hyperlink ref="F167" r:id="rId17" xr:uid="{00000000-0004-0000-0600-000010000000}"/>
    <hyperlink ref="F169" r:id="rId18" xr:uid="{00000000-0004-0000-0600-000011000000}"/>
    <hyperlink ref="F171" r:id="rId19" xr:uid="{00000000-0004-0000-0600-000012000000}"/>
    <hyperlink ref="F175" r:id="rId20" xr:uid="{00000000-0004-0000-0600-000013000000}"/>
    <hyperlink ref="F177" r:id="rId21" xr:uid="{00000000-0004-0000-06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666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ROUND((SUM(BE122:BE198)),  2)</f>
        <v>0</v>
      </c>
      <c r="I33" s="88">
        <v>0.21</v>
      </c>
      <c r="J33" s="87">
        <f>ROUND(((SUM(BE122:BE198))*I33),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ROUND((SUM(BF122:BF198)),  2)</f>
        <v>0</v>
      </c>
      <c r="I34" s="88">
        <v>0.12</v>
      </c>
      <c r="J34" s="87">
        <f>ROUND(((SUM(BF122:BF198))*I34),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ROUND((SUM(BG122:BG198)),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ROUND((SUM(BH122:BH198)),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ROUND((SUM(BI122:BI198)),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208 - Místnost č.208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J122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J126</f>
        <v>0</v>
      </c>
      <c r="L98" s="100"/>
    </row>
    <row r="99" spans="2:12" s="8" customFormat="1" ht="24.95" customHeight="1">
      <c r="B99" s="100"/>
      <c r="D99" s="101" t="s">
        <v>203</v>
      </c>
      <c r="E99" s="102"/>
      <c r="F99" s="102"/>
      <c r="G99" s="102"/>
      <c r="H99" s="102"/>
      <c r="I99" s="102"/>
      <c r="J99" s="103">
        <f>J136</f>
        <v>0</v>
      </c>
      <c r="L99" s="100"/>
    </row>
    <row r="100" spans="2:12" s="8" customFormat="1" ht="24.95" customHeight="1">
      <c r="B100" s="100"/>
      <c r="D100" s="101" t="s">
        <v>204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100"/>
      <c r="D101" s="101" t="s">
        <v>205</v>
      </c>
      <c r="E101" s="102"/>
      <c r="F101" s="102"/>
      <c r="G101" s="102"/>
      <c r="H101" s="102"/>
      <c r="I101" s="102"/>
      <c r="J101" s="103">
        <f>J178</f>
        <v>0</v>
      </c>
      <c r="L101" s="100"/>
    </row>
    <row r="102" spans="2:12" s="8" customFormat="1" ht="24.95" customHeight="1">
      <c r="B102" s="100"/>
      <c r="D102" s="101" t="s">
        <v>206</v>
      </c>
      <c r="E102" s="102"/>
      <c r="F102" s="102"/>
      <c r="G102" s="102"/>
      <c r="H102" s="102"/>
      <c r="I102" s="102"/>
      <c r="J102" s="103">
        <f>J186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207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26.25" customHeight="1">
      <c r="B112" s="28"/>
      <c r="E112" s="206" t="str">
        <f>E7</f>
        <v>NÁŠLAPNÉ VRSTVY, AKUST. PODHLEDY, VÝMALBA A VÝMĚNA ZASKLENÍ MŠ A ZŠ.17.LISTOPADU</v>
      </c>
      <c r="F112" s="207"/>
      <c r="G112" s="207"/>
      <c r="H112" s="207"/>
      <c r="L112" s="28"/>
    </row>
    <row r="113" spans="2:65" s="1" customFormat="1" ht="12" customHeight="1">
      <c r="B113" s="28"/>
      <c r="C113" s="23" t="s">
        <v>194</v>
      </c>
      <c r="L113" s="28"/>
    </row>
    <row r="114" spans="2:65" s="1" customFormat="1" ht="16.5" customHeight="1">
      <c r="B114" s="28"/>
      <c r="E114" s="202" t="str">
        <f>E9</f>
        <v>208 - Místnost č.208</v>
      </c>
      <c r="F114" s="208"/>
      <c r="G114" s="208"/>
      <c r="H114" s="208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4. 4. 2025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>Město Kopřivnice</v>
      </c>
      <c r="I118" s="23" t="s">
        <v>30</v>
      </c>
      <c r="J118" s="26" t="str">
        <f>E21</f>
        <v>Ing. Jan Stuchlík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>Ladislav Pekárek</v>
      </c>
      <c r="L119" s="28"/>
    </row>
    <row r="120" spans="2:65" s="1" customFormat="1" ht="10.35" customHeight="1">
      <c r="B120" s="28"/>
      <c r="L120" s="28"/>
    </row>
    <row r="121" spans="2:65" s="9" customFormat="1" ht="29.25" customHeight="1">
      <c r="B121" s="104"/>
      <c r="C121" s="105" t="s">
        <v>208</v>
      </c>
      <c r="D121" s="106" t="s">
        <v>62</v>
      </c>
      <c r="E121" s="106" t="s">
        <v>58</v>
      </c>
      <c r="F121" s="106" t="s">
        <v>59</v>
      </c>
      <c r="G121" s="106" t="s">
        <v>209</v>
      </c>
      <c r="H121" s="106" t="s">
        <v>210</v>
      </c>
      <c r="I121" s="106" t="s">
        <v>211</v>
      </c>
      <c r="J121" s="107" t="s">
        <v>198</v>
      </c>
      <c r="K121" s="108" t="s">
        <v>212</v>
      </c>
      <c r="L121" s="104"/>
      <c r="M121" s="55" t="s">
        <v>1</v>
      </c>
      <c r="N121" s="56" t="s">
        <v>41</v>
      </c>
      <c r="O121" s="56" t="s">
        <v>213</v>
      </c>
      <c r="P121" s="56" t="s">
        <v>214</v>
      </c>
      <c r="Q121" s="56" t="s">
        <v>215</v>
      </c>
      <c r="R121" s="56" t="s">
        <v>216</v>
      </c>
      <c r="S121" s="56" t="s">
        <v>217</v>
      </c>
      <c r="T121" s="57" t="s">
        <v>218</v>
      </c>
    </row>
    <row r="122" spans="2:65" s="1" customFormat="1" ht="22.9" customHeight="1">
      <c r="B122" s="28"/>
      <c r="C122" s="60" t="s">
        <v>219</v>
      </c>
      <c r="J122" s="109">
        <f>BK122</f>
        <v>0</v>
      </c>
      <c r="L122" s="28"/>
      <c r="M122" s="58"/>
      <c r="N122" s="49"/>
      <c r="O122" s="49"/>
      <c r="P122" s="110">
        <f>P123+P126+P136+P151+P178+P186</f>
        <v>0</v>
      </c>
      <c r="Q122" s="49"/>
      <c r="R122" s="110">
        <f>R123+R126+R136+R151+R178+R186</f>
        <v>0.1181498</v>
      </c>
      <c r="S122" s="49"/>
      <c r="T122" s="111">
        <f>T123+T126+T136+T151+T178+T186</f>
        <v>4.9448699999999998E-2</v>
      </c>
      <c r="AT122" s="13" t="s">
        <v>76</v>
      </c>
      <c r="AU122" s="13" t="s">
        <v>200</v>
      </c>
      <c r="BK122" s="112">
        <f>BK123+BK126+BK136+BK151+BK178+BK186</f>
        <v>0</v>
      </c>
    </row>
    <row r="123" spans="2:65" s="10" customFormat="1" ht="25.9" customHeight="1">
      <c r="B123" s="113"/>
      <c r="D123" s="114" t="s">
        <v>76</v>
      </c>
      <c r="E123" s="115" t="s">
        <v>220</v>
      </c>
      <c r="F123" s="115" t="s">
        <v>221</v>
      </c>
      <c r="I123" s="116"/>
      <c r="J123" s="117">
        <f>BK123</f>
        <v>0</v>
      </c>
      <c r="L123" s="113"/>
      <c r="M123" s="118"/>
      <c r="P123" s="119">
        <f>SUM(P124:P125)</f>
        <v>0</v>
      </c>
      <c r="R123" s="119">
        <f>SUM(R124:R125)</f>
        <v>1.6760000000000004E-4</v>
      </c>
      <c r="T123" s="120">
        <f>SUM(T124:T125)</f>
        <v>0</v>
      </c>
      <c r="AR123" s="114" t="s">
        <v>85</v>
      </c>
      <c r="AT123" s="121" t="s">
        <v>76</v>
      </c>
      <c r="AU123" s="121" t="s">
        <v>77</v>
      </c>
      <c r="AY123" s="114" t="s">
        <v>222</v>
      </c>
      <c r="BK123" s="122">
        <f>SUM(BK124:BK125)</f>
        <v>0</v>
      </c>
    </row>
    <row r="124" spans="2:65" s="1" customFormat="1" ht="37.9" customHeight="1">
      <c r="B124" s="28"/>
      <c r="C124" s="123" t="s">
        <v>85</v>
      </c>
      <c r="D124" s="123" t="s">
        <v>223</v>
      </c>
      <c r="E124" s="124" t="s">
        <v>224</v>
      </c>
      <c r="F124" s="125" t="s">
        <v>225</v>
      </c>
      <c r="G124" s="126" t="s">
        <v>226</v>
      </c>
      <c r="H124" s="127">
        <v>4.1900000000000004</v>
      </c>
      <c r="I124" s="128"/>
      <c r="J124" s="129">
        <f>ROUND(I124*H124,2)</f>
        <v>0</v>
      </c>
      <c r="K124" s="130"/>
      <c r="L124" s="28"/>
      <c r="M124" s="131" t="s">
        <v>1</v>
      </c>
      <c r="N124" s="132" t="s">
        <v>42</v>
      </c>
      <c r="P124" s="133">
        <f>O124*H124</f>
        <v>0</v>
      </c>
      <c r="Q124" s="133">
        <v>4.0000000000000003E-5</v>
      </c>
      <c r="R124" s="133">
        <f>Q124*H124</f>
        <v>1.6760000000000004E-4</v>
      </c>
      <c r="S124" s="133">
        <v>0</v>
      </c>
      <c r="T124" s="134">
        <f>S124*H124</f>
        <v>0</v>
      </c>
      <c r="AR124" s="135" t="s">
        <v>227</v>
      </c>
      <c r="AT124" s="135" t="s">
        <v>223</v>
      </c>
      <c r="AU124" s="135" t="s">
        <v>85</v>
      </c>
      <c r="AY124" s="13" t="s">
        <v>222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3" t="s">
        <v>85</v>
      </c>
      <c r="BK124" s="136">
        <f>ROUND(I124*H124,2)</f>
        <v>0</v>
      </c>
      <c r="BL124" s="13" t="s">
        <v>227</v>
      </c>
      <c r="BM124" s="135" t="s">
        <v>667</v>
      </c>
    </row>
    <row r="125" spans="2:65" s="1" customFormat="1" ht="11.25">
      <c r="B125" s="28"/>
      <c r="D125" s="137" t="s">
        <v>229</v>
      </c>
      <c r="F125" s="138" t="s">
        <v>230</v>
      </c>
      <c r="I125" s="139"/>
      <c r="L125" s="28"/>
      <c r="M125" s="140"/>
      <c r="T125" s="52"/>
      <c r="AT125" s="13" t="s">
        <v>229</v>
      </c>
      <c r="AU125" s="13" t="s">
        <v>85</v>
      </c>
    </row>
    <row r="126" spans="2:65" s="10" customFormat="1" ht="25.9" customHeight="1">
      <c r="B126" s="113"/>
      <c r="D126" s="114" t="s">
        <v>76</v>
      </c>
      <c r="E126" s="115" t="s">
        <v>231</v>
      </c>
      <c r="F126" s="115" t="s">
        <v>232</v>
      </c>
      <c r="I126" s="116"/>
      <c r="J126" s="117">
        <f>BK126</f>
        <v>0</v>
      </c>
      <c r="L126" s="113"/>
      <c r="M126" s="118"/>
      <c r="P126" s="119">
        <f>SUM(P127:P135)</f>
        <v>0</v>
      </c>
      <c r="R126" s="119">
        <f>SUM(R127:R135)</f>
        <v>0</v>
      </c>
      <c r="T126" s="120">
        <f>SUM(T127:T135)</f>
        <v>0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SUM(BK127:BK135)</f>
        <v>0</v>
      </c>
    </row>
    <row r="127" spans="2:65" s="1" customFormat="1" ht="37.9" customHeight="1">
      <c r="B127" s="28"/>
      <c r="C127" s="123" t="s">
        <v>87</v>
      </c>
      <c r="D127" s="123" t="s">
        <v>223</v>
      </c>
      <c r="E127" s="124" t="s">
        <v>233</v>
      </c>
      <c r="F127" s="125" t="s">
        <v>234</v>
      </c>
      <c r="G127" s="126" t="s">
        <v>235</v>
      </c>
      <c r="H127" s="127">
        <v>4.9000000000000002E-2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668</v>
      </c>
    </row>
    <row r="128" spans="2:65" s="1" customFormat="1" ht="11.25">
      <c r="B128" s="28"/>
      <c r="D128" s="137" t="s">
        <v>229</v>
      </c>
      <c r="F128" s="138" t="s">
        <v>430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3" customHeight="1">
      <c r="B129" s="28"/>
      <c r="C129" s="123" t="s">
        <v>238</v>
      </c>
      <c r="D129" s="123" t="s">
        <v>223</v>
      </c>
      <c r="E129" s="124" t="s">
        <v>239</v>
      </c>
      <c r="F129" s="125" t="s">
        <v>240</v>
      </c>
      <c r="G129" s="126" t="s">
        <v>235</v>
      </c>
      <c r="H129" s="127">
        <v>4.9000000000000002E-2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669</v>
      </c>
    </row>
    <row r="130" spans="2:65" s="1" customFormat="1" ht="11.25">
      <c r="B130" s="28"/>
      <c r="D130" s="137" t="s">
        <v>229</v>
      </c>
      <c r="F130" s="138" t="s">
        <v>432</v>
      </c>
      <c r="I130" s="139"/>
      <c r="L130" s="28"/>
      <c r="M130" s="140"/>
      <c r="T130" s="52"/>
      <c r="AT130" s="13" t="s">
        <v>229</v>
      </c>
      <c r="AU130" s="13" t="s">
        <v>85</v>
      </c>
    </row>
    <row r="131" spans="2:65" s="1" customFormat="1" ht="44.25" customHeight="1">
      <c r="B131" s="28"/>
      <c r="C131" s="123" t="s">
        <v>227</v>
      </c>
      <c r="D131" s="123" t="s">
        <v>223</v>
      </c>
      <c r="E131" s="124" t="s">
        <v>243</v>
      </c>
      <c r="F131" s="125" t="s">
        <v>244</v>
      </c>
      <c r="G131" s="126" t="s">
        <v>235</v>
      </c>
      <c r="H131" s="127">
        <v>0.68600000000000005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670</v>
      </c>
    </row>
    <row r="132" spans="2:65" s="1" customFormat="1" ht="11.25">
      <c r="B132" s="28"/>
      <c r="D132" s="137" t="s">
        <v>229</v>
      </c>
      <c r="F132" s="138" t="s">
        <v>434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1" customFormat="1" ht="11.25">
      <c r="B133" s="141"/>
      <c r="D133" s="142" t="s">
        <v>247</v>
      </c>
      <c r="F133" s="143" t="s">
        <v>671</v>
      </c>
      <c r="H133" s="144">
        <v>0.68600000000000005</v>
      </c>
      <c r="I133" s="145"/>
      <c r="L133" s="141"/>
      <c r="M133" s="146"/>
      <c r="T133" s="147"/>
      <c r="AT133" s="148" t="s">
        <v>247</v>
      </c>
      <c r="AU133" s="148" t="s">
        <v>85</v>
      </c>
      <c r="AV133" s="11" t="s">
        <v>87</v>
      </c>
      <c r="AW133" s="11" t="s">
        <v>4</v>
      </c>
      <c r="AX133" s="11" t="s">
        <v>85</v>
      </c>
      <c r="AY133" s="148" t="s">
        <v>222</v>
      </c>
    </row>
    <row r="134" spans="2:65" s="1" customFormat="1" ht="44.25" customHeight="1">
      <c r="B134" s="28"/>
      <c r="C134" s="123" t="s">
        <v>249</v>
      </c>
      <c r="D134" s="123" t="s">
        <v>223</v>
      </c>
      <c r="E134" s="124" t="s">
        <v>250</v>
      </c>
      <c r="F134" s="125" t="s">
        <v>251</v>
      </c>
      <c r="G134" s="126" t="s">
        <v>235</v>
      </c>
      <c r="H134" s="127">
        <v>4.9000000000000002E-2</v>
      </c>
      <c r="I134" s="128"/>
      <c r="J134" s="129">
        <f>ROUND(I134*H134,2)</f>
        <v>0</v>
      </c>
      <c r="K134" s="130"/>
      <c r="L134" s="28"/>
      <c r="M134" s="131" t="s">
        <v>1</v>
      </c>
      <c r="N134" s="132" t="s">
        <v>42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227</v>
      </c>
      <c r="AT134" s="135" t="s">
        <v>223</v>
      </c>
      <c r="AU134" s="135" t="s">
        <v>85</v>
      </c>
      <c r="AY134" s="13" t="s">
        <v>222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3" t="s">
        <v>85</v>
      </c>
      <c r="BK134" s="136">
        <f>ROUND(I134*H134,2)</f>
        <v>0</v>
      </c>
      <c r="BL134" s="13" t="s">
        <v>227</v>
      </c>
      <c r="BM134" s="135" t="s">
        <v>672</v>
      </c>
    </row>
    <row r="135" spans="2:65" s="1" customFormat="1" ht="11.25">
      <c r="B135" s="28"/>
      <c r="D135" s="137" t="s">
        <v>229</v>
      </c>
      <c r="F135" s="138" t="s">
        <v>437</v>
      </c>
      <c r="I135" s="139"/>
      <c r="L135" s="28"/>
      <c r="M135" s="140"/>
      <c r="T135" s="52"/>
      <c r="AT135" s="13" t="s">
        <v>229</v>
      </c>
      <c r="AU135" s="13" t="s">
        <v>85</v>
      </c>
    </row>
    <row r="136" spans="2:65" s="10" customFormat="1" ht="25.9" customHeight="1">
      <c r="B136" s="113"/>
      <c r="D136" s="114" t="s">
        <v>76</v>
      </c>
      <c r="E136" s="115" t="s">
        <v>254</v>
      </c>
      <c r="F136" s="115" t="s">
        <v>255</v>
      </c>
      <c r="I136" s="116"/>
      <c r="J136" s="117">
        <f>BK136</f>
        <v>0</v>
      </c>
      <c r="L136" s="113"/>
      <c r="M136" s="118"/>
      <c r="P136" s="119">
        <f>SUM(P137:P150)</f>
        <v>0</v>
      </c>
      <c r="R136" s="119">
        <f>SUM(R137:R150)</f>
        <v>2.3000000000000003E-2</v>
      </c>
      <c r="T136" s="120">
        <f>SUM(T137:T150)</f>
        <v>2.5000000000000001E-2</v>
      </c>
      <c r="AR136" s="114" t="s">
        <v>87</v>
      </c>
      <c r="AT136" s="121" t="s">
        <v>76</v>
      </c>
      <c r="AU136" s="121" t="s">
        <v>77</v>
      </c>
      <c r="AY136" s="114" t="s">
        <v>222</v>
      </c>
      <c r="BK136" s="122">
        <f>SUM(BK137:BK150)</f>
        <v>0</v>
      </c>
    </row>
    <row r="137" spans="2:65" s="1" customFormat="1" ht="24.2" customHeight="1">
      <c r="B137" s="28"/>
      <c r="C137" s="123" t="s">
        <v>256</v>
      </c>
      <c r="D137" s="123" t="s">
        <v>223</v>
      </c>
      <c r="E137" s="124" t="s">
        <v>257</v>
      </c>
      <c r="F137" s="125" t="s">
        <v>258</v>
      </c>
      <c r="G137" s="126" t="s">
        <v>259</v>
      </c>
      <c r="H137" s="127">
        <v>1</v>
      </c>
      <c r="I137" s="128"/>
      <c r="J137" s="129">
        <f>ROUND(I137*H137,2)</f>
        <v>0</v>
      </c>
      <c r="K137" s="130"/>
      <c r="L137" s="28"/>
      <c r="M137" s="131" t="s">
        <v>1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1E-3</v>
      </c>
      <c r="T137" s="134">
        <f>S137*H137</f>
        <v>1E-3</v>
      </c>
      <c r="AR137" s="135" t="s">
        <v>260</v>
      </c>
      <c r="AT137" s="135" t="s">
        <v>223</v>
      </c>
      <c r="AU137" s="135" t="s">
        <v>85</v>
      </c>
      <c r="AY137" s="13" t="s">
        <v>222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3" t="s">
        <v>85</v>
      </c>
      <c r="BK137" s="136">
        <f>ROUND(I137*H137,2)</f>
        <v>0</v>
      </c>
      <c r="BL137" s="13" t="s">
        <v>260</v>
      </c>
      <c r="BM137" s="135" t="s">
        <v>673</v>
      </c>
    </row>
    <row r="138" spans="2:65" s="1" customFormat="1" ht="11.25">
      <c r="B138" s="28"/>
      <c r="D138" s="137" t="s">
        <v>229</v>
      </c>
      <c r="F138" s="138" t="s">
        <v>466</v>
      </c>
      <c r="I138" s="139"/>
      <c r="L138" s="28"/>
      <c r="M138" s="140"/>
      <c r="T138" s="52"/>
      <c r="AT138" s="13" t="s">
        <v>229</v>
      </c>
      <c r="AU138" s="13" t="s">
        <v>85</v>
      </c>
    </row>
    <row r="139" spans="2:65" s="1" customFormat="1" ht="37.9" customHeight="1">
      <c r="B139" s="28"/>
      <c r="C139" s="123" t="s">
        <v>263</v>
      </c>
      <c r="D139" s="123" t="s">
        <v>223</v>
      </c>
      <c r="E139" s="124" t="s">
        <v>264</v>
      </c>
      <c r="F139" s="125" t="s">
        <v>265</v>
      </c>
      <c r="G139" s="126" t="s">
        <v>259</v>
      </c>
      <c r="H139" s="127">
        <v>1</v>
      </c>
      <c r="I139" s="128"/>
      <c r="J139" s="129">
        <f>ROUND(I139*H139,2)</f>
        <v>0</v>
      </c>
      <c r="K139" s="130"/>
      <c r="L139" s="28"/>
      <c r="M139" s="131" t="s">
        <v>1</v>
      </c>
      <c r="N139" s="132" t="s">
        <v>42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260</v>
      </c>
      <c r="AT139" s="135" t="s">
        <v>223</v>
      </c>
      <c r="AU139" s="135" t="s">
        <v>85</v>
      </c>
      <c r="AY139" s="13" t="s">
        <v>222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3" t="s">
        <v>85</v>
      </c>
      <c r="BK139" s="136">
        <f>ROUND(I139*H139,2)</f>
        <v>0</v>
      </c>
      <c r="BL139" s="13" t="s">
        <v>260</v>
      </c>
      <c r="BM139" s="135" t="s">
        <v>674</v>
      </c>
    </row>
    <row r="140" spans="2:65" s="1" customFormat="1" ht="11.25">
      <c r="B140" s="28"/>
      <c r="D140" s="137" t="s">
        <v>229</v>
      </c>
      <c r="F140" s="138" t="s">
        <v>557</v>
      </c>
      <c r="I140" s="139"/>
      <c r="L140" s="28"/>
      <c r="M140" s="140"/>
      <c r="T140" s="52"/>
      <c r="AT140" s="13" t="s">
        <v>229</v>
      </c>
      <c r="AU140" s="13" t="s">
        <v>85</v>
      </c>
    </row>
    <row r="141" spans="2:65" s="1" customFormat="1" ht="33" customHeight="1">
      <c r="B141" s="28"/>
      <c r="C141" s="149" t="s">
        <v>268</v>
      </c>
      <c r="D141" s="149" t="s">
        <v>269</v>
      </c>
      <c r="E141" s="150" t="s">
        <v>270</v>
      </c>
      <c r="F141" s="151" t="s">
        <v>271</v>
      </c>
      <c r="G141" s="152" t="s">
        <v>259</v>
      </c>
      <c r="H141" s="153">
        <v>1</v>
      </c>
      <c r="I141" s="154"/>
      <c r="J141" s="155">
        <f>ROUND(I141*H141,2)</f>
        <v>0</v>
      </c>
      <c r="K141" s="156"/>
      <c r="L141" s="157"/>
      <c r="M141" s="158" t="s">
        <v>1</v>
      </c>
      <c r="N141" s="159" t="s">
        <v>42</v>
      </c>
      <c r="P141" s="133">
        <f>O141*H141</f>
        <v>0</v>
      </c>
      <c r="Q141" s="133">
        <v>2.0500000000000001E-2</v>
      </c>
      <c r="R141" s="133">
        <f>Q141*H141</f>
        <v>2.0500000000000001E-2</v>
      </c>
      <c r="S141" s="133">
        <v>0</v>
      </c>
      <c r="T141" s="134">
        <f>S141*H141</f>
        <v>0</v>
      </c>
      <c r="AR141" s="135" t="s">
        <v>272</v>
      </c>
      <c r="AT141" s="135" t="s">
        <v>269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675</v>
      </c>
    </row>
    <row r="142" spans="2:65" s="1" customFormat="1" ht="24.2" customHeight="1">
      <c r="B142" s="28"/>
      <c r="C142" s="123" t="s">
        <v>220</v>
      </c>
      <c r="D142" s="123" t="s">
        <v>223</v>
      </c>
      <c r="E142" s="124" t="s">
        <v>274</v>
      </c>
      <c r="F142" s="125" t="s">
        <v>275</v>
      </c>
      <c r="G142" s="126" t="s">
        <v>259</v>
      </c>
      <c r="H142" s="127">
        <v>1</v>
      </c>
      <c r="I142" s="128"/>
      <c r="J142" s="129">
        <f>ROUND(I142*H142,2)</f>
        <v>0</v>
      </c>
      <c r="K142" s="130"/>
      <c r="L142" s="28"/>
      <c r="M142" s="131" t="s">
        <v>1</v>
      </c>
      <c r="N142" s="132" t="s">
        <v>42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260</v>
      </c>
      <c r="AT142" s="135" t="s">
        <v>223</v>
      </c>
      <c r="AU142" s="135" t="s">
        <v>85</v>
      </c>
      <c r="AY142" s="13" t="s">
        <v>222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3" t="s">
        <v>85</v>
      </c>
      <c r="BK142" s="136">
        <f>ROUND(I142*H142,2)</f>
        <v>0</v>
      </c>
      <c r="BL142" s="13" t="s">
        <v>260</v>
      </c>
      <c r="BM142" s="135" t="s">
        <v>676</v>
      </c>
    </row>
    <row r="143" spans="2:65" s="1" customFormat="1" ht="11.25">
      <c r="B143" s="28"/>
      <c r="D143" s="137" t="s">
        <v>229</v>
      </c>
      <c r="F143" s="138" t="s">
        <v>277</v>
      </c>
      <c r="I143" s="139"/>
      <c r="L143" s="28"/>
      <c r="M143" s="140"/>
      <c r="T143" s="52"/>
      <c r="AT143" s="13" t="s">
        <v>229</v>
      </c>
      <c r="AU143" s="13" t="s">
        <v>85</v>
      </c>
    </row>
    <row r="144" spans="2:65" s="1" customFormat="1" ht="16.5" customHeight="1">
      <c r="B144" s="28"/>
      <c r="C144" s="149" t="s">
        <v>278</v>
      </c>
      <c r="D144" s="149" t="s">
        <v>269</v>
      </c>
      <c r="E144" s="150" t="s">
        <v>279</v>
      </c>
      <c r="F144" s="151" t="s">
        <v>280</v>
      </c>
      <c r="G144" s="152" t="s">
        <v>259</v>
      </c>
      <c r="H144" s="153">
        <v>1</v>
      </c>
      <c r="I144" s="154"/>
      <c r="J144" s="155">
        <f>ROUND(I144*H144,2)</f>
        <v>0</v>
      </c>
      <c r="K144" s="156"/>
      <c r="L144" s="157"/>
      <c r="M144" s="158" t="s">
        <v>1</v>
      </c>
      <c r="N144" s="159" t="s">
        <v>42</v>
      </c>
      <c r="P144" s="133">
        <f>O144*H144</f>
        <v>0</v>
      </c>
      <c r="Q144" s="133">
        <v>1.4999999999999999E-4</v>
      </c>
      <c r="R144" s="133">
        <f>Q144*H144</f>
        <v>1.4999999999999999E-4</v>
      </c>
      <c r="S144" s="133">
        <v>0</v>
      </c>
      <c r="T144" s="134">
        <f>S144*H144</f>
        <v>0</v>
      </c>
      <c r="AR144" s="135" t="s">
        <v>272</v>
      </c>
      <c r="AT144" s="135" t="s">
        <v>269</v>
      </c>
      <c r="AU144" s="135" t="s">
        <v>85</v>
      </c>
      <c r="AY144" s="13" t="s">
        <v>222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3" t="s">
        <v>85</v>
      </c>
      <c r="BK144" s="136">
        <f>ROUND(I144*H144,2)</f>
        <v>0</v>
      </c>
      <c r="BL144" s="13" t="s">
        <v>260</v>
      </c>
      <c r="BM144" s="135" t="s">
        <v>677</v>
      </c>
    </row>
    <row r="145" spans="2:65" s="1" customFormat="1" ht="16.5" customHeight="1">
      <c r="B145" s="28"/>
      <c r="C145" s="149" t="s">
        <v>282</v>
      </c>
      <c r="D145" s="149" t="s">
        <v>269</v>
      </c>
      <c r="E145" s="150" t="s">
        <v>283</v>
      </c>
      <c r="F145" s="151" t="s">
        <v>284</v>
      </c>
      <c r="G145" s="152" t="s">
        <v>259</v>
      </c>
      <c r="H145" s="153">
        <v>1</v>
      </c>
      <c r="I145" s="154"/>
      <c r="J145" s="155">
        <f>ROUND(I145*H145,2)</f>
        <v>0</v>
      </c>
      <c r="K145" s="156"/>
      <c r="L145" s="157"/>
      <c r="M145" s="158" t="s">
        <v>1</v>
      </c>
      <c r="N145" s="159" t="s">
        <v>42</v>
      </c>
      <c r="P145" s="133">
        <f>O145*H145</f>
        <v>0</v>
      </c>
      <c r="Q145" s="133">
        <v>1.4999999999999999E-4</v>
      </c>
      <c r="R145" s="133">
        <f>Q145*H145</f>
        <v>1.4999999999999999E-4</v>
      </c>
      <c r="S145" s="133">
        <v>0</v>
      </c>
      <c r="T145" s="134">
        <f>S145*H145</f>
        <v>0</v>
      </c>
      <c r="AR145" s="135" t="s">
        <v>272</v>
      </c>
      <c r="AT145" s="135" t="s">
        <v>269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678</v>
      </c>
    </row>
    <row r="146" spans="2:65" s="1" customFormat="1" ht="24.2" customHeight="1">
      <c r="B146" s="28"/>
      <c r="C146" s="123" t="s">
        <v>8</v>
      </c>
      <c r="D146" s="123" t="s">
        <v>223</v>
      </c>
      <c r="E146" s="124" t="s">
        <v>286</v>
      </c>
      <c r="F146" s="125" t="s">
        <v>287</v>
      </c>
      <c r="G146" s="126" t="s">
        <v>259</v>
      </c>
      <c r="H146" s="127">
        <v>1</v>
      </c>
      <c r="I146" s="128"/>
      <c r="J146" s="129">
        <f>ROUND(I146*H146,2)</f>
        <v>0</v>
      </c>
      <c r="K146" s="130"/>
      <c r="L146" s="28"/>
      <c r="M146" s="131" t="s">
        <v>1</v>
      </c>
      <c r="N146" s="132" t="s">
        <v>42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260</v>
      </c>
      <c r="AT146" s="135" t="s">
        <v>223</v>
      </c>
      <c r="AU146" s="135" t="s">
        <v>85</v>
      </c>
      <c r="AY146" s="13" t="s">
        <v>222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3" t="s">
        <v>85</v>
      </c>
      <c r="BK146" s="136">
        <f>ROUND(I146*H146,2)</f>
        <v>0</v>
      </c>
      <c r="BL146" s="13" t="s">
        <v>260</v>
      </c>
      <c r="BM146" s="135" t="s">
        <v>679</v>
      </c>
    </row>
    <row r="147" spans="2:65" s="1" customFormat="1" ht="11.25">
      <c r="B147" s="28"/>
      <c r="D147" s="137" t="s">
        <v>229</v>
      </c>
      <c r="F147" s="138" t="s">
        <v>289</v>
      </c>
      <c r="I147" s="139"/>
      <c r="L147" s="28"/>
      <c r="M147" s="140"/>
      <c r="T147" s="52"/>
      <c r="AT147" s="13" t="s">
        <v>229</v>
      </c>
      <c r="AU147" s="13" t="s">
        <v>85</v>
      </c>
    </row>
    <row r="148" spans="2:65" s="1" customFormat="1" ht="16.5" customHeight="1">
      <c r="B148" s="28"/>
      <c r="C148" s="149" t="s">
        <v>290</v>
      </c>
      <c r="D148" s="149" t="s">
        <v>269</v>
      </c>
      <c r="E148" s="150" t="s">
        <v>291</v>
      </c>
      <c r="F148" s="151" t="s">
        <v>292</v>
      </c>
      <c r="G148" s="152" t="s">
        <v>259</v>
      </c>
      <c r="H148" s="153">
        <v>1</v>
      </c>
      <c r="I148" s="154"/>
      <c r="J148" s="155">
        <f>ROUND(I148*H148,2)</f>
        <v>0</v>
      </c>
      <c r="K148" s="156"/>
      <c r="L148" s="157"/>
      <c r="M148" s="158" t="s">
        <v>1</v>
      </c>
      <c r="N148" s="159" t="s">
        <v>42</v>
      </c>
      <c r="P148" s="133">
        <f>O148*H148</f>
        <v>0</v>
      </c>
      <c r="Q148" s="133">
        <v>2.2000000000000001E-3</v>
      </c>
      <c r="R148" s="133">
        <f>Q148*H148</f>
        <v>2.2000000000000001E-3</v>
      </c>
      <c r="S148" s="133">
        <v>0</v>
      </c>
      <c r="T148" s="134">
        <f>S148*H148</f>
        <v>0</v>
      </c>
      <c r="AR148" s="135" t="s">
        <v>272</v>
      </c>
      <c r="AT148" s="135" t="s">
        <v>269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680</v>
      </c>
    </row>
    <row r="149" spans="2:65" s="1" customFormat="1" ht="24.2" customHeight="1">
      <c r="B149" s="28"/>
      <c r="C149" s="123" t="s">
        <v>294</v>
      </c>
      <c r="D149" s="123" t="s">
        <v>223</v>
      </c>
      <c r="E149" s="124" t="s">
        <v>295</v>
      </c>
      <c r="F149" s="125" t="s">
        <v>296</v>
      </c>
      <c r="G149" s="126" t="s">
        <v>259</v>
      </c>
      <c r="H149" s="127">
        <v>1</v>
      </c>
      <c r="I149" s="128"/>
      <c r="J149" s="129">
        <f>ROUND(I149*H149,2)</f>
        <v>0</v>
      </c>
      <c r="K149" s="130"/>
      <c r="L149" s="28"/>
      <c r="M149" s="131" t="s">
        <v>1</v>
      </c>
      <c r="N149" s="132" t="s">
        <v>42</v>
      </c>
      <c r="P149" s="133">
        <f>O149*H149</f>
        <v>0</v>
      </c>
      <c r="Q149" s="133">
        <v>0</v>
      </c>
      <c r="R149" s="133">
        <f>Q149*H149</f>
        <v>0</v>
      </c>
      <c r="S149" s="133">
        <v>2.4E-2</v>
      </c>
      <c r="T149" s="134">
        <f>S149*H149</f>
        <v>2.4E-2</v>
      </c>
      <c r="AR149" s="135" t="s">
        <v>260</v>
      </c>
      <c r="AT149" s="135" t="s">
        <v>223</v>
      </c>
      <c r="AU149" s="135" t="s">
        <v>85</v>
      </c>
      <c r="AY149" s="13" t="s">
        <v>222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3" t="s">
        <v>85</v>
      </c>
      <c r="BK149" s="136">
        <f>ROUND(I149*H149,2)</f>
        <v>0</v>
      </c>
      <c r="BL149" s="13" t="s">
        <v>260</v>
      </c>
      <c r="BM149" s="135" t="s">
        <v>681</v>
      </c>
    </row>
    <row r="150" spans="2:65" s="1" customFormat="1" ht="11.25">
      <c r="B150" s="28"/>
      <c r="D150" s="137" t="s">
        <v>229</v>
      </c>
      <c r="F150" s="138" t="s">
        <v>565</v>
      </c>
      <c r="I150" s="139"/>
      <c r="L150" s="28"/>
      <c r="M150" s="140"/>
      <c r="T150" s="52"/>
      <c r="AT150" s="13" t="s">
        <v>229</v>
      </c>
      <c r="AU150" s="13" t="s">
        <v>85</v>
      </c>
    </row>
    <row r="151" spans="2:65" s="10" customFormat="1" ht="25.9" customHeight="1">
      <c r="B151" s="113"/>
      <c r="D151" s="114" t="s">
        <v>76</v>
      </c>
      <c r="E151" s="115" t="s">
        <v>305</v>
      </c>
      <c r="F151" s="115" t="s">
        <v>306</v>
      </c>
      <c r="I151" s="116"/>
      <c r="J151" s="117">
        <f>BK151</f>
        <v>0</v>
      </c>
      <c r="L151" s="113"/>
      <c r="M151" s="118"/>
      <c r="P151" s="119">
        <f>SUM(P152:P177)</f>
        <v>0</v>
      </c>
      <c r="R151" s="119">
        <f>SUM(R152:R177)</f>
        <v>4.5984000000000004E-2</v>
      </c>
      <c r="T151" s="120">
        <f>SUM(T152:T177)</f>
        <v>1.4868000000000001E-2</v>
      </c>
      <c r="AR151" s="114" t="s">
        <v>87</v>
      </c>
      <c r="AT151" s="121" t="s">
        <v>76</v>
      </c>
      <c r="AU151" s="121" t="s">
        <v>77</v>
      </c>
      <c r="AY151" s="114" t="s">
        <v>222</v>
      </c>
      <c r="BK151" s="122">
        <f>SUM(BK152:BK177)</f>
        <v>0</v>
      </c>
    </row>
    <row r="152" spans="2:65" s="1" customFormat="1" ht="33" customHeight="1">
      <c r="B152" s="28"/>
      <c r="C152" s="123" t="s">
        <v>299</v>
      </c>
      <c r="D152" s="123" t="s">
        <v>223</v>
      </c>
      <c r="E152" s="124" t="s">
        <v>307</v>
      </c>
      <c r="F152" s="125" t="s">
        <v>308</v>
      </c>
      <c r="G152" s="126" t="s">
        <v>226</v>
      </c>
      <c r="H152" s="127">
        <v>4.1900000000000004</v>
      </c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682</v>
      </c>
    </row>
    <row r="153" spans="2:65" s="1" customFormat="1" ht="11.25">
      <c r="B153" s="28"/>
      <c r="D153" s="137" t="s">
        <v>229</v>
      </c>
      <c r="F153" s="138" t="s">
        <v>468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" customFormat="1" ht="24.2" customHeight="1">
      <c r="B154" s="28"/>
      <c r="C154" s="123" t="s">
        <v>260</v>
      </c>
      <c r="D154" s="123" t="s">
        <v>223</v>
      </c>
      <c r="E154" s="124" t="s">
        <v>312</v>
      </c>
      <c r="F154" s="125" t="s">
        <v>313</v>
      </c>
      <c r="G154" s="126" t="s">
        <v>226</v>
      </c>
      <c r="H154" s="127">
        <v>4.1900000000000004</v>
      </c>
      <c r="I154" s="128"/>
      <c r="J154" s="129">
        <f>ROUND(I154*H154,2)</f>
        <v>0</v>
      </c>
      <c r="K154" s="130"/>
      <c r="L154" s="28"/>
      <c r="M154" s="131" t="s">
        <v>1</v>
      </c>
      <c r="N154" s="132" t="s">
        <v>42</v>
      </c>
      <c r="P154" s="133">
        <f>O154*H154</f>
        <v>0</v>
      </c>
      <c r="Q154" s="133">
        <v>3.0000000000000001E-5</v>
      </c>
      <c r="R154" s="133">
        <f>Q154*H154</f>
        <v>1.2570000000000002E-4</v>
      </c>
      <c r="S154" s="133">
        <v>0</v>
      </c>
      <c r="T154" s="134">
        <f>S154*H154</f>
        <v>0</v>
      </c>
      <c r="AR154" s="135" t="s">
        <v>260</v>
      </c>
      <c r="AT154" s="135" t="s">
        <v>223</v>
      </c>
      <c r="AU154" s="135" t="s">
        <v>85</v>
      </c>
      <c r="AY154" s="13" t="s">
        <v>222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3" t="s">
        <v>85</v>
      </c>
      <c r="BK154" s="136">
        <f>ROUND(I154*H154,2)</f>
        <v>0</v>
      </c>
      <c r="BL154" s="13" t="s">
        <v>260</v>
      </c>
      <c r="BM154" s="135" t="s">
        <v>683</v>
      </c>
    </row>
    <row r="155" spans="2:65" s="1" customFormat="1" ht="11.25">
      <c r="B155" s="28"/>
      <c r="D155" s="137" t="s">
        <v>229</v>
      </c>
      <c r="F155" s="138" t="s">
        <v>470</v>
      </c>
      <c r="I155" s="139"/>
      <c r="L155" s="28"/>
      <c r="M155" s="140"/>
      <c r="T155" s="52"/>
      <c r="AT155" s="13" t="s">
        <v>229</v>
      </c>
      <c r="AU155" s="13" t="s">
        <v>85</v>
      </c>
    </row>
    <row r="156" spans="2:65" s="1" customFormat="1" ht="37.9" customHeight="1">
      <c r="B156" s="28"/>
      <c r="C156" s="123" t="s">
        <v>311</v>
      </c>
      <c r="D156" s="123" t="s">
        <v>223</v>
      </c>
      <c r="E156" s="124" t="s">
        <v>317</v>
      </c>
      <c r="F156" s="125" t="s">
        <v>318</v>
      </c>
      <c r="G156" s="126" t="s">
        <v>226</v>
      </c>
      <c r="H156" s="127">
        <v>4.1900000000000004</v>
      </c>
      <c r="I156" s="128"/>
      <c r="J156" s="129">
        <f>ROUND(I156*H156,2)</f>
        <v>0</v>
      </c>
      <c r="K156" s="130"/>
      <c r="L156" s="28"/>
      <c r="M156" s="131" t="s">
        <v>1</v>
      </c>
      <c r="N156" s="132" t="s">
        <v>42</v>
      </c>
      <c r="P156" s="133">
        <f>O156*H156</f>
        <v>0</v>
      </c>
      <c r="Q156" s="133">
        <v>7.5799999999999999E-3</v>
      </c>
      <c r="R156" s="133">
        <f>Q156*H156</f>
        <v>3.1760200000000002E-2</v>
      </c>
      <c r="S156" s="133">
        <v>0</v>
      </c>
      <c r="T156" s="134">
        <f>S156*H156</f>
        <v>0</v>
      </c>
      <c r="AR156" s="135" t="s">
        <v>260</v>
      </c>
      <c r="AT156" s="135" t="s">
        <v>223</v>
      </c>
      <c r="AU156" s="135" t="s">
        <v>85</v>
      </c>
      <c r="AY156" s="13" t="s">
        <v>222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3" t="s">
        <v>85</v>
      </c>
      <c r="BK156" s="136">
        <f>ROUND(I156*H156,2)</f>
        <v>0</v>
      </c>
      <c r="BL156" s="13" t="s">
        <v>260</v>
      </c>
      <c r="BM156" s="135" t="s">
        <v>684</v>
      </c>
    </row>
    <row r="157" spans="2:65" s="1" customFormat="1" ht="11.25">
      <c r="B157" s="28"/>
      <c r="D157" s="137" t="s">
        <v>229</v>
      </c>
      <c r="F157" s="138" t="s">
        <v>472</v>
      </c>
      <c r="I157" s="139"/>
      <c r="L157" s="28"/>
      <c r="M157" s="140"/>
      <c r="T157" s="52"/>
      <c r="AT157" s="13" t="s">
        <v>229</v>
      </c>
      <c r="AU157" s="13" t="s">
        <v>85</v>
      </c>
    </row>
    <row r="158" spans="2:65" s="1" customFormat="1" ht="24.2" customHeight="1">
      <c r="B158" s="28"/>
      <c r="C158" s="123" t="s">
        <v>316</v>
      </c>
      <c r="D158" s="123" t="s">
        <v>223</v>
      </c>
      <c r="E158" s="124" t="s">
        <v>322</v>
      </c>
      <c r="F158" s="125" t="s">
        <v>323</v>
      </c>
      <c r="G158" s="126" t="s">
        <v>226</v>
      </c>
      <c r="H158" s="127">
        <v>4.1900000000000004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3.0000000000000001E-3</v>
      </c>
      <c r="T158" s="134">
        <f>S158*H158</f>
        <v>1.2570000000000001E-2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685</v>
      </c>
    </row>
    <row r="159" spans="2:65" s="1" customFormat="1" ht="11.25">
      <c r="B159" s="28"/>
      <c r="D159" s="137" t="s">
        <v>229</v>
      </c>
      <c r="F159" s="138" t="s">
        <v>474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321</v>
      </c>
      <c r="D160" s="123" t="s">
        <v>223</v>
      </c>
      <c r="E160" s="124" t="s">
        <v>327</v>
      </c>
      <c r="F160" s="125" t="s">
        <v>328</v>
      </c>
      <c r="G160" s="126" t="s">
        <v>226</v>
      </c>
      <c r="H160" s="127">
        <v>4.1900000000000004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2.9999999999999997E-4</v>
      </c>
      <c r="R160" s="133">
        <f>Q160*H160</f>
        <v>1.2570000000000001E-3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686</v>
      </c>
    </row>
    <row r="161" spans="2:65" s="1" customFormat="1" ht="11.25">
      <c r="B161" s="28"/>
      <c r="D161" s="137" t="s">
        <v>229</v>
      </c>
      <c r="F161" s="138" t="s">
        <v>476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49.15" customHeight="1">
      <c r="B162" s="28"/>
      <c r="C162" s="149" t="s">
        <v>326</v>
      </c>
      <c r="D162" s="149" t="s">
        <v>269</v>
      </c>
      <c r="E162" s="150" t="s">
        <v>331</v>
      </c>
      <c r="F162" s="151" t="s">
        <v>332</v>
      </c>
      <c r="G162" s="152" t="s">
        <v>226</v>
      </c>
      <c r="H162" s="153">
        <v>4.609</v>
      </c>
      <c r="I162" s="154"/>
      <c r="J162" s="155">
        <f>ROUND(I162*H162,2)</f>
        <v>0</v>
      </c>
      <c r="K162" s="156"/>
      <c r="L162" s="157"/>
      <c r="M162" s="158" t="s">
        <v>1</v>
      </c>
      <c r="N162" s="159" t="s">
        <v>42</v>
      </c>
      <c r="P162" s="133">
        <f>O162*H162</f>
        <v>0</v>
      </c>
      <c r="Q162" s="133">
        <v>2.5999999999999999E-3</v>
      </c>
      <c r="R162" s="133">
        <f>Q162*H162</f>
        <v>1.19834E-2</v>
      </c>
      <c r="S162" s="133">
        <v>0</v>
      </c>
      <c r="T162" s="134">
        <f>S162*H162</f>
        <v>0</v>
      </c>
      <c r="AR162" s="135" t="s">
        <v>272</v>
      </c>
      <c r="AT162" s="135" t="s">
        <v>269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687</v>
      </c>
    </row>
    <row r="163" spans="2:65" s="11" customFormat="1" ht="11.25">
      <c r="B163" s="141"/>
      <c r="D163" s="142" t="s">
        <v>247</v>
      </c>
      <c r="F163" s="143" t="s">
        <v>688</v>
      </c>
      <c r="H163" s="144">
        <v>4.609</v>
      </c>
      <c r="I163" s="145"/>
      <c r="L163" s="141"/>
      <c r="M163" s="146"/>
      <c r="T163" s="147"/>
      <c r="AT163" s="148" t="s">
        <v>247</v>
      </c>
      <c r="AU163" s="148" t="s">
        <v>85</v>
      </c>
      <c r="AV163" s="11" t="s">
        <v>87</v>
      </c>
      <c r="AW163" s="11" t="s">
        <v>4</v>
      </c>
      <c r="AX163" s="11" t="s">
        <v>85</v>
      </c>
      <c r="AY163" s="148" t="s">
        <v>222</v>
      </c>
    </row>
    <row r="164" spans="2:65" s="1" customFormat="1" ht="24.2" customHeight="1">
      <c r="B164" s="28"/>
      <c r="C164" s="123" t="s">
        <v>7</v>
      </c>
      <c r="D164" s="123" t="s">
        <v>223</v>
      </c>
      <c r="E164" s="124" t="s">
        <v>336</v>
      </c>
      <c r="F164" s="125" t="s">
        <v>337</v>
      </c>
      <c r="G164" s="126" t="s">
        <v>338</v>
      </c>
      <c r="H164" s="127">
        <v>5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689</v>
      </c>
    </row>
    <row r="165" spans="2:65" s="1" customFormat="1" ht="11.25">
      <c r="B165" s="28"/>
      <c r="D165" s="137" t="s">
        <v>229</v>
      </c>
      <c r="F165" s="138" t="s">
        <v>340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1.75" customHeight="1">
      <c r="B166" s="28"/>
      <c r="C166" s="123" t="s">
        <v>335</v>
      </c>
      <c r="D166" s="123" t="s">
        <v>223</v>
      </c>
      <c r="E166" s="124" t="s">
        <v>342</v>
      </c>
      <c r="F166" s="125" t="s">
        <v>343</v>
      </c>
      <c r="G166" s="126" t="s">
        <v>338</v>
      </c>
      <c r="H166" s="127">
        <v>7.66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0</v>
      </c>
      <c r="R166" s="133">
        <f>Q166*H166</f>
        <v>0</v>
      </c>
      <c r="S166" s="133">
        <v>2.9999999999999997E-4</v>
      </c>
      <c r="T166" s="134">
        <f>S166*H166</f>
        <v>2.2979999999999997E-3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690</v>
      </c>
    </row>
    <row r="167" spans="2:65" s="1" customFormat="1" ht="11.25">
      <c r="B167" s="28"/>
      <c r="D167" s="137" t="s">
        <v>229</v>
      </c>
      <c r="F167" s="138" t="s">
        <v>481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16.5" customHeight="1">
      <c r="B168" s="28"/>
      <c r="C168" s="123" t="s">
        <v>341</v>
      </c>
      <c r="D168" s="123" t="s">
        <v>223</v>
      </c>
      <c r="E168" s="124" t="s">
        <v>347</v>
      </c>
      <c r="F168" s="125" t="s">
        <v>348</v>
      </c>
      <c r="G168" s="126" t="s">
        <v>338</v>
      </c>
      <c r="H168" s="127">
        <v>7.66</v>
      </c>
      <c r="I168" s="128"/>
      <c r="J168" s="129">
        <f>ROUND(I168*H168,2)</f>
        <v>0</v>
      </c>
      <c r="K168" s="130"/>
      <c r="L168" s="28"/>
      <c r="M168" s="131" t="s">
        <v>1</v>
      </c>
      <c r="N168" s="132" t="s">
        <v>42</v>
      </c>
      <c r="P168" s="133">
        <f>O168*H168</f>
        <v>0</v>
      </c>
      <c r="Q168" s="133">
        <v>1.0000000000000001E-5</v>
      </c>
      <c r="R168" s="133">
        <f>Q168*H168</f>
        <v>7.6600000000000005E-5</v>
      </c>
      <c r="S168" s="133">
        <v>0</v>
      </c>
      <c r="T168" s="134">
        <f>S168*H168</f>
        <v>0</v>
      </c>
      <c r="AR168" s="135" t="s">
        <v>260</v>
      </c>
      <c r="AT168" s="135" t="s">
        <v>223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691</v>
      </c>
    </row>
    <row r="169" spans="2:65" s="1" customFormat="1" ht="11.25">
      <c r="B169" s="28"/>
      <c r="D169" s="137" t="s">
        <v>229</v>
      </c>
      <c r="F169" s="138" t="s">
        <v>483</v>
      </c>
      <c r="I169" s="139"/>
      <c r="L169" s="28"/>
      <c r="M169" s="140"/>
      <c r="T169" s="52"/>
      <c r="AT169" s="13" t="s">
        <v>229</v>
      </c>
      <c r="AU169" s="13" t="s">
        <v>85</v>
      </c>
    </row>
    <row r="170" spans="2:65" s="1" customFormat="1" ht="16.5" customHeight="1">
      <c r="B170" s="28"/>
      <c r="C170" s="149" t="s">
        <v>346</v>
      </c>
      <c r="D170" s="149" t="s">
        <v>269</v>
      </c>
      <c r="E170" s="150" t="s">
        <v>352</v>
      </c>
      <c r="F170" s="151" t="s">
        <v>353</v>
      </c>
      <c r="G170" s="152" t="s">
        <v>338</v>
      </c>
      <c r="H170" s="153">
        <v>7.8129999999999997</v>
      </c>
      <c r="I170" s="154"/>
      <c r="J170" s="155">
        <f>ROUND(I170*H170,2)</f>
        <v>0</v>
      </c>
      <c r="K170" s="156"/>
      <c r="L170" s="157"/>
      <c r="M170" s="158" t="s">
        <v>1</v>
      </c>
      <c r="N170" s="159" t="s">
        <v>42</v>
      </c>
      <c r="P170" s="133">
        <f>O170*H170</f>
        <v>0</v>
      </c>
      <c r="Q170" s="133">
        <v>8.0000000000000007E-5</v>
      </c>
      <c r="R170" s="133">
        <f>Q170*H170</f>
        <v>6.2503999999999999E-4</v>
      </c>
      <c r="S170" s="133">
        <v>0</v>
      </c>
      <c r="T170" s="134">
        <f>S170*H170</f>
        <v>0</v>
      </c>
      <c r="AR170" s="135" t="s">
        <v>272</v>
      </c>
      <c r="AT170" s="135" t="s">
        <v>269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692</v>
      </c>
    </row>
    <row r="171" spans="2:65" s="11" customFormat="1" ht="11.25">
      <c r="B171" s="141"/>
      <c r="D171" s="142" t="s">
        <v>247</v>
      </c>
      <c r="F171" s="143" t="s">
        <v>693</v>
      </c>
      <c r="H171" s="144">
        <v>7.8129999999999997</v>
      </c>
      <c r="I171" s="145"/>
      <c r="L171" s="141"/>
      <c r="M171" s="146"/>
      <c r="T171" s="147"/>
      <c r="AT171" s="148" t="s">
        <v>247</v>
      </c>
      <c r="AU171" s="148" t="s">
        <v>85</v>
      </c>
      <c r="AV171" s="11" t="s">
        <v>87</v>
      </c>
      <c r="AW171" s="11" t="s">
        <v>4</v>
      </c>
      <c r="AX171" s="11" t="s">
        <v>85</v>
      </c>
      <c r="AY171" s="148" t="s">
        <v>222</v>
      </c>
    </row>
    <row r="172" spans="2:65" s="1" customFormat="1" ht="16.5" customHeight="1">
      <c r="B172" s="28"/>
      <c r="C172" s="123" t="s">
        <v>351</v>
      </c>
      <c r="D172" s="123" t="s">
        <v>223</v>
      </c>
      <c r="E172" s="124" t="s">
        <v>357</v>
      </c>
      <c r="F172" s="125" t="s">
        <v>358</v>
      </c>
      <c r="G172" s="126" t="s">
        <v>338</v>
      </c>
      <c r="H172" s="127">
        <v>0.9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694</v>
      </c>
    </row>
    <row r="173" spans="2:65" s="1" customFormat="1" ht="11.25">
      <c r="B173" s="28"/>
      <c r="D173" s="137" t="s">
        <v>229</v>
      </c>
      <c r="F173" s="138" t="s">
        <v>487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49" t="s">
        <v>356</v>
      </c>
      <c r="D174" s="149" t="s">
        <v>269</v>
      </c>
      <c r="E174" s="150" t="s">
        <v>362</v>
      </c>
      <c r="F174" s="151" t="s">
        <v>363</v>
      </c>
      <c r="G174" s="152" t="s">
        <v>338</v>
      </c>
      <c r="H174" s="153">
        <v>0.91800000000000004</v>
      </c>
      <c r="I174" s="154"/>
      <c r="J174" s="155">
        <f>ROUND(I174*H174,2)</f>
        <v>0</v>
      </c>
      <c r="K174" s="156"/>
      <c r="L174" s="157"/>
      <c r="M174" s="158" t="s">
        <v>1</v>
      </c>
      <c r="N174" s="159" t="s">
        <v>42</v>
      </c>
      <c r="P174" s="133">
        <f>O174*H174</f>
        <v>0</v>
      </c>
      <c r="Q174" s="133">
        <v>1.7000000000000001E-4</v>
      </c>
      <c r="R174" s="133">
        <f>Q174*H174</f>
        <v>1.5606000000000002E-4</v>
      </c>
      <c r="S174" s="133">
        <v>0</v>
      </c>
      <c r="T174" s="134">
        <f>S174*H174</f>
        <v>0</v>
      </c>
      <c r="AR174" s="135" t="s">
        <v>272</v>
      </c>
      <c r="AT174" s="135" t="s">
        <v>269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695</v>
      </c>
    </row>
    <row r="175" spans="2:65" s="11" customFormat="1" ht="11.25">
      <c r="B175" s="141"/>
      <c r="D175" s="142" t="s">
        <v>247</v>
      </c>
      <c r="F175" s="143" t="s">
        <v>539</v>
      </c>
      <c r="H175" s="144">
        <v>0.91800000000000004</v>
      </c>
      <c r="I175" s="145"/>
      <c r="L175" s="141"/>
      <c r="M175" s="146"/>
      <c r="T175" s="147"/>
      <c r="AT175" s="148" t="s">
        <v>247</v>
      </c>
      <c r="AU175" s="148" t="s">
        <v>85</v>
      </c>
      <c r="AV175" s="11" t="s">
        <v>87</v>
      </c>
      <c r="AW175" s="11" t="s">
        <v>4</v>
      </c>
      <c r="AX175" s="11" t="s">
        <v>85</v>
      </c>
      <c r="AY175" s="148" t="s">
        <v>222</v>
      </c>
    </row>
    <row r="176" spans="2:65" s="1" customFormat="1" ht="44.25" customHeight="1">
      <c r="B176" s="28"/>
      <c r="C176" s="123" t="s">
        <v>361</v>
      </c>
      <c r="D176" s="123" t="s">
        <v>223</v>
      </c>
      <c r="E176" s="124" t="s">
        <v>367</v>
      </c>
      <c r="F176" s="125" t="s">
        <v>368</v>
      </c>
      <c r="G176" s="126" t="s">
        <v>302</v>
      </c>
      <c r="H176" s="160"/>
      <c r="I176" s="128"/>
      <c r="J176" s="129">
        <f>ROUND(I176*H176,2)</f>
        <v>0</v>
      </c>
      <c r="K176" s="130"/>
      <c r="L176" s="28"/>
      <c r="M176" s="131" t="s">
        <v>1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260</v>
      </c>
      <c r="AT176" s="135" t="s">
        <v>223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696</v>
      </c>
    </row>
    <row r="177" spans="2:65" s="1" customFormat="1" ht="11.25">
      <c r="B177" s="28"/>
      <c r="D177" s="137" t="s">
        <v>229</v>
      </c>
      <c r="F177" s="138" t="s">
        <v>491</v>
      </c>
      <c r="I177" s="139"/>
      <c r="L177" s="28"/>
      <c r="M177" s="140"/>
      <c r="T177" s="52"/>
      <c r="AT177" s="13" t="s">
        <v>229</v>
      </c>
      <c r="AU177" s="13" t="s">
        <v>85</v>
      </c>
    </row>
    <row r="178" spans="2:65" s="10" customFormat="1" ht="25.9" customHeight="1">
      <c r="B178" s="113"/>
      <c r="D178" s="114" t="s">
        <v>76</v>
      </c>
      <c r="E178" s="115" t="s">
        <v>371</v>
      </c>
      <c r="F178" s="115" t="s">
        <v>372</v>
      </c>
      <c r="I178" s="116"/>
      <c r="J178" s="117">
        <f>BK178</f>
        <v>0</v>
      </c>
      <c r="L178" s="113"/>
      <c r="M178" s="118"/>
      <c r="P178" s="119">
        <f>SUM(P179:P185)</f>
        <v>0</v>
      </c>
      <c r="R178" s="119">
        <f>SUM(R179:R185)</f>
        <v>5.082000000000001E-4</v>
      </c>
      <c r="T178" s="120">
        <f>SUM(T179:T185)</f>
        <v>0</v>
      </c>
      <c r="AR178" s="114" t="s">
        <v>87</v>
      </c>
      <c r="AT178" s="121" t="s">
        <v>76</v>
      </c>
      <c r="AU178" s="121" t="s">
        <v>77</v>
      </c>
      <c r="AY178" s="114" t="s">
        <v>222</v>
      </c>
      <c r="BK178" s="122">
        <f>SUM(BK179:BK185)</f>
        <v>0</v>
      </c>
    </row>
    <row r="179" spans="2:65" s="1" customFormat="1" ht="37.9" customHeight="1">
      <c r="B179" s="28"/>
      <c r="C179" s="123" t="s">
        <v>366</v>
      </c>
      <c r="D179" s="123" t="s">
        <v>223</v>
      </c>
      <c r="E179" s="124" t="s">
        <v>374</v>
      </c>
      <c r="F179" s="125" t="s">
        <v>375</v>
      </c>
      <c r="G179" s="126" t="s">
        <v>226</v>
      </c>
      <c r="H179" s="127">
        <v>1.21</v>
      </c>
      <c r="I179" s="128"/>
      <c r="J179" s="129">
        <f>ROUND(I179*H179,2)</f>
        <v>0</v>
      </c>
      <c r="K179" s="130"/>
      <c r="L179" s="28"/>
      <c r="M179" s="131" t="s">
        <v>1</v>
      </c>
      <c r="N179" s="132" t="s">
        <v>42</v>
      </c>
      <c r="P179" s="133">
        <f>O179*H179</f>
        <v>0</v>
      </c>
      <c r="Q179" s="133">
        <v>8.0000000000000007E-5</v>
      </c>
      <c r="R179" s="133">
        <f>Q179*H179</f>
        <v>9.6800000000000008E-5</v>
      </c>
      <c r="S179" s="133">
        <v>0</v>
      </c>
      <c r="T179" s="134">
        <f>S179*H179</f>
        <v>0</v>
      </c>
      <c r="AR179" s="135" t="s">
        <v>260</v>
      </c>
      <c r="AT179" s="135" t="s">
        <v>223</v>
      </c>
      <c r="AU179" s="135" t="s">
        <v>85</v>
      </c>
      <c r="AY179" s="13" t="s">
        <v>222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3" t="s">
        <v>85</v>
      </c>
      <c r="BK179" s="136">
        <f>ROUND(I179*H179,2)</f>
        <v>0</v>
      </c>
      <c r="BL179" s="13" t="s">
        <v>260</v>
      </c>
      <c r="BM179" s="135" t="s">
        <v>697</v>
      </c>
    </row>
    <row r="180" spans="2:65" s="1" customFormat="1" ht="11.25">
      <c r="B180" s="28"/>
      <c r="D180" s="137" t="s">
        <v>229</v>
      </c>
      <c r="F180" s="138" t="s">
        <v>583</v>
      </c>
      <c r="I180" s="139"/>
      <c r="L180" s="28"/>
      <c r="M180" s="140"/>
      <c r="T180" s="52"/>
      <c r="AT180" s="13" t="s">
        <v>229</v>
      </c>
      <c r="AU180" s="13" t="s">
        <v>85</v>
      </c>
    </row>
    <row r="181" spans="2:65" s="11" customFormat="1" ht="11.25">
      <c r="B181" s="141"/>
      <c r="D181" s="142" t="s">
        <v>247</v>
      </c>
      <c r="E181" s="148" t="s">
        <v>1</v>
      </c>
      <c r="F181" s="143" t="s">
        <v>378</v>
      </c>
      <c r="H181" s="144">
        <v>1.21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32</v>
      </c>
      <c r="AX181" s="11" t="s">
        <v>85</v>
      </c>
      <c r="AY181" s="148" t="s">
        <v>222</v>
      </c>
    </row>
    <row r="182" spans="2:65" s="1" customFormat="1" ht="24.2" customHeight="1">
      <c r="B182" s="28"/>
      <c r="C182" s="123" t="s">
        <v>373</v>
      </c>
      <c r="D182" s="123" t="s">
        <v>223</v>
      </c>
      <c r="E182" s="124" t="s">
        <v>380</v>
      </c>
      <c r="F182" s="125" t="s">
        <v>381</v>
      </c>
      <c r="G182" s="126" t="s">
        <v>226</v>
      </c>
      <c r="H182" s="127">
        <v>1.21</v>
      </c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1.7000000000000001E-4</v>
      </c>
      <c r="R182" s="133">
        <f>Q182*H182</f>
        <v>2.0570000000000001E-4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698</v>
      </c>
    </row>
    <row r="183" spans="2:65" s="1" customFormat="1" ht="11.25">
      <c r="B183" s="28"/>
      <c r="D183" s="137" t="s">
        <v>229</v>
      </c>
      <c r="F183" s="138" t="s">
        <v>585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" customFormat="1" ht="24.2" customHeight="1">
      <c r="B184" s="28"/>
      <c r="C184" s="123" t="s">
        <v>379</v>
      </c>
      <c r="D184" s="123" t="s">
        <v>223</v>
      </c>
      <c r="E184" s="124" t="s">
        <v>385</v>
      </c>
      <c r="F184" s="125" t="s">
        <v>386</v>
      </c>
      <c r="G184" s="126" t="s">
        <v>226</v>
      </c>
      <c r="H184" s="127">
        <v>1.21</v>
      </c>
      <c r="I184" s="128"/>
      <c r="J184" s="129">
        <f>ROUND(I184*H184,2)</f>
        <v>0</v>
      </c>
      <c r="K184" s="130"/>
      <c r="L184" s="28"/>
      <c r="M184" s="131" t="s">
        <v>1</v>
      </c>
      <c r="N184" s="132" t="s">
        <v>42</v>
      </c>
      <c r="P184" s="133">
        <f>O184*H184</f>
        <v>0</v>
      </c>
      <c r="Q184" s="133">
        <v>1.7000000000000001E-4</v>
      </c>
      <c r="R184" s="133">
        <f>Q184*H184</f>
        <v>2.0570000000000001E-4</v>
      </c>
      <c r="S184" s="133">
        <v>0</v>
      </c>
      <c r="T184" s="134">
        <f>S184*H184</f>
        <v>0</v>
      </c>
      <c r="AR184" s="135" t="s">
        <v>260</v>
      </c>
      <c r="AT184" s="135" t="s">
        <v>223</v>
      </c>
      <c r="AU184" s="135" t="s">
        <v>85</v>
      </c>
      <c r="AY184" s="13" t="s">
        <v>222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3" t="s">
        <v>85</v>
      </c>
      <c r="BK184" s="136">
        <f>ROUND(I184*H184,2)</f>
        <v>0</v>
      </c>
      <c r="BL184" s="13" t="s">
        <v>260</v>
      </c>
      <c r="BM184" s="135" t="s">
        <v>699</v>
      </c>
    </row>
    <row r="185" spans="2:65" s="1" customFormat="1" ht="11.25">
      <c r="B185" s="28"/>
      <c r="D185" s="137" t="s">
        <v>229</v>
      </c>
      <c r="F185" s="138" t="s">
        <v>587</v>
      </c>
      <c r="I185" s="139"/>
      <c r="L185" s="28"/>
      <c r="M185" s="140"/>
      <c r="T185" s="52"/>
      <c r="AT185" s="13" t="s">
        <v>229</v>
      </c>
      <c r="AU185" s="13" t="s">
        <v>85</v>
      </c>
    </row>
    <row r="186" spans="2:65" s="10" customFormat="1" ht="25.9" customHeight="1">
      <c r="B186" s="113"/>
      <c r="D186" s="114" t="s">
        <v>76</v>
      </c>
      <c r="E186" s="115" t="s">
        <v>389</v>
      </c>
      <c r="F186" s="115" t="s">
        <v>390</v>
      </c>
      <c r="I186" s="116"/>
      <c r="J186" s="117">
        <f>BK186</f>
        <v>0</v>
      </c>
      <c r="L186" s="113"/>
      <c r="M186" s="118"/>
      <c r="P186" s="119">
        <f>SUM(P187:P198)</f>
        <v>0</v>
      </c>
      <c r="R186" s="119">
        <f>SUM(R187:R198)</f>
        <v>4.8489999999999998E-2</v>
      </c>
      <c r="T186" s="120">
        <f>SUM(T187:T198)</f>
        <v>9.5806999999999993E-3</v>
      </c>
      <c r="AR186" s="114" t="s">
        <v>87</v>
      </c>
      <c r="AT186" s="121" t="s">
        <v>76</v>
      </c>
      <c r="AU186" s="121" t="s">
        <v>77</v>
      </c>
      <c r="AY186" s="114" t="s">
        <v>222</v>
      </c>
      <c r="BK186" s="122">
        <f>SUM(BK187:BK198)</f>
        <v>0</v>
      </c>
    </row>
    <row r="187" spans="2:65" s="1" customFormat="1" ht="16.5" customHeight="1">
      <c r="B187" s="28"/>
      <c r="C187" s="123" t="s">
        <v>384</v>
      </c>
      <c r="D187" s="123" t="s">
        <v>223</v>
      </c>
      <c r="E187" s="124" t="s">
        <v>391</v>
      </c>
      <c r="F187" s="125" t="s">
        <v>392</v>
      </c>
      <c r="G187" s="126" t="s">
        <v>226</v>
      </c>
      <c r="H187" s="127">
        <v>30.5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1E-3</v>
      </c>
      <c r="R187" s="133">
        <f>Q187*H187</f>
        <v>3.0499999999999999E-2</v>
      </c>
      <c r="S187" s="133">
        <v>3.1E-4</v>
      </c>
      <c r="T187" s="134">
        <f>S187*H187</f>
        <v>9.4549999999999999E-3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700</v>
      </c>
    </row>
    <row r="188" spans="2:65" s="1" customFormat="1" ht="11.25">
      <c r="B188" s="28"/>
      <c r="D188" s="137" t="s">
        <v>229</v>
      </c>
      <c r="F188" s="138" t="s">
        <v>493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272</v>
      </c>
      <c r="D189" s="123" t="s">
        <v>223</v>
      </c>
      <c r="E189" s="124" t="s">
        <v>396</v>
      </c>
      <c r="F189" s="125" t="s">
        <v>397</v>
      </c>
      <c r="G189" s="126" t="s">
        <v>226</v>
      </c>
      <c r="H189" s="127">
        <v>30.5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701</v>
      </c>
    </row>
    <row r="190" spans="2:65" s="1" customFormat="1" ht="11.25">
      <c r="B190" s="28"/>
      <c r="D190" s="137" t="s">
        <v>229</v>
      </c>
      <c r="F190" s="138" t="s">
        <v>495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24.2" customHeight="1">
      <c r="B191" s="28"/>
      <c r="C191" s="123" t="s">
        <v>395</v>
      </c>
      <c r="D191" s="123" t="s">
        <v>223</v>
      </c>
      <c r="E191" s="124" t="s">
        <v>401</v>
      </c>
      <c r="F191" s="125" t="s">
        <v>402</v>
      </c>
      <c r="G191" s="126" t="s">
        <v>226</v>
      </c>
      <c r="H191" s="127">
        <v>4.1900000000000004</v>
      </c>
      <c r="I191" s="128"/>
      <c r="J191" s="129">
        <f>ROUND(I191*H191,2)</f>
        <v>0</v>
      </c>
      <c r="K191" s="130"/>
      <c r="L191" s="28"/>
      <c r="M191" s="131" t="s">
        <v>1</v>
      </c>
      <c r="N191" s="132" t="s">
        <v>42</v>
      </c>
      <c r="P191" s="133">
        <f>O191*H191</f>
        <v>0</v>
      </c>
      <c r="Q191" s="133">
        <v>0</v>
      </c>
      <c r="R191" s="133">
        <f>Q191*H191</f>
        <v>0</v>
      </c>
      <c r="S191" s="133">
        <v>3.0000000000000001E-5</v>
      </c>
      <c r="T191" s="134">
        <f>S191*H191</f>
        <v>1.2570000000000002E-4</v>
      </c>
      <c r="AR191" s="135" t="s">
        <v>260</v>
      </c>
      <c r="AT191" s="135" t="s">
        <v>223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702</v>
      </c>
    </row>
    <row r="192" spans="2:65" s="1" customFormat="1" ht="11.25">
      <c r="B192" s="28"/>
      <c r="D192" s="137" t="s">
        <v>229</v>
      </c>
      <c r="F192" s="138" t="s">
        <v>404</v>
      </c>
      <c r="I192" s="139"/>
      <c r="L192" s="28"/>
      <c r="M192" s="140"/>
      <c r="T192" s="52"/>
      <c r="AT192" s="13" t="s">
        <v>229</v>
      </c>
      <c r="AU192" s="13" t="s">
        <v>85</v>
      </c>
    </row>
    <row r="193" spans="2:65" s="1" customFormat="1" ht="16.5" customHeight="1">
      <c r="B193" s="28"/>
      <c r="C193" s="149" t="s">
        <v>400</v>
      </c>
      <c r="D193" s="149" t="s">
        <v>269</v>
      </c>
      <c r="E193" s="150" t="s">
        <v>406</v>
      </c>
      <c r="F193" s="151" t="s">
        <v>407</v>
      </c>
      <c r="G193" s="152" t="s">
        <v>226</v>
      </c>
      <c r="H193" s="153">
        <v>4.4000000000000004</v>
      </c>
      <c r="I193" s="154"/>
      <c r="J193" s="155">
        <f>ROUND(I193*H193,2)</f>
        <v>0</v>
      </c>
      <c r="K193" s="156"/>
      <c r="L193" s="157"/>
      <c r="M193" s="158" t="s">
        <v>1</v>
      </c>
      <c r="N193" s="159" t="s">
        <v>42</v>
      </c>
      <c r="P193" s="133">
        <f>O193*H193</f>
        <v>0</v>
      </c>
      <c r="Q193" s="133">
        <v>8.9999999999999998E-4</v>
      </c>
      <c r="R193" s="133">
        <f>Q193*H193</f>
        <v>3.96E-3</v>
      </c>
      <c r="S193" s="133">
        <v>0</v>
      </c>
      <c r="T193" s="134">
        <f>S193*H193</f>
        <v>0</v>
      </c>
      <c r="AR193" s="135" t="s">
        <v>272</v>
      </c>
      <c r="AT193" s="135" t="s">
        <v>269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703</v>
      </c>
    </row>
    <row r="194" spans="2:65" s="11" customFormat="1" ht="11.25">
      <c r="B194" s="141"/>
      <c r="D194" s="142" t="s">
        <v>247</v>
      </c>
      <c r="F194" s="143" t="s">
        <v>704</v>
      </c>
      <c r="H194" s="144">
        <v>4.4000000000000004</v>
      </c>
      <c r="I194" s="145"/>
      <c r="L194" s="141"/>
      <c r="M194" s="146"/>
      <c r="T194" s="147"/>
      <c r="AT194" s="148" t="s">
        <v>247</v>
      </c>
      <c r="AU194" s="148" t="s">
        <v>85</v>
      </c>
      <c r="AV194" s="11" t="s">
        <v>87</v>
      </c>
      <c r="AW194" s="11" t="s">
        <v>4</v>
      </c>
      <c r="AX194" s="11" t="s">
        <v>85</v>
      </c>
      <c r="AY194" s="148" t="s">
        <v>222</v>
      </c>
    </row>
    <row r="195" spans="2:65" s="1" customFormat="1" ht="33" customHeight="1">
      <c r="B195" s="28"/>
      <c r="C195" s="123" t="s">
        <v>405</v>
      </c>
      <c r="D195" s="123" t="s">
        <v>223</v>
      </c>
      <c r="E195" s="124" t="s">
        <v>411</v>
      </c>
      <c r="F195" s="125" t="s">
        <v>412</v>
      </c>
      <c r="G195" s="126" t="s">
        <v>226</v>
      </c>
      <c r="H195" s="127">
        <v>30.5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2.0000000000000001E-4</v>
      </c>
      <c r="R195" s="133">
        <f>Q195*H195</f>
        <v>6.1000000000000004E-3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705</v>
      </c>
    </row>
    <row r="196" spans="2:65" s="1" customFormat="1" ht="11.25">
      <c r="B196" s="28"/>
      <c r="D196" s="137" t="s">
        <v>229</v>
      </c>
      <c r="F196" s="138" t="s">
        <v>500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" customFormat="1" ht="37.9" customHeight="1">
      <c r="B197" s="28"/>
      <c r="C197" s="123" t="s">
        <v>410</v>
      </c>
      <c r="D197" s="123" t="s">
        <v>223</v>
      </c>
      <c r="E197" s="124" t="s">
        <v>416</v>
      </c>
      <c r="F197" s="125" t="s">
        <v>417</v>
      </c>
      <c r="G197" s="126" t="s">
        <v>226</v>
      </c>
      <c r="H197" s="127">
        <v>30.5</v>
      </c>
      <c r="I197" s="128"/>
      <c r="J197" s="129">
        <f>ROUND(I197*H197,2)</f>
        <v>0</v>
      </c>
      <c r="K197" s="130"/>
      <c r="L197" s="28"/>
      <c r="M197" s="131" t="s">
        <v>1</v>
      </c>
      <c r="N197" s="132" t="s">
        <v>42</v>
      </c>
      <c r="P197" s="133">
        <f>O197*H197</f>
        <v>0</v>
      </c>
      <c r="Q197" s="133">
        <v>2.5999999999999998E-4</v>
      </c>
      <c r="R197" s="133">
        <f>Q197*H197</f>
        <v>7.9299999999999995E-3</v>
      </c>
      <c r="S197" s="133">
        <v>0</v>
      </c>
      <c r="T197" s="134">
        <f>S197*H197</f>
        <v>0</v>
      </c>
      <c r="AR197" s="135" t="s">
        <v>260</v>
      </c>
      <c r="AT197" s="135" t="s">
        <v>223</v>
      </c>
      <c r="AU197" s="135" t="s">
        <v>85</v>
      </c>
      <c r="AY197" s="13" t="s">
        <v>222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3" t="s">
        <v>85</v>
      </c>
      <c r="BK197" s="136">
        <f>ROUND(I197*H197,2)</f>
        <v>0</v>
      </c>
      <c r="BL197" s="13" t="s">
        <v>260</v>
      </c>
      <c r="BM197" s="135" t="s">
        <v>706</v>
      </c>
    </row>
    <row r="198" spans="2:65" s="1" customFormat="1" ht="11.25">
      <c r="B198" s="28"/>
      <c r="D198" s="137" t="s">
        <v>229</v>
      </c>
      <c r="F198" s="138" t="s">
        <v>502</v>
      </c>
      <c r="I198" s="139"/>
      <c r="L198" s="28"/>
      <c r="M198" s="161"/>
      <c r="N198" s="162"/>
      <c r="O198" s="162"/>
      <c r="P198" s="162"/>
      <c r="Q198" s="162"/>
      <c r="R198" s="162"/>
      <c r="S198" s="162"/>
      <c r="T198" s="163"/>
      <c r="AT198" s="13" t="s">
        <v>229</v>
      </c>
      <c r="AU198" s="13" t="s">
        <v>85</v>
      </c>
    </row>
    <row r="199" spans="2:65" s="1" customFormat="1" ht="6.95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8"/>
    </row>
  </sheetData>
  <sheetProtection algorithmName="SHA-512" hashValue="YihxQr9M63Xpz+95agOmRpckuoqnXmqOyPi1QcXSQolckc27eCeBQsdyY/XwvPtm6qwFyfT9mPA/Cs2Eg3KROw==" saltValue="iHFtnfBiVF2drhu15Y5CNHAViC0FsgPTjroSqA436g4rFwbL6F78XlYfq1c0MnhpCGH4vJkaQE/s2yFd+U/sBQ==" spinCount="100000" sheet="1" objects="1" scenarios="1" formatColumns="0" formatRows="0" autoFilter="0"/>
  <autoFilter ref="C121:K198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700-000000000000}"/>
    <hyperlink ref="F128" r:id="rId2" xr:uid="{00000000-0004-0000-0700-000001000000}"/>
    <hyperlink ref="F130" r:id="rId3" xr:uid="{00000000-0004-0000-0700-000002000000}"/>
    <hyperlink ref="F132" r:id="rId4" xr:uid="{00000000-0004-0000-0700-000003000000}"/>
    <hyperlink ref="F135" r:id="rId5" xr:uid="{00000000-0004-0000-0700-000004000000}"/>
    <hyperlink ref="F138" r:id="rId6" xr:uid="{00000000-0004-0000-0700-000005000000}"/>
    <hyperlink ref="F140" r:id="rId7" xr:uid="{00000000-0004-0000-0700-000006000000}"/>
    <hyperlink ref="F143" r:id="rId8" xr:uid="{00000000-0004-0000-0700-000007000000}"/>
    <hyperlink ref="F147" r:id="rId9" xr:uid="{00000000-0004-0000-0700-000008000000}"/>
    <hyperlink ref="F150" r:id="rId10" xr:uid="{00000000-0004-0000-0700-000009000000}"/>
    <hyperlink ref="F153" r:id="rId11" xr:uid="{00000000-0004-0000-0700-00000A000000}"/>
    <hyperlink ref="F155" r:id="rId12" xr:uid="{00000000-0004-0000-0700-00000B000000}"/>
    <hyperlink ref="F157" r:id="rId13" xr:uid="{00000000-0004-0000-0700-00000C000000}"/>
    <hyperlink ref="F159" r:id="rId14" xr:uid="{00000000-0004-0000-0700-00000D000000}"/>
    <hyperlink ref="F161" r:id="rId15" xr:uid="{00000000-0004-0000-0700-00000E000000}"/>
    <hyperlink ref="F165" r:id="rId16" xr:uid="{00000000-0004-0000-0700-00000F000000}"/>
    <hyperlink ref="F167" r:id="rId17" xr:uid="{00000000-0004-0000-0700-000010000000}"/>
    <hyperlink ref="F169" r:id="rId18" xr:uid="{00000000-0004-0000-0700-000011000000}"/>
    <hyperlink ref="F173" r:id="rId19" xr:uid="{00000000-0004-0000-0700-000012000000}"/>
    <hyperlink ref="F177" r:id="rId20" xr:uid="{00000000-0004-0000-0700-000013000000}"/>
    <hyperlink ref="F180" r:id="rId21" xr:uid="{00000000-0004-0000-0700-000014000000}"/>
    <hyperlink ref="F183" r:id="rId22" xr:uid="{00000000-0004-0000-0700-000015000000}"/>
    <hyperlink ref="F185" r:id="rId23" xr:uid="{00000000-0004-0000-0700-000016000000}"/>
    <hyperlink ref="F188" r:id="rId24" xr:uid="{00000000-0004-0000-0700-000017000000}"/>
    <hyperlink ref="F190" r:id="rId25" xr:uid="{00000000-0004-0000-0700-000018000000}"/>
    <hyperlink ref="F192" r:id="rId26" xr:uid="{00000000-0004-0000-0700-000019000000}"/>
    <hyperlink ref="F196" r:id="rId27" xr:uid="{00000000-0004-0000-0700-00001A000000}"/>
    <hyperlink ref="F198" r:id="rId28" xr:uid="{00000000-0004-0000-07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193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6" t="str">
        <f>'Rekapitulace stavby'!K6</f>
        <v>NÁŠLAPNÉ VRSTVY, AKUST. PODHLEDY, VÝMALBA A VÝMĚNA ZASKLENÍ MŠ A ZŠ.17.LISTOPADU</v>
      </c>
      <c r="F7" s="207"/>
      <c r="G7" s="207"/>
      <c r="H7" s="207"/>
      <c r="L7" s="16"/>
    </row>
    <row r="8" spans="2:46" s="1" customFormat="1" ht="12" customHeight="1">
      <c r="B8" s="28"/>
      <c r="D8" s="23" t="s">
        <v>194</v>
      </c>
      <c r="L8" s="28"/>
    </row>
    <row r="9" spans="2:46" s="1" customFormat="1" ht="16.5" customHeight="1">
      <c r="B9" s="28"/>
      <c r="E9" s="202" t="s">
        <v>707</v>
      </c>
      <c r="F9" s="208"/>
      <c r="G9" s="208"/>
      <c r="H9" s="20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4. 4. 2025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9" t="str">
        <f>'Rekapitulace stavby'!E14</f>
        <v>Vyplň údaj</v>
      </c>
      <c r="F18" s="171"/>
      <c r="G18" s="171"/>
      <c r="H18" s="171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">
        <v>34</v>
      </c>
      <c r="L23" s="28"/>
    </row>
    <row r="24" spans="2:12" s="1" customFormat="1" ht="18" customHeight="1">
      <c r="B24" s="28"/>
      <c r="E24" s="21" t="s">
        <v>35</v>
      </c>
      <c r="I24" s="23" t="s">
        <v>27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7">
        <f>ROUND((SUM(BE125:BE201)),  2)</f>
        <v>0</v>
      </c>
      <c r="I33" s="88">
        <v>0.21</v>
      </c>
      <c r="J33" s="87">
        <f>ROUND(((SUM(BE125:BE201))*I33),  2)</f>
        <v>0</v>
      </c>
      <c r="L33" s="28"/>
    </row>
    <row r="34" spans="2:12" s="1" customFormat="1" ht="14.45" customHeight="1">
      <c r="B34" s="28"/>
      <c r="E34" s="23" t="s">
        <v>43</v>
      </c>
      <c r="F34" s="87">
        <f>ROUND((SUM(BF125:BF201)),  2)</f>
        <v>0</v>
      </c>
      <c r="I34" s="88">
        <v>0.12</v>
      </c>
      <c r="J34" s="87">
        <f>ROUND(((SUM(BF125:BF201))*I34),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7">
        <f>ROUND((SUM(BG125:BG201)),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7">
        <f>ROUND((SUM(BH125:BH201)),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7">
        <f>ROUND((SUM(BI125:BI201)),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6" t="str">
        <f>E7</f>
        <v>NÁŠLAPNÉ VRSTVY, AKUST. PODHLEDY, VÝMALBA A VÝMĚNA ZASKLENÍ MŠ A ZŠ.17.LISTOPADU</v>
      </c>
      <c r="F85" s="207"/>
      <c r="G85" s="207"/>
      <c r="H85" s="207"/>
      <c r="L85" s="28"/>
    </row>
    <row r="86" spans="2:47" s="1" customFormat="1" ht="12" customHeight="1">
      <c r="B86" s="28"/>
      <c r="C86" s="23" t="s">
        <v>194</v>
      </c>
      <c r="L86" s="28"/>
    </row>
    <row r="87" spans="2:47" s="1" customFormat="1" ht="16.5" customHeight="1">
      <c r="B87" s="28"/>
      <c r="E87" s="202" t="str">
        <f>E9</f>
        <v>209 - Místnost č.209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4. 4. 2025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Kopřivnice</v>
      </c>
      <c r="I91" s="23" t="s">
        <v>30</v>
      </c>
      <c r="J91" s="26" t="str">
        <f>E21</f>
        <v>Ing. Jan Stuchlík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Ladislav Pekárek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197</v>
      </c>
      <c r="D94" s="89"/>
      <c r="E94" s="89"/>
      <c r="F94" s="89"/>
      <c r="G94" s="89"/>
      <c r="H94" s="89"/>
      <c r="I94" s="89"/>
      <c r="J94" s="98" t="s">
        <v>198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199</v>
      </c>
      <c r="J96" s="62">
        <f>J125</f>
        <v>0</v>
      </c>
      <c r="L96" s="28"/>
      <c r="AU96" s="13" t="s">
        <v>200</v>
      </c>
    </row>
    <row r="97" spans="2:12" s="8" customFormat="1" ht="24.95" customHeight="1">
      <c r="B97" s="100"/>
      <c r="D97" s="101" t="s">
        <v>201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8" customFormat="1" ht="24.95" customHeight="1">
      <c r="B98" s="100"/>
      <c r="D98" s="101" t="s">
        <v>202</v>
      </c>
      <c r="E98" s="102"/>
      <c r="F98" s="102"/>
      <c r="G98" s="102"/>
      <c r="H98" s="102"/>
      <c r="I98" s="102"/>
      <c r="J98" s="103">
        <f>J130</f>
        <v>0</v>
      </c>
      <c r="L98" s="100"/>
    </row>
    <row r="99" spans="2:12" s="8" customFormat="1" ht="24.95" customHeight="1">
      <c r="B99" s="100"/>
      <c r="D99" s="101" t="s">
        <v>421</v>
      </c>
      <c r="E99" s="102"/>
      <c r="F99" s="102"/>
      <c r="G99" s="102"/>
      <c r="H99" s="102"/>
      <c r="I99" s="102"/>
      <c r="J99" s="103">
        <f>J140</f>
        <v>0</v>
      </c>
      <c r="L99" s="100"/>
    </row>
    <row r="100" spans="2:12" s="8" customFormat="1" ht="24.95" customHeight="1">
      <c r="B100" s="100"/>
      <c r="D100" s="101" t="s">
        <v>422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8" customFormat="1" ht="24.95" customHeight="1">
      <c r="B101" s="100"/>
      <c r="D101" s="101" t="s">
        <v>203</v>
      </c>
      <c r="E101" s="102"/>
      <c r="F101" s="102"/>
      <c r="G101" s="102"/>
      <c r="H101" s="102"/>
      <c r="I101" s="102"/>
      <c r="J101" s="103">
        <f>J154</f>
        <v>0</v>
      </c>
      <c r="L101" s="100"/>
    </row>
    <row r="102" spans="2:12" s="8" customFormat="1" ht="24.95" customHeight="1">
      <c r="B102" s="100"/>
      <c r="D102" s="101" t="s">
        <v>204</v>
      </c>
      <c r="E102" s="102"/>
      <c r="F102" s="102"/>
      <c r="G102" s="102"/>
      <c r="H102" s="102"/>
      <c r="I102" s="102"/>
      <c r="J102" s="103">
        <f>J157</f>
        <v>0</v>
      </c>
      <c r="L102" s="100"/>
    </row>
    <row r="103" spans="2:12" s="8" customFormat="1" ht="24.95" customHeight="1">
      <c r="B103" s="100"/>
      <c r="D103" s="101" t="s">
        <v>206</v>
      </c>
      <c r="E103" s="102"/>
      <c r="F103" s="102"/>
      <c r="G103" s="102"/>
      <c r="H103" s="102"/>
      <c r="I103" s="102"/>
      <c r="J103" s="103">
        <f>J184</f>
        <v>0</v>
      </c>
      <c r="L103" s="100"/>
    </row>
    <row r="104" spans="2:12" s="8" customFormat="1" ht="24.95" customHeight="1">
      <c r="B104" s="100"/>
      <c r="D104" s="101" t="s">
        <v>423</v>
      </c>
      <c r="E104" s="102"/>
      <c r="F104" s="102"/>
      <c r="G104" s="102"/>
      <c r="H104" s="102"/>
      <c r="I104" s="102"/>
      <c r="J104" s="103">
        <f>J197</f>
        <v>0</v>
      </c>
      <c r="L104" s="100"/>
    </row>
    <row r="105" spans="2:12" s="8" customFormat="1" ht="24.95" customHeight="1">
      <c r="B105" s="100"/>
      <c r="D105" s="101" t="s">
        <v>424</v>
      </c>
      <c r="E105" s="102"/>
      <c r="F105" s="102"/>
      <c r="G105" s="102"/>
      <c r="H105" s="102"/>
      <c r="I105" s="102"/>
      <c r="J105" s="103">
        <f>J199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207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26.25" customHeight="1">
      <c r="B115" s="28"/>
      <c r="E115" s="206" t="str">
        <f>E7</f>
        <v>NÁŠLAPNÉ VRSTVY, AKUST. PODHLEDY, VÝMALBA A VÝMĚNA ZASKLENÍ MŠ A ZŠ.17.LISTOPADU</v>
      </c>
      <c r="F115" s="207"/>
      <c r="G115" s="207"/>
      <c r="H115" s="207"/>
      <c r="L115" s="28"/>
    </row>
    <row r="116" spans="2:65" s="1" customFormat="1" ht="12" customHeight="1">
      <c r="B116" s="28"/>
      <c r="C116" s="23" t="s">
        <v>194</v>
      </c>
      <c r="L116" s="28"/>
    </row>
    <row r="117" spans="2:65" s="1" customFormat="1" ht="16.5" customHeight="1">
      <c r="B117" s="28"/>
      <c r="E117" s="202" t="str">
        <f>E9</f>
        <v>209 - Místnost č.209</v>
      </c>
      <c r="F117" s="208"/>
      <c r="G117" s="208"/>
      <c r="H117" s="20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4. 4. 2025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>Město Kopřivnice</v>
      </c>
      <c r="I121" s="23" t="s">
        <v>30</v>
      </c>
      <c r="J121" s="26" t="str">
        <f>E21</f>
        <v>Ing. Jan Stuchlík</v>
      </c>
      <c r="L121" s="28"/>
    </row>
    <row r="122" spans="2:65" s="1" customFormat="1" ht="15.2" customHeight="1">
      <c r="B122" s="28"/>
      <c r="C122" s="23" t="s">
        <v>28</v>
      </c>
      <c r="F122" s="21" t="str">
        <f>IF(E18="","",E18)</f>
        <v>Vyplň údaj</v>
      </c>
      <c r="I122" s="23" t="s">
        <v>33</v>
      </c>
      <c r="J122" s="26" t="str">
        <f>E24</f>
        <v>Ladislav Pekárek</v>
      </c>
      <c r="L122" s="28"/>
    </row>
    <row r="123" spans="2:65" s="1" customFormat="1" ht="10.35" customHeight="1">
      <c r="B123" s="28"/>
      <c r="L123" s="28"/>
    </row>
    <row r="124" spans="2:65" s="9" customFormat="1" ht="29.25" customHeight="1">
      <c r="B124" s="104"/>
      <c r="C124" s="105" t="s">
        <v>208</v>
      </c>
      <c r="D124" s="106" t="s">
        <v>62</v>
      </c>
      <c r="E124" s="106" t="s">
        <v>58</v>
      </c>
      <c r="F124" s="106" t="s">
        <v>59</v>
      </c>
      <c r="G124" s="106" t="s">
        <v>209</v>
      </c>
      <c r="H124" s="106" t="s">
        <v>210</v>
      </c>
      <c r="I124" s="106" t="s">
        <v>211</v>
      </c>
      <c r="J124" s="107" t="s">
        <v>198</v>
      </c>
      <c r="K124" s="108" t="s">
        <v>212</v>
      </c>
      <c r="L124" s="104"/>
      <c r="M124" s="55" t="s">
        <v>1</v>
      </c>
      <c r="N124" s="56" t="s">
        <v>41</v>
      </c>
      <c r="O124" s="56" t="s">
        <v>213</v>
      </c>
      <c r="P124" s="56" t="s">
        <v>214</v>
      </c>
      <c r="Q124" s="56" t="s">
        <v>215</v>
      </c>
      <c r="R124" s="56" t="s">
        <v>216</v>
      </c>
      <c r="S124" s="56" t="s">
        <v>217</v>
      </c>
      <c r="T124" s="57" t="s">
        <v>218</v>
      </c>
    </row>
    <row r="125" spans="2:65" s="1" customFormat="1" ht="22.9" customHeight="1">
      <c r="B125" s="28"/>
      <c r="C125" s="60" t="s">
        <v>219</v>
      </c>
      <c r="J125" s="109">
        <f>BK125</f>
        <v>0</v>
      </c>
      <c r="L125" s="28"/>
      <c r="M125" s="58"/>
      <c r="N125" s="49"/>
      <c r="O125" s="49"/>
      <c r="P125" s="110">
        <f>P126+P130+P140+P147+P154+P157+P184+P197+P199</f>
        <v>0</v>
      </c>
      <c r="Q125" s="49"/>
      <c r="R125" s="110">
        <f>R126+R130+R140+R147+R154+R157+R184+R197+R199</f>
        <v>2.2072635199999997</v>
      </c>
      <c r="S125" s="49"/>
      <c r="T125" s="111">
        <f>T126+T130+T140+T147+T154+T157+T184+T197+T199</f>
        <v>1.5579528</v>
      </c>
      <c r="AT125" s="13" t="s">
        <v>76</v>
      </c>
      <c r="AU125" s="13" t="s">
        <v>200</v>
      </c>
      <c r="BK125" s="112">
        <f>BK126+BK130+BK140+BK147+BK154+BK157+BK184+BK197+BK199</f>
        <v>0</v>
      </c>
    </row>
    <row r="126" spans="2:65" s="10" customFormat="1" ht="25.9" customHeight="1">
      <c r="B126" s="113"/>
      <c r="D126" s="114" t="s">
        <v>76</v>
      </c>
      <c r="E126" s="115" t="s">
        <v>220</v>
      </c>
      <c r="F126" s="115" t="s">
        <v>221</v>
      </c>
      <c r="I126" s="116"/>
      <c r="J126" s="117">
        <f>BK126</f>
        <v>0</v>
      </c>
      <c r="L126" s="113"/>
      <c r="M126" s="118"/>
      <c r="P126" s="119">
        <f>SUM(P127:P129)</f>
        <v>0</v>
      </c>
      <c r="R126" s="119">
        <f>SUM(R127:R129)</f>
        <v>2.8800000000000002E-3</v>
      </c>
      <c r="T126" s="120">
        <f>SUM(T127:T129)</f>
        <v>1.3</v>
      </c>
      <c r="AR126" s="114" t="s">
        <v>85</v>
      </c>
      <c r="AT126" s="121" t="s">
        <v>76</v>
      </c>
      <c r="AU126" s="121" t="s">
        <v>77</v>
      </c>
      <c r="AY126" s="114" t="s">
        <v>222</v>
      </c>
      <c r="BK126" s="122">
        <f>SUM(BK127:BK129)</f>
        <v>0</v>
      </c>
    </row>
    <row r="127" spans="2:65" s="1" customFormat="1" ht="37.9" customHeight="1">
      <c r="B127" s="28"/>
      <c r="C127" s="123" t="s">
        <v>85</v>
      </c>
      <c r="D127" s="123" t="s">
        <v>223</v>
      </c>
      <c r="E127" s="124" t="s">
        <v>224</v>
      </c>
      <c r="F127" s="125" t="s">
        <v>225</v>
      </c>
      <c r="G127" s="126" t="s">
        <v>226</v>
      </c>
      <c r="H127" s="127">
        <v>72</v>
      </c>
      <c r="I127" s="128"/>
      <c r="J127" s="129">
        <f>ROUND(I127*H127,2)</f>
        <v>0</v>
      </c>
      <c r="K127" s="130"/>
      <c r="L127" s="28"/>
      <c r="M127" s="131" t="s">
        <v>1</v>
      </c>
      <c r="N127" s="132" t="s">
        <v>42</v>
      </c>
      <c r="P127" s="133">
        <f>O127*H127</f>
        <v>0</v>
      </c>
      <c r="Q127" s="133">
        <v>4.0000000000000003E-5</v>
      </c>
      <c r="R127" s="133">
        <f>Q127*H127</f>
        <v>2.8800000000000002E-3</v>
      </c>
      <c r="S127" s="133">
        <v>0</v>
      </c>
      <c r="T127" s="134">
        <f>S127*H127</f>
        <v>0</v>
      </c>
      <c r="AR127" s="135" t="s">
        <v>227</v>
      </c>
      <c r="AT127" s="135" t="s">
        <v>223</v>
      </c>
      <c r="AU127" s="135" t="s">
        <v>85</v>
      </c>
      <c r="AY127" s="13" t="s">
        <v>222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3" t="s">
        <v>85</v>
      </c>
      <c r="BK127" s="136">
        <f>ROUND(I127*H127,2)</f>
        <v>0</v>
      </c>
      <c r="BL127" s="13" t="s">
        <v>227</v>
      </c>
      <c r="BM127" s="135" t="s">
        <v>708</v>
      </c>
    </row>
    <row r="128" spans="2:65" s="1" customFormat="1" ht="11.25">
      <c r="B128" s="28"/>
      <c r="D128" s="137" t="s">
        <v>229</v>
      </c>
      <c r="F128" s="138" t="s">
        <v>230</v>
      </c>
      <c r="I128" s="139"/>
      <c r="L128" s="28"/>
      <c r="M128" s="140"/>
      <c r="T128" s="52"/>
      <c r="AT128" s="13" t="s">
        <v>229</v>
      </c>
      <c r="AU128" s="13" t="s">
        <v>85</v>
      </c>
    </row>
    <row r="129" spans="2:65" s="1" customFormat="1" ht="37.9" customHeight="1">
      <c r="B129" s="28"/>
      <c r="C129" s="123" t="s">
        <v>87</v>
      </c>
      <c r="D129" s="123" t="s">
        <v>223</v>
      </c>
      <c r="E129" s="124" t="s">
        <v>426</v>
      </c>
      <c r="F129" s="125" t="s">
        <v>427</v>
      </c>
      <c r="G129" s="126" t="s">
        <v>226</v>
      </c>
      <c r="H129" s="127">
        <v>6.5</v>
      </c>
      <c r="I129" s="128"/>
      <c r="J129" s="129">
        <f>ROUND(I129*H129,2)</f>
        <v>0</v>
      </c>
      <c r="K129" s="130"/>
      <c r="L129" s="28"/>
      <c r="M129" s="131" t="s">
        <v>1</v>
      </c>
      <c r="N129" s="132" t="s">
        <v>42</v>
      </c>
      <c r="P129" s="133">
        <f>O129*H129</f>
        <v>0</v>
      </c>
      <c r="Q129" s="133">
        <v>0</v>
      </c>
      <c r="R129" s="133">
        <f>Q129*H129</f>
        <v>0</v>
      </c>
      <c r="S129" s="133">
        <v>0.2</v>
      </c>
      <c r="T129" s="134">
        <f>S129*H129</f>
        <v>1.3</v>
      </c>
      <c r="AR129" s="135" t="s">
        <v>227</v>
      </c>
      <c r="AT129" s="135" t="s">
        <v>223</v>
      </c>
      <c r="AU129" s="135" t="s">
        <v>85</v>
      </c>
      <c r="AY129" s="13" t="s">
        <v>222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3" t="s">
        <v>85</v>
      </c>
      <c r="BK129" s="136">
        <f>ROUND(I129*H129,2)</f>
        <v>0</v>
      </c>
      <c r="BL129" s="13" t="s">
        <v>227</v>
      </c>
      <c r="BM129" s="135" t="s">
        <v>709</v>
      </c>
    </row>
    <row r="130" spans="2:65" s="10" customFormat="1" ht="25.9" customHeight="1">
      <c r="B130" s="113"/>
      <c r="D130" s="114" t="s">
        <v>76</v>
      </c>
      <c r="E130" s="115" t="s">
        <v>231</v>
      </c>
      <c r="F130" s="115" t="s">
        <v>232</v>
      </c>
      <c r="I130" s="116"/>
      <c r="J130" s="117">
        <f>BK130</f>
        <v>0</v>
      </c>
      <c r="L130" s="113"/>
      <c r="M130" s="118"/>
      <c r="P130" s="119">
        <f>SUM(P131:P139)</f>
        <v>0</v>
      </c>
      <c r="R130" s="119">
        <f>SUM(R131:R139)</f>
        <v>0</v>
      </c>
      <c r="T130" s="120">
        <f>SUM(T131:T139)</f>
        <v>0</v>
      </c>
      <c r="AR130" s="114" t="s">
        <v>85</v>
      </c>
      <c r="AT130" s="121" t="s">
        <v>76</v>
      </c>
      <c r="AU130" s="121" t="s">
        <v>77</v>
      </c>
      <c r="AY130" s="114" t="s">
        <v>222</v>
      </c>
      <c r="BK130" s="122">
        <f>SUM(BK131:BK139)</f>
        <v>0</v>
      </c>
    </row>
    <row r="131" spans="2:65" s="1" customFormat="1" ht="37.9" customHeight="1">
      <c r="B131" s="28"/>
      <c r="C131" s="123" t="s">
        <v>238</v>
      </c>
      <c r="D131" s="123" t="s">
        <v>223</v>
      </c>
      <c r="E131" s="124" t="s">
        <v>233</v>
      </c>
      <c r="F131" s="125" t="s">
        <v>234</v>
      </c>
      <c r="G131" s="126" t="s">
        <v>235</v>
      </c>
      <c r="H131" s="127">
        <v>1.5580000000000001</v>
      </c>
      <c r="I131" s="128"/>
      <c r="J131" s="129">
        <f>ROUND(I131*H131,2)</f>
        <v>0</v>
      </c>
      <c r="K131" s="130"/>
      <c r="L131" s="28"/>
      <c r="M131" s="131" t="s">
        <v>1</v>
      </c>
      <c r="N131" s="132" t="s">
        <v>42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227</v>
      </c>
      <c r="AT131" s="135" t="s">
        <v>223</v>
      </c>
      <c r="AU131" s="135" t="s">
        <v>85</v>
      </c>
      <c r="AY131" s="13" t="s">
        <v>222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3" t="s">
        <v>85</v>
      </c>
      <c r="BK131" s="136">
        <f>ROUND(I131*H131,2)</f>
        <v>0</v>
      </c>
      <c r="BL131" s="13" t="s">
        <v>227</v>
      </c>
      <c r="BM131" s="135" t="s">
        <v>710</v>
      </c>
    </row>
    <row r="132" spans="2:65" s="1" customFormat="1" ht="11.25">
      <c r="B132" s="28"/>
      <c r="D132" s="137" t="s">
        <v>229</v>
      </c>
      <c r="F132" s="138" t="s">
        <v>430</v>
      </c>
      <c r="I132" s="139"/>
      <c r="L132" s="28"/>
      <c r="M132" s="140"/>
      <c r="T132" s="52"/>
      <c r="AT132" s="13" t="s">
        <v>229</v>
      </c>
      <c r="AU132" s="13" t="s">
        <v>85</v>
      </c>
    </row>
    <row r="133" spans="2:65" s="1" customFormat="1" ht="33" customHeight="1">
      <c r="B133" s="28"/>
      <c r="C133" s="123" t="s">
        <v>227</v>
      </c>
      <c r="D133" s="123" t="s">
        <v>223</v>
      </c>
      <c r="E133" s="124" t="s">
        <v>239</v>
      </c>
      <c r="F133" s="125" t="s">
        <v>240</v>
      </c>
      <c r="G133" s="126" t="s">
        <v>235</v>
      </c>
      <c r="H133" s="127">
        <v>1.5580000000000001</v>
      </c>
      <c r="I133" s="128"/>
      <c r="J133" s="129">
        <f>ROUND(I133*H133,2)</f>
        <v>0</v>
      </c>
      <c r="K133" s="130"/>
      <c r="L133" s="28"/>
      <c r="M133" s="131" t="s">
        <v>1</v>
      </c>
      <c r="N133" s="132" t="s">
        <v>42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227</v>
      </c>
      <c r="AT133" s="135" t="s">
        <v>223</v>
      </c>
      <c r="AU133" s="135" t="s">
        <v>85</v>
      </c>
      <c r="AY133" s="13" t="s">
        <v>222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3" t="s">
        <v>85</v>
      </c>
      <c r="BK133" s="136">
        <f>ROUND(I133*H133,2)</f>
        <v>0</v>
      </c>
      <c r="BL133" s="13" t="s">
        <v>227</v>
      </c>
      <c r="BM133" s="135" t="s">
        <v>711</v>
      </c>
    </row>
    <row r="134" spans="2:65" s="1" customFormat="1" ht="11.25">
      <c r="B134" s="28"/>
      <c r="D134" s="137" t="s">
        <v>229</v>
      </c>
      <c r="F134" s="138" t="s">
        <v>432</v>
      </c>
      <c r="I134" s="139"/>
      <c r="L134" s="28"/>
      <c r="M134" s="140"/>
      <c r="T134" s="52"/>
      <c r="AT134" s="13" t="s">
        <v>229</v>
      </c>
      <c r="AU134" s="13" t="s">
        <v>85</v>
      </c>
    </row>
    <row r="135" spans="2:65" s="1" customFormat="1" ht="44.25" customHeight="1">
      <c r="B135" s="28"/>
      <c r="C135" s="123" t="s">
        <v>249</v>
      </c>
      <c r="D135" s="123" t="s">
        <v>223</v>
      </c>
      <c r="E135" s="124" t="s">
        <v>243</v>
      </c>
      <c r="F135" s="125" t="s">
        <v>244</v>
      </c>
      <c r="G135" s="126" t="s">
        <v>235</v>
      </c>
      <c r="H135" s="127">
        <v>21.812000000000001</v>
      </c>
      <c r="I135" s="128"/>
      <c r="J135" s="129">
        <f>ROUND(I135*H135,2)</f>
        <v>0</v>
      </c>
      <c r="K135" s="130"/>
      <c r="L135" s="28"/>
      <c r="M135" s="131" t="s">
        <v>1</v>
      </c>
      <c r="N135" s="132" t="s">
        <v>42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227</v>
      </c>
      <c r="AT135" s="135" t="s">
        <v>223</v>
      </c>
      <c r="AU135" s="135" t="s">
        <v>85</v>
      </c>
      <c r="AY135" s="13" t="s">
        <v>222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3" t="s">
        <v>85</v>
      </c>
      <c r="BK135" s="136">
        <f>ROUND(I135*H135,2)</f>
        <v>0</v>
      </c>
      <c r="BL135" s="13" t="s">
        <v>227</v>
      </c>
      <c r="BM135" s="135" t="s">
        <v>712</v>
      </c>
    </row>
    <row r="136" spans="2:65" s="1" customFormat="1" ht="11.25">
      <c r="B136" s="28"/>
      <c r="D136" s="137" t="s">
        <v>229</v>
      </c>
      <c r="F136" s="138" t="s">
        <v>434</v>
      </c>
      <c r="I136" s="139"/>
      <c r="L136" s="28"/>
      <c r="M136" s="140"/>
      <c r="T136" s="52"/>
      <c r="AT136" s="13" t="s">
        <v>229</v>
      </c>
      <c r="AU136" s="13" t="s">
        <v>85</v>
      </c>
    </row>
    <row r="137" spans="2:65" s="11" customFormat="1" ht="11.25">
      <c r="B137" s="141"/>
      <c r="D137" s="142" t="s">
        <v>247</v>
      </c>
      <c r="F137" s="143" t="s">
        <v>713</v>
      </c>
      <c r="H137" s="144">
        <v>21.812000000000001</v>
      </c>
      <c r="I137" s="145"/>
      <c r="L137" s="141"/>
      <c r="M137" s="146"/>
      <c r="T137" s="147"/>
      <c r="AT137" s="148" t="s">
        <v>247</v>
      </c>
      <c r="AU137" s="148" t="s">
        <v>85</v>
      </c>
      <c r="AV137" s="11" t="s">
        <v>87</v>
      </c>
      <c r="AW137" s="11" t="s">
        <v>4</v>
      </c>
      <c r="AX137" s="11" t="s">
        <v>85</v>
      </c>
      <c r="AY137" s="148" t="s">
        <v>222</v>
      </c>
    </row>
    <row r="138" spans="2:65" s="1" customFormat="1" ht="44.25" customHeight="1">
      <c r="B138" s="28"/>
      <c r="C138" s="123" t="s">
        <v>256</v>
      </c>
      <c r="D138" s="123" t="s">
        <v>223</v>
      </c>
      <c r="E138" s="124" t="s">
        <v>250</v>
      </c>
      <c r="F138" s="125" t="s">
        <v>251</v>
      </c>
      <c r="G138" s="126" t="s">
        <v>235</v>
      </c>
      <c r="H138" s="127">
        <v>1.5580000000000001</v>
      </c>
      <c r="I138" s="128"/>
      <c r="J138" s="129">
        <f>ROUND(I138*H138,2)</f>
        <v>0</v>
      </c>
      <c r="K138" s="130"/>
      <c r="L138" s="28"/>
      <c r="M138" s="131" t="s">
        <v>1</v>
      </c>
      <c r="N138" s="132" t="s">
        <v>42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227</v>
      </c>
      <c r="AT138" s="135" t="s">
        <v>223</v>
      </c>
      <c r="AU138" s="135" t="s">
        <v>85</v>
      </c>
      <c r="AY138" s="13" t="s">
        <v>222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3" t="s">
        <v>85</v>
      </c>
      <c r="BK138" s="136">
        <f>ROUND(I138*H138,2)</f>
        <v>0</v>
      </c>
      <c r="BL138" s="13" t="s">
        <v>227</v>
      </c>
      <c r="BM138" s="135" t="s">
        <v>714</v>
      </c>
    </row>
    <row r="139" spans="2:65" s="1" customFormat="1" ht="11.25">
      <c r="B139" s="28"/>
      <c r="D139" s="137" t="s">
        <v>229</v>
      </c>
      <c r="F139" s="138" t="s">
        <v>437</v>
      </c>
      <c r="I139" s="139"/>
      <c r="L139" s="28"/>
      <c r="M139" s="140"/>
      <c r="T139" s="52"/>
      <c r="AT139" s="13" t="s">
        <v>229</v>
      </c>
      <c r="AU139" s="13" t="s">
        <v>85</v>
      </c>
    </row>
    <row r="140" spans="2:65" s="10" customFormat="1" ht="25.9" customHeight="1">
      <c r="B140" s="113"/>
      <c r="D140" s="114" t="s">
        <v>76</v>
      </c>
      <c r="E140" s="115" t="s">
        <v>438</v>
      </c>
      <c r="F140" s="115" t="s">
        <v>439</v>
      </c>
      <c r="I140" s="116"/>
      <c r="J140" s="117">
        <f>BK140</f>
        <v>0</v>
      </c>
      <c r="L140" s="113"/>
      <c r="M140" s="118"/>
      <c r="P140" s="119">
        <f>SUM(P141:P146)</f>
        <v>0</v>
      </c>
      <c r="R140" s="119">
        <f>SUM(R141:R146)</f>
        <v>0.10457999999999999</v>
      </c>
      <c r="T140" s="120">
        <f>SUM(T141:T146)</f>
        <v>0</v>
      </c>
      <c r="AR140" s="114" t="s">
        <v>87</v>
      </c>
      <c r="AT140" s="121" t="s">
        <v>76</v>
      </c>
      <c r="AU140" s="121" t="s">
        <v>77</v>
      </c>
      <c r="AY140" s="114" t="s">
        <v>222</v>
      </c>
      <c r="BK140" s="122">
        <f>SUM(BK141:BK146)</f>
        <v>0</v>
      </c>
    </row>
    <row r="141" spans="2:65" s="1" customFormat="1" ht="44.25" customHeight="1">
      <c r="B141" s="28"/>
      <c r="C141" s="123" t="s">
        <v>263</v>
      </c>
      <c r="D141" s="123" t="s">
        <v>223</v>
      </c>
      <c r="E141" s="124" t="s">
        <v>440</v>
      </c>
      <c r="F141" s="125" t="s">
        <v>441</v>
      </c>
      <c r="G141" s="126" t="s">
        <v>226</v>
      </c>
      <c r="H141" s="127">
        <v>83</v>
      </c>
      <c r="I141" s="128"/>
      <c r="J141" s="129">
        <f>ROUND(I141*H141,2)</f>
        <v>0</v>
      </c>
      <c r="K141" s="130"/>
      <c r="L141" s="28"/>
      <c r="M141" s="131" t="s">
        <v>1</v>
      </c>
      <c r="N141" s="132" t="s">
        <v>42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260</v>
      </c>
      <c r="AT141" s="135" t="s">
        <v>223</v>
      </c>
      <c r="AU141" s="135" t="s">
        <v>85</v>
      </c>
      <c r="AY141" s="13" t="s">
        <v>222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3" t="s">
        <v>85</v>
      </c>
      <c r="BK141" s="136">
        <f>ROUND(I141*H141,2)</f>
        <v>0</v>
      </c>
      <c r="BL141" s="13" t="s">
        <v>260</v>
      </c>
      <c r="BM141" s="135" t="s">
        <v>715</v>
      </c>
    </row>
    <row r="142" spans="2:65" s="1" customFormat="1" ht="11.25">
      <c r="B142" s="28"/>
      <c r="D142" s="137" t="s">
        <v>229</v>
      </c>
      <c r="F142" s="138" t="s">
        <v>443</v>
      </c>
      <c r="I142" s="139"/>
      <c r="L142" s="28"/>
      <c r="M142" s="140"/>
      <c r="T142" s="52"/>
      <c r="AT142" s="13" t="s">
        <v>229</v>
      </c>
      <c r="AU142" s="13" t="s">
        <v>85</v>
      </c>
    </row>
    <row r="143" spans="2:65" s="1" customFormat="1" ht="24.2" customHeight="1">
      <c r="B143" s="28"/>
      <c r="C143" s="149" t="s">
        <v>268</v>
      </c>
      <c r="D143" s="149" t="s">
        <v>269</v>
      </c>
      <c r="E143" s="150" t="s">
        <v>444</v>
      </c>
      <c r="F143" s="151" t="s">
        <v>445</v>
      </c>
      <c r="G143" s="152" t="s">
        <v>226</v>
      </c>
      <c r="H143" s="153">
        <v>87.15</v>
      </c>
      <c r="I143" s="154"/>
      <c r="J143" s="155">
        <f>ROUND(I143*H143,2)</f>
        <v>0</v>
      </c>
      <c r="K143" s="156"/>
      <c r="L143" s="157"/>
      <c r="M143" s="158" t="s">
        <v>1</v>
      </c>
      <c r="N143" s="159" t="s">
        <v>42</v>
      </c>
      <c r="P143" s="133">
        <f>O143*H143</f>
        <v>0</v>
      </c>
      <c r="Q143" s="133">
        <v>1.1999999999999999E-3</v>
      </c>
      <c r="R143" s="133">
        <f>Q143*H143</f>
        <v>0.10457999999999999</v>
      </c>
      <c r="S143" s="133">
        <v>0</v>
      </c>
      <c r="T143" s="134">
        <f>S143*H143</f>
        <v>0</v>
      </c>
      <c r="AR143" s="135" t="s">
        <v>272</v>
      </c>
      <c r="AT143" s="135" t="s">
        <v>269</v>
      </c>
      <c r="AU143" s="135" t="s">
        <v>85</v>
      </c>
      <c r="AY143" s="13" t="s">
        <v>222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3" t="s">
        <v>85</v>
      </c>
      <c r="BK143" s="136">
        <f>ROUND(I143*H143,2)</f>
        <v>0</v>
      </c>
      <c r="BL143" s="13" t="s">
        <v>260</v>
      </c>
      <c r="BM143" s="135" t="s">
        <v>716</v>
      </c>
    </row>
    <row r="144" spans="2:65" s="11" customFormat="1" ht="11.25">
      <c r="B144" s="141"/>
      <c r="D144" s="142" t="s">
        <v>247</v>
      </c>
      <c r="F144" s="143" t="s">
        <v>717</v>
      </c>
      <c r="H144" s="144">
        <v>87.15</v>
      </c>
      <c r="I144" s="145"/>
      <c r="L144" s="141"/>
      <c r="M144" s="146"/>
      <c r="T144" s="147"/>
      <c r="AT144" s="148" t="s">
        <v>247</v>
      </c>
      <c r="AU144" s="148" t="s">
        <v>85</v>
      </c>
      <c r="AV144" s="11" t="s">
        <v>87</v>
      </c>
      <c r="AW144" s="11" t="s">
        <v>4</v>
      </c>
      <c r="AX144" s="11" t="s">
        <v>85</v>
      </c>
      <c r="AY144" s="148" t="s">
        <v>222</v>
      </c>
    </row>
    <row r="145" spans="2:65" s="1" customFormat="1" ht="49.15" customHeight="1">
      <c r="B145" s="28"/>
      <c r="C145" s="123" t="s">
        <v>220</v>
      </c>
      <c r="D145" s="123" t="s">
        <v>223</v>
      </c>
      <c r="E145" s="124" t="s">
        <v>448</v>
      </c>
      <c r="F145" s="125" t="s">
        <v>449</v>
      </c>
      <c r="G145" s="126" t="s">
        <v>302</v>
      </c>
      <c r="H145" s="160"/>
      <c r="I145" s="128"/>
      <c r="J145" s="129">
        <f>ROUND(I145*H145,2)</f>
        <v>0</v>
      </c>
      <c r="K145" s="130"/>
      <c r="L145" s="28"/>
      <c r="M145" s="131" t="s">
        <v>1</v>
      </c>
      <c r="N145" s="132" t="s">
        <v>42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260</v>
      </c>
      <c r="AT145" s="135" t="s">
        <v>223</v>
      </c>
      <c r="AU145" s="135" t="s">
        <v>85</v>
      </c>
      <c r="AY145" s="13" t="s">
        <v>222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3" t="s">
        <v>85</v>
      </c>
      <c r="BK145" s="136">
        <f>ROUND(I145*H145,2)</f>
        <v>0</v>
      </c>
      <c r="BL145" s="13" t="s">
        <v>260</v>
      </c>
      <c r="BM145" s="135" t="s">
        <v>718</v>
      </c>
    </row>
    <row r="146" spans="2:65" s="1" customFormat="1" ht="11.25">
      <c r="B146" s="28"/>
      <c r="D146" s="137" t="s">
        <v>229</v>
      </c>
      <c r="F146" s="138" t="s">
        <v>451</v>
      </c>
      <c r="I146" s="139"/>
      <c r="L146" s="28"/>
      <c r="M146" s="140"/>
      <c r="T146" s="52"/>
      <c r="AT146" s="13" t="s">
        <v>229</v>
      </c>
      <c r="AU146" s="13" t="s">
        <v>85</v>
      </c>
    </row>
    <row r="147" spans="2:65" s="10" customFormat="1" ht="25.9" customHeight="1">
      <c r="B147" s="113"/>
      <c r="D147" s="114" t="s">
        <v>76</v>
      </c>
      <c r="E147" s="115" t="s">
        <v>452</v>
      </c>
      <c r="F147" s="115" t="s">
        <v>453</v>
      </c>
      <c r="I147" s="116"/>
      <c r="J147" s="117">
        <f>BK147</f>
        <v>0</v>
      </c>
      <c r="L147" s="113"/>
      <c r="M147" s="118"/>
      <c r="P147" s="119">
        <f>SUM(P148:P153)</f>
        <v>0</v>
      </c>
      <c r="R147" s="119">
        <f>SUM(R148:R153)</f>
        <v>1.12382</v>
      </c>
      <c r="T147" s="120">
        <f>SUM(T148:T153)</f>
        <v>0</v>
      </c>
      <c r="AR147" s="114" t="s">
        <v>87</v>
      </c>
      <c r="AT147" s="121" t="s">
        <v>76</v>
      </c>
      <c r="AU147" s="121" t="s">
        <v>77</v>
      </c>
      <c r="AY147" s="114" t="s">
        <v>222</v>
      </c>
      <c r="BK147" s="122">
        <f>SUM(BK148:BK153)</f>
        <v>0</v>
      </c>
    </row>
    <row r="148" spans="2:65" s="1" customFormat="1" ht="55.5" customHeight="1">
      <c r="B148" s="28"/>
      <c r="C148" s="123" t="s">
        <v>278</v>
      </c>
      <c r="D148" s="123" t="s">
        <v>223</v>
      </c>
      <c r="E148" s="124" t="s">
        <v>454</v>
      </c>
      <c r="F148" s="125" t="s">
        <v>455</v>
      </c>
      <c r="G148" s="126" t="s">
        <v>226</v>
      </c>
      <c r="H148" s="127">
        <v>83</v>
      </c>
      <c r="I148" s="128"/>
      <c r="J148" s="129">
        <f>ROUND(I148*H148,2)</f>
        <v>0</v>
      </c>
      <c r="K148" s="130"/>
      <c r="L148" s="28"/>
      <c r="M148" s="131" t="s">
        <v>1</v>
      </c>
      <c r="N148" s="132" t="s">
        <v>42</v>
      </c>
      <c r="P148" s="133">
        <f>O148*H148</f>
        <v>0</v>
      </c>
      <c r="Q148" s="133">
        <v>3.2499999999999999E-3</v>
      </c>
      <c r="R148" s="133">
        <f>Q148*H148</f>
        <v>0.26974999999999999</v>
      </c>
      <c r="S148" s="133">
        <v>0</v>
      </c>
      <c r="T148" s="134">
        <f>S148*H148</f>
        <v>0</v>
      </c>
      <c r="AR148" s="135" t="s">
        <v>260</v>
      </c>
      <c r="AT148" s="135" t="s">
        <v>223</v>
      </c>
      <c r="AU148" s="135" t="s">
        <v>85</v>
      </c>
      <c r="AY148" s="13" t="s">
        <v>222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3" t="s">
        <v>85</v>
      </c>
      <c r="BK148" s="136">
        <f>ROUND(I148*H148,2)</f>
        <v>0</v>
      </c>
      <c r="BL148" s="13" t="s">
        <v>260</v>
      </c>
      <c r="BM148" s="135" t="s">
        <v>719</v>
      </c>
    </row>
    <row r="149" spans="2:65" s="1" customFormat="1" ht="11.25">
      <c r="B149" s="28"/>
      <c r="D149" s="137" t="s">
        <v>229</v>
      </c>
      <c r="F149" s="138" t="s">
        <v>457</v>
      </c>
      <c r="I149" s="139"/>
      <c r="L149" s="28"/>
      <c r="M149" s="140"/>
      <c r="T149" s="52"/>
      <c r="AT149" s="13" t="s">
        <v>229</v>
      </c>
      <c r="AU149" s="13" t="s">
        <v>85</v>
      </c>
    </row>
    <row r="150" spans="2:65" s="1" customFormat="1" ht="24.2" customHeight="1">
      <c r="B150" s="28"/>
      <c r="C150" s="149" t="s">
        <v>282</v>
      </c>
      <c r="D150" s="149" t="s">
        <v>269</v>
      </c>
      <c r="E150" s="150" t="s">
        <v>458</v>
      </c>
      <c r="F150" s="151" t="s">
        <v>459</v>
      </c>
      <c r="G150" s="152" t="s">
        <v>226</v>
      </c>
      <c r="H150" s="153">
        <v>87.15</v>
      </c>
      <c r="I150" s="154"/>
      <c r="J150" s="155">
        <f>ROUND(I150*H150,2)</f>
        <v>0</v>
      </c>
      <c r="K150" s="156"/>
      <c r="L150" s="157"/>
      <c r="M150" s="158" t="s">
        <v>1</v>
      </c>
      <c r="N150" s="159" t="s">
        <v>42</v>
      </c>
      <c r="P150" s="133">
        <f>O150*H150</f>
        <v>0</v>
      </c>
      <c r="Q150" s="133">
        <v>9.7999999999999997E-3</v>
      </c>
      <c r="R150" s="133">
        <f>Q150*H150</f>
        <v>0.85407</v>
      </c>
      <c r="S150" s="133">
        <v>0</v>
      </c>
      <c r="T150" s="134">
        <f>S150*H150</f>
        <v>0</v>
      </c>
      <c r="AR150" s="135" t="s">
        <v>272</v>
      </c>
      <c r="AT150" s="135" t="s">
        <v>269</v>
      </c>
      <c r="AU150" s="135" t="s">
        <v>85</v>
      </c>
      <c r="AY150" s="13" t="s">
        <v>222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3" t="s">
        <v>85</v>
      </c>
      <c r="BK150" s="136">
        <f>ROUND(I150*H150,2)</f>
        <v>0</v>
      </c>
      <c r="BL150" s="13" t="s">
        <v>260</v>
      </c>
      <c r="BM150" s="135" t="s">
        <v>720</v>
      </c>
    </row>
    <row r="151" spans="2:65" s="11" customFormat="1" ht="11.25">
      <c r="B151" s="141"/>
      <c r="D151" s="142" t="s">
        <v>247</v>
      </c>
      <c r="F151" s="143" t="s">
        <v>717</v>
      </c>
      <c r="H151" s="144">
        <v>87.15</v>
      </c>
      <c r="I151" s="145"/>
      <c r="L151" s="141"/>
      <c r="M151" s="146"/>
      <c r="T151" s="147"/>
      <c r="AT151" s="148" t="s">
        <v>247</v>
      </c>
      <c r="AU151" s="148" t="s">
        <v>85</v>
      </c>
      <c r="AV151" s="11" t="s">
        <v>87</v>
      </c>
      <c r="AW151" s="11" t="s">
        <v>4</v>
      </c>
      <c r="AX151" s="11" t="s">
        <v>85</v>
      </c>
      <c r="AY151" s="148" t="s">
        <v>222</v>
      </c>
    </row>
    <row r="152" spans="2:65" s="1" customFormat="1" ht="44.25" customHeight="1">
      <c r="B152" s="28"/>
      <c r="C152" s="123" t="s">
        <v>8</v>
      </c>
      <c r="D152" s="123" t="s">
        <v>223</v>
      </c>
      <c r="E152" s="124" t="s">
        <v>461</v>
      </c>
      <c r="F152" s="125" t="s">
        <v>462</v>
      </c>
      <c r="G152" s="126" t="s">
        <v>302</v>
      </c>
      <c r="H152" s="160"/>
      <c r="I152" s="128"/>
      <c r="J152" s="129">
        <f>ROUND(I152*H152,2)</f>
        <v>0</v>
      </c>
      <c r="K152" s="130"/>
      <c r="L152" s="28"/>
      <c r="M152" s="131" t="s">
        <v>1</v>
      </c>
      <c r="N152" s="132" t="s">
        <v>42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260</v>
      </c>
      <c r="AT152" s="135" t="s">
        <v>223</v>
      </c>
      <c r="AU152" s="135" t="s">
        <v>85</v>
      </c>
      <c r="AY152" s="13" t="s">
        <v>222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3" t="s">
        <v>85</v>
      </c>
      <c r="BK152" s="136">
        <f>ROUND(I152*H152,2)</f>
        <v>0</v>
      </c>
      <c r="BL152" s="13" t="s">
        <v>260</v>
      </c>
      <c r="BM152" s="135" t="s">
        <v>721</v>
      </c>
    </row>
    <row r="153" spans="2:65" s="1" customFormat="1" ht="11.25">
      <c r="B153" s="28"/>
      <c r="D153" s="137" t="s">
        <v>229</v>
      </c>
      <c r="F153" s="138" t="s">
        <v>464</v>
      </c>
      <c r="I153" s="139"/>
      <c r="L153" s="28"/>
      <c r="M153" s="140"/>
      <c r="T153" s="52"/>
      <c r="AT153" s="13" t="s">
        <v>229</v>
      </c>
      <c r="AU153" s="13" t="s">
        <v>85</v>
      </c>
    </row>
    <row r="154" spans="2:65" s="10" customFormat="1" ht="25.9" customHeight="1">
      <c r="B154" s="113"/>
      <c r="D154" s="114" t="s">
        <v>76</v>
      </c>
      <c r="E154" s="115" t="s">
        <v>254</v>
      </c>
      <c r="F154" s="115" t="s">
        <v>255</v>
      </c>
      <c r="I154" s="116"/>
      <c r="J154" s="117">
        <f>BK154</f>
        <v>0</v>
      </c>
      <c r="L154" s="113"/>
      <c r="M154" s="118"/>
      <c r="P154" s="119">
        <f>SUM(P155:P156)</f>
        <v>0</v>
      </c>
      <c r="R154" s="119">
        <f>SUM(R155:R156)</f>
        <v>0</v>
      </c>
      <c r="T154" s="120">
        <f>SUM(T155:T156)</f>
        <v>2E-3</v>
      </c>
      <c r="AR154" s="114" t="s">
        <v>87</v>
      </c>
      <c r="AT154" s="121" t="s">
        <v>76</v>
      </c>
      <c r="AU154" s="121" t="s">
        <v>77</v>
      </c>
      <c r="AY154" s="114" t="s">
        <v>222</v>
      </c>
      <c r="BK154" s="122">
        <f>SUM(BK155:BK156)</f>
        <v>0</v>
      </c>
    </row>
    <row r="155" spans="2:65" s="1" customFormat="1" ht="24.2" customHeight="1">
      <c r="B155" s="28"/>
      <c r="C155" s="123" t="s">
        <v>290</v>
      </c>
      <c r="D155" s="123" t="s">
        <v>223</v>
      </c>
      <c r="E155" s="124" t="s">
        <v>257</v>
      </c>
      <c r="F155" s="125" t="s">
        <v>258</v>
      </c>
      <c r="G155" s="126" t="s">
        <v>259</v>
      </c>
      <c r="H155" s="127">
        <v>2</v>
      </c>
      <c r="I155" s="128"/>
      <c r="J155" s="129">
        <f>ROUND(I155*H155,2)</f>
        <v>0</v>
      </c>
      <c r="K155" s="130"/>
      <c r="L155" s="28"/>
      <c r="M155" s="131" t="s">
        <v>1</v>
      </c>
      <c r="N155" s="132" t="s">
        <v>42</v>
      </c>
      <c r="P155" s="133">
        <f>O155*H155</f>
        <v>0</v>
      </c>
      <c r="Q155" s="133">
        <v>0</v>
      </c>
      <c r="R155" s="133">
        <f>Q155*H155</f>
        <v>0</v>
      </c>
      <c r="S155" s="133">
        <v>1E-3</v>
      </c>
      <c r="T155" s="134">
        <f>S155*H155</f>
        <v>2E-3</v>
      </c>
      <c r="AR155" s="135" t="s">
        <v>260</v>
      </c>
      <c r="AT155" s="135" t="s">
        <v>223</v>
      </c>
      <c r="AU155" s="135" t="s">
        <v>85</v>
      </c>
      <c r="AY155" s="13" t="s">
        <v>222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3" t="s">
        <v>85</v>
      </c>
      <c r="BK155" s="136">
        <f>ROUND(I155*H155,2)</f>
        <v>0</v>
      </c>
      <c r="BL155" s="13" t="s">
        <v>260</v>
      </c>
      <c r="BM155" s="135" t="s">
        <v>722</v>
      </c>
    </row>
    <row r="156" spans="2:65" s="1" customFormat="1" ht="11.25">
      <c r="B156" s="28"/>
      <c r="D156" s="137" t="s">
        <v>229</v>
      </c>
      <c r="F156" s="138" t="s">
        <v>466</v>
      </c>
      <c r="I156" s="139"/>
      <c r="L156" s="28"/>
      <c r="M156" s="140"/>
      <c r="T156" s="52"/>
      <c r="AT156" s="13" t="s">
        <v>229</v>
      </c>
      <c r="AU156" s="13" t="s">
        <v>85</v>
      </c>
    </row>
    <row r="157" spans="2:65" s="10" customFormat="1" ht="25.9" customHeight="1">
      <c r="B157" s="113"/>
      <c r="D157" s="114" t="s">
        <v>76</v>
      </c>
      <c r="E157" s="115" t="s">
        <v>305</v>
      </c>
      <c r="F157" s="115" t="s">
        <v>306</v>
      </c>
      <c r="I157" s="116"/>
      <c r="J157" s="117">
        <f>BK157</f>
        <v>0</v>
      </c>
      <c r="L157" s="113"/>
      <c r="M157" s="118"/>
      <c r="P157" s="119">
        <f>SUM(P158:P183)</f>
        <v>0</v>
      </c>
      <c r="R157" s="119">
        <f>SUM(R158:R183)</f>
        <v>0.77890872000000011</v>
      </c>
      <c r="T157" s="120">
        <f>SUM(T158:T183)</f>
        <v>0.22639499999999999</v>
      </c>
      <c r="AR157" s="114" t="s">
        <v>87</v>
      </c>
      <c r="AT157" s="121" t="s">
        <v>76</v>
      </c>
      <c r="AU157" s="121" t="s">
        <v>77</v>
      </c>
      <c r="AY157" s="114" t="s">
        <v>222</v>
      </c>
      <c r="BK157" s="122">
        <f>SUM(BK158:BK183)</f>
        <v>0</v>
      </c>
    </row>
    <row r="158" spans="2:65" s="1" customFormat="1" ht="33" customHeight="1">
      <c r="B158" s="28"/>
      <c r="C158" s="123" t="s">
        <v>294</v>
      </c>
      <c r="D158" s="123" t="s">
        <v>223</v>
      </c>
      <c r="E158" s="124" t="s">
        <v>307</v>
      </c>
      <c r="F158" s="125" t="s">
        <v>308</v>
      </c>
      <c r="G158" s="126" t="s">
        <v>226</v>
      </c>
      <c r="H158" s="127">
        <v>72</v>
      </c>
      <c r="I158" s="128"/>
      <c r="J158" s="129">
        <f>ROUND(I158*H158,2)</f>
        <v>0</v>
      </c>
      <c r="K158" s="130"/>
      <c r="L158" s="28"/>
      <c r="M158" s="131" t="s">
        <v>1</v>
      </c>
      <c r="N158" s="132" t="s">
        <v>42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260</v>
      </c>
      <c r="AT158" s="135" t="s">
        <v>223</v>
      </c>
      <c r="AU158" s="135" t="s">
        <v>85</v>
      </c>
      <c r="AY158" s="13" t="s">
        <v>222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3" t="s">
        <v>85</v>
      </c>
      <c r="BK158" s="136">
        <f>ROUND(I158*H158,2)</f>
        <v>0</v>
      </c>
      <c r="BL158" s="13" t="s">
        <v>260</v>
      </c>
      <c r="BM158" s="135" t="s">
        <v>723</v>
      </c>
    </row>
    <row r="159" spans="2:65" s="1" customFormat="1" ht="11.25">
      <c r="B159" s="28"/>
      <c r="D159" s="137" t="s">
        <v>229</v>
      </c>
      <c r="F159" s="138" t="s">
        <v>468</v>
      </c>
      <c r="I159" s="139"/>
      <c r="L159" s="28"/>
      <c r="M159" s="140"/>
      <c r="T159" s="52"/>
      <c r="AT159" s="13" t="s">
        <v>229</v>
      </c>
      <c r="AU159" s="13" t="s">
        <v>85</v>
      </c>
    </row>
    <row r="160" spans="2:65" s="1" customFormat="1" ht="24.2" customHeight="1">
      <c r="B160" s="28"/>
      <c r="C160" s="123" t="s">
        <v>299</v>
      </c>
      <c r="D160" s="123" t="s">
        <v>223</v>
      </c>
      <c r="E160" s="124" t="s">
        <v>312</v>
      </c>
      <c r="F160" s="125" t="s">
        <v>313</v>
      </c>
      <c r="G160" s="126" t="s">
        <v>226</v>
      </c>
      <c r="H160" s="127">
        <v>72</v>
      </c>
      <c r="I160" s="128"/>
      <c r="J160" s="129">
        <f>ROUND(I160*H160,2)</f>
        <v>0</v>
      </c>
      <c r="K160" s="130"/>
      <c r="L160" s="28"/>
      <c r="M160" s="131" t="s">
        <v>1</v>
      </c>
      <c r="N160" s="132" t="s">
        <v>42</v>
      </c>
      <c r="P160" s="133">
        <f>O160*H160</f>
        <v>0</v>
      </c>
      <c r="Q160" s="133">
        <v>3.0000000000000001E-5</v>
      </c>
      <c r="R160" s="133">
        <f>Q160*H160</f>
        <v>2.16E-3</v>
      </c>
      <c r="S160" s="133">
        <v>0</v>
      </c>
      <c r="T160" s="134">
        <f>S160*H160</f>
        <v>0</v>
      </c>
      <c r="AR160" s="135" t="s">
        <v>260</v>
      </c>
      <c r="AT160" s="135" t="s">
        <v>223</v>
      </c>
      <c r="AU160" s="135" t="s">
        <v>85</v>
      </c>
      <c r="AY160" s="13" t="s">
        <v>222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3" t="s">
        <v>85</v>
      </c>
      <c r="BK160" s="136">
        <f>ROUND(I160*H160,2)</f>
        <v>0</v>
      </c>
      <c r="BL160" s="13" t="s">
        <v>260</v>
      </c>
      <c r="BM160" s="135" t="s">
        <v>724</v>
      </c>
    </row>
    <row r="161" spans="2:65" s="1" customFormat="1" ht="11.25">
      <c r="B161" s="28"/>
      <c r="D161" s="137" t="s">
        <v>229</v>
      </c>
      <c r="F161" s="138" t="s">
        <v>470</v>
      </c>
      <c r="I161" s="139"/>
      <c r="L161" s="28"/>
      <c r="M161" s="140"/>
      <c r="T161" s="52"/>
      <c r="AT161" s="13" t="s">
        <v>229</v>
      </c>
      <c r="AU161" s="13" t="s">
        <v>85</v>
      </c>
    </row>
    <row r="162" spans="2:65" s="1" customFormat="1" ht="37.9" customHeight="1">
      <c r="B162" s="28"/>
      <c r="C162" s="123" t="s">
        <v>260</v>
      </c>
      <c r="D162" s="123" t="s">
        <v>223</v>
      </c>
      <c r="E162" s="124" t="s">
        <v>317</v>
      </c>
      <c r="F162" s="125" t="s">
        <v>318</v>
      </c>
      <c r="G162" s="126" t="s">
        <v>226</v>
      </c>
      <c r="H162" s="127">
        <v>72</v>
      </c>
      <c r="I162" s="128"/>
      <c r="J162" s="129">
        <f>ROUND(I162*H162,2)</f>
        <v>0</v>
      </c>
      <c r="K162" s="130"/>
      <c r="L162" s="28"/>
      <c r="M162" s="131" t="s">
        <v>1</v>
      </c>
      <c r="N162" s="132" t="s">
        <v>42</v>
      </c>
      <c r="P162" s="133">
        <f>O162*H162</f>
        <v>0</v>
      </c>
      <c r="Q162" s="133">
        <v>7.5799999999999999E-3</v>
      </c>
      <c r="R162" s="133">
        <f>Q162*H162</f>
        <v>0.54576000000000002</v>
      </c>
      <c r="S162" s="133">
        <v>0</v>
      </c>
      <c r="T162" s="134">
        <f>S162*H162</f>
        <v>0</v>
      </c>
      <c r="AR162" s="135" t="s">
        <v>260</v>
      </c>
      <c r="AT162" s="135" t="s">
        <v>223</v>
      </c>
      <c r="AU162" s="135" t="s">
        <v>85</v>
      </c>
      <c r="AY162" s="13" t="s">
        <v>222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3" t="s">
        <v>85</v>
      </c>
      <c r="BK162" s="136">
        <f>ROUND(I162*H162,2)</f>
        <v>0</v>
      </c>
      <c r="BL162" s="13" t="s">
        <v>260</v>
      </c>
      <c r="BM162" s="135" t="s">
        <v>725</v>
      </c>
    </row>
    <row r="163" spans="2:65" s="1" customFormat="1" ht="11.25">
      <c r="B163" s="28"/>
      <c r="D163" s="137" t="s">
        <v>229</v>
      </c>
      <c r="F163" s="138" t="s">
        <v>472</v>
      </c>
      <c r="I163" s="139"/>
      <c r="L163" s="28"/>
      <c r="M163" s="140"/>
      <c r="T163" s="52"/>
      <c r="AT163" s="13" t="s">
        <v>229</v>
      </c>
      <c r="AU163" s="13" t="s">
        <v>85</v>
      </c>
    </row>
    <row r="164" spans="2:65" s="1" customFormat="1" ht="24.2" customHeight="1">
      <c r="B164" s="28"/>
      <c r="C164" s="123" t="s">
        <v>311</v>
      </c>
      <c r="D164" s="123" t="s">
        <v>223</v>
      </c>
      <c r="E164" s="124" t="s">
        <v>322</v>
      </c>
      <c r="F164" s="125" t="s">
        <v>323</v>
      </c>
      <c r="G164" s="126" t="s">
        <v>226</v>
      </c>
      <c r="H164" s="127">
        <v>72</v>
      </c>
      <c r="I164" s="128"/>
      <c r="J164" s="129">
        <f>ROUND(I164*H164,2)</f>
        <v>0</v>
      </c>
      <c r="K164" s="130"/>
      <c r="L164" s="28"/>
      <c r="M164" s="131" t="s">
        <v>1</v>
      </c>
      <c r="N164" s="132" t="s">
        <v>42</v>
      </c>
      <c r="P164" s="133">
        <f>O164*H164</f>
        <v>0</v>
      </c>
      <c r="Q164" s="133">
        <v>0</v>
      </c>
      <c r="R164" s="133">
        <f>Q164*H164</f>
        <v>0</v>
      </c>
      <c r="S164" s="133">
        <v>3.0000000000000001E-3</v>
      </c>
      <c r="T164" s="134">
        <f>S164*H164</f>
        <v>0.216</v>
      </c>
      <c r="AR164" s="135" t="s">
        <v>260</v>
      </c>
      <c r="AT164" s="135" t="s">
        <v>223</v>
      </c>
      <c r="AU164" s="135" t="s">
        <v>85</v>
      </c>
      <c r="AY164" s="13" t="s">
        <v>222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3" t="s">
        <v>85</v>
      </c>
      <c r="BK164" s="136">
        <f>ROUND(I164*H164,2)</f>
        <v>0</v>
      </c>
      <c r="BL164" s="13" t="s">
        <v>260</v>
      </c>
      <c r="BM164" s="135" t="s">
        <v>726</v>
      </c>
    </row>
    <row r="165" spans="2:65" s="1" customFormat="1" ht="11.25">
      <c r="B165" s="28"/>
      <c r="D165" s="137" t="s">
        <v>229</v>
      </c>
      <c r="F165" s="138" t="s">
        <v>474</v>
      </c>
      <c r="I165" s="139"/>
      <c r="L165" s="28"/>
      <c r="M165" s="140"/>
      <c r="T165" s="52"/>
      <c r="AT165" s="13" t="s">
        <v>229</v>
      </c>
      <c r="AU165" s="13" t="s">
        <v>85</v>
      </c>
    </row>
    <row r="166" spans="2:65" s="1" customFormat="1" ht="24.2" customHeight="1">
      <c r="B166" s="28"/>
      <c r="C166" s="123" t="s">
        <v>316</v>
      </c>
      <c r="D166" s="123" t="s">
        <v>223</v>
      </c>
      <c r="E166" s="124" t="s">
        <v>327</v>
      </c>
      <c r="F166" s="125" t="s">
        <v>328</v>
      </c>
      <c r="G166" s="126" t="s">
        <v>226</v>
      </c>
      <c r="H166" s="127">
        <v>72</v>
      </c>
      <c r="I166" s="128"/>
      <c r="J166" s="129">
        <f>ROUND(I166*H166,2)</f>
        <v>0</v>
      </c>
      <c r="K166" s="130"/>
      <c r="L166" s="28"/>
      <c r="M166" s="131" t="s">
        <v>1</v>
      </c>
      <c r="N166" s="132" t="s">
        <v>42</v>
      </c>
      <c r="P166" s="133">
        <f>O166*H166</f>
        <v>0</v>
      </c>
      <c r="Q166" s="133">
        <v>2.9999999999999997E-4</v>
      </c>
      <c r="R166" s="133">
        <f>Q166*H166</f>
        <v>2.1599999999999998E-2</v>
      </c>
      <c r="S166" s="133">
        <v>0</v>
      </c>
      <c r="T166" s="134">
        <f>S166*H166</f>
        <v>0</v>
      </c>
      <c r="AR166" s="135" t="s">
        <v>260</v>
      </c>
      <c r="AT166" s="135" t="s">
        <v>223</v>
      </c>
      <c r="AU166" s="135" t="s">
        <v>85</v>
      </c>
      <c r="AY166" s="13" t="s">
        <v>222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3" t="s">
        <v>85</v>
      </c>
      <c r="BK166" s="136">
        <f>ROUND(I166*H166,2)</f>
        <v>0</v>
      </c>
      <c r="BL166" s="13" t="s">
        <v>260</v>
      </c>
      <c r="BM166" s="135" t="s">
        <v>727</v>
      </c>
    </row>
    <row r="167" spans="2:65" s="1" customFormat="1" ht="11.25">
      <c r="B167" s="28"/>
      <c r="D167" s="137" t="s">
        <v>229</v>
      </c>
      <c r="F167" s="138" t="s">
        <v>476</v>
      </c>
      <c r="I167" s="139"/>
      <c r="L167" s="28"/>
      <c r="M167" s="140"/>
      <c r="T167" s="52"/>
      <c r="AT167" s="13" t="s">
        <v>229</v>
      </c>
      <c r="AU167" s="13" t="s">
        <v>85</v>
      </c>
    </row>
    <row r="168" spans="2:65" s="1" customFormat="1" ht="49.15" customHeight="1">
      <c r="B168" s="28"/>
      <c r="C168" s="149" t="s">
        <v>321</v>
      </c>
      <c r="D168" s="149" t="s">
        <v>269</v>
      </c>
      <c r="E168" s="150" t="s">
        <v>331</v>
      </c>
      <c r="F168" s="151" t="s">
        <v>332</v>
      </c>
      <c r="G168" s="152" t="s">
        <v>226</v>
      </c>
      <c r="H168" s="153">
        <v>79.2</v>
      </c>
      <c r="I168" s="154"/>
      <c r="J168" s="155">
        <f>ROUND(I168*H168,2)</f>
        <v>0</v>
      </c>
      <c r="K168" s="156"/>
      <c r="L168" s="157"/>
      <c r="M168" s="158" t="s">
        <v>1</v>
      </c>
      <c r="N168" s="159" t="s">
        <v>42</v>
      </c>
      <c r="P168" s="133">
        <f>O168*H168</f>
        <v>0</v>
      </c>
      <c r="Q168" s="133">
        <v>2.5999999999999999E-3</v>
      </c>
      <c r="R168" s="133">
        <f>Q168*H168</f>
        <v>0.20591999999999999</v>
      </c>
      <c r="S168" s="133">
        <v>0</v>
      </c>
      <c r="T168" s="134">
        <f>S168*H168</f>
        <v>0</v>
      </c>
      <c r="AR168" s="135" t="s">
        <v>272</v>
      </c>
      <c r="AT168" s="135" t="s">
        <v>269</v>
      </c>
      <c r="AU168" s="135" t="s">
        <v>85</v>
      </c>
      <c r="AY168" s="13" t="s">
        <v>222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3" t="s">
        <v>85</v>
      </c>
      <c r="BK168" s="136">
        <f>ROUND(I168*H168,2)</f>
        <v>0</v>
      </c>
      <c r="BL168" s="13" t="s">
        <v>260</v>
      </c>
      <c r="BM168" s="135" t="s">
        <v>728</v>
      </c>
    </row>
    <row r="169" spans="2:65" s="11" customFormat="1" ht="11.25">
      <c r="B169" s="141"/>
      <c r="D169" s="142" t="s">
        <v>247</v>
      </c>
      <c r="F169" s="143" t="s">
        <v>729</v>
      </c>
      <c r="H169" s="144">
        <v>79.2</v>
      </c>
      <c r="I169" s="145"/>
      <c r="L169" s="141"/>
      <c r="M169" s="146"/>
      <c r="T169" s="147"/>
      <c r="AT169" s="148" t="s">
        <v>247</v>
      </c>
      <c r="AU169" s="148" t="s">
        <v>85</v>
      </c>
      <c r="AV169" s="11" t="s">
        <v>87</v>
      </c>
      <c r="AW169" s="11" t="s">
        <v>4</v>
      </c>
      <c r="AX169" s="11" t="s">
        <v>85</v>
      </c>
      <c r="AY169" s="148" t="s">
        <v>222</v>
      </c>
    </row>
    <row r="170" spans="2:65" s="1" customFormat="1" ht="24.2" customHeight="1">
      <c r="B170" s="28"/>
      <c r="C170" s="123" t="s">
        <v>326</v>
      </c>
      <c r="D170" s="123" t="s">
        <v>223</v>
      </c>
      <c r="E170" s="124" t="s">
        <v>336</v>
      </c>
      <c r="F170" s="125" t="s">
        <v>337</v>
      </c>
      <c r="G170" s="126" t="s">
        <v>338</v>
      </c>
      <c r="H170" s="127">
        <v>72</v>
      </c>
      <c r="I170" s="128"/>
      <c r="J170" s="129">
        <f>ROUND(I170*H170,2)</f>
        <v>0</v>
      </c>
      <c r="K170" s="130"/>
      <c r="L170" s="28"/>
      <c r="M170" s="131" t="s">
        <v>1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260</v>
      </c>
      <c r="AT170" s="135" t="s">
        <v>223</v>
      </c>
      <c r="AU170" s="135" t="s">
        <v>85</v>
      </c>
      <c r="AY170" s="13" t="s">
        <v>222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3" t="s">
        <v>85</v>
      </c>
      <c r="BK170" s="136">
        <f>ROUND(I170*H170,2)</f>
        <v>0</v>
      </c>
      <c r="BL170" s="13" t="s">
        <v>260</v>
      </c>
      <c r="BM170" s="135" t="s">
        <v>730</v>
      </c>
    </row>
    <row r="171" spans="2:65" s="1" customFormat="1" ht="11.25">
      <c r="B171" s="28"/>
      <c r="D171" s="137" t="s">
        <v>229</v>
      </c>
      <c r="F171" s="138" t="s">
        <v>340</v>
      </c>
      <c r="I171" s="139"/>
      <c r="L171" s="28"/>
      <c r="M171" s="140"/>
      <c r="T171" s="52"/>
      <c r="AT171" s="13" t="s">
        <v>229</v>
      </c>
      <c r="AU171" s="13" t="s">
        <v>85</v>
      </c>
    </row>
    <row r="172" spans="2:65" s="1" customFormat="1" ht="21.75" customHeight="1">
      <c r="B172" s="28"/>
      <c r="C172" s="123" t="s">
        <v>7</v>
      </c>
      <c r="D172" s="123" t="s">
        <v>223</v>
      </c>
      <c r="E172" s="124" t="s">
        <v>342</v>
      </c>
      <c r="F172" s="125" t="s">
        <v>343</v>
      </c>
      <c r="G172" s="126" t="s">
        <v>338</v>
      </c>
      <c r="H172" s="127">
        <v>34.65</v>
      </c>
      <c r="I172" s="128"/>
      <c r="J172" s="129">
        <f>ROUND(I172*H172,2)</f>
        <v>0</v>
      </c>
      <c r="K172" s="130"/>
      <c r="L172" s="28"/>
      <c r="M172" s="131" t="s">
        <v>1</v>
      </c>
      <c r="N172" s="132" t="s">
        <v>42</v>
      </c>
      <c r="P172" s="133">
        <f>O172*H172</f>
        <v>0</v>
      </c>
      <c r="Q172" s="133">
        <v>0</v>
      </c>
      <c r="R172" s="133">
        <f>Q172*H172</f>
        <v>0</v>
      </c>
      <c r="S172" s="133">
        <v>2.9999999999999997E-4</v>
      </c>
      <c r="T172" s="134">
        <f>S172*H172</f>
        <v>1.0394999999999998E-2</v>
      </c>
      <c r="AR172" s="135" t="s">
        <v>260</v>
      </c>
      <c r="AT172" s="135" t="s">
        <v>223</v>
      </c>
      <c r="AU172" s="135" t="s">
        <v>85</v>
      </c>
      <c r="AY172" s="13" t="s">
        <v>222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3" t="s">
        <v>85</v>
      </c>
      <c r="BK172" s="136">
        <f>ROUND(I172*H172,2)</f>
        <v>0</v>
      </c>
      <c r="BL172" s="13" t="s">
        <v>260</v>
      </c>
      <c r="BM172" s="135" t="s">
        <v>731</v>
      </c>
    </row>
    <row r="173" spans="2:65" s="1" customFormat="1" ht="11.25">
      <c r="B173" s="28"/>
      <c r="D173" s="137" t="s">
        <v>229</v>
      </c>
      <c r="F173" s="138" t="s">
        <v>481</v>
      </c>
      <c r="I173" s="139"/>
      <c r="L173" s="28"/>
      <c r="M173" s="140"/>
      <c r="T173" s="52"/>
      <c r="AT173" s="13" t="s">
        <v>229</v>
      </c>
      <c r="AU173" s="13" t="s">
        <v>85</v>
      </c>
    </row>
    <row r="174" spans="2:65" s="1" customFormat="1" ht="16.5" customHeight="1">
      <c r="B174" s="28"/>
      <c r="C174" s="123" t="s">
        <v>335</v>
      </c>
      <c r="D174" s="123" t="s">
        <v>223</v>
      </c>
      <c r="E174" s="124" t="s">
        <v>347</v>
      </c>
      <c r="F174" s="125" t="s">
        <v>348</v>
      </c>
      <c r="G174" s="126" t="s">
        <v>338</v>
      </c>
      <c r="H174" s="127">
        <v>34.65</v>
      </c>
      <c r="I174" s="128"/>
      <c r="J174" s="129">
        <f>ROUND(I174*H174,2)</f>
        <v>0</v>
      </c>
      <c r="K174" s="130"/>
      <c r="L174" s="28"/>
      <c r="M174" s="131" t="s">
        <v>1</v>
      </c>
      <c r="N174" s="132" t="s">
        <v>42</v>
      </c>
      <c r="P174" s="133">
        <f>O174*H174</f>
        <v>0</v>
      </c>
      <c r="Q174" s="133">
        <v>1.0000000000000001E-5</v>
      </c>
      <c r="R174" s="133">
        <f>Q174*H174</f>
        <v>3.4650000000000002E-4</v>
      </c>
      <c r="S174" s="133">
        <v>0</v>
      </c>
      <c r="T174" s="134">
        <f>S174*H174</f>
        <v>0</v>
      </c>
      <c r="AR174" s="135" t="s">
        <v>260</v>
      </c>
      <c r="AT174" s="135" t="s">
        <v>223</v>
      </c>
      <c r="AU174" s="135" t="s">
        <v>85</v>
      </c>
      <c r="AY174" s="13" t="s">
        <v>222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3" t="s">
        <v>85</v>
      </c>
      <c r="BK174" s="136">
        <f>ROUND(I174*H174,2)</f>
        <v>0</v>
      </c>
      <c r="BL174" s="13" t="s">
        <v>260</v>
      </c>
      <c r="BM174" s="135" t="s">
        <v>732</v>
      </c>
    </row>
    <row r="175" spans="2:65" s="1" customFormat="1" ht="11.25">
      <c r="B175" s="28"/>
      <c r="D175" s="137" t="s">
        <v>229</v>
      </c>
      <c r="F175" s="138" t="s">
        <v>483</v>
      </c>
      <c r="I175" s="139"/>
      <c r="L175" s="28"/>
      <c r="M175" s="140"/>
      <c r="T175" s="52"/>
      <c r="AT175" s="13" t="s">
        <v>229</v>
      </c>
      <c r="AU175" s="13" t="s">
        <v>85</v>
      </c>
    </row>
    <row r="176" spans="2:65" s="1" customFormat="1" ht="16.5" customHeight="1">
      <c r="B176" s="28"/>
      <c r="C176" s="149" t="s">
        <v>341</v>
      </c>
      <c r="D176" s="149" t="s">
        <v>269</v>
      </c>
      <c r="E176" s="150" t="s">
        <v>352</v>
      </c>
      <c r="F176" s="151" t="s">
        <v>353</v>
      </c>
      <c r="G176" s="152" t="s">
        <v>338</v>
      </c>
      <c r="H176" s="153">
        <v>35.343000000000004</v>
      </c>
      <c r="I176" s="154"/>
      <c r="J176" s="155">
        <f>ROUND(I176*H176,2)</f>
        <v>0</v>
      </c>
      <c r="K176" s="156"/>
      <c r="L176" s="157"/>
      <c r="M176" s="158" t="s">
        <v>1</v>
      </c>
      <c r="N176" s="159" t="s">
        <v>42</v>
      </c>
      <c r="P176" s="133">
        <f>O176*H176</f>
        <v>0</v>
      </c>
      <c r="Q176" s="133">
        <v>8.0000000000000007E-5</v>
      </c>
      <c r="R176" s="133">
        <f>Q176*H176</f>
        <v>2.8274400000000005E-3</v>
      </c>
      <c r="S176" s="133">
        <v>0</v>
      </c>
      <c r="T176" s="134">
        <f>S176*H176</f>
        <v>0</v>
      </c>
      <c r="AR176" s="135" t="s">
        <v>272</v>
      </c>
      <c r="AT176" s="135" t="s">
        <v>269</v>
      </c>
      <c r="AU176" s="135" t="s">
        <v>85</v>
      </c>
      <c r="AY176" s="13" t="s">
        <v>222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3" t="s">
        <v>85</v>
      </c>
      <c r="BK176" s="136">
        <f>ROUND(I176*H176,2)</f>
        <v>0</v>
      </c>
      <c r="BL176" s="13" t="s">
        <v>260</v>
      </c>
      <c r="BM176" s="135" t="s">
        <v>733</v>
      </c>
    </row>
    <row r="177" spans="2:65" s="11" customFormat="1" ht="11.25">
      <c r="B177" s="141"/>
      <c r="D177" s="142" t="s">
        <v>247</v>
      </c>
      <c r="F177" s="143" t="s">
        <v>734</v>
      </c>
      <c r="H177" s="144">
        <v>35.343000000000004</v>
      </c>
      <c r="I177" s="145"/>
      <c r="L177" s="141"/>
      <c r="M177" s="146"/>
      <c r="T177" s="147"/>
      <c r="AT177" s="148" t="s">
        <v>247</v>
      </c>
      <c r="AU177" s="148" t="s">
        <v>85</v>
      </c>
      <c r="AV177" s="11" t="s">
        <v>87</v>
      </c>
      <c r="AW177" s="11" t="s">
        <v>4</v>
      </c>
      <c r="AX177" s="11" t="s">
        <v>85</v>
      </c>
      <c r="AY177" s="148" t="s">
        <v>222</v>
      </c>
    </row>
    <row r="178" spans="2:65" s="1" customFormat="1" ht="16.5" customHeight="1">
      <c r="B178" s="28"/>
      <c r="C178" s="123" t="s">
        <v>346</v>
      </c>
      <c r="D178" s="123" t="s">
        <v>223</v>
      </c>
      <c r="E178" s="124" t="s">
        <v>357</v>
      </c>
      <c r="F178" s="125" t="s">
        <v>358</v>
      </c>
      <c r="G178" s="126" t="s">
        <v>338</v>
      </c>
      <c r="H178" s="127">
        <v>1.7</v>
      </c>
      <c r="I178" s="128"/>
      <c r="J178" s="129">
        <f>ROUND(I178*H178,2)</f>
        <v>0</v>
      </c>
      <c r="K178" s="130"/>
      <c r="L178" s="28"/>
      <c r="M178" s="131" t="s">
        <v>1</v>
      </c>
      <c r="N178" s="132" t="s">
        <v>42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260</v>
      </c>
      <c r="AT178" s="135" t="s">
        <v>223</v>
      </c>
      <c r="AU178" s="135" t="s">
        <v>85</v>
      </c>
      <c r="AY178" s="13" t="s">
        <v>222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3" t="s">
        <v>85</v>
      </c>
      <c r="BK178" s="136">
        <f>ROUND(I178*H178,2)</f>
        <v>0</v>
      </c>
      <c r="BL178" s="13" t="s">
        <v>260</v>
      </c>
      <c r="BM178" s="135" t="s">
        <v>735</v>
      </c>
    </row>
    <row r="179" spans="2:65" s="1" customFormat="1" ht="11.25">
      <c r="B179" s="28"/>
      <c r="D179" s="137" t="s">
        <v>229</v>
      </c>
      <c r="F179" s="138" t="s">
        <v>487</v>
      </c>
      <c r="I179" s="139"/>
      <c r="L179" s="28"/>
      <c r="M179" s="140"/>
      <c r="T179" s="52"/>
      <c r="AT179" s="13" t="s">
        <v>229</v>
      </c>
      <c r="AU179" s="13" t="s">
        <v>85</v>
      </c>
    </row>
    <row r="180" spans="2:65" s="1" customFormat="1" ht="16.5" customHeight="1">
      <c r="B180" s="28"/>
      <c r="C180" s="149" t="s">
        <v>351</v>
      </c>
      <c r="D180" s="149" t="s">
        <v>269</v>
      </c>
      <c r="E180" s="150" t="s">
        <v>362</v>
      </c>
      <c r="F180" s="151" t="s">
        <v>363</v>
      </c>
      <c r="G180" s="152" t="s">
        <v>338</v>
      </c>
      <c r="H180" s="153">
        <v>1.734</v>
      </c>
      <c r="I180" s="154"/>
      <c r="J180" s="155">
        <f>ROUND(I180*H180,2)</f>
        <v>0</v>
      </c>
      <c r="K180" s="156"/>
      <c r="L180" s="157"/>
      <c r="M180" s="158" t="s">
        <v>1</v>
      </c>
      <c r="N180" s="159" t="s">
        <v>42</v>
      </c>
      <c r="P180" s="133">
        <f>O180*H180</f>
        <v>0</v>
      </c>
      <c r="Q180" s="133">
        <v>1.7000000000000001E-4</v>
      </c>
      <c r="R180" s="133">
        <f>Q180*H180</f>
        <v>2.9478000000000002E-4</v>
      </c>
      <c r="S180" s="133">
        <v>0</v>
      </c>
      <c r="T180" s="134">
        <f>S180*H180</f>
        <v>0</v>
      </c>
      <c r="AR180" s="135" t="s">
        <v>272</v>
      </c>
      <c r="AT180" s="135" t="s">
        <v>269</v>
      </c>
      <c r="AU180" s="135" t="s">
        <v>85</v>
      </c>
      <c r="AY180" s="13" t="s">
        <v>222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3" t="s">
        <v>85</v>
      </c>
      <c r="BK180" s="136">
        <f>ROUND(I180*H180,2)</f>
        <v>0</v>
      </c>
      <c r="BL180" s="13" t="s">
        <v>260</v>
      </c>
      <c r="BM180" s="135" t="s">
        <v>736</v>
      </c>
    </row>
    <row r="181" spans="2:65" s="11" customFormat="1" ht="11.25">
      <c r="B181" s="141"/>
      <c r="D181" s="142" t="s">
        <v>247</v>
      </c>
      <c r="F181" s="143" t="s">
        <v>489</v>
      </c>
      <c r="H181" s="144">
        <v>1.734</v>
      </c>
      <c r="I181" s="145"/>
      <c r="L181" s="141"/>
      <c r="M181" s="146"/>
      <c r="T181" s="147"/>
      <c r="AT181" s="148" t="s">
        <v>247</v>
      </c>
      <c r="AU181" s="148" t="s">
        <v>85</v>
      </c>
      <c r="AV181" s="11" t="s">
        <v>87</v>
      </c>
      <c r="AW181" s="11" t="s">
        <v>4</v>
      </c>
      <c r="AX181" s="11" t="s">
        <v>85</v>
      </c>
      <c r="AY181" s="148" t="s">
        <v>222</v>
      </c>
    </row>
    <row r="182" spans="2:65" s="1" customFormat="1" ht="44.25" customHeight="1">
      <c r="B182" s="28"/>
      <c r="C182" s="123" t="s">
        <v>356</v>
      </c>
      <c r="D182" s="123" t="s">
        <v>223</v>
      </c>
      <c r="E182" s="124" t="s">
        <v>367</v>
      </c>
      <c r="F182" s="125" t="s">
        <v>368</v>
      </c>
      <c r="G182" s="126" t="s">
        <v>302</v>
      </c>
      <c r="H182" s="160"/>
      <c r="I182" s="128"/>
      <c r="J182" s="129">
        <f>ROUND(I182*H182,2)</f>
        <v>0</v>
      </c>
      <c r="K182" s="130"/>
      <c r="L182" s="28"/>
      <c r="M182" s="131" t="s">
        <v>1</v>
      </c>
      <c r="N182" s="132" t="s">
        <v>42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260</v>
      </c>
      <c r="AT182" s="135" t="s">
        <v>223</v>
      </c>
      <c r="AU182" s="135" t="s">
        <v>85</v>
      </c>
      <c r="AY182" s="13" t="s">
        <v>222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3" t="s">
        <v>85</v>
      </c>
      <c r="BK182" s="136">
        <f>ROUND(I182*H182,2)</f>
        <v>0</v>
      </c>
      <c r="BL182" s="13" t="s">
        <v>260</v>
      </c>
      <c r="BM182" s="135" t="s">
        <v>737</v>
      </c>
    </row>
    <row r="183" spans="2:65" s="1" customFormat="1" ht="11.25">
      <c r="B183" s="28"/>
      <c r="D183" s="137" t="s">
        <v>229</v>
      </c>
      <c r="F183" s="138" t="s">
        <v>491</v>
      </c>
      <c r="I183" s="139"/>
      <c r="L183" s="28"/>
      <c r="M183" s="140"/>
      <c r="T183" s="52"/>
      <c r="AT183" s="13" t="s">
        <v>229</v>
      </c>
      <c r="AU183" s="13" t="s">
        <v>85</v>
      </c>
    </row>
    <row r="184" spans="2:65" s="10" customFormat="1" ht="25.9" customHeight="1">
      <c r="B184" s="113"/>
      <c r="D184" s="114" t="s">
        <v>76</v>
      </c>
      <c r="E184" s="115" t="s">
        <v>389</v>
      </c>
      <c r="F184" s="115" t="s">
        <v>390</v>
      </c>
      <c r="I184" s="116"/>
      <c r="J184" s="117">
        <f>BK184</f>
        <v>0</v>
      </c>
      <c r="L184" s="113"/>
      <c r="M184" s="118"/>
      <c r="P184" s="119">
        <f>SUM(P185:P196)</f>
        <v>0</v>
      </c>
      <c r="R184" s="119">
        <f>SUM(R185:R196)</f>
        <v>0.19707479999999999</v>
      </c>
      <c r="T184" s="120">
        <f>SUM(T185:T196)</f>
        <v>2.9557799999999999E-2</v>
      </c>
      <c r="AR184" s="114" t="s">
        <v>87</v>
      </c>
      <c r="AT184" s="121" t="s">
        <v>76</v>
      </c>
      <c r="AU184" s="121" t="s">
        <v>77</v>
      </c>
      <c r="AY184" s="114" t="s">
        <v>222</v>
      </c>
      <c r="BK184" s="122">
        <f>SUM(BK185:BK196)</f>
        <v>0</v>
      </c>
    </row>
    <row r="185" spans="2:65" s="1" customFormat="1" ht="16.5" customHeight="1">
      <c r="B185" s="28"/>
      <c r="C185" s="123" t="s">
        <v>361</v>
      </c>
      <c r="D185" s="123" t="s">
        <v>223</v>
      </c>
      <c r="E185" s="124" t="s">
        <v>391</v>
      </c>
      <c r="F185" s="125" t="s">
        <v>392</v>
      </c>
      <c r="G185" s="126" t="s">
        <v>226</v>
      </c>
      <c r="H185" s="127">
        <v>88.38</v>
      </c>
      <c r="I185" s="128"/>
      <c r="J185" s="129">
        <f>ROUND(I185*H185,2)</f>
        <v>0</v>
      </c>
      <c r="K185" s="130"/>
      <c r="L185" s="28"/>
      <c r="M185" s="131" t="s">
        <v>1</v>
      </c>
      <c r="N185" s="132" t="s">
        <v>42</v>
      </c>
      <c r="P185" s="133">
        <f>O185*H185</f>
        <v>0</v>
      </c>
      <c r="Q185" s="133">
        <v>1E-3</v>
      </c>
      <c r="R185" s="133">
        <f>Q185*H185</f>
        <v>8.838E-2</v>
      </c>
      <c r="S185" s="133">
        <v>3.1E-4</v>
      </c>
      <c r="T185" s="134">
        <f>S185*H185</f>
        <v>2.73978E-2</v>
      </c>
      <c r="AR185" s="135" t="s">
        <v>260</v>
      </c>
      <c r="AT185" s="135" t="s">
        <v>223</v>
      </c>
      <c r="AU185" s="135" t="s">
        <v>85</v>
      </c>
      <c r="AY185" s="13" t="s">
        <v>222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3" t="s">
        <v>85</v>
      </c>
      <c r="BK185" s="136">
        <f>ROUND(I185*H185,2)</f>
        <v>0</v>
      </c>
      <c r="BL185" s="13" t="s">
        <v>260</v>
      </c>
      <c r="BM185" s="135" t="s">
        <v>738</v>
      </c>
    </row>
    <row r="186" spans="2:65" s="1" customFormat="1" ht="11.25">
      <c r="B186" s="28"/>
      <c r="D186" s="137" t="s">
        <v>229</v>
      </c>
      <c r="F186" s="138" t="s">
        <v>493</v>
      </c>
      <c r="I186" s="139"/>
      <c r="L186" s="28"/>
      <c r="M186" s="140"/>
      <c r="T186" s="52"/>
      <c r="AT186" s="13" t="s">
        <v>229</v>
      </c>
      <c r="AU186" s="13" t="s">
        <v>85</v>
      </c>
    </row>
    <row r="187" spans="2:65" s="1" customFormat="1" ht="24.2" customHeight="1">
      <c r="B187" s="28"/>
      <c r="C187" s="123" t="s">
        <v>366</v>
      </c>
      <c r="D187" s="123" t="s">
        <v>223</v>
      </c>
      <c r="E187" s="124" t="s">
        <v>396</v>
      </c>
      <c r="F187" s="125" t="s">
        <v>397</v>
      </c>
      <c r="G187" s="126" t="s">
        <v>226</v>
      </c>
      <c r="H187" s="127">
        <v>88.38</v>
      </c>
      <c r="I187" s="128"/>
      <c r="J187" s="129">
        <f>ROUND(I187*H187,2)</f>
        <v>0</v>
      </c>
      <c r="K187" s="130"/>
      <c r="L187" s="28"/>
      <c r="M187" s="131" t="s">
        <v>1</v>
      </c>
      <c r="N187" s="132" t="s">
        <v>42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260</v>
      </c>
      <c r="AT187" s="135" t="s">
        <v>223</v>
      </c>
      <c r="AU187" s="135" t="s">
        <v>85</v>
      </c>
      <c r="AY187" s="13" t="s">
        <v>222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3" t="s">
        <v>85</v>
      </c>
      <c r="BK187" s="136">
        <f>ROUND(I187*H187,2)</f>
        <v>0</v>
      </c>
      <c r="BL187" s="13" t="s">
        <v>260</v>
      </c>
      <c r="BM187" s="135" t="s">
        <v>739</v>
      </c>
    </row>
    <row r="188" spans="2:65" s="1" customFormat="1" ht="11.25">
      <c r="B188" s="28"/>
      <c r="D188" s="137" t="s">
        <v>229</v>
      </c>
      <c r="F188" s="138" t="s">
        <v>495</v>
      </c>
      <c r="I188" s="139"/>
      <c r="L188" s="28"/>
      <c r="M188" s="140"/>
      <c r="T188" s="52"/>
      <c r="AT188" s="13" t="s">
        <v>229</v>
      </c>
      <c r="AU188" s="13" t="s">
        <v>85</v>
      </c>
    </row>
    <row r="189" spans="2:65" s="1" customFormat="1" ht="24.2" customHeight="1">
      <c r="B189" s="28"/>
      <c r="C189" s="123" t="s">
        <v>373</v>
      </c>
      <c r="D189" s="123" t="s">
        <v>223</v>
      </c>
      <c r="E189" s="124" t="s">
        <v>401</v>
      </c>
      <c r="F189" s="125" t="s">
        <v>402</v>
      </c>
      <c r="G189" s="126" t="s">
        <v>226</v>
      </c>
      <c r="H189" s="127">
        <v>72</v>
      </c>
      <c r="I189" s="128"/>
      <c r="J189" s="129">
        <f>ROUND(I189*H189,2)</f>
        <v>0</v>
      </c>
      <c r="K189" s="130"/>
      <c r="L189" s="28"/>
      <c r="M189" s="131" t="s">
        <v>1</v>
      </c>
      <c r="N189" s="132" t="s">
        <v>42</v>
      </c>
      <c r="P189" s="133">
        <f>O189*H189</f>
        <v>0</v>
      </c>
      <c r="Q189" s="133">
        <v>0</v>
      </c>
      <c r="R189" s="133">
        <f>Q189*H189</f>
        <v>0</v>
      </c>
      <c r="S189" s="133">
        <v>3.0000000000000001E-5</v>
      </c>
      <c r="T189" s="134">
        <f>S189*H189</f>
        <v>2.16E-3</v>
      </c>
      <c r="AR189" s="135" t="s">
        <v>260</v>
      </c>
      <c r="AT189" s="135" t="s">
        <v>223</v>
      </c>
      <c r="AU189" s="135" t="s">
        <v>85</v>
      </c>
      <c r="AY189" s="13" t="s">
        <v>222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3" t="s">
        <v>85</v>
      </c>
      <c r="BK189" s="136">
        <f>ROUND(I189*H189,2)</f>
        <v>0</v>
      </c>
      <c r="BL189" s="13" t="s">
        <v>260</v>
      </c>
      <c r="BM189" s="135" t="s">
        <v>740</v>
      </c>
    </row>
    <row r="190" spans="2:65" s="1" customFormat="1" ht="11.25">
      <c r="B190" s="28"/>
      <c r="D190" s="137" t="s">
        <v>229</v>
      </c>
      <c r="F190" s="138" t="s">
        <v>404</v>
      </c>
      <c r="I190" s="139"/>
      <c r="L190" s="28"/>
      <c r="M190" s="140"/>
      <c r="T190" s="52"/>
      <c r="AT190" s="13" t="s">
        <v>229</v>
      </c>
      <c r="AU190" s="13" t="s">
        <v>85</v>
      </c>
    </row>
    <row r="191" spans="2:65" s="1" customFormat="1" ht="16.5" customHeight="1">
      <c r="B191" s="28"/>
      <c r="C191" s="149" t="s">
        <v>379</v>
      </c>
      <c r="D191" s="149" t="s">
        <v>269</v>
      </c>
      <c r="E191" s="150" t="s">
        <v>406</v>
      </c>
      <c r="F191" s="151" t="s">
        <v>407</v>
      </c>
      <c r="G191" s="152" t="s">
        <v>226</v>
      </c>
      <c r="H191" s="153">
        <v>75.599999999999994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42</v>
      </c>
      <c r="P191" s="133">
        <f>O191*H191</f>
        <v>0</v>
      </c>
      <c r="Q191" s="133">
        <v>8.9999999999999998E-4</v>
      </c>
      <c r="R191" s="133">
        <f>Q191*H191</f>
        <v>6.8039999999999989E-2</v>
      </c>
      <c r="S191" s="133">
        <v>0</v>
      </c>
      <c r="T191" s="134">
        <f>S191*H191</f>
        <v>0</v>
      </c>
      <c r="AR191" s="135" t="s">
        <v>272</v>
      </c>
      <c r="AT191" s="135" t="s">
        <v>269</v>
      </c>
      <c r="AU191" s="135" t="s">
        <v>85</v>
      </c>
      <c r="AY191" s="13" t="s">
        <v>222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3" t="s">
        <v>85</v>
      </c>
      <c r="BK191" s="136">
        <f>ROUND(I191*H191,2)</f>
        <v>0</v>
      </c>
      <c r="BL191" s="13" t="s">
        <v>260</v>
      </c>
      <c r="BM191" s="135" t="s">
        <v>741</v>
      </c>
    </row>
    <row r="192" spans="2:65" s="11" customFormat="1" ht="11.25">
      <c r="B192" s="141"/>
      <c r="D192" s="142" t="s">
        <v>247</v>
      </c>
      <c r="F192" s="143" t="s">
        <v>742</v>
      </c>
      <c r="H192" s="144">
        <v>75.599999999999994</v>
      </c>
      <c r="I192" s="145"/>
      <c r="L192" s="141"/>
      <c r="M192" s="146"/>
      <c r="T192" s="147"/>
      <c r="AT192" s="148" t="s">
        <v>247</v>
      </c>
      <c r="AU192" s="148" t="s">
        <v>85</v>
      </c>
      <c r="AV192" s="11" t="s">
        <v>87</v>
      </c>
      <c r="AW192" s="11" t="s">
        <v>4</v>
      </c>
      <c r="AX192" s="11" t="s">
        <v>85</v>
      </c>
      <c r="AY192" s="148" t="s">
        <v>222</v>
      </c>
    </row>
    <row r="193" spans="2:65" s="1" customFormat="1" ht="33" customHeight="1">
      <c r="B193" s="28"/>
      <c r="C193" s="123" t="s">
        <v>384</v>
      </c>
      <c r="D193" s="123" t="s">
        <v>223</v>
      </c>
      <c r="E193" s="124" t="s">
        <v>411</v>
      </c>
      <c r="F193" s="125" t="s">
        <v>412</v>
      </c>
      <c r="G193" s="126" t="s">
        <v>226</v>
      </c>
      <c r="H193" s="127">
        <v>88.38</v>
      </c>
      <c r="I193" s="128"/>
      <c r="J193" s="129">
        <f>ROUND(I193*H193,2)</f>
        <v>0</v>
      </c>
      <c r="K193" s="130"/>
      <c r="L193" s="28"/>
      <c r="M193" s="131" t="s">
        <v>1</v>
      </c>
      <c r="N193" s="132" t="s">
        <v>42</v>
      </c>
      <c r="P193" s="133">
        <f>O193*H193</f>
        <v>0</v>
      </c>
      <c r="Q193" s="133">
        <v>2.0000000000000001E-4</v>
      </c>
      <c r="R193" s="133">
        <f>Q193*H193</f>
        <v>1.7676000000000001E-2</v>
      </c>
      <c r="S193" s="133">
        <v>0</v>
      </c>
      <c r="T193" s="134">
        <f>S193*H193</f>
        <v>0</v>
      </c>
      <c r="AR193" s="135" t="s">
        <v>260</v>
      </c>
      <c r="AT193" s="135" t="s">
        <v>223</v>
      </c>
      <c r="AU193" s="135" t="s">
        <v>85</v>
      </c>
      <c r="AY193" s="13" t="s">
        <v>222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3" t="s">
        <v>85</v>
      </c>
      <c r="BK193" s="136">
        <f>ROUND(I193*H193,2)</f>
        <v>0</v>
      </c>
      <c r="BL193" s="13" t="s">
        <v>260</v>
      </c>
      <c r="BM193" s="135" t="s">
        <v>743</v>
      </c>
    </row>
    <row r="194" spans="2:65" s="1" customFormat="1" ht="11.25">
      <c r="B194" s="28"/>
      <c r="D194" s="137" t="s">
        <v>229</v>
      </c>
      <c r="F194" s="138" t="s">
        <v>500</v>
      </c>
      <c r="I194" s="139"/>
      <c r="L194" s="28"/>
      <c r="M194" s="140"/>
      <c r="T194" s="52"/>
      <c r="AT194" s="13" t="s">
        <v>229</v>
      </c>
      <c r="AU194" s="13" t="s">
        <v>85</v>
      </c>
    </row>
    <row r="195" spans="2:65" s="1" customFormat="1" ht="37.9" customHeight="1">
      <c r="B195" s="28"/>
      <c r="C195" s="123" t="s">
        <v>272</v>
      </c>
      <c r="D195" s="123" t="s">
        <v>223</v>
      </c>
      <c r="E195" s="124" t="s">
        <v>416</v>
      </c>
      <c r="F195" s="125" t="s">
        <v>417</v>
      </c>
      <c r="G195" s="126" t="s">
        <v>226</v>
      </c>
      <c r="H195" s="127">
        <v>88.38</v>
      </c>
      <c r="I195" s="128"/>
      <c r="J195" s="129">
        <f>ROUND(I195*H195,2)</f>
        <v>0</v>
      </c>
      <c r="K195" s="130"/>
      <c r="L195" s="28"/>
      <c r="M195" s="131" t="s">
        <v>1</v>
      </c>
      <c r="N195" s="132" t="s">
        <v>42</v>
      </c>
      <c r="P195" s="133">
        <f>O195*H195</f>
        <v>0</v>
      </c>
      <c r="Q195" s="133">
        <v>2.5999999999999998E-4</v>
      </c>
      <c r="R195" s="133">
        <f>Q195*H195</f>
        <v>2.2978799999999997E-2</v>
      </c>
      <c r="S195" s="133">
        <v>0</v>
      </c>
      <c r="T195" s="134">
        <f>S195*H195</f>
        <v>0</v>
      </c>
      <c r="AR195" s="135" t="s">
        <v>260</v>
      </c>
      <c r="AT195" s="135" t="s">
        <v>223</v>
      </c>
      <c r="AU195" s="135" t="s">
        <v>85</v>
      </c>
      <c r="AY195" s="13" t="s">
        <v>222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3" t="s">
        <v>85</v>
      </c>
      <c r="BK195" s="136">
        <f>ROUND(I195*H195,2)</f>
        <v>0</v>
      </c>
      <c r="BL195" s="13" t="s">
        <v>260</v>
      </c>
      <c r="BM195" s="135" t="s">
        <v>744</v>
      </c>
    </row>
    <row r="196" spans="2:65" s="1" customFormat="1" ht="11.25">
      <c r="B196" s="28"/>
      <c r="D196" s="137" t="s">
        <v>229</v>
      </c>
      <c r="F196" s="138" t="s">
        <v>502</v>
      </c>
      <c r="I196" s="139"/>
      <c r="L196" s="28"/>
      <c r="M196" s="140"/>
      <c r="T196" s="52"/>
      <c r="AT196" s="13" t="s">
        <v>229</v>
      </c>
      <c r="AU196" s="13" t="s">
        <v>85</v>
      </c>
    </row>
    <row r="197" spans="2:65" s="10" customFormat="1" ht="25.9" customHeight="1">
      <c r="B197" s="113"/>
      <c r="D197" s="114" t="s">
        <v>76</v>
      </c>
      <c r="E197" s="115" t="s">
        <v>503</v>
      </c>
      <c r="F197" s="115" t="s">
        <v>504</v>
      </c>
      <c r="I197" s="116"/>
      <c r="J197" s="117">
        <f>BK197</f>
        <v>0</v>
      </c>
      <c r="L197" s="113"/>
      <c r="M197" s="118"/>
      <c r="P197" s="119">
        <f>P198</f>
        <v>0</v>
      </c>
      <c r="R197" s="119">
        <f>R198</f>
        <v>0</v>
      </c>
      <c r="T197" s="120">
        <f>T198</f>
        <v>0</v>
      </c>
      <c r="AR197" s="114" t="s">
        <v>87</v>
      </c>
      <c r="AT197" s="121" t="s">
        <v>76</v>
      </c>
      <c r="AU197" s="121" t="s">
        <v>77</v>
      </c>
      <c r="AY197" s="114" t="s">
        <v>222</v>
      </c>
      <c r="BK197" s="122">
        <f>BK198</f>
        <v>0</v>
      </c>
    </row>
    <row r="198" spans="2:65" s="1" customFormat="1" ht="24.2" customHeight="1">
      <c r="B198" s="28"/>
      <c r="C198" s="123" t="s">
        <v>395</v>
      </c>
      <c r="D198" s="123" t="s">
        <v>223</v>
      </c>
      <c r="E198" s="124" t="s">
        <v>505</v>
      </c>
      <c r="F198" s="125" t="s">
        <v>506</v>
      </c>
      <c r="G198" s="126" t="s">
        <v>507</v>
      </c>
      <c r="H198" s="127">
        <v>1</v>
      </c>
      <c r="I198" s="128"/>
      <c r="J198" s="129">
        <f>ROUND(I198*H198,2)</f>
        <v>0</v>
      </c>
      <c r="K198" s="130"/>
      <c r="L198" s="28"/>
      <c r="M198" s="131" t="s">
        <v>1</v>
      </c>
      <c r="N198" s="132" t="s">
        <v>42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260</v>
      </c>
      <c r="AT198" s="135" t="s">
        <v>223</v>
      </c>
      <c r="AU198" s="135" t="s">
        <v>85</v>
      </c>
      <c r="AY198" s="13" t="s">
        <v>222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3" t="s">
        <v>85</v>
      </c>
      <c r="BK198" s="136">
        <f>ROUND(I198*H198,2)</f>
        <v>0</v>
      </c>
      <c r="BL198" s="13" t="s">
        <v>260</v>
      </c>
      <c r="BM198" s="135" t="s">
        <v>745</v>
      </c>
    </row>
    <row r="199" spans="2:65" s="10" customFormat="1" ht="25.9" customHeight="1">
      <c r="B199" s="113"/>
      <c r="D199" s="114" t="s">
        <v>76</v>
      </c>
      <c r="E199" s="115" t="s">
        <v>509</v>
      </c>
      <c r="F199" s="115" t="s">
        <v>510</v>
      </c>
      <c r="I199" s="116"/>
      <c r="J199" s="117">
        <f>BK199</f>
        <v>0</v>
      </c>
      <c r="L199" s="113"/>
      <c r="M199" s="118"/>
      <c r="P199" s="119">
        <f>SUM(P200:P201)</f>
        <v>0</v>
      </c>
      <c r="R199" s="119">
        <f>SUM(R200:R201)</f>
        <v>0</v>
      </c>
      <c r="T199" s="120">
        <f>SUM(T200:T201)</f>
        <v>0</v>
      </c>
      <c r="AR199" s="114" t="s">
        <v>227</v>
      </c>
      <c r="AT199" s="121" t="s">
        <v>76</v>
      </c>
      <c r="AU199" s="121" t="s">
        <v>77</v>
      </c>
      <c r="AY199" s="114" t="s">
        <v>222</v>
      </c>
      <c r="BK199" s="122">
        <f>SUM(BK200:BK201)</f>
        <v>0</v>
      </c>
    </row>
    <row r="200" spans="2:65" s="1" customFormat="1" ht="24.2" customHeight="1">
      <c r="B200" s="28"/>
      <c r="C200" s="123" t="s">
        <v>400</v>
      </c>
      <c r="D200" s="123" t="s">
        <v>223</v>
      </c>
      <c r="E200" s="124" t="s">
        <v>511</v>
      </c>
      <c r="F200" s="125" t="s">
        <v>512</v>
      </c>
      <c r="G200" s="126" t="s">
        <v>507</v>
      </c>
      <c r="H200" s="127">
        <v>1</v>
      </c>
      <c r="I200" s="128"/>
      <c r="J200" s="129">
        <f>ROUND(I200*H200,2)</f>
        <v>0</v>
      </c>
      <c r="K200" s="130"/>
      <c r="L200" s="28"/>
      <c r="M200" s="131" t="s">
        <v>1</v>
      </c>
      <c r="N200" s="132" t="s">
        <v>42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227</v>
      </c>
      <c r="AT200" s="135" t="s">
        <v>223</v>
      </c>
      <c r="AU200" s="135" t="s">
        <v>85</v>
      </c>
      <c r="AY200" s="13" t="s">
        <v>222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3" t="s">
        <v>85</v>
      </c>
      <c r="BK200" s="136">
        <f>ROUND(I200*H200,2)</f>
        <v>0</v>
      </c>
      <c r="BL200" s="13" t="s">
        <v>227</v>
      </c>
      <c r="BM200" s="135" t="s">
        <v>746</v>
      </c>
    </row>
    <row r="201" spans="2:65" s="1" customFormat="1" ht="16.5" customHeight="1">
      <c r="B201" s="28"/>
      <c r="C201" s="123" t="s">
        <v>405</v>
      </c>
      <c r="D201" s="123" t="s">
        <v>223</v>
      </c>
      <c r="E201" s="124" t="s">
        <v>514</v>
      </c>
      <c r="F201" s="125" t="s">
        <v>515</v>
      </c>
      <c r="G201" s="126" t="s">
        <v>507</v>
      </c>
      <c r="H201" s="127">
        <v>1</v>
      </c>
      <c r="I201" s="128"/>
      <c r="J201" s="129">
        <f>ROUND(I201*H201,2)</f>
        <v>0</v>
      </c>
      <c r="K201" s="130"/>
      <c r="L201" s="28"/>
      <c r="M201" s="164" t="s">
        <v>1</v>
      </c>
      <c r="N201" s="165" t="s">
        <v>42</v>
      </c>
      <c r="O201" s="162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AR201" s="135" t="s">
        <v>227</v>
      </c>
      <c r="AT201" s="135" t="s">
        <v>223</v>
      </c>
      <c r="AU201" s="135" t="s">
        <v>85</v>
      </c>
      <c r="AY201" s="13" t="s">
        <v>222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3" t="s">
        <v>85</v>
      </c>
      <c r="BK201" s="136">
        <f>ROUND(I201*H201,2)</f>
        <v>0</v>
      </c>
      <c r="BL201" s="13" t="s">
        <v>227</v>
      </c>
      <c r="BM201" s="135" t="s">
        <v>747</v>
      </c>
    </row>
    <row r="202" spans="2:65" s="1" customFormat="1" ht="6.95" customHeight="1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28"/>
    </row>
  </sheetData>
  <sheetProtection algorithmName="SHA-512" hashValue="a2ALOFJw86wv/pjOhYiEhOcYiujUBNTQjerroMVrh8SOy1G2HZxCW7MNPosG3odUOrzgWUfA4DHOU0N2i+BTnQ==" saltValue="5E77qjUpwsbb/0LCHgeXOftY7IXf8L82LT/NHwyLCTUTSeZBwdZry4l82YjFZscfrCck5NwIWDTJ7/cf5Ov4kg==" spinCount="100000" sheet="1" objects="1" scenarios="1" formatColumns="0" formatRows="0" autoFilter="0"/>
  <autoFilter ref="C124:K201" xr:uid="{00000000-0009-0000-0000-000008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800-000000000000}"/>
    <hyperlink ref="F132" r:id="rId2" xr:uid="{00000000-0004-0000-0800-000001000000}"/>
    <hyperlink ref="F134" r:id="rId3" xr:uid="{00000000-0004-0000-0800-000002000000}"/>
    <hyperlink ref="F136" r:id="rId4" xr:uid="{00000000-0004-0000-0800-000003000000}"/>
    <hyperlink ref="F139" r:id="rId5" xr:uid="{00000000-0004-0000-0800-000004000000}"/>
    <hyperlink ref="F142" r:id="rId6" xr:uid="{00000000-0004-0000-0800-000005000000}"/>
    <hyperlink ref="F146" r:id="rId7" xr:uid="{00000000-0004-0000-0800-000006000000}"/>
    <hyperlink ref="F149" r:id="rId8" xr:uid="{00000000-0004-0000-0800-000007000000}"/>
    <hyperlink ref="F153" r:id="rId9" xr:uid="{00000000-0004-0000-0800-000008000000}"/>
    <hyperlink ref="F156" r:id="rId10" xr:uid="{00000000-0004-0000-0800-000009000000}"/>
    <hyperlink ref="F159" r:id="rId11" xr:uid="{00000000-0004-0000-0800-00000A000000}"/>
    <hyperlink ref="F161" r:id="rId12" xr:uid="{00000000-0004-0000-0800-00000B000000}"/>
    <hyperlink ref="F163" r:id="rId13" xr:uid="{00000000-0004-0000-0800-00000C000000}"/>
    <hyperlink ref="F165" r:id="rId14" xr:uid="{00000000-0004-0000-0800-00000D000000}"/>
    <hyperlink ref="F167" r:id="rId15" xr:uid="{00000000-0004-0000-0800-00000E000000}"/>
    <hyperlink ref="F171" r:id="rId16" xr:uid="{00000000-0004-0000-0800-00000F000000}"/>
    <hyperlink ref="F173" r:id="rId17" xr:uid="{00000000-0004-0000-0800-000010000000}"/>
    <hyperlink ref="F175" r:id="rId18" xr:uid="{00000000-0004-0000-0800-000011000000}"/>
    <hyperlink ref="F179" r:id="rId19" xr:uid="{00000000-0004-0000-0800-000012000000}"/>
    <hyperlink ref="F183" r:id="rId20" xr:uid="{00000000-0004-0000-0800-000013000000}"/>
    <hyperlink ref="F186" r:id="rId21" xr:uid="{00000000-0004-0000-0800-000014000000}"/>
    <hyperlink ref="F188" r:id="rId22" xr:uid="{00000000-0004-0000-0800-000015000000}"/>
    <hyperlink ref="F190" r:id="rId23" xr:uid="{00000000-0004-0000-0800-000016000000}"/>
    <hyperlink ref="F194" r:id="rId24" xr:uid="{00000000-0004-0000-0800-000017000000}"/>
    <hyperlink ref="F196" r:id="rId25" xr:uid="{00000000-0004-0000-08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74</vt:i4>
      </vt:variant>
    </vt:vector>
  </HeadingPairs>
  <TitlesOfParts>
    <vt:vector size="111" baseType="lpstr">
      <vt:lpstr>Rekapitulace stavby</vt:lpstr>
      <vt:lpstr>202 - Místnost č.202</vt:lpstr>
      <vt:lpstr>203 - Místnost č.203</vt:lpstr>
      <vt:lpstr>204 - Místnost č.204</vt:lpstr>
      <vt:lpstr>205 - Místnost č.205</vt:lpstr>
      <vt:lpstr>206 - Místnost č.206</vt:lpstr>
      <vt:lpstr>207 - Místnost č.207</vt:lpstr>
      <vt:lpstr>208 - Místnost č.208</vt:lpstr>
      <vt:lpstr>209 - Místnost č.209</vt:lpstr>
      <vt:lpstr>210 - Místnost č.210</vt:lpstr>
      <vt:lpstr>211 - Místnost č.211</vt:lpstr>
      <vt:lpstr>212 - Místnost č.212</vt:lpstr>
      <vt:lpstr>213 - Místnost č.213</vt:lpstr>
      <vt:lpstr>214 - Místnost č.214</vt:lpstr>
      <vt:lpstr>215 - Místnost č.215</vt:lpstr>
      <vt:lpstr>302 - Místnost č.302</vt:lpstr>
      <vt:lpstr>303 - Místnost č.303</vt:lpstr>
      <vt:lpstr>304 - Místnost č.304</vt:lpstr>
      <vt:lpstr>305 - Místnost č.305</vt:lpstr>
      <vt:lpstr>306 - Místnost č.306</vt:lpstr>
      <vt:lpstr>307 - Místnost č.307</vt:lpstr>
      <vt:lpstr>308 - Místnost č.308</vt:lpstr>
      <vt:lpstr>309 - Místnost č.309</vt:lpstr>
      <vt:lpstr>310 - Místnost č.310</vt:lpstr>
      <vt:lpstr>311 - Místnost č.311</vt:lpstr>
      <vt:lpstr>312 - Místnost č.312</vt:lpstr>
      <vt:lpstr>313 - Místnost č.313</vt:lpstr>
      <vt:lpstr>314 - Místnost č.314</vt:lpstr>
      <vt:lpstr>315 - Místnost č.315</vt:lpstr>
      <vt:lpstr>CH 01 - Chodba 1.n.p.(ško...</vt:lpstr>
      <vt:lpstr>CH 02 - Chodba 2.n.p.</vt:lpstr>
      <vt:lpstr>CH 03 - Chodba 3.n.p.</vt:lpstr>
      <vt:lpstr>DV 01 - Školka (dveře 153...</vt:lpstr>
      <vt:lpstr>DV 02 - Chodba 2.NP dveře...</vt:lpstr>
      <vt:lpstr>DV 03 - Chodba 2.NP dveře...</vt:lpstr>
      <vt:lpstr>DV 04 - Chodba 3.NP dveře...</vt:lpstr>
      <vt:lpstr>DV 05 - Chodba 3.NP dveře...</vt:lpstr>
      <vt:lpstr>'202 - Místnost č.202'!Názvy_tisku</vt:lpstr>
      <vt:lpstr>'203 - Místnost č.203'!Názvy_tisku</vt:lpstr>
      <vt:lpstr>'204 - Místnost č.204'!Názvy_tisku</vt:lpstr>
      <vt:lpstr>'205 - Místnost č.205'!Názvy_tisku</vt:lpstr>
      <vt:lpstr>'206 - Místnost č.206'!Názvy_tisku</vt:lpstr>
      <vt:lpstr>'207 - Místnost č.207'!Názvy_tisku</vt:lpstr>
      <vt:lpstr>'208 - Místnost č.208'!Názvy_tisku</vt:lpstr>
      <vt:lpstr>'209 - Místnost č.209'!Názvy_tisku</vt:lpstr>
      <vt:lpstr>'210 - Místnost č.210'!Názvy_tisku</vt:lpstr>
      <vt:lpstr>'211 - Místnost č.211'!Názvy_tisku</vt:lpstr>
      <vt:lpstr>'212 - Místnost č.212'!Názvy_tisku</vt:lpstr>
      <vt:lpstr>'213 - Místnost č.213'!Názvy_tisku</vt:lpstr>
      <vt:lpstr>'214 - Místnost č.214'!Názvy_tisku</vt:lpstr>
      <vt:lpstr>'215 - Místnost č.215'!Názvy_tisku</vt:lpstr>
      <vt:lpstr>'302 - Místnost č.302'!Názvy_tisku</vt:lpstr>
      <vt:lpstr>'303 - Místnost č.303'!Názvy_tisku</vt:lpstr>
      <vt:lpstr>'304 - Místnost č.304'!Názvy_tisku</vt:lpstr>
      <vt:lpstr>'305 - Místnost č.305'!Názvy_tisku</vt:lpstr>
      <vt:lpstr>'306 - Místnost č.306'!Názvy_tisku</vt:lpstr>
      <vt:lpstr>'307 - Místnost č.307'!Názvy_tisku</vt:lpstr>
      <vt:lpstr>'308 - Místnost č.308'!Názvy_tisku</vt:lpstr>
      <vt:lpstr>'309 - Místnost č.309'!Názvy_tisku</vt:lpstr>
      <vt:lpstr>'310 - Místnost č.310'!Názvy_tisku</vt:lpstr>
      <vt:lpstr>'311 - Místnost č.311'!Názvy_tisku</vt:lpstr>
      <vt:lpstr>'312 - Místnost č.312'!Názvy_tisku</vt:lpstr>
      <vt:lpstr>'313 - Místnost č.313'!Názvy_tisku</vt:lpstr>
      <vt:lpstr>'314 - Místnost č.314'!Názvy_tisku</vt:lpstr>
      <vt:lpstr>'315 - Místnost č.315'!Názvy_tisku</vt:lpstr>
      <vt:lpstr>'DV 01 - Školka (dveře 153...'!Názvy_tisku</vt:lpstr>
      <vt:lpstr>'DV 02 - Chodba 2.NP dveře...'!Názvy_tisku</vt:lpstr>
      <vt:lpstr>'DV 03 - Chodba 2.NP dveře...'!Názvy_tisku</vt:lpstr>
      <vt:lpstr>'DV 04 - Chodba 3.NP dveře...'!Názvy_tisku</vt:lpstr>
      <vt:lpstr>'DV 05 - Chodba 3.NP dveře...'!Názvy_tisku</vt:lpstr>
      <vt:lpstr>'CH 01 - Chodba 1.n.p.(ško...'!Názvy_tisku</vt:lpstr>
      <vt:lpstr>'CH 02 - Chodba 2.n.p.'!Názvy_tisku</vt:lpstr>
      <vt:lpstr>'CH 03 - Chodba 3.n.p.'!Názvy_tisku</vt:lpstr>
      <vt:lpstr>'Rekapitulace stavby'!Názvy_tisku</vt:lpstr>
      <vt:lpstr>'202 - Místnost č.202'!Oblast_tisku</vt:lpstr>
      <vt:lpstr>'203 - Místnost č.203'!Oblast_tisku</vt:lpstr>
      <vt:lpstr>'204 - Místnost č.204'!Oblast_tisku</vt:lpstr>
      <vt:lpstr>'205 - Místnost č.205'!Oblast_tisku</vt:lpstr>
      <vt:lpstr>'206 - Místnost č.206'!Oblast_tisku</vt:lpstr>
      <vt:lpstr>'207 - Místnost č.207'!Oblast_tisku</vt:lpstr>
      <vt:lpstr>'208 - Místnost č.208'!Oblast_tisku</vt:lpstr>
      <vt:lpstr>'209 - Místnost č.209'!Oblast_tisku</vt:lpstr>
      <vt:lpstr>'210 - Místnost č.210'!Oblast_tisku</vt:lpstr>
      <vt:lpstr>'211 - Místnost č.211'!Oblast_tisku</vt:lpstr>
      <vt:lpstr>'212 - Místnost č.212'!Oblast_tisku</vt:lpstr>
      <vt:lpstr>'213 - Místnost č.213'!Oblast_tisku</vt:lpstr>
      <vt:lpstr>'214 - Místnost č.214'!Oblast_tisku</vt:lpstr>
      <vt:lpstr>'215 - Místnost č.215'!Oblast_tisku</vt:lpstr>
      <vt:lpstr>'302 - Místnost č.302'!Oblast_tisku</vt:lpstr>
      <vt:lpstr>'303 - Místnost č.303'!Oblast_tisku</vt:lpstr>
      <vt:lpstr>'304 - Místnost č.304'!Oblast_tisku</vt:lpstr>
      <vt:lpstr>'305 - Místnost č.305'!Oblast_tisku</vt:lpstr>
      <vt:lpstr>'306 - Místnost č.306'!Oblast_tisku</vt:lpstr>
      <vt:lpstr>'307 - Místnost č.307'!Oblast_tisku</vt:lpstr>
      <vt:lpstr>'308 - Místnost č.308'!Oblast_tisku</vt:lpstr>
      <vt:lpstr>'309 - Místnost č.309'!Oblast_tisku</vt:lpstr>
      <vt:lpstr>'310 - Místnost č.310'!Oblast_tisku</vt:lpstr>
      <vt:lpstr>'311 - Místnost č.311'!Oblast_tisku</vt:lpstr>
      <vt:lpstr>'312 - Místnost č.312'!Oblast_tisku</vt:lpstr>
      <vt:lpstr>'313 - Místnost č.313'!Oblast_tisku</vt:lpstr>
      <vt:lpstr>'314 - Místnost č.314'!Oblast_tisku</vt:lpstr>
      <vt:lpstr>'315 - Místnost č.315'!Oblast_tisku</vt:lpstr>
      <vt:lpstr>'DV 01 - Školka (dveře 153...'!Oblast_tisku</vt:lpstr>
      <vt:lpstr>'DV 02 - Chodba 2.NP dveře...'!Oblast_tisku</vt:lpstr>
      <vt:lpstr>'DV 03 - Chodba 2.NP dveře...'!Oblast_tisku</vt:lpstr>
      <vt:lpstr>'DV 04 - Chodba 3.NP dveře...'!Oblast_tisku</vt:lpstr>
      <vt:lpstr>'DV 05 - Chodba 3.NP dveře...'!Oblast_tisku</vt:lpstr>
      <vt:lpstr>'CH 01 - Chodba 1.n.p.(ško...'!Oblast_tisku</vt:lpstr>
      <vt:lpstr>'CH 02 - Chodba 2.n.p.'!Oblast_tisku</vt:lpstr>
      <vt:lpstr>'CH 03 - Chodba 3.n.p.'!Oblast_tisku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ASUS\Delík</dc:creator>
  <cp:lastModifiedBy>Veronika Chromíková</cp:lastModifiedBy>
  <dcterms:created xsi:type="dcterms:W3CDTF">2025-04-04T06:35:20Z</dcterms:created>
  <dcterms:modified xsi:type="dcterms:W3CDTF">2025-04-04T07:57:20Z</dcterms:modified>
</cp:coreProperties>
</file>