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hromive\Desktop\E-ZAK zveřejnění\ZŠ 17. listopadu\změna 2\"/>
    </mc:Choice>
  </mc:AlternateContent>
  <xr:revisionPtr revIDLastSave="0" documentId="8_{6CE23B71-3F69-45D2-8CC4-5644F9D7F628}" xr6:coauthVersionLast="47" xr6:coauthVersionMax="47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Rekapitulace stavby" sheetId="1" state="veryHidden" r:id="rId1"/>
    <sheet name="202 - Místnost č.202" sheetId="2" r:id="rId2"/>
    <sheet name="203 - Místnost č.203" sheetId="3" r:id="rId3"/>
    <sheet name="204 - Místnost č.204" sheetId="4" r:id="rId4"/>
    <sheet name="205 - Místnost č.205" sheetId="5" r:id="rId5"/>
    <sheet name="206 - Místnost č.206" sheetId="6" r:id="rId6"/>
    <sheet name="207 - Místnost č.207" sheetId="7" r:id="rId7"/>
    <sheet name="208 - Místnost č.208" sheetId="8" r:id="rId8"/>
    <sheet name="209 - Místnost č.209" sheetId="9" r:id="rId9"/>
    <sheet name="210 - Místnost č.210" sheetId="10" r:id="rId10"/>
    <sheet name="211 - Místnost č.211" sheetId="11" r:id="rId11"/>
    <sheet name="212 - Místnost č.212" sheetId="12" r:id="rId12"/>
    <sheet name="213 - Místnost č.213" sheetId="13" r:id="rId13"/>
    <sheet name="214 - Místnost č.214" sheetId="14" r:id="rId14"/>
    <sheet name="215 - Místnost č.215" sheetId="15" r:id="rId15"/>
    <sheet name="302 - Místnost č.302" sheetId="16" r:id="rId16"/>
    <sheet name="303 - Místnost č.303" sheetId="17" r:id="rId17"/>
    <sheet name="304 - Místnost č.304" sheetId="18" r:id="rId18"/>
    <sheet name="305 - Místnost č.305" sheetId="19" r:id="rId19"/>
    <sheet name="306 - Místnost č.306" sheetId="20" r:id="rId20"/>
    <sheet name="307 - Místnost č.307" sheetId="21" r:id="rId21"/>
    <sheet name="308 - Místnost č.308" sheetId="22" r:id="rId22"/>
    <sheet name="309 - Místnost č.309" sheetId="23" r:id="rId23"/>
    <sheet name="310 - Místnost č.310" sheetId="24" r:id="rId24"/>
    <sheet name="311 - Místnost č.311" sheetId="25" r:id="rId25"/>
    <sheet name="312 - Místnost č.312" sheetId="26" r:id="rId26"/>
    <sheet name="313 - Místnost č.313" sheetId="27" r:id="rId27"/>
    <sheet name="314 - Místnost č.314" sheetId="28" r:id="rId28"/>
    <sheet name="315 - Místnost č.315" sheetId="29" r:id="rId29"/>
    <sheet name="CH 01 - Chodba 1.n.p.(ško..." sheetId="30" r:id="rId30"/>
    <sheet name="CH 02 - Chodba 2.n.p." sheetId="31" r:id="rId31"/>
    <sheet name="CH 03 - Chodba 3.n.p." sheetId="32" r:id="rId32"/>
    <sheet name="DV 01 - Školka (dveře 153..." sheetId="33" r:id="rId33"/>
    <sheet name="DV 02 - Chodba 2.NP dveře..." sheetId="34" r:id="rId34"/>
    <sheet name="DV 03 - Chodba 2.NP dveře..." sheetId="35" r:id="rId35"/>
    <sheet name="DV 04 - Chodba 3.NP dveře..." sheetId="36" r:id="rId36"/>
    <sheet name="DV 05 - Chodba 3.NP dveře..." sheetId="37" r:id="rId37"/>
  </sheets>
  <definedNames>
    <definedName name="_xlnm._FilterDatabase" localSheetId="1" hidden="1">'202 - Místnost č.202'!$C$121:$K$237</definedName>
    <definedName name="_xlnm._FilterDatabase" localSheetId="2" hidden="1">'203 - Místnost č.203'!$C$124:$K$236</definedName>
    <definedName name="_xlnm._FilterDatabase" localSheetId="3" hidden="1">'204 - Místnost č.204'!$C$120:$K$202</definedName>
    <definedName name="_xlnm._FilterDatabase" localSheetId="4" hidden="1">'205 - Místnost č.205'!$C$121:$K$234</definedName>
    <definedName name="_xlnm._FilterDatabase" localSheetId="5" hidden="1">'206 - Místnost č.206'!$C$124:$K$236</definedName>
    <definedName name="_xlnm._FilterDatabase" localSheetId="6" hidden="1">'207 - Místnost č.207'!$C$120:$K$202</definedName>
    <definedName name="_xlnm._FilterDatabase" localSheetId="7" hidden="1">'208 - Místnost č.208'!$C$121:$K$234</definedName>
    <definedName name="_xlnm._FilterDatabase" localSheetId="8" hidden="1">'209 - Místnost č.209'!$C$124:$K$236</definedName>
    <definedName name="_xlnm._FilterDatabase" localSheetId="9" hidden="1">'210 - Místnost č.210'!$C$120:$K$202</definedName>
    <definedName name="_xlnm._FilterDatabase" localSheetId="10" hidden="1">'211 - Místnost č.211'!$C$121:$K$234</definedName>
    <definedName name="_xlnm._FilterDatabase" localSheetId="11" hidden="1">'212 - Místnost č.212'!$C$124:$K$235</definedName>
    <definedName name="_xlnm._FilterDatabase" localSheetId="12" hidden="1">'213 - Místnost č.213'!$C$119:$K$191</definedName>
    <definedName name="_xlnm._FilterDatabase" localSheetId="13" hidden="1">'214 - Místnost č.214'!$C$123:$K$256</definedName>
    <definedName name="_xlnm._FilterDatabase" localSheetId="14" hidden="1">'215 - Místnost č.215'!$C$121:$K$233</definedName>
    <definedName name="_xlnm._FilterDatabase" localSheetId="15" hidden="1">'302 - Místnost č.302'!$C$121:$K$237</definedName>
    <definedName name="_xlnm._FilterDatabase" localSheetId="16" hidden="1">'303 - Místnost č.303'!$C$124:$K$236</definedName>
    <definedName name="_xlnm._FilterDatabase" localSheetId="17" hidden="1">'304 - Místnost č.304'!$C$120:$K$202</definedName>
    <definedName name="_xlnm._FilterDatabase" localSheetId="18" hidden="1">'305 - Místnost č.305'!$C$121:$K$234</definedName>
    <definedName name="_xlnm._FilterDatabase" localSheetId="19" hidden="1">'306 - Místnost č.306'!$C$124:$K$236</definedName>
    <definedName name="_xlnm._FilterDatabase" localSheetId="20" hidden="1">'307 - Místnost č.307'!$C$120:$K$202</definedName>
    <definedName name="_xlnm._FilterDatabase" localSheetId="21" hidden="1">'308 - Místnost č.308'!$C$121:$K$234</definedName>
    <definedName name="_xlnm._FilterDatabase" localSheetId="22" hidden="1">'309 - Místnost č.309'!$C$124:$K$236</definedName>
    <definedName name="_xlnm._FilterDatabase" localSheetId="23" hidden="1">'310 - Místnost č.310'!$C$120:$K$202</definedName>
    <definedName name="_xlnm._FilterDatabase" localSheetId="24" hidden="1">'311 - Místnost č.311'!$C$121:$K$234</definedName>
    <definedName name="_xlnm._FilterDatabase" localSheetId="25" hidden="1">'312 - Místnost č.312'!$C$124:$K$235</definedName>
    <definedName name="_xlnm._FilterDatabase" localSheetId="26" hidden="1">'313 - Místnost č.313'!$C$119:$K$191</definedName>
    <definedName name="_xlnm._FilterDatabase" localSheetId="27" hidden="1">'314 - Místnost č.314'!$C$123:$K$256</definedName>
    <definedName name="_xlnm._FilterDatabase" localSheetId="28" hidden="1">'315 - Místnost č.315'!$C$121:$K$233</definedName>
    <definedName name="_xlnm._FilterDatabase" localSheetId="32" hidden="1">'DV 01 - Školka (dveře 153...'!$C$122:$K$210</definedName>
    <definedName name="_xlnm._FilterDatabase" localSheetId="33" hidden="1">'DV 02 - Chodba 2.NP dveře...'!$C$122:$K$210</definedName>
    <definedName name="_xlnm._FilterDatabase" localSheetId="34" hidden="1">'DV 03 - Chodba 2.NP dveře...'!$C$122:$K$198</definedName>
    <definedName name="_xlnm._FilterDatabase" localSheetId="35" hidden="1">'DV 04 - Chodba 3.NP dveře...'!$C$122:$K$198</definedName>
    <definedName name="_xlnm._FilterDatabase" localSheetId="36" hidden="1">'DV 05 - Chodba 3.NP dveře...'!$C$122:$K$198</definedName>
    <definedName name="_xlnm._FilterDatabase" localSheetId="29" hidden="1">'CH 01 - Chodba 1.n.p.(ško...'!$C$121:$K$186</definedName>
    <definedName name="_xlnm._FilterDatabase" localSheetId="30" hidden="1">'CH 02 - Chodba 2.n.p.'!$C$119:$K$185</definedName>
    <definedName name="_xlnm._FilterDatabase" localSheetId="31" hidden="1">'CH 03 - Chodba 3.n.p.'!$C$119:$K$185</definedName>
    <definedName name="_xlnm.Print_Titles" localSheetId="1">'202 - Místnost č.202'!$121:$121</definedName>
    <definedName name="_xlnm.Print_Titles" localSheetId="2">'203 - Místnost č.203'!$124:$124</definedName>
    <definedName name="_xlnm.Print_Titles" localSheetId="3">'204 - Místnost č.204'!$120:$120</definedName>
    <definedName name="_xlnm.Print_Titles" localSheetId="4">'205 - Místnost č.205'!$121:$121</definedName>
    <definedName name="_xlnm.Print_Titles" localSheetId="5">'206 - Místnost č.206'!$124:$124</definedName>
    <definedName name="_xlnm.Print_Titles" localSheetId="6">'207 - Místnost č.207'!$120:$120</definedName>
    <definedName name="_xlnm.Print_Titles" localSheetId="7">'208 - Místnost č.208'!$121:$121</definedName>
    <definedName name="_xlnm.Print_Titles" localSheetId="8">'209 - Místnost č.209'!$124:$124</definedName>
    <definedName name="_xlnm.Print_Titles" localSheetId="9">'210 - Místnost č.210'!$120:$120</definedName>
    <definedName name="_xlnm.Print_Titles" localSheetId="10">'211 - Místnost č.211'!$121:$121</definedName>
    <definedName name="_xlnm.Print_Titles" localSheetId="11">'212 - Místnost č.212'!$124:$124</definedName>
    <definedName name="_xlnm.Print_Titles" localSheetId="12">'213 - Místnost č.213'!$119:$119</definedName>
    <definedName name="_xlnm.Print_Titles" localSheetId="13">'214 - Místnost č.214'!$123:$123</definedName>
    <definedName name="_xlnm.Print_Titles" localSheetId="14">'215 - Místnost č.215'!$121:$121</definedName>
    <definedName name="_xlnm.Print_Titles" localSheetId="15">'302 - Místnost č.302'!$121:$121</definedName>
    <definedName name="_xlnm.Print_Titles" localSheetId="16">'303 - Místnost č.303'!$124:$124</definedName>
    <definedName name="_xlnm.Print_Titles" localSheetId="17">'304 - Místnost č.304'!$120:$120</definedName>
    <definedName name="_xlnm.Print_Titles" localSheetId="18">'305 - Místnost č.305'!$121:$121</definedName>
    <definedName name="_xlnm.Print_Titles" localSheetId="19">'306 - Místnost č.306'!$124:$124</definedName>
    <definedName name="_xlnm.Print_Titles" localSheetId="20">'307 - Místnost č.307'!$120:$120</definedName>
    <definedName name="_xlnm.Print_Titles" localSheetId="21">'308 - Místnost č.308'!$121:$121</definedName>
    <definedName name="_xlnm.Print_Titles" localSheetId="22">'309 - Místnost č.309'!$124:$124</definedName>
    <definedName name="_xlnm.Print_Titles" localSheetId="23">'310 - Místnost č.310'!$120:$120</definedName>
    <definedName name="_xlnm.Print_Titles" localSheetId="24">'311 - Místnost č.311'!$121:$121</definedName>
    <definedName name="_xlnm.Print_Titles" localSheetId="25">'312 - Místnost č.312'!$124:$124</definedName>
    <definedName name="_xlnm.Print_Titles" localSheetId="26">'313 - Místnost č.313'!$119:$119</definedName>
    <definedName name="_xlnm.Print_Titles" localSheetId="27">'314 - Místnost č.314'!$123:$123</definedName>
    <definedName name="_xlnm.Print_Titles" localSheetId="28">'315 - Místnost č.315'!$121:$121</definedName>
    <definedName name="_xlnm.Print_Titles" localSheetId="32">'DV 01 - Školka (dveře 153...'!$122:$122</definedName>
    <definedName name="_xlnm.Print_Titles" localSheetId="33">'DV 02 - Chodba 2.NP dveře...'!$122:$122</definedName>
    <definedName name="_xlnm.Print_Titles" localSheetId="34">'DV 03 - Chodba 2.NP dveře...'!$122:$122</definedName>
    <definedName name="_xlnm.Print_Titles" localSheetId="35">'DV 04 - Chodba 3.NP dveře...'!$122:$122</definedName>
    <definedName name="_xlnm.Print_Titles" localSheetId="36">'DV 05 - Chodba 3.NP dveře...'!$122:$122</definedName>
    <definedName name="_xlnm.Print_Titles" localSheetId="29">'CH 01 - Chodba 1.n.p.(ško...'!$121:$121</definedName>
    <definedName name="_xlnm.Print_Titles" localSheetId="30">'CH 02 - Chodba 2.n.p.'!$119:$119</definedName>
    <definedName name="_xlnm.Print_Titles" localSheetId="31">'CH 03 - Chodba 3.n.p.'!$119:$119</definedName>
    <definedName name="_xlnm.Print_Titles" localSheetId="0">'Rekapitulace stavby'!$92:$92</definedName>
    <definedName name="_xlnm.Print_Area" localSheetId="1">'202 - Místnost č.202'!$C$4:$J$76,'202 - Místnost č.202'!$C$82:$J$103,'202 - Místnost č.202'!$C$109:$J$237</definedName>
    <definedName name="_xlnm.Print_Area" localSheetId="2">'203 - Místnost č.203'!$C$4:$J$76,'203 - Místnost č.203'!$C$82:$J$106,'203 - Místnost č.203'!$C$112:$J$236</definedName>
    <definedName name="_xlnm.Print_Area" localSheetId="3">'204 - Místnost č.204'!$C$4:$J$76,'204 - Místnost č.204'!$C$82:$J$102,'204 - Místnost č.204'!$C$108:$J$202</definedName>
    <definedName name="_xlnm.Print_Area" localSheetId="4">'205 - Místnost č.205'!$C$4:$J$76,'205 - Místnost č.205'!$C$82:$J$103,'205 - Místnost č.205'!$C$109:$J$234</definedName>
    <definedName name="_xlnm.Print_Area" localSheetId="5">'206 - Místnost č.206'!$C$4:$J$76,'206 - Místnost č.206'!$C$82:$J$106,'206 - Místnost č.206'!$C$112:$J$236</definedName>
    <definedName name="_xlnm.Print_Area" localSheetId="6">'207 - Místnost č.207'!$C$4:$J$76,'207 - Místnost č.207'!$C$82:$J$102,'207 - Místnost č.207'!$C$108:$J$202</definedName>
    <definedName name="_xlnm.Print_Area" localSheetId="7">'208 - Místnost č.208'!$C$4:$J$76,'208 - Místnost č.208'!$C$82:$J$103,'208 - Místnost č.208'!$C$109:$J$234</definedName>
    <definedName name="_xlnm.Print_Area" localSheetId="8">'209 - Místnost č.209'!$C$4:$J$76,'209 - Místnost č.209'!$C$82:$J$106,'209 - Místnost č.209'!$C$112:$J$236</definedName>
    <definedName name="_xlnm.Print_Area" localSheetId="9">'210 - Místnost č.210'!$C$4:$J$76,'210 - Místnost č.210'!$C$82:$J$102,'210 - Místnost č.210'!$C$108:$J$202</definedName>
    <definedName name="_xlnm.Print_Area" localSheetId="10">'211 - Místnost č.211'!$C$4:$J$76,'211 - Místnost č.211'!$C$82:$J$103,'211 - Místnost č.211'!$C$109:$J$234</definedName>
    <definedName name="_xlnm.Print_Area" localSheetId="11">'212 - Místnost č.212'!$C$4:$J$76,'212 - Místnost č.212'!$C$82:$J$106,'212 - Místnost č.212'!$C$112:$J$235</definedName>
    <definedName name="_xlnm.Print_Area" localSheetId="12">'213 - Místnost č.213'!$C$4:$J$76,'213 - Místnost č.213'!$C$82:$J$101,'213 - Místnost č.213'!$C$107:$J$191</definedName>
    <definedName name="_xlnm.Print_Area" localSheetId="13">'214 - Místnost č.214'!$C$4:$J$76,'214 - Místnost č.214'!$C$82:$J$105,'214 - Místnost č.214'!$C$111:$J$256</definedName>
    <definedName name="_xlnm.Print_Area" localSheetId="14">'215 - Místnost č.215'!$C$4:$J$76,'215 - Místnost č.215'!$C$82:$J$103,'215 - Místnost č.215'!$C$109:$J$233</definedName>
    <definedName name="_xlnm.Print_Area" localSheetId="15">'302 - Místnost č.302'!$C$4:$J$76,'302 - Místnost č.302'!$C$82:$J$103,'302 - Místnost č.302'!$C$109:$J$237</definedName>
    <definedName name="_xlnm.Print_Area" localSheetId="16">'303 - Místnost č.303'!$C$4:$J$76,'303 - Místnost č.303'!$C$82:$J$106,'303 - Místnost č.303'!$C$112:$J$236</definedName>
    <definedName name="_xlnm.Print_Area" localSheetId="17">'304 - Místnost č.304'!$C$4:$J$76,'304 - Místnost č.304'!$C$82:$J$102,'304 - Místnost č.304'!$C$108:$J$202</definedName>
    <definedName name="_xlnm.Print_Area" localSheetId="18">'305 - Místnost č.305'!$C$4:$J$76,'305 - Místnost č.305'!$C$82:$J$103,'305 - Místnost č.305'!$C$109:$J$234</definedName>
    <definedName name="_xlnm.Print_Area" localSheetId="19">'306 - Místnost č.306'!$C$4:$J$76,'306 - Místnost č.306'!$C$82:$J$106,'306 - Místnost č.306'!$C$112:$J$236</definedName>
    <definedName name="_xlnm.Print_Area" localSheetId="20">'307 - Místnost č.307'!$C$4:$J$76,'307 - Místnost č.307'!$C$82:$J$102,'307 - Místnost č.307'!$C$108:$J$202</definedName>
    <definedName name="_xlnm.Print_Area" localSheetId="21">'308 - Místnost č.308'!$C$4:$J$76,'308 - Místnost č.308'!$C$82:$J$103,'308 - Místnost č.308'!$C$109:$J$234</definedName>
    <definedName name="_xlnm.Print_Area" localSheetId="22">'309 - Místnost č.309'!$C$4:$J$76,'309 - Místnost č.309'!$C$82:$J$106,'309 - Místnost č.309'!$C$112:$J$236</definedName>
    <definedName name="_xlnm.Print_Area" localSheetId="23">'310 - Místnost č.310'!$C$4:$J$76,'310 - Místnost č.310'!$C$82:$J$102,'310 - Místnost č.310'!$C$108:$J$202</definedName>
    <definedName name="_xlnm.Print_Area" localSheetId="24">'311 - Místnost č.311'!$C$4:$J$76,'311 - Místnost č.311'!$C$82:$J$103,'311 - Místnost č.311'!$C$109:$J$234</definedName>
    <definedName name="_xlnm.Print_Area" localSheetId="25">'312 - Místnost č.312'!$C$4:$J$76,'312 - Místnost č.312'!$C$82:$J$106,'312 - Místnost č.312'!$C$112:$J$235</definedName>
    <definedName name="_xlnm.Print_Area" localSheetId="26">'313 - Místnost č.313'!$C$4:$J$76,'313 - Místnost č.313'!$C$82:$J$101,'313 - Místnost č.313'!$C$107:$J$191</definedName>
    <definedName name="_xlnm.Print_Area" localSheetId="27">'314 - Místnost č.314'!$C$4:$J$76,'314 - Místnost č.314'!$C$82:$J$105,'314 - Místnost č.314'!$C$111:$J$256</definedName>
    <definedName name="_xlnm.Print_Area" localSheetId="28">'315 - Místnost č.315'!$C$4:$J$76,'315 - Místnost č.315'!$C$82:$J$103,'315 - Místnost č.315'!$C$109:$J$233</definedName>
    <definedName name="_xlnm.Print_Area" localSheetId="32">'DV 01 - Školka (dveře 153...'!$C$4:$J$76,'DV 01 - Školka (dveře 153...'!$C$82:$J$104,'DV 01 - Školka (dveře 153...'!$C$110:$J$210</definedName>
    <definedName name="_xlnm.Print_Area" localSheetId="33">'DV 02 - Chodba 2.NP dveře...'!$C$4:$J$76,'DV 02 - Chodba 2.NP dveře...'!$C$82:$J$104,'DV 02 - Chodba 2.NP dveře...'!$C$110:$J$210</definedName>
    <definedName name="_xlnm.Print_Area" localSheetId="34">'DV 03 - Chodba 2.NP dveře...'!$C$4:$J$76,'DV 03 - Chodba 2.NP dveře...'!$C$82:$J$104,'DV 03 - Chodba 2.NP dveře...'!$C$110:$J$198</definedName>
    <definedName name="_xlnm.Print_Area" localSheetId="35">'DV 04 - Chodba 3.NP dveře...'!$C$4:$J$76,'DV 04 - Chodba 3.NP dveře...'!$C$82:$J$104,'DV 04 - Chodba 3.NP dveře...'!$C$110:$J$198</definedName>
    <definedName name="_xlnm.Print_Area" localSheetId="36">'DV 05 - Chodba 3.NP dveře...'!$C$4:$J$76,'DV 05 - Chodba 3.NP dveře...'!$C$82:$J$104,'DV 05 - Chodba 3.NP dveře...'!$C$110:$J$198</definedName>
    <definedName name="_xlnm.Print_Area" localSheetId="29">'CH 01 - Chodba 1.n.p.(ško...'!$C$4:$J$76,'CH 01 - Chodba 1.n.p.(ško...'!$C$82:$J$103,'CH 01 - Chodba 1.n.p.(ško...'!$C$109:$J$186</definedName>
    <definedName name="_xlnm.Print_Area" localSheetId="30">'CH 02 - Chodba 2.n.p.'!$C$4:$J$76,'CH 02 - Chodba 2.n.p.'!$C$82:$J$101,'CH 02 - Chodba 2.n.p.'!$C$107:$J$185</definedName>
    <definedName name="_xlnm.Print_Area" localSheetId="31">'CH 03 - Chodba 3.n.p.'!$C$4:$J$76,'CH 03 - Chodba 3.n.p.'!$C$82:$J$101,'CH 03 - Chodba 3.n.p.'!$C$107:$J$185</definedName>
    <definedName name="_xlnm.Print_Area" localSheetId="0">'Rekapitulace stavby'!$D$4:$AO$76,'Rekapitulace stavby'!$C$82:$AQ$131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7" l="1"/>
  <c r="J36" i="37"/>
  <c r="AY130" i="1" s="1"/>
  <c r="J35" i="37"/>
  <c r="AX130" i="1" s="1"/>
  <c r="BI196" i="37"/>
  <c r="BH196" i="37"/>
  <c r="BG196" i="37"/>
  <c r="BF196" i="37"/>
  <c r="T196" i="37"/>
  <c r="R196" i="37"/>
  <c r="P196" i="37"/>
  <c r="BI193" i="37"/>
  <c r="BH193" i="37"/>
  <c r="BG193" i="37"/>
  <c r="BF193" i="37"/>
  <c r="T193" i="37"/>
  <c r="R193" i="37"/>
  <c r="P193" i="37"/>
  <c r="BI190" i="37"/>
  <c r="BH190" i="37"/>
  <c r="BG190" i="37"/>
  <c r="BF190" i="37"/>
  <c r="T190" i="37"/>
  <c r="R190" i="37"/>
  <c r="P190" i="37"/>
  <c r="BI187" i="37"/>
  <c r="BH187" i="37"/>
  <c r="BG187" i="37"/>
  <c r="BF187" i="37"/>
  <c r="T187" i="37"/>
  <c r="R187" i="37"/>
  <c r="P187" i="37"/>
  <c r="BI183" i="37"/>
  <c r="BH183" i="37"/>
  <c r="BG183" i="37"/>
  <c r="BF183" i="37"/>
  <c r="T183" i="37"/>
  <c r="R183" i="37"/>
  <c r="P183" i="37"/>
  <c r="BI180" i="37"/>
  <c r="BH180" i="37"/>
  <c r="BG180" i="37"/>
  <c r="BF180" i="37"/>
  <c r="T180" i="37"/>
  <c r="R180" i="37"/>
  <c r="P180" i="37"/>
  <c r="BI177" i="37"/>
  <c r="BH177" i="37"/>
  <c r="BG177" i="37"/>
  <c r="BF177" i="37"/>
  <c r="T177" i="37"/>
  <c r="R177" i="37"/>
  <c r="P177" i="37"/>
  <c r="BI174" i="37"/>
  <c r="BH174" i="37"/>
  <c r="BG174" i="37"/>
  <c r="BF174" i="37"/>
  <c r="T174" i="37"/>
  <c r="R174" i="37"/>
  <c r="P174" i="37"/>
  <c r="BI171" i="37"/>
  <c r="BH171" i="37"/>
  <c r="BG171" i="37"/>
  <c r="BF171" i="37"/>
  <c r="T171" i="37"/>
  <c r="R171" i="37"/>
  <c r="P171" i="37"/>
  <c r="BI167" i="37"/>
  <c r="BH167" i="37"/>
  <c r="BG167" i="37"/>
  <c r="BF167" i="37"/>
  <c r="T167" i="37"/>
  <c r="R167" i="37"/>
  <c r="P167" i="37"/>
  <c r="BI164" i="37"/>
  <c r="BH164" i="37"/>
  <c r="BG164" i="37"/>
  <c r="BF164" i="37"/>
  <c r="T164" i="37"/>
  <c r="R164" i="37"/>
  <c r="P164" i="37"/>
  <c r="BI162" i="37"/>
  <c r="BH162" i="37"/>
  <c r="BG162" i="37"/>
  <c r="BF162" i="37"/>
  <c r="T162" i="37"/>
  <c r="R162" i="37"/>
  <c r="P162" i="37"/>
  <c r="BI159" i="37"/>
  <c r="BH159" i="37"/>
  <c r="BG159" i="37"/>
  <c r="BF159" i="37"/>
  <c r="T159" i="37"/>
  <c r="R159" i="37"/>
  <c r="P159" i="37"/>
  <c r="BI155" i="37"/>
  <c r="BH155" i="37"/>
  <c r="BG155" i="37"/>
  <c r="BF155" i="37"/>
  <c r="T155" i="37"/>
  <c r="T154" i="37" s="1"/>
  <c r="R155" i="37"/>
  <c r="R154" i="37" s="1"/>
  <c r="P155" i="37"/>
  <c r="P154" i="37" s="1"/>
  <c r="BI151" i="37"/>
  <c r="BH151" i="37"/>
  <c r="BG151" i="37"/>
  <c r="BF151" i="37"/>
  <c r="T151" i="37"/>
  <c r="R151" i="37"/>
  <c r="P151" i="37"/>
  <c r="BI147" i="37"/>
  <c r="BH147" i="37"/>
  <c r="BG147" i="37"/>
  <c r="BF147" i="37"/>
  <c r="T147" i="37"/>
  <c r="R147" i="37"/>
  <c r="P147" i="37"/>
  <c r="BI144" i="37"/>
  <c r="BH144" i="37"/>
  <c r="BG144" i="37"/>
  <c r="BF144" i="37"/>
  <c r="T144" i="37"/>
  <c r="R144" i="37"/>
  <c r="P144" i="37"/>
  <c r="BI141" i="37"/>
  <c r="BH141" i="37"/>
  <c r="BG141" i="37"/>
  <c r="BF141" i="37"/>
  <c r="T141" i="37"/>
  <c r="R141" i="37"/>
  <c r="P141" i="37"/>
  <c r="BI136" i="37"/>
  <c r="BH136" i="37"/>
  <c r="BG136" i="37"/>
  <c r="BF136" i="37"/>
  <c r="T136" i="37"/>
  <c r="R136" i="37"/>
  <c r="P136" i="37"/>
  <c r="BI133" i="37"/>
  <c r="BH133" i="37"/>
  <c r="BG133" i="37"/>
  <c r="BF133" i="37"/>
  <c r="T133" i="37"/>
  <c r="R133" i="37"/>
  <c r="P133" i="37"/>
  <c r="BI128" i="37"/>
  <c r="BH128" i="37"/>
  <c r="BG128" i="37"/>
  <c r="BF128" i="37"/>
  <c r="T128" i="37"/>
  <c r="R128" i="37"/>
  <c r="P128" i="37"/>
  <c r="BI125" i="37"/>
  <c r="BH125" i="37"/>
  <c r="BG125" i="37"/>
  <c r="BF125" i="37"/>
  <c r="T125" i="37"/>
  <c r="R125" i="37"/>
  <c r="P125" i="37"/>
  <c r="J120" i="37"/>
  <c r="J119" i="37"/>
  <c r="F119" i="37"/>
  <c r="F117" i="37"/>
  <c r="E115" i="37"/>
  <c r="J92" i="37"/>
  <c r="J91" i="37"/>
  <c r="F91" i="37"/>
  <c r="F89" i="37"/>
  <c r="E87" i="37"/>
  <c r="J18" i="37"/>
  <c r="E18" i="37"/>
  <c r="F92" i="37"/>
  <c r="J17" i="37"/>
  <c r="J12" i="37"/>
  <c r="J89" i="37" s="1"/>
  <c r="E7" i="37"/>
  <c r="E85" i="37" s="1"/>
  <c r="J37" i="36"/>
  <c r="J36" i="36"/>
  <c r="AY129" i="1"/>
  <c r="J35" i="36"/>
  <c r="AX129" i="1"/>
  <c r="BI196" i="36"/>
  <c r="BH196" i="36"/>
  <c r="BG196" i="36"/>
  <c r="BF196" i="36"/>
  <c r="T196" i="36"/>
  <c r="R196" i="36"/>
  <c r="P196" i="36"/>
  <c r="BI193" i="36"/>
  <c r="BH193" i="36"/>
  <c r="BG193" i="36"/>
  <c r="BF193" i="36"/>
  <c r="T193" i="36"/>
  <c r="R193" i="36"/>
  <c r="P193" i="36"/>
  <c r="BI190" i="36"/>
  <c r="BH190" i="36"/>
  <c r="BG190" i="36"/>
  <c r="BF190" i="36"/>
  <c r="T190" i="36"/>
  <c r="R190" i="36"/>
  <c r="P190" i="36"/>
  <c r="BI187" i="36"/>
  <c r="BH187" i="36"/>
  <c r="BG187" i="36"/>
  <c r="BF187" i="36"/>
  <c r="T187" i="36"/>
  <c r="R187" i="36"/>
  <c r="P187" i="36"/>
  <c r="BI183" i="36"/>
  <c r="BH183" i="36"/>
  <c r="BG183" i="36"/>
  <c r="BF183" i="36"/>
  <c r="T183" i="36"/>
  <c r="R183" i="36"/>
  <c r="P183" i="36"/>
  <c r="BI180" i="36"/>
  <c r="BH180" i="36"/>
  <c r="BG180" i="36"/>
  <c r="BF180" i="36"/>
  <c r="T180" i="36"/>
  <c r="R180" i="36"/>
  <c r="P180" i="36"/>
  <c r="BI177" i="36"/>
  <c r="BH177" i="36"/>
  <c r="BG177" i="36"/>
  <c r="BF177" i="36"/>
  <c r="T177" i="36"/>
  <c r="R177" i="36"/>
  <c r="P177" i="36"/>
  <c r="BI174" i="36"/>
  <c r="BH174" i="36"/>
  <c r="BG174" i="36"/>
  <c r="BF174" i="36"/>
  <c r="T174" i="36"/>
  <c r="R174" i="36"/>
  <c r="P174" i="36"/>
  <c r="BI171" i="36"/>
  <c r="BH171" i="36"/>
  <c r="BG171" i="36"/>
  <c r="BF171" i="36"/>
  <c r="T171" i="36"/>
  <c r="R171" i="36"/>
  <c r="P171" i="36"/>
  <c r="BI167" i="36"/>
  <c r="BH167" i="36"/>
  <c r="BG167" i="36"/>
  <c r="BF167" i="36"/>
  <c r="T167" i="36"/>
  <c r="R167" i="36"/>
  <c r="P167" i="36"/>
  <c r="BI164" i="36"/>
  <c r="BH164" i="36"/>
  <c r="BG164" i="36"/>
  <c r="BF164" i="36"/>
  <c r="T164" i="36"/>
  <c r="R164" i="36"/>
  <c r="P164" i="36"/>
  <c r="BI162" i="36"/>
  <c r="BH162" i="36"/>
  <c r="BG162" i="36"/>
  <c r="BF162" i="36"/>
  <c r="T162" i="36"/>
  <c r="R162" i="36"/>
  <c r="P162" i="36"/>
  <c r="BI159" i="36"/>
  <c r="BH159" i="36"/>
  <c r="BG159" i="36"/>
  <c r="BF159" i="36"/>
  <c r="T159" i="36"/>
  <c r="R159" i="36"/>
  <c r="P159" i="36"/>
  <c r="BI155" i="36"/>
  <c r="BH155" i="36"/>
  <c r="BG155" i="36"/>
  <c r="BF155" i="36"/>
  <c r="T155" i="36"/>
  <c r="T154" i="36" s="1"/>
  <c r="R155" i="36"/>
  <c r="R154" i="36"/>
  <c r="P155" i="36"/>
  <c r="P154" i="36" s="1"/>
  <c r="BI151" i="36"/>
  <c r="BH151" i="36"/>
  <c r="BG151" i="36"/>
  <c r="BF151" i="36"/>
  <c r="T151" i="36"/>
  <c r="R151" i="36"/>
  <c r="P151" i="36"/>
  <c r="BI147" i="36"/>
  <c r="BH147" i="36"/>
  <c r="BG147" i="36"/>
  <c r="BF147" i="36"/>
  <c r="T147" i="36"/>
  <c r="R147" i="36"/>
  <c r="P147" i="36"/>
  <c r="BI144" i="36"/>
  <c r="BH144" i="36"/>
  <c r="BG144" i="36"/>
  <c r="BF144" i="36"/>
  <c r="T144" i="36"/>
  <c r="R144" i="36"/>
  <c r="P144" i="36"/>
  <c r="BI141" i="36"/>
  <c r="BH141" i="36"/>
  <c r="BG141" i="36"/>
  <c r="BF141" i="36"/>
  <c r="T141" i="36"/>
  <c r="R141" i="36"/>
  <c r="P141" i="36"/>
  <c r="BI136" i="36"/>
  <c r="BH136" i="36"/>
  <c r="BG136" i="36"/>
  <c r="BF136" i="36"/>
  <c r="T136" i="36"/>
  <c r="R136" i="36"/>
  <c r="P136" i="36"/>
  <c r="BI133" i="36"/>
  <c r="BH133" i="36"/>
  <c r="BG133" i="36"/>
  <c r="BF133" i="36"/>
  <c r="T133" i="36"/>
  <c r="R133" i="36"/>
  <c r="P133" i="36"/>
  <c r="BI128" i="36"/>
  <c r="BH128" i="36"/>
  <c r="BG128" i="36"/>
  <c r="BF128" i="36"/>
  <c r="T128" i="36"/>
  <c r="R128" i="36"/>
  <c r="P128" i="36"/>
  <c r="BI125" i="36"/>
  <c r="BH125" i="36"/>
  <c r="BG125" i="36"/>
  <c r="BF125" i="36"/>
  <c r="T125" i="36"/>
  <c r="R125" i="36"/>
  <c r="P125" i="36"/>
  <c r="J120" i="36"/>
  <c r="J119" i="36"/>
  <c r="F119" i="36"/>
  <c r="F117" i="36"/>
  <c r="E115" i="36"/>
  <c r="J92" i="36"/>
  <c r="J91" i="36"/>
  <c r="F91" i="36"/>
  <c r="F89" i="36"/>
  <c r="E87" i="36"/>
  <c r="J18" i="36"/>
  <c r="E18" i="36"/>
  <c r="F120" i="36" s="1"/>
  <c r="J17" i="36"/>
  <c r="J12" i="36"/>
  <c r="J89" i="36" s="1"/>
  <c r="E7" i="36"/>
  <c r="E113" i="36" s="1"/>
  <c r="J37" i="35"/>
  <c r="J36" i="35"/>
  <c r="AY128" i="1" s="1"/>
  <c r="J35" i="35"/>
  <c r="AX128" i="1" s="1"/>
  <c r="BI196" i="35"/>
  <c r="BH196" i="35"/>
  <c r="BG196" i="35"/>
  <c r="BF196" i="35"/>
  <c r="T196" i="35"/>
  <c r="R196" i="35"/>
  <c r="P196" i="35"/>
  <c r="BI193" i="35"/>
  <c r="BH193" i="35"/>
  <c r="BG193" i="35"/>
  <c r="BF193" i="35"/>
  <c r="T193" i="35"/>
  <c r="R193" i="35"/>
  <c r="P193" i="35"/>
  <c r="BI190" i="35"/>
  <c r="BH190" i="35"/>
  <c r="BG190" i="35"/>
  <c r="BF190" i="35"/>
  <c r="T190" i="35"/>
  <c r="R190" i="35"/>
  <c r="P190" i="35"/>
  <c r="BI187" i="35"/>
  <c r="BH187" i="35"/>
  <c r="BG187" i="35"/>
  <c r="BF187" i="35"/>
  <c r="T187" i="35"/>
  <c r="R187" i="35"/>
  <c r="P187" i="35"/>
  <c r="BI183" i="35"/>
  <c r="BH183" i="35"/>
  <c r="BG183" i="35"/>
  <c r="BF183" i="35"/>
  <c r="T183" i="35"/>
  <c r="R183" i="35"/>
  <c r="P183" i="35"/>
  <c r="BI180" i="35"/>
  <c r="BH180" i="35"/>
  <c r="BG180" i="35"/>
  <c r="BF180" i="35"/>
  <c r="T180" i="35"/>
  <c r="R180" i="35"/>
  <c r="P180" i="35"/>
  <c r="BI177" i="35"/>
  <c r="BH177" i="35"/>
  <c r="BG177" i="35"/>
  <c r="BF177" i="35"/>
  <c r="T177" i="35"/>
  <c r="R177" i="35"/>
  <c r="P177" i="35"/>
  <c r="BI174" i="35"/>
  <c r="BH174" i="35"/>
  <c r="BG174" i="35"/>
  <c r="BF174" i="35"/>
  <c r="T174" i="35"/>
  <c r="R174" i="35"/>
  <c r="P174" i="35"/>
  <c r="BI171" i="35"/>
  <c r="BH171" i="35"/>
  <c r="BG171" i="35"/>
  <c r="BF171" i="35"/>
  <c r="T171" i="35"/>
  <c r="R171" i="35"/>
  <c r="P171" i="35"/>
  <c r="BI167" i="35"/>
  <c r="BH167" i="35"/>
  <c r="BG167" i="35"/>
  <c r="BF167" i="35"/>
  <c r="T167" i="35"/>
  <c r="R167" i="35"/>
  <c r="P167" i="35"/>
  <c r="BI164" i="35"/>
  <c r="BH164" i="35"/>
  <c r="BG164" i="35"/>
  <c r="BF164" i="35"/>
  <c r="T164" i="35"/>
  <c r="R164" i="35"/>
  <c r="P164" i="35"/>
  <c r="BI162" i="35"/>
  <c r="BH162" i="35"/>
  <c r="BG162" i="35"/>
  <c r="BF162" i="35"/>
  <c r="T162" i="35"/>
  <c r="R162" i="35"/>
  <c r="P162" i="35"/>
  <c r="BI159" i="35"/>
  <c r="BH159" i="35"/>
  <c r="BG159" i="35"/>
  <c r="BF159" i="35"/>
  <c r="T159" i="35"/>
  <c r="R159" i="35"/>
  <c r="P159" i="35"/>
  <c r="BI155" i="35"/>
  <c r="BH155" i="35"/>
  <c r="BG155" i="35"/>
  <c r="BF155" i="35"/>
  <c r="T155" i="35"/>
  <c r="T154" i="35" s="1"/>
  <c r="R155" i="35"/>
  <c r="R154" i="35" s="1"/>
  <c r="P155" i="35"/>
  <c r="P154" i="35" s="1"/>
  <c r="BI151" i="35"/>
  <c r="BH151" i="35"/>
  <c r="BG151" i="35"/>
  <c r="BF151" i="35"/>
  <c r="T151" i="35"/>
  <c r="R151" i="35"/>
  <c r="P151" i="35"/>
  <c r="BI147" i="35"/>
  <c r="BH147" i="35"/>
  <c r="BG147" i="35"/>
  <c r="BF147" i="35"/>
  <c r="T147" i="35"/>
  <c r="R147" i="35"/>
  <c r="P147" i="35"/>
  <c r="BI144" i="35"/>
  <c r="BH144" i="35"/>
  <c r="BG144" i="35"/>
  <c r="BF144" i="35"/>
  <c r="T144" i="35"/>
  <c r="R144" i="35"/>
  <c r="P144" i="35"/>
  <c r="BI141" i="35"/>
  <c r="BH141" i="35"/>
  <c r="BG141" i="35"/>
  <c r="BF141" i="35"/>
  <c r="T141" i="35"/>
  <c r="R141" i="35"/>
  <c r="P141" i="35"/>
  <c r="BI136" i="35"/>
  <c r="BH136" i="35"/>
  <c r="BG136" i="35"/>
  <c r="BF136" i="35"/>
  <c r="T136" i="35"/>
  <c r="R136" i="35"/>
  <c r="P136" i="35"/>
  <c r="BI133" i="35"/>
  <c r="BH133" i="35"/>
  <c r="BG133" i="35"/>
  <c r="BF133" i="35"/>
  <c r="T133" i="35"/>
  <c r="R133" i="35"/>
  <c r="P133" i="35"/>
  <c r="BI128" i="35"/>
  <c r="BH128" i="35"/>
  <c r="BG128" i="35"/>
  <c r="BF128" i="35"/>
  <c r="T128" i="35"/>
  <c r="R128" i="35"/>
  <c r="P128" i="35"/>
  <c r="BI125" i="35"/>
  <c r="BH125" i="35"/>
  <c r="BG125" i="35"/>
  <c r="BF125" i="35"/>
  <c r="T125" i="35"/>
  <c r="R125" i="35"/>
  <c r="P125" i="35"/>
  <c r="J120" i="35"/>
  <c r="J119" i="35"/>
  <c r="F119" i="35"/>
  <c r="F117" i="35"/>
  <c r="E115" i="35"/>
  <c r="J92" i="35"/>
  <c r="J91" i="35"/>
  <c r="F91" i="35"/>
  <c r="F89" i="35"/>
  <c r="E87" i="35"/>
  <c r="J18" i="35"/>
  <c r="E18" i="35"/>
  <c r="F120" i="35"/>
  <c r="J17" i="35"/>
  <c r="J12" i="35"/>
  <c r="J117" i="35" s="1"/>
  <c r="E7" i="35"/>
  <c r="E113" i="35"/>
  <c r="J37" i="34"/>
  <c r="J36" i="34"/>
  <c r="AY127" i="1"/>
  <c r="J35" i="34"/>
  <c r="AX127" i="1"/>
  <c r="BI208" i="34"/>
  <c r="BH208" i="34"/>
  <c r="BG208" i="34"/>
  <c r="BF208" i="34"/>
  <c r="T208" i="34"/>
  <c r="R208" i="34"/>
  <c r="P208" i="34"/>
  <c r="BI205" i="34"/>
  <c r="BH205" i="34"/>
  <c r="BG205" i="34"/>
  <c r="BF205" i="34"/>
  <c r="T205" i="34"/>
  <c r="R205" i="34"/>
  <c r="P205" i="34"/>
  <c r="BI202" i="34"/>
  <c r="BH202" i="34"/>
  <c r="BG202" i="34"/>
  <c r="BF202" i="34"/>
  <c r="T202" i="34"/>
  <c r="R202" i="34"/>
  <c r="P202" i="34"/>
  <c r="BI199" i="34"/>
  <c r="BH199" i="34"/>
  <c r="BG199" i="34"/>
  <c r="BF199" i="34"/>
  <c r="T199" i="34"/>
  <c r="R199" i="34"/>
  <c r="P199" i="34"/>
  <c r="BI195" i="34"/>
  <c r="BH195" i="34"/>
  <c r="BG195" i="34"/>
  <c r="BF195" i="34"/>
  <c r="T195" i="34"/>
  <c r="R195" i="34"/>
  <c r="P195" i="34"/>
  <c r="BI192" i="34"/>
  <c r="BH192" i="34"/>
  <c r="BG192" i="34"/>
  <c r="BF192" i="34"/>
  <c r="T192" i="34"/>
  <c r="R192" i="34"/>
  <c r="P192" i="34"/>
  <c r="BI189" i="34"/>
  <c r="BH189" i="34"/>
  <c r="BG189" i="34"/>
  <c r="BF189" i="34"/>
  <c r="T189" i="34"/>
  <c r="R189" i="34"/>
  <c r="P189" i="34"/>
  <c r="BI186" i="34"/>
  <c r="BH186" i="34"/>
  <c r="BG186" i="34"/>
  <c r="BF186" i="34"/>
  <c r="T186" i="34"/>
  <c r="R186" i="34"/>
  <c r="P186" i="34"/>
  <c r="BI183" i="34"/>
  <c r="BH183" i="34"/>
  <c r="BG183" i="34"/>
  <c r="BF183" i="34"/>
  <c r="T183" i="34"/>
  <c r="R183" i="34"/>
  <c r="P183" i="34"/>
  <c r="BI180" i="34"/>
  <c r="BH180" i="34"/>
  <c r="BG180" i="34"/>
  <c r="BF180" i="34"/>
  <c r="T180" i="34"/>
  <c r="R180" i="34"/>
  <c r="P180" i="34"/>
  <c r="BI177" i="34"/>
  <c r="BH177" i="34"/>
  <c r="BG177" i="34"/>
  <c r="BF177" i="34"/>
  <c r="T177" i="34"/>
  <c r="R177" i="34"/>
  <c r="P177" i="34"/>
  <c r="BI174" i="34"/>
  <c r="BH174" i="34"/>
  <c r="BG174" i="34"/>
  <c r="BF174" i="34"/>
  <c r="T174" i="34"/>
  <c r="R174" i="34"/>
  <c r="P174" i="34"/>
  <c r="BI171" i="34"/>
  <c r="BH171" i="34"/>
  <c r="BG171" i="34"/>
  <c r="BF171" i="34"/>
  <c r="T171" i="34"/>
  <c r="R171" i="34"/>
  <c r="P171" i="34"/>
  <c r="BI168" i="34"/>
  <c r="BH168" i="34"/>
  <c r="BG168" i="34"/>
  <c r="BF168" i="34"/>
  <c r="T168" i="34"/>
  <c r="R168" i="34"/>
  <c r="P168" i="34"/>
  <c r="BI164" i="34"/>
  <c r="BH164" i="34"/>
  <c r="BG164" i="34"/>
  <c r="BF164" i="34"/>
  <c r="T164" i="34"/>
  <c r="R164" i="34"/>
  <c r="P164" i="34"/>
  <c r="BI161" i="34"/>
  <c r="BH161" i="34"/>
  <c r="BG161" i="34"/>
  <c r="BF161" i="34"/>
  <c r="T161" i="34"/>
  <c r="R161" i="34"/>
  <c r="P161" i="34"/>
  <c r="BI159" i="34"/>
  <c r="BH159" i="34"/>
  <c r="BG159" i="34"/>
  <c r="BF159" i="34"/>
  <c r="T159" i="34"/>
  <c r="R159" i="34"/>
  <c r="P159" i="34"/>
  <c r="BI156" i="34"/>
  <c r="BH156" i="34"/>
  <c r="BG156" i="34"/>
  <c r="BF156" i="34"/>
  <c r="T156" i="34"/>
  <c r="R156" i="34"/>
  <c r="P156" i="34"/>
  <c r="BI152" i="34"/>
  <c r="BH152" i="34"/>
  <c r="BG152" i="34"/>
  <c r="BF152" i="34"/>
  <c r="T152" i="34"/>
  <c r="T151" i="34" s="1"/>
  <c r="R152" i="34"/>
  <c r="R151" i="34"/>
  <c r="P152" i="34"/>
  <c r="P151" i="34"/>
  <c r="BI148" i="34"/>
  <c r="BH148" i="34"/>
  <c r="BG148" i="34"/>
  <c r="BF148" i="34"/>
  <c r="T148" i="34"/>
  <c r="R148" i="34"/>
  <c r="P148" i="34"/>
  <c r="BI144" i="34"/>
  <c r="BH144" i="34"/>
  <c r="BG144" i="34"/>
  <c r="BF144" i="34"/>
  <c r="T144" i="34"/>
  <c r="R144" i="34"/>
  <c r="P144" i="34"/>
  <c r="BI141" i="34"/>
  <c r="BH141" i="34"/>
  <c r="BG141" i="34"/>
  <c r="BF141" i="34"/>
  <c r="T141" i="34"/>
  <c r="R141" i="34"/>
  <c r="P141" i="34"/>
  <c r="BI138" i="34"/>
  <c r="BH138" i="34"/>
  <c r="BG138" i="34"/>
  <c r="BF138" i="34"/>
  <c r="T138" i="34"/>
  <c r="R138" i="34"/>
  <c r="P138" i="34"/>
  <c r="BI133" i="34"/>
  <c r="BH133" i="34"/>
  <c r="BG133" i="34"/>
  <c r="BF133" i="34"/>
  <c r="T133" i="34"/>
  <c r="T132" i="34" s="1"/>
  <c r="R133" i="34"/>
  <c r="R132" i="34" s="1"/>
  <c r="P133" i="34"/>
  <c r="P132" i="34"/>
  <c r="BI128" i="34"/>
  <c r="BH128" i="34"/>
  <c r="BG128" i="34"/>
  <c r="BF128" i="34"/>
  <c r="T128" i="34"/>
  <c r="R128" i="34"/>
  <c r="P128" i="34"/>
  <c r="BI125" i="34"/>
  <c r="BH125" i="34"/>
  <c r="BG125" i="34"/>
  <c r="BF125" i="34"/>
  <c r="T125" i="34"/>
  <c r="R125" i="34"/>
  <c r="P125" i="34"/>
  <c r="J120" i="34"/>
  <c r="J119" i="34"/>
  <c r="F119" i="34"/>
  <c r="F117" i="34"/>
  <c r="E115" i="34"/>
  <c r="J92" i="34"/>
  <c r="J91" i="34"/>
  <c r="F91" i="34"/>
  <c r="F89" i="34"/>
  <c r="E87" i="34"/>
  <c r="J18" i="34"/>
  <c r="E18" i="34"/>
  <c r="F92" i="34" s="1"/>
  <c r="J17" i="34"/>
  <c r="J12" i="34"/>
  <c r="J117" i="34" s="1"/>
  <c r="E7" i="34"/>
  <c r="E113" i="34" s="1"/>
  <c r="J37" i="33"/>
  <c r="J36" i="33"/>
  <c r="AY126" i="1" s="1"/>
  <c r="J35" i="33"/>
  <c r="AX126" i="1"/>
  <c r="BI208" i="33"/>
  <c r="BH208" i="33"/>
  <c r="BG208" i="33"/>
  <c r="BF208" i="33"/>
  <c r="T208" i="33"/>
  <c r="R208" i="33"/>
  <c r="P208" i="33"/>
  <c r="BI205" i="33"/>
  <c r="BH205" i="33"/>
  <c r="BG205" i="33"/>
  <c r="BF205" i="33"/>
  <c r="T205" i="33"/>
  <c r="R205" i="33"/>
  <c r="P205" i="33"/>
  <c r="BI202" i="33"/>
  <c r="BH202" i="33"/>
  <c r="BG202" i="33"/>
  <c r="BF202" i="33"/>
  <c r="T202" i="33"/>
  <c r="R202" i="33"/>
  <c r="P202" i="33"/>
  <c r="BI199" i="33"/>
  <c r="BH199" i="33"/>
  <c r="BG199" i="33"/>
  <c r="BF199" i="33"/>
  <c r="T199" i="33"/>
  <c r="R199" i="33"/>
  <c r="P199" i="33"/>
  <c r="BI195" i="33"/>
  <c r="BH195" i="33"/>
  <c r="BG195" i="33"/>
  <c r="BF195" i="33"/>
  <c r="T195" i="33"/>
  <c r="R195" i="33"/>
  <c r="P195" i="33"/>
  <c r="BI192" i="33"/>
  <c r="BH192" i="33"/>
  <c r="BG192" i="33"/>
  <c r="BF192" i="33"/>
  <c r="T192" i="33"/>
  <c r="R192" i="33"/>
  <c r="P192" i="33"/>
  <c r="BI189" i="33"/>
  <c r="BH189" i="33"/>
  <c r="BG189" i="33"/>
  <c r="BF189" i="33"/>
  <c r="T189" i="33"/>
  <c r="R189" i="33"/>
  <c r="P189" i="33"/>
  <c r="BI186" i="33"/>
  <c r="BH186" i="33"/>
  <c r="BG186" i="33"/>
  <c r="BF186" i="33"/>
  <c r="T186" i="33"/>
  <c r="R186" i="33"/>
  <c r="P186" i="33"/>
  <c r="BI183" i="33"/>
  <c r="BH183" i="33"/>
  <c r="BG183" i="33"/>
  <c r="BF183" i="33"/>
  <c r="T183" i="33"/>
  <c r="R183" i="33"/>
  <c r="P183" i="33"/>
  <c r="BI180" i="33"/>
  <c r="BH180" i="33"/>
  <c r="BG180" i="33"/>
  <c r="BF180" i="33"/>
  <c r="T180" i="33"/>
  <c r="R180" i="33"/>
  <c r="P180" i="33"/>
  <c r="BI177" i="33"/>
  <c r="BH177" i="33"/>
  <c r="BG177" i="33"/>
  <c r="BF177" i="33"/>
  <c r="T177" i="33"/>
  <c r="R177" i="33"/>
  <c r="P177" i="33"/>
  <c r="BI174" i="33"/>
  <c r="BH174" i="33"/>
  <c r="BG174" i="33"/>
  <c r="BF174" i="33"/>
  <c r="T174" i="33"/>
  <c r="R174" i="33"/>
  <c r="P174" i="33"/>
  <c r="BI171" i="33"/>
  <c r="BH171" i="33"/>
  <c r="BG171" i="33"/>
  <c r="BF171" i="33"/>
  <c r="T171" i="33"/>
  <c r="R171" i="33"/>
  <c r="P171" i="33"/>
  <c r="BI168" i="33"/>
  <c r="BH168" i="33"/>
  <c r="BG168" i="33"/>
  <c r="BF168" i="33"/>
  <c r="T168" i="33"/>
  <c r="R168" i="33"/>
  <c r="P168" i="33"/>
  <c r="BI164" i="33"/>
  <c r="BH164" i="33"/>
  <c r="BG164" i="33"/>
  <c r="BF164" i="33"/>
  <c r="T164" i="33"/>
  <c r="R164" i="33"/>
  <c r="P164" i="33"/>
  <c r="BI161" i="33"/>
  <c r="BH161" i="33"/>
  <c r="BG161" i="33"/>
  <c r="BF161" i="33"/>
  <c r="T161" i="33"/>
  <c r="R161" i="33"/>
  <c r="P161" i="33"/>
  <c r="BI159" i="33"/>
  <c r="BH159" i="33"/>
  <c r="BG159" i="33"/>
  <c r="BF159" i="33"/>
  <c r="T159" i="33"/>
  <c r="R159" i="33"/>
  <c r="P159" i="33"/>
  <c r="BI156" i="33"/>
  <c r="BH156" i="33"/>
  <c r="BG156" i="33"/>
  <c r="BF156" i="33"/>
  <c r="T156" i="33"/>
  <c r="R156" i="33"/>
  <c r="P156" i="33"/>
  <c r="BI152" i="33"/>
  <c r="BH152" i="33"/>
  <c r="BG152" i="33"/>
  <c r="BF152" i="33"/>
  <c r="T152" i="33"/>
  <c r="T151" i="33" s="1"/>
  <c r="R152" i="33"/>
  <c r="R151" i="33" s="1"/>
  <c r="P152" i="33"/>
  <c r="P151" i="33"/>
  <c r="BI148" i="33"/>
  <c r="BH148" i="33"/>
  <c r="BG148" i="33"/>
  <c r="BF148" i="33"/>
  <c r="T148" i="33"/>
  <c r="R148" i="33"/>
  <c r="P148" i="33"/>
  <c r="BI144" i="33"/>
  <c r="BH144" i="33"/>
  <c r="BG144" i="33"/>
  <c r="BF144" i="33"/>
  <c r="T144" i="33"/>
  <c r="R144" i="33"/>
  <c r="P144" i="33"/>
  <c r="BI141" i="33"/>
  <c r="BH141" i="33"/>
  <c r="BG141" i="33"/>
  <c r="BF141" i="33"/>
  <c r="T141" i="33"/>
  <c r="R141" i="33"/>
  <c r="P141" i="33"/>
  <c r="BI138" i="33"/>
  <c r="BH138" i="33"/>
  <c r="BG138" i="33"/>
  <c r="BF138" i="33"/>
  <c r="T138" i="33"/>
  <c r="R138" i="33"/>
  <c r="P138" i="33"/>
  <c r="BI133" i="33"/>
  <c r="BH133" i="33"/>
  <c r="BG133" i="33"/>
  <c r="BF133" i="33"/>
  <c r="T133" i="33"/>
  <c r="T132" i="33" s="1"/>
  <c r="R133" i="33"/>
  <c r="R132" i="33" s="1"/>
  <c r="P133" i="33"/>
  <c r="P132" i="33" s="1"/>
  <c r="BI128" i="33"/>
  <c r="BH128" i="33"/>
  <c r="BG128" i="33"/>
  <c r="BF128" i="33"/>
  <c r="T128" i="33"/>
  <c r="R128" i="33"/>
  <c r="P128" i="33"/>
  <c r="BI125" i="33"/>
  <c r="BH125" i="33"/>
  <c r="BG125" i="33"/>
  <c r="BF125" i="33"/>
  <c r="T125" i="33"/>
  <c r="R125" i="33"/>
  <c r="P125" i="33"/>
  <c r="J120" i="33"/>
  <c r="J119" i="33"/>
  <c r="F119" i="33"/>
  <c r="F117" i="33"/>
  <c r="E115" i="33"/>
  <c r="J92" i="33"/>
  <c r="J91" i="33"/>
  <c r="F91" i="33"/>
  <c r="F89" i="33"/>
  <c r="E87" i="33"/>
  <c r="J18" i="33"/>
  <c r="E18" i="33"/>
  <c r="F92" i="33" s="1"/>
  <c r="J17" i="33"/>
  <c r="J12" i="33"/>
  <c r="J117" i="33" s="1"/>
  <c r="E7" i="33"/>
  <c r="E85" i="33" s="1"/>
  <c r="J37" i="32"/>
  <c r="J36" i="32"/>
  <c r="AY125" i="1" s="1"/>
  <c r="J35" i="32"/>
  <c r="AX125" i="1"/>
  <c r="BI183" i="32"/>
  <c r="BH183" i="32"/>
  <c r="BG183" i="32"/>
  <c r="BF183" i="32"/>
  <c r="T183" i="32"/>
  <c r="R183" i="32"/>
  <c r="P183" i="32"/>
  <c r="BI180" i="32"/>
  <c r="BH180" i="32"/>
  <c r="BG180" i="32"/>
  <c r="BF180" i="32"/>
  <c r="T180" i="32"/>
  <c r="R180" i="32"/>
  <c r="P180" i="32"/>
  <c r="BI177" i="32"/>
  <c r="BH177" i="32"/>
  <c r="BG177" i="32"/>
  <c r="BF177" i="32"/>
  <c r="T177" i="32"/>
  <c r="R177" i="32"/>
  <c r="P177" i="32"/>
  <c r="BI174" i="32"/>
  <c r="BH174" i="32"/>
  <c r="BG174" i="32"/>
  <c r="BF174" i="32"/>
  <c r="T174" i="32"/>
  <c r="R174" i="32"/>
  <c r="P174" i="32"/>
  <c r="BI171" i="32"/>
  <c r="BH171" i="32"/>
  <c r="BG171" i="32"/>
  <c r="BF171" i="32"/>
  <c r="T171" i="32"/>
  <c r="R171" i="32"/>
  <c r="P171" i="32"/>
  <c r="BI168" i="32"/>
  <c r="BH168" i="32"/>
  <c r="BG168" i="32"/>
  <c r="BF168" i="32"/>
  <c r="T168" i="32"/>
  <c r="R168" i="32"/>
  <c r="P168" i="32"/>
  <c r="BI164" i="32"/>
  <c r="BH164" i="32"/>
  <c r="BG164" i="32"/>
  <c r="BF164" i="32"/>
  <c r="T164" i="32"/>
  <c r="R164" i="32"/>
  <c r="P164" i="32"/>
  <c r="BI161" i="32"/>
  <c r="BH161" i="32"/>
  <c r="BG161" i="32"/>
  <c r="BF161" i="32"/>
  <c r="T161" i="32"/>
  <c r="R161" i="32"/>
  <c r="P161" i="32"/>
  <c r="BI158" i="32"/>
  <c r="BH158" i="32"/>
  <c r="BG158" i="32"/>
  <c r="BF158" i="32"/>
  <c r="T158" i="32"/>
  <c r="R158" i="32"/>
  <c r="P158" i="32"/>
  <c r="BI155" i="32"/>
  <c r="BH155" i="32"/>
  <c r="BG155" i="32"/>
  <c r="BF155" i="32"/>
  <c r="T155" i="32"/>
  <c r="R155" i="32"/>
  <c r="P155" i="32"/>
  <c r="BI152" i="32"/>
  <c r="BH152" i="32"/>
  <c r="BG152" i="32"/>
  <c r="BF152" i="32"/>
  <c r="T152" i="32"/>
  <c r="R152" i="32"/>
  <c r="P152" i="32"/>
  <c r="BI149" i="32"/>
  <c r="BH149" i="32"/>
  <c r="BG149" i="32"/>
  <c r="BF149" i="32"/>
  <c r="T149" i="32"/>
  <c r="R149" i="32"/>
  <c r="P149" i="32"/>
  <c r="BI146" i="32"/>
  <c r="BH146" i="32"/>
  <c r="BG146" i="32"/>
  <c r="BF146" i="32"/>
  <c r="T146" i="32"/>
  <c r="R146" i="32"/>
  <c r="P146" i="32"/>
  <c r="BI143" i="32"/>
  <c r="BH143" i="32"/>
  <c r="BG143" i="32"/>
  <c r="BF143" i="32"/>
  <c r="T143" i="32"/>
  <c r="R143" i="32"/>
  <c r="P143" i="32"/>
  <c r="BI139" i="32"/>
  <c r="BH139" i="32"/>
  <c r="BG139" i="32"/>
  <c r="BF139" i="32"/>
  <c r="T139" i="32"/>
  <c r="R139" i="32"/>
  <c r="P139" i="32"/>
  <c r="BI135" i="32"/>
  <c r="BH135" i="32"/>
  <c r="BG135" i="32"/>
  <c r="BF135" i="32"/>
  <c r="T135" i="32"/>
  <c r="R135" i="32"/>
  <c r="P135" i="32"/>
  <c r="BI132" i="32"/>
  <c r="BH132" i="32"/>
  <c r="BG132" i="32"/>
  <c r="BF132" i="32"/>
  <c r="T132" i="32"/>
  <c r="R132" i="32"/>
  <c r="P132" i="32"/>
  <c r="BI129" i="32"/>
  <c r="BH129" i="32"/>
  <c r="BG129" i="32"/>
  <c r="BF129" i="32"/>
  <c r="T129" i="32"/>
  <c r="R129" i="32"/>
  <c r="P129" i="32"/>
  <c r="BI125" i="32"/>
  <c r="BH125" i="32"/>
  <c r="BG125" i="32"/>
  <c r="BF125" i="32"/>
  <c r="T125" i="32"/>
  <c r="R125" i="32"/>
  <c r="P125" i="32"/>
  <c r="BI122" i="32"/>
  <c r="BH122" i="32"/>
  <c r="BG122" i="32"/>
  <c r="BF122" i="32"/>
  <c r="T122" i="32"/>
  <c r="R122" i="32"/>
  <c r="P122" i="32"/>
  <c r="J117" i="32"/>
  <c r="J116" i="32"/>
  <c r="F116" i="32"/>
  <c r="F114" i="32"/>
  <c r="E112" i="32"/>
  <c r="J92" i="32"/>
  <c r="J91" i="32"/>
  <c r="F91" i="32"/>
  <c r="F89" i="32"/>
  <c r="E87" i="32"/>
  <c r="J18" i="32"/>
  <c r="E18" i="32"/>
  <c r="F117" i="32"/>
  <c r="J17" i="32"/>
  <c r="J12" i="32"/>
  <c r="J89" i="32" s="1"/>
  <c r="E7" i="32"/>
  <c r="E85" i="32" s="1"/>
  <c r="J37" i="31"/>
  <c r="J36" i="31"/>
  <c r="AY124" i="1"/>
  <c r="J35" i="31"/>
  <c r="AX124" i="1" s="1"/>
  <c r="BI183" i="31"/>
  <c r="BH183" i="31"/>
  <c r="BG183" i="31"/>
  <c r="BF183" i="31"/>
  <c r="T183" i="31"/>
  <c r="R183" i="31"/>
  <c r="P183" i="31"/>
  <c r="BI180" i="31"/>
  <c r="BH180" i="31"/>
  <c r="BG180" i="31"/>
  <c r="BF180" i="31"/>
  <c r="T180" i="31"/>
  <c r="R180" i="31"/>
  <c r="P180" i="31"/>
  <c r="BI177" i="31"/>
  <c r="BH177" i="31"/>
  <c r="BG177" i="31"/>
  <c r="BF177" i="31"/>
  <c r="T177" i="31"/>
  <c r="R177" i="31"/>
  <c r="P177" i="31"/>
  <c r="BI174" i="31"/>
  <c r="BH174" i="31"/>
  <c r="BG174" i="31"/>
  <c r="BF174" i="31"/>
  <c r="T174" i="31"/>
  <c r="R174" i="31"/>
  <c r="P174" i="31"/>
  <c r="BI171" i="31"/>
  <c r="BH171" i="31"/>
  <c r="BG171" i="31"/>
  <c r="BF171" i="31"/>
  <c r="T171" i="31"/>
  <c r="R171" i="31"/>
  <c r="P171" i="31"/>
  <c r="BI168" i="31"/>
  <c r="BH168" i="31"/>
  <c r="BG168" i="31"/>
  <c r="BF168" i="31"/>
  <c r="T168" i="31"/>
  <c r="R168" i="31"/>
  <c r="P168" i="31"/>
  <c r="BI164" i="31"/>
  <c r="BH164" i="31"/>
  <c r="BG164" i="31"/>
  <c r="BF164" i="31"/>
  <c r="T164" i="31"/>
  <c r="R164" i="31"/>
  <c r="P164" i="31"/>
  <c r="BI161" i="31"/>
  <c r="BH161" i="31"/>
  <c r="BG161" i="31"/>
  <c r="BF161" i="31"/>
  <c r="T161" i="31"/>
  <c r="R161" i="31"/>
  <c r="P161" i="31"/>
  <c r="BI158" i="31"/>
  <c r="BH158" i="31"/>
  <c r="BG158" i="31"/>
  <c r="BF158" i="31"/>
  <c r="T158" i="31"/>
  <c r="R158" i="31"/>
  <c r="P158" i="31"/>
  <c r="BI155" i="31"/>
  <c r="BH155" i="31"/>
  <c r="BG155" i="31"/>
  <c r="BF155" i="31"/>
  <c r="T155" i="31"/>
  <c r="R155" i="31"/>
  <c r="P155" i="31"/>
  <c r="BI152" i="31"/>
  <c r="BH152" i="31"/>
  <c r="BG152" i="31"/>
  <c r="BF152" i="31"/>
  <c r="T152" i="31"/>
  <c r="R152" i="31"/>
  <c r="P152" i="31"/>
  <c r="BI149" i="31"/>
  <c r="BH149" i="31"/>
  <c r="BG149" i="31"/>
  <c r="BF149" i="31"/>
  <c r="T149" i="31"/>
  <c r="R149" i="31"/>
  <c r="P149" i="31"/>
  <c r="BI146" i="31"/>
  <c r="BH146" i="31"/>
  <c r="BG146" i="31"/>
  <c r="BF146" i="31"/>
  <c r="T146" i="31"/>
  <c r="R146" i="31"/>
  <c r="P146" i="31"/>
  <c r="BI143" i="31"/>
  <c r="BH143" i="31"/>
  <c r="BG143" i="31"/>
  <c r="BF143" i="31"/>
  <c r="T143" i="31"/>
  <c r="R143" i="31"/>
  <c r="P143" i="31"/>
  <c r="BI139" i="31"/>
  <c r="BH139" i="31"/>
  <c r="BG139" i="31"/>
  <c r="BF139" i="31"/>
  <c r="T139" i="31"/>
  <c r="R139" i="31"/>
  <c r="P139" i="31"/>
  <c r="BI135" i="31"/>
  <c r="BH135" i="31"/>
  <c r="BG135" i="31"/>
  <c r="BF135" i="31"/>
  <c r="T135" i="31"/>
  <c r="R135" i="31"/>
  <c r="P135" i="31"/>
  <c r="BI132" i="31"/>
  <c r="BH132" i="31"/>
  <c r="BG132" i="31"/>
  <c r="BF132" i="31"/>
  <c r="T132" i="31"/>
  <c r="R132" i="31"/>
  <c r="P132" i="31"/>
  <c r="BI129" i="31"/>
  <c r="BH129" i="31"/>
  <c r="BG129" i="31"/>
  <c r="BF129" i="31"/>
  <c r="T129" i="31"/>
  <c r="R129" i="31"/>
  <c r="P129" i="31"/>
  <c r="BI125" i="31"/>
  <c r="BH125" i="31"/>
  <c r="BG125" i="31"/>
  <c r="BF125" i="31"/>
  <c r="T125" i="31"/>
  <c r="R125" i="31"/>
  <c r="P125" i="31"/>
  <c r="BI122" i="31"/>
  <c r="BH122" i="31"/>
  <c r="BG122" i="31"/>
  <c r="BF122" i="31"/>
  <c r="T122" i="31"/>
  <c r="R122" i="31"/>
  <c r="P122" i="31"/>
  <c r="J117" i="31"/>
  <c r="J116" i="31"/>
  <c r="F116" i="31"/>
  <c r="F114" i="31"/>
  <c r="E112" i="31"/>
  <c r="J92" i="31"/>
  <c r="J91" i="31"/>
  <c r="F91" i="31"/>
  <c r="F89" i="31"/>
  <c r="E87" i="31"/>
  <c r="J18" i="31"/>
  <c r="E18" i="31"/>
  <c r="F117" i="31" s="1"/>
  <c r="J17" i="31"/>
  <c r="J12" i="31"/>
  <c r="J114" i="31" s="1"/>
  <c r="E7" i="31"/>
  <c r="E85" i="31"/>
  <c r="J37" i="30"/>
  <c r="J36" i="30"/>
  <c r="AY123" i="1" s="1"/>
  <c r="J35" i="30"/>
  <c r="AX123" i="1" s="1"/>
  <c r="BI184" i="30"/>
  <c r="BH184" i="30"/>
  <c r="BG184" i="30"/>
  <c r="BF184" i="30"/>
  <c r="T184" i="30"/>
  <c r="R184" i="30"/>
  <c r="P184" i="30"/>
  <c r="BI181" i="30"/>
  <c r="BH181" i="30"/>
  <c r="BG181" i="30"/>
  <c r="BF181" i="30"/>
  <c r="T181" i="30"/>
  <c r="R181" i="30"/>
  <c r="P181" i="30"/>
  <c r="BI178" i="30"/>
  <c r="BH178" i="30"/>
  <c r="BG178" i="30"/>
  <c r="BF178" i="30"/>
  <c r="T178" i="30"/>
  <c r="R178" i="30"/>
  <c r="P178" i="30"/>
  <c r="BI175" i="30"/>
  <c r="BH175" i="30"/>
  <c r="BG175" i="30"/>
  <c r="BF175" i="30"/>
  <c r="T175" i="30"/>
  <c r="R175" i="30"/>
  <c r="P175" i="30"/>
  <c r="BI172" i="30"/>
  <c r="BH172" i="30"/>
  <c r="BG172" i="30"/>
  <c r="BF172" i="30"/>
  <c r="T172" i="30"/>
  <c r="R172" i="30"/>
  <c r="P172" i="30"/>
  <c r="BI169" i="30"/>
  <c r="BH169" i="30"/>
  <c r="BG169" i="30"/>
  <c r="BF169" i="30"/>
  <c r="T169" i="30"/>
  <c r="R169" i="30"/>
  <c r="P169" i="30"/>
  <c r="BI165" i="30"/>
  <c r="BH165" i="30"/>
  <c r="BG165" i="30"/>
  <c r="BF165" i="30"/>
  <c r="T165" i="30"/>
  <c r="R165" i="30"/>
  <c r="P165" i="30"/>
  <c r="BI162" i="30"/>
  <c r="BH162" i="30"/>
  <c r="BG162" i="30"/>
  <c r="BF162" i="30"/>
  <c r="T162" i="30"/>
  <c r="R162" i="30"/>
  <c r="P162" i="30"/>
  <c r="BI158" i="30"/>
  <c r="BH158" i="30"/>
  <c r="BG158" i="30"/>
  <c r="BF158" i="30"/>
  <c r="T158" i="30"/>
  <c r="R158" i="30"/>
  <c r="P158" i="30"/>
  <c r="BI155" i="30"/>
  <c r="BH155" i="30"/>
  <c r="BG155" i="30"/>
  <c r="BF155" i="30"/>
  <c r="T155" i="30"/>
  <c r="R155" i="30"/>
  <c r="P155" i="30"/>
  <c r="BI152" i="30"/>
  <c r="BH152" i="30"/>
  <c r="BG152" i="30"/>
  <c r="BF152" i="30"/>
  <c r="T152" i="30"/>
  <c r="R152" i="30"/>
  <c r="P152" i="30"/>
  <c r="BI148" i="30"/>
  <c r="BH148" i="30"/>
  <c r="BG148" i="30"/>
  <c r="BF148" i="30"/>
  <c r="T148" i="30"/>
  <c r="R148" i="30"/>
  <c r="P148" i="30"/>
  <c r="BI145" i="30"/>
  <c r="BH145" i="30"/>
  <c r="BG145" i="30"/>
  <c r="BF145" i="30"/>
  <c r="T145" i="30"/>
  <c r="R145" i="30"/>
  <c r="P145" i="30"/>
  <c r="BI142" i="30"/>
  <c r="BH142" i="30"/>
  <c r="BG142" i="30"/>
  <c r="BF142" i="30"/>
  <c r="T142" i="30"/>
  <c r="R142" i="30"/>
  <c r="P142" i="30"/>
  <c r="BI138" i="30"/>
  <c r="BH138" i="30"/>
  <c r="BG138" i="30"/>
  <c r="BF138" i="30"/>
  <c r="T138" i="30"/>
  <c r="R138" i="30"/>
  <c r="P138" i="30"/>
  <c r="BI134" i="30"/>
  <c r="BH134" i="30"/>
  <c r="BG134" i="30"/>
  <c r="BF134" i="30"/>
  <c r="T134" i="30"/>
  <c r="R134" i="30"/>
  <c r="P134" i="30"/>
  <c r="BI131" i="30"/>
  <c r="BH131" i="30"/>
  <c r="BG131" i="30"/>
  <c r="BF131" i="30"/>
  <c r="T131" i="30"/>
  <c r="R131" i="30"/>
  <c r="P131" i="30"/>
  <c r="BI128" i="30"/>
  <c r="BH128" i="30"/>
  <c r="BG128" i="30"/>
  <c r="BF128" i="30"/>
  <c r="T128" i="30"/>
  <c r="R128" i="30"/>
  <c r="P128" i="30"/>
  <c r="BI124" i="30"/>
  <c r="BH124" i="30"/>
  <c r="BG124" i="30"/>
  <c r="BF124" i="30"/>
  <c r="T124" i="30"/>
  <c r="T123" i="30"/>
  <c r="R124" i="30"/>
  <c r="R123" i="30" s="1"/>
  <c r="P124" i="30"/>
  <c r="P123" i="30" s="1"/>
  <c r="J119" i="30"/>
  <c r="J118" i="30"/>
  <c r="F118" i="30"/>
  <c r="F116" i="30"/>
  <c r="E114" i="30"/>
  <c r="J92" i="30"/>
  <c r="J91" i="30"/>
  <c r="F91" i="30"/>
  <c r="F89" i="30"/>
  <c r="E87" i="30"/>
  <c r="J18" i="30"/>
  <c r="E18" i="30"/>
  <c r="F119" i="30" s="1"/>
  <c r="J17" i="30"/>
  <c r="J12" i="30"/>
  <c r="J116" i="30" s="1"/>
  <c r="E7" i="30"/>
  <c r="E112" i="30"/>
  <c r="J37" i="29"/>
  <c r="J36" i="29"/>
  <c r="AY122" i="1" s="1"/>
  <c r="J35" i="29"/>
  <c r="AX122" i="1"/>
  <c r="BI231" i="29"/>
  <c r="BH231" i="29"/>
  <c r="BG231" i="29"/>
  <c r="BF231" i="29"/>
  <c r="T231" i="29"/>
  <c r="R231" i="29"/>
  <c r="P231" i="29"/>
  <c r="BI228" i="29"/>
  <c r="BH228" i="29"/>
  <c r="BG228" i="29"/>
  <c r="BF228" i="29"/>
  <c r="T228" i="29"/>
  <c r="R228" i="29"/>
  <c r="P228" i="29"/>
  <c r="BI225" i="29"/>
  <c r="BH225" i="29"/>
  <c r="BG225" i="29"/>
  <c r="BF225" i="29"/>
  <c r="T225" i="29"/>
  <c r="R225" i="29"/>
  <c r="P225" i="29"/>
  <c r="BI222" i="29"/>
  <c r="BH222" i="29"/>
  <c r="BG222" i="29"/>
  <c r="BF222" i="29"/>
  <c r="T222" i="29"/>
  <c r="R222" i="29"/>
  <c r="P222" i="29"/>
  <c r="BI219" i="29"/>
  <c r="BH219" i="29"/>
  <c r="BG219" i="29"/>
  <c r="BF219" i="29"/>
  <c r="T219" i="29"/>
  <c r="R219" i="29"/>
  <c r="P219" i="29"/>
  <c r="BI216" i="29"/>
  <c r="BH216" i="29"/>
  <c r="BG216" i="29"/>
  <c r="BF216" i="29"/>
  <c r="T216" i="29"/>
  <c r="R216" i="29"/>
  <c r="P216" i="29"/>
  <c r="BI212" i="29"/>
  <c r="BH212" i="29"/>
  <c r="BG212" i="29"/>
  <c r="BF212" i="29"/>
  <c r="T212" i="29"/>
  <c r="R212" i="29"/>
  <c r="P212" i="29"/>
  <c r="BI209" i="29"/>
  <c r="BH209" i="29"/>
  <c r="BG209" i="29"/>
  <c r="BF209" i="29"/>
  <c r="T209" i="29"/>
  <c r="R209" i="29"/>
  <c r="P209" i="29"/>
  <c r="BI205" i="29"/>
  <c r="BH205" i="29"/>
  <c r="BG205" i="29"/>
  <c r="BF205" i="29"/>
  <c r="T205" i="29"/>
  <c r="R205" i="29"/>
  <c r="P205" i="29"/>
  <c r="BI201" i="29"/>
  <c r="BH201" i="29"/>
  <c r="BG201" i="29"/>
  <c r="BF201" i="29"/>
  <c r="T201" i="29"/>
  <c r="R201" i="29"/>
  <c r="P201" i="29"/>
  <c r="BI198" i="29"/>
  <c r="BH198" i="29"/>
  <c r="BG198" i="29"/>
  <c r="BF198" i="29"/>
  <c r="T198" i="29"/>
  <c r="R198" i="29"/>
  <c r="P198" i="29"/>
  <c r="BI195" i="29"/>
  <c r="BH195" i="29"/>
  <c r="BG195" i="29"/>
  <c r="BF195" i="29"/>
  <c r="T195" i="29"/>
  <c r="R195" i="29"/>
  <c r="P195" i="29"/>
  <c r="BI192" i="29"/>
  <c r="BH192" i="29"/>
  <c r="BG192" i="29"/>
  <c r="BF192" i="29"/>
  <c r="T192" i="29"/>
  <c r="R192" i="29"/>
  <c r="P192" i="29"/>
  <c r="BI189" i="29"/>
  <c r="BH189" i="29"/>
  <c r="BG189" i="29"/>
  <c r="BF189" i="29"/>
  <c r="T189" i="29"/>
  <c r="R189" i="29"/>
  <c r="P189" i="29"/>
  <c r="BI186" i="29"/>
  <c r="BH186" i="29"/>
  <c r="BG186" i="29"/>
  <c r="BF186" i="29"/>
  <c r="T186" i="29"/>
  <c r="R186" i="29"/>
  <c r="P186" i="29"/>
  <c r="BI183" i="29"/>
  <c r="BH183" i="29"/>
  <c r="BG183" i="29"/>
  <c r="BF183" i="29"/>
  <c r="T183" i="29"/>
  <c r="R183" i="29"/>
  <c r="P183" i="29"/>
  <c r="BI180" i="29"/>
  <c r="BH180" i="29"/>
  <c r="BG180" i="29"/>
  <c r="BF180" i="29"/>
  <c r="T180" i="29"/>
  <c r="R180" i="29"/>
  <c r="P180" i="29"/>
  <c r="BI177" i="29"/>
  <c r="BH177" i="29"/>
  <c r="BG177" i="29"/>
  <c r="BF177" i="29"/>
  <c r="T177" i="29"/>
  <c r="R177" i="29"/>
  <c r="P177" i="29"/>
  <c r="BI174" i="29"/>
  <c r="BH174" i="29"/>
  <c r="BG174" i="29"/>
  <c r="BF174" i="29"/>
  <c r="T174" i="29"/>
  <c r="R174" i="29"/>
  <c r="P174" i="29"/>
  <c r="BI171" i="29"/>
  <c r="BH171" i="29"/>
  <c r="BG171" i="29"/>
  <c r="BF171" i="29"/>
  <c r="T171" i="29"/>
  <c r="R171" i="29"/>
  <c r="P171" i="29"/>
  <c r="BI168" i="29"/>
  <c r="BH168" i="29"/>
  <c r="BG168" i="29"/>
  <c r="BF168" i="29"/>
  <c r="T168" i="29"/>
  <c r="R168" i="29"/>
  <c r="P168" i="29"/>
  <c r="BI165" i="29"/>
  <c r="BH165" i="29"/>
  <c r="BG165" i="29"/>
  <c r="BF165" i="29"/>
  <c r="T165" i="29"/>
  <c r="R165" i="29"/>
  <c r="P165" i="29"/>
  <c r="BI161" i="29"/>
  <c r="BH161" i="29"/>
  <c r="BG161" i="29"/>
  <c r="BF161" i="29"/>
  <c r="T161" i="29"/>
  <c r="R161" i="29"/>
  <c r="P161" i="29"/>
  <c r="BI159" i="29"/>
  <c r="BH159" i="29"/>
  <c r="BG159" i="29"/>
  <c r="BF159" i="29"/>
  <c r="T159" i="29"/>
  <c r="R159" i="29"/>
  <c r="P159" i="29"/>
  <c r="BI156" i="29"/>
  <c r="BH156" i="29"/>
  <c r="BG156" i="29"/>
  <c r="BF156" i="29"/>
  <c r="T156" i="29"/>
  <c r="R156" i="29"/>
  <c r="P156" i="29"/>
  <c r="BI154" i="29"/>
  <c r="BH154" i="29"/>
  <c r="BG154" i="29"/>
  <c r="BF154" i="29"/>
  <c r="T154" i="29"/>
  <c r="R154" i="29"/>
  <c r="P154" i="29"/>
  <c r="BI152" i="29"/>
  <c r="BH152" i="29"/>
  <c r="BG152" i="29"/>
  <c r="BF152" i="29"/>
  <c r="T152" i="29"/>
  <c r="R152" i="29"/>
  <c r="P152" i="29"/>
  <c r="BI149" i="29"/>
  <c r="BH149" i="29"/>
  <c r="BG149" i="29"/>
  <c r="BF149" i="29"/>
  <c r="T149" i="29"/>
  <c r="R149" i="29"/>
  <c r="P149" i="29"/>
  <c r="BI147" i="29"/>
  <c r="BH147" i="29"/>
  <c r="BG147" i="29"/>
  <c r="BF147" i="29"/>
  <c r="T147" i="29"/>
  <c r="R147" i="29"/>
  <c r="P147" i="29"/>
  <c r="BI144" i="29"/>
  <c r="BH144" i="29"/>
  <c r="BG144" i="29"/>
  <c r="BF144" i="29"/>
  <c r="T144" i="29"/>
  <c r="R144" i="29"/>
  <c r="P144" i="29"/>
  <c r="BI141" i="29"/>
  <c r="BH141" i="29"/>
  <c r="BG141" i="29"/>
  <c r="BF141" i="29"/>
  <c r="T141" i="29"/>
  <c r="R141" i="29"/>
  <c r="P141" i="29"/>
  <c r="BI137" i="29"/>
  <c r="BH137" i="29"/>
  <c r="BG137" i="29"/>
  <c r="BF137" i="29"/>
  <c r="T137" i="29"/>
  <c r="R137" i="29"/>
  <c r="P137" i="29"/>
  <c r="BI134" i="29"/>
  <c r="BH134" i="29"/>
  <c r="BG134" i="29"/>
  <c r="BF134" i="29"/>
  <c r="T134" i="29"/>
  <c r="R134" i="29"/>
  <c r="P134" i="29"/>
  <c r="BI131" i="29"/>
  <c r="BH131" i="29"/>
  <c r="BG131" i="29"/>
  <c r="BF131" i="29"/>
  <c r="T131" i="29"/>
  <c r="R131" i="29"/>
  <c r="P131" i="29"/>
  <c r="BI128" i="29"/>
  <c r="BH128" i="29"/>
  <c r="BG128" i="29"/>
  <c r="BF128" i="29"/>
  <c r="T128" i="29"/>
  <c r="R128" i="29"/>
  <c r="P128" i="29"/>
  <c r="BI124" i="29"/>
  <c r="BH124" i="29"/>
  <c r="BG124" i="29"/>
  <c r="BF124" i="29"/>
  <c r="T124" i="29"/>
  <c r="T123" i="29"/>
  <c r="R124" i="29"/>
  <c r="R123" i="29"/>
  <c r="P124" i="29"/>
  <c r="P123" i="29" s="1"/>
  <c r="J119" i="29"/>
  <c r="J118" i="29"/>
  <c r="F118" i="29"/>
  <c r="F116" i="29"/>
  <c r="E114" i="29"/>
  <c r="J92" i="29"/>
  <c r="J91" i="29"/>
  <c r="F91" i="29"/>
  <c r="F89" i="29"/>
  <c r="E87" i="29"/>
  <c r="J18" i="29"/>
  <c r="E18" i="29"/>
  <c r="F92" i="29"/>
  <c r="J17" i="29"/>
  <c r="J12" i="29"/>
  <c r="J116" i="29" s="1"/>
  <c r="E7" i="29"/>
  <c r="E85" i="29" s="1"/>
  <c r="J37" i="28"/>
  <c r="J36" i="28"/>
  <c r="AY121" i="1"/>
  <c r="J35" i="28"/>
  <c r="AX121" i="1" s="1"/>
  <c r="BI254" i="28"/>
  <c r="BH254" i="28"/>
  <c r="BG254" i="28"/>
  <c r="BF254" i="28"/>
  <c r="T254" i="28"/>
  <c r="R254" i="28"/>
  <c r="P254" i="28"/>
  <c r="BI251" i="28"/>
  <c r="BH251" i="28"/>
  <c r="BG251" i="28"/>
  <c r="BF251" i="28"/>
  <c r="T251" i="28"/>
  <c r="R251" i="28"/>
  <c r="P251" i="28"/>
  <c r="BI248" i="28"/>
  <c r="BH248" i="28"/>
  <c r="BG248" i="28"/>
  <c r="BF248" i="28"/>
  <c r="T248" i="28"/>
  <c r="R248" i="28"/>
  <c r="P248" i="28"/>
  <c r="BI245" i="28"/>
  <c r="BH245" i="28"/>
  <c r="BG245" i="28"/>
  <c r="BF245" i="28"/>
  <c r="T245" i="28"/>
  <c r="R245" i="28"/>
  <c r="P245" i="28"/>
  <c r="BI242" i="28"/>
  <c r="BH242" i="28"/>
  <c r="BG242" i="28"/>
  <c r="BF242" i="28"/>
  <c r="T242" i="28"/>
  <c r="R242" i="28"/>
  <c r="P242" i="28"/>
  <c r="BI239" i="28"/>
  <c r="BH239" i="28"/>
  <c r="BG239" i="28"/>
  <c r="BF239" i="28"/>
  <c r="T239" i="28"/>
  <c r="R239" i="28"/>
  <c r="P239" i="28"/>
  <c r="BI235" i="28"/>
  <c r="BH235" i="28"/>
  <c r="BG235" i="28"/>
  <c r="BF235" i="28"/>
  <c r="T235" i="28"/>
  <c r="R235" i="28"/>
  <c r="P235" i="28"/>
  <c r="BI232" i="28"/>
  <c r="BH232" i="28"/>
  <c r="BG232" i="28"/>
  <c r="BF232" i="28"/>
  <c r="T232" i="28"/>
  <c r="R232" i="28"/>
  <c r="P232" i="28"/>
  <c r="BI228" i="28"/>
  <c r="BH228" i="28"/>
  <c r="BG228" i="28"/>
  <c r="BF228" i="28"/>
  <c r="T228" i="28"/>
  <c r="R228" i="28"/>
  <c r="P228" i="28"/>
  <c r="BI224" i="28"/>
  <c r="BH224" i="28"/>
  <c r="BG224" i="28"/>
  <c r="BF224" i="28"/>
  <c r="T224" i="28"/>
  <c r="R224" i="28"/>
  <c r="P224" i="28"/>
  <c r="BI221" i="28"/>
  <c r="BH221" i="28"/>
  <c r="BG221" i="28"/>
  <c r="BF221" i="28"/>
  <c r="T221" i="28"/>
  <c r="R221" i="28"/>
  <c r="P221" i="28"/>
  <c r="BI218" i="28"/>
  <c r="BH218" i="28"/>
  <c r="BG218" i="28"/>
  <c r="BF218" i="28"/>
  <c r="T218" i="28"/>
  <c r="R218" i="28"/>
  <c r="P218" i="28"/>
  <c r="BI215" i="28"/>
  <c r="BH215" i="28"/>
  <c r="BG215" i="28"/>
  <c r="BF215" i="28"/>
  <c r="T215" i="28"/>
  <c r="R215" i="28"/>
  <c r="P215" i="28"/>
  <c r="BI212" i="28"/>
  <c r="BH212" i="28"/>
  <c r="BG212" i="28"/>
  <c r="BF212" i="28"/>
  <c r="T212" i="28"/>
  <c r="R212" i="28"/>
  <c r="P212" i="28"/>
  <c r="BI209" i="28"/>
  <c r="BH209" i="28"/>
  <c r="BG209" i="28"/>
  <c r="BF209" i="28"/>
  <c r="T209" i="28"/>
  <c r="R209" i="28"/>
  <c r="P209" i="28"/>
  <c r="BI206" i="28"/>
  <c r="BH206" i="28"/>
  <c r="BG206" i="28"/>
  <c r="BF206" i="28"/>
  <c r="T206" i="28"/>
  <c r="R206" i="28"/>
  <c r="P206" i="28"/>
  <c r="BI203" i="28"/>
  <c r="BH203" i="28"/>
  <c r="BG203" i="28"/>
  <c r="BF203" i="28"/>
  <c r="T203" i="28"/>
  <c r="R203" i="28"/>
  <c r="P203" i="28"/>
  <c r="BI200" i="28"/>
  <c r="BH200" i="28"/>
  <c r="BG200" i="28"/>
  <c r="BF200" i="28"/>
  <c r="T200" i="28"/>
  <c r="R200" i="28"/>
  <c r="P200" i="28"/>
  <c r="BI197" i="28"/>
  <c r="BH197" i="28"/>
  <c r="BG197" i="28"/>
  <c r="BF197" i="28"/>
  <c r="T197" i="28"/>
  <c r="R197" i="28"/>
  <c r="P197" i="28"/>
  <c r="BI194" i="28"/>
  <c r="BH194" i="28"/>
  <c r="BG194" i="28"/>
  <c r="BF194" i="28"/>
  <c r="T194" i="28"/>
  <c r="R194" i="28"/>
  <c r="P194" i="28"/>
  <c r="BI191" i="28"/>
  <c r="BH191" i="28"/>
  <c r="BG191" i="28"/>
  <c r="BF191" i="28"/>
  <c r="T191" i="28"/>
  <c r="R191" i="28"/>
  <c r="P191" i="28"/>
  <c r="BI188" i="28"/>
  <c r="BH188" i="28"/>
  <c r="BG188" i="28"/>
  <c r="BF188" i="28"/>
  <c r="T188" i="28"/>
  <c r="R188" i="28"/>
  <c r="P188" i="28"/>
  <c r="BI184" i="28"/>
  <c r="BH184" i="28"/>
  <c r="BG184" i="28"/>
  <c r="BF184" i="28"/>
  <c r="T184" i="28"/>
  <c r="R184" i="28"/>
  <c r="P184" i="28"/>
  <c r="BI182" i="28"/>
  <c r="BH182" i="28"/>
  <c r="BG182" i="28"/>
  <c r="BF182" i="28"/>
  <c r="T182" i="28"/>
  <c r="R182" i="28"/>
  <c r="P182" i="28"/>
  <c r="BI179" i="28"/>
  <c r="BH179" i="28"/>
  <c r="BG179" i="28"/>
  <c r="BF179" i="28"/>
  <c r="T179" i="28"/>
  <c r="R179" i="28"/>
  <c r="P179" i="28"/>
  <c r="BI177" i="28"/>
  <c r="BH177" i="28"/>
  <c r="BG177" i="28"/>
  <c r="BF177" i="28"/>
  <c r="T177" i="28"/>
  <c r="R177" i="28"/>
  <c r="P177" i="28"/>
  <c r="BI175" i="28"/>
  <c r="BH175" i="28"/>
  <c r="BG175" i="28"/>
  <c r="BF175" i="28"/>
  <c r="T175" i="28"/>
  <c r="R175" i="28"/>
  <c r="P175" i="28"/>
  <c r="BI172" i="28"/>
  <c r="BH172" i="28"/>
  <c r="BG172" i="28"/>
  <c r="BF172" i="28"/>
  <c r="T172" i="28"/>
  <c r="R172" i="28"/>
  <c r="P172" i="28"/>
  <c r="BI170" i="28"/>
  <c r="BH170" i="28"/>
  <c r="BG170" i="28"/>
  <c r="BF170" i="28"/>
  <c r="T170" i="28"/>
  <c r="R170" i="28"/>
  <c r="P170" i="28"/>
  <c r="BI167" i="28"/>
  <c r="BH167" i="28"/>
  <c r="BG167" i="28"/>
  <c r="BF167" i="28"/>
  <c r="T167" i="28"/>
  <c r="R167" i="28"/>
  <c r="P167" i="28"/>
  <c r="BI164" i="28"/>
  <c r="BH164" i="28"/>
  <c r="BG164" i="28"/>
  <c r="BF164" i="28"/>
  <c r="T164" i="28"/>
  <c r="R164" i="28"/>
  <c r="P164" i="28"/>
  <c r="BI160" i="28"/>
  <c r="BH160" i="28"/>
  <c r="BG160" i="28"/>
  <c r="BF160" i="28"/>
  <c r="T160" i="28"/>
  <c r="R160" i="28"/>
  <c r="P160" i="28"/>
  <c r="BI157" i="28"/>
  <c r="BH157" i="28"/>
  <c r="BG157" i="28"/>
  <c r="BF157" i="28"/>
  <c r="T157" i="28"/>
  <c r="R157" i="28"/>
  <c r="P157" i="28"/>
  <c r="BI154" i="28"/>
  <c r="BH154" i="28"/>
  <c r="BG154" i="28"/>
  <c r="BF154" i="28"/>
  <c r="T154" i="28"/>
  <c r="R154" i="28"/>
  <c r="P154" i="28"/>
  <c r="BI150" i="28"/>
  <c r="BH150" i="28"/>
  <c r="BG150" i="28"/>
  <c r="BF150" i="28"/>
  <c r="T150" i="28"/>
  <c r="R150" i="28"/>
  <c r="P150" i="28"/>
  <c r="BI147" i="28"/>
  <c r="BH147" i="28"/>
  <c r="BG147" i="28"/>
  <c r="BF147" i="28"/>
  <c r="T147" i="28"/>
  <c r="R147" i="28"/>
  <c r="P147" i="28"/>
  <c r="BI144" i="28"/>
  <c r="BH144" i="28"/>
  <c r="BG144" i="28"/>
  <c r="BF144" i="28"/>
  <c r="T144" i="28"/>
  <c r="R144" i="28"/>
  <c r="P144" i="28"/>
  <c r="BI140" i="28"/>
  <c r="BH140" i="28"/>
  <c r="BG140" i="28"/>
  <c r="BF140" i="28"/>
  <c r="T140" i="28"/>
  <c r="R140" i="28"/>
  <c r="P140" i="28"/>
  <c r="BI136" i="28"/>
  <c r="BH136" i="28"/>
  <c r="BG136" i="28"/>
  <c r="BF136" i="28"/>
  <c r="T136" i="28"/>
  <c r="R136" i="28"/>
  <c r="P136" i="28"/>
  <c r="BI133" i="28"/>
  <c r="BH133" i="28"/>
  <c r="BG133" i="28"/>
  <c r="BF133" i="28"/>
  <c r="T133" i="28"/>
  <c r="R133" i="28"/>
  <c r="P133" i="28"/>
  <c r="BI130" i="28"/>
  <c r="BH130" i="28"/>
  <c r="BG130" i="28"/>
  <c r="BF130" i="28"/>
  <c r="T130" i="28"/>
  <c r="R130" i="28"/>
  <c r="P130" i="28"/>
  <c r="BI126" i="28"/>
  <c r="BH126" i="28"/>
  <c r="BG126" i="28"/>
  <c r="BF126" i="28"/>
  <c r="T126" i="28"/>
  <c r="T125" i="28" s="1"/>
  <c r="R126" i="28"/>
  <c r="R125" i="28"/>
  <c r="P126" i="28"/>
  <c r="P125" i="28" s="1"/>
  <c r="J121" i="28"/>
  <c r="J120" i="28"/>
  <c r="F120" i="28"/>
  <c r="F118" i="28"/>
  <c r="E116" i="28"/>
  <c r="J92" i="28"/>
  <c r="J91" i="28"/>
  <c r="F91" i="28"/>
  <c r="F89" i="28"/>
  <c r="E87" i="28"/>
  <c r="J18" i="28"/>
  <c r="E18" i="28"/>
  <c r="F92" i="28"/>
  <c r="J17" i="28"/>
  <c r="J12" i="28"/>
  <c r="J118" i="28" s="1"/>
  <c r="E7" i="28"/>
  <c r="E85" i="28" s="1"/>
  <c r="J37" i="27"/>
  <c r="J36" i="27"/>
  <c r="AY120" i="1"/>
  <c r="J35" i="27"/>
  <c r="AX120" i="1" s="1"/>
  <c r="BI189" i="27"/>
  <c r="BH189" i="27"/>
  <c r="BG189" i="27"/>
  <c r="BF189" i="27"/>
  <c r="T189" i="27"/>
  <c r="R189" i="27"/>
  <c r="P189" i="27"/>
  <c r="BI186" i="27"/>
  <c r="BH186" i="27"/>
  <c r="BG186" i="27"/>
  <c r="BF186" i="27"/>
  <c r="T186" i="27"/>
  <c r="R186" i="27"/>
  <c r="P186" i="27"/>
  <c r="BI183" i="27"/>
  <c r="BH183" i="27"/>
  <c r="BG183" i="27"/>
  <c r="BF183" i="27"/>
  <c r="T183" i="27"/>
  <c r="R183" i="27"/>
  <c r="P183" i="27"/>
  <c r="BI180" i="27"/>
  <c r="BH180" i="27"/>
  <c r="BG180" i="27"/>
  <c r="BF180" i="27"/>
  <c r="T180" i="27"/>
  <c r="R180" i="27"/>
  <c r="P180" i="27"/>
  <c r="BI177" i="27"/>
  <c r="BH177" i="27"/>
  <c r="BG177" i="27"/>
  <c r="BF177" i="27"/>
  <c r="T177" i="27"/>
  <c r="R177" i="27"/>
  <c r="P177" i="27"/>
  <c r="BI174" i="27"/>
  <c r="BH174" i="27"/>
  <c r="BG174" i="27"/>
  <c r="BF174" i="27"/>
  <c r="T174" i="27"/>
  <c r="R174" i="27"/>
  <c r="P174" i="27"/>
  <c r="BI170" i="27"/>
  <c r="BH170" i="27"/>
  <c r="BG170" i="27"/>
  <c r="BF170" i="27"/>
  <c r="T170" i="27"/>
  <c r="R170" i="27"/>
  <c r="P170" i="27"/>
  <c r="BI167" i="27"/>
  <c r="BH167" i="27"/>
  <c r="BG167" i="27"/>
  <c r="BF167" i="27"/>
  <c r="T167" i="27"/>
  <c r="R167" i="27"/>
  <c r="P167" i="27"/>
  <c r="BI164" i="27"/>
  <c r="BH164" i="27"/>
  <c r="BG164" i="27"/>
  <c r="BF164" i="27"/>
  <c r="T164" i="27"/>
  <c r="R164" i="27"/>
  <c r="P164" i="27"/>
  <c r="BI161" i="27"/>
  <c r="BH161" i="27"/>
  <c r="BG161" i="27"/>
  <c r="BF161" i="27"/>
  <c r="T161" i="27"/>
  <c r="R161" i="27"/>
  <c r="P161" i="27"/>
  <c r="BI158" i="27"/>
  <c r="BH158" i="27"/>
  <c r="BG158" i="27"/>
  <c r="BF158" i="27"/>
  <c r="T158" i="27"/>
  <c r="R158" i="27"/>
  <c r="P158" i="27"/>
  <c r="BI155" i="27"/>
  <c r="BH155" i="27"/>
  <c r="BG155" i="27"/>
  <c r="BF155" i="27"/>
  <c r="T155" i="27"/>
  <c r="R155" i="27"/>
  <c r="P155" i="27"/>
  <c r="BI152" i="27"/>
  <c r="BH152" i="27"/>
  <c r="BG152" i="27"/>
  <c r="BF152" i="27"/>
  <c r="T152" i="27"/>
  <c r="R152" i="27"/>
  <c r="P152" i="27"/>
  <c r="BI149" i="27"/>
  <c r="BH149" i="27"/>
  <c r="BG149" i="27"/>
  <c r="BF149" i="27"/>
  <c r="T149" i="27"/>
  <c r="R149" i="27"/>
  <c r="P149" i="27"/>
  <c r="BI146" i="27"/>
  <c r="BH146" i="27"/>
  <c r="BG146" i="27"/>
  <c r="BF146" i="27"/>
  <c r="T146" i="27"/>
  <c r="R146" i="27"/>
  <c r="P146" i="27"/>
  <c r="BI143" i="27"/>
  <c r="BH143" i="27"/>
  <c r="BG143" i="27"/>
  <c r="BF143" i="27"/>
  <c r="T143" i="27"/>
  <c r="R143" i="27"/>
  <c r="P143" i="27"/>
  <c r="BI140" i="27"/>
  <c r="BH140" i="27"/>
  <c r="BG140" i="27"/>
  <c r="BF140" i="27"/>
  <c r="T140" i="27"/>
  <c r="R140" i="27"/>
  <c r="P140" i="27"/>
  <c r="BI136" i="27"/>
  <c r="BH136" i="27"/>
  <c r="BG136" i="27"/>
  <c r="BF136" i="27"/>
  <c r="T136" i="27"/>
  <c r="R136" i="27"/>
  <c r="P136" i="27"/>
  <c r="BI132" i="27"/>
  <c r="BH132" i="27"/>
  <c r="BG132" i="27"/>
  <c r="BF132" i="27"/>
  <c r="T132" i="27"/>
  <c r="R132" i="27"/>
  <c r="P132" i="27"/>
  <c r="BI129" i="27"/>
  <c r="BH129" i="27"/>
  <c r="BG129" i="27"/>
  <c r="BF129" i="27"/>
  <c r="T129" i="27"/>
  <c r="R129" i="27"/>
  <c r="P129" i="27"/>
  <c r="BI126" i="27"/>
  <c r="BH126" i="27"/>
  <c r="BG126" i="27"/>
  <c r="BF126" i="27"/>
  <c r="T126" i="27"/>
  <c r="R126" i="27"/>
  <c r="P126" i="27"/>
  <c r="BI122" i="27"/>
  <c r="BH122" i="27"/>
  <c r="BG122" i="27"/>
  <c r="BF122" i="27"/>
  <c r="T122" i="27"/>
  <c r="T121" i="27" s="1"/>
  <c r="R122" i="27"/>
  <c r="R121" i="27" s="1"/>
  <c r="P122" i="27"/>
  <c r="P121" i="27"/>
  <c r="J117" i="27"/>
  <c r="J116" i="27"/>
  <c r="F116" i="27"/>
  <c r="F114" i="27"/>
  <c r="E112" i="27"/>
  <c r="J92" i="27"/>
  <c r="J91" i="27"/>
  <c r="F91" i="27"/>
  <c r="F89" i="27"/>
  <c r="E87" i="27"/>
  <c r="J18" i="27"/>
  <c r="E18" i="27"/>
  <c r="F117" i="27"/>
  <c r="J17" i="27"/>
  <c r="J12" i="27"/>
  <c r="J114" i="27" s="1"/>
  <c r="E7" i="27"/>
  <c r="E85" i="27"/>
  <c r="J37" i="26"/>
  <c r="J36" i="26"/>
  <c r="AY119" i="1"/>
  <c r="J35" i="26"/>
  <c r="AX119" i="1" s="1"/>
  <c r="BI234" i="26"/>
  <c r="BH234" i="26"/>
  <c r="BG234" i="26"/>
  <c r="BF234" i="26"/>
  <c r="T234" i="26"/>
  <c r="R234" i="26"/>
  <c r="P234" i="26"/>
  <c r="BI232" i="26"/>
  <c r="BH232" i="26"/>
  <c r="BG232" i="26"/>
  <c r="BF232" i="26"/>
  <c r="T232" i="26"/>
  <c r="R232" i="26"/>
  <c r="P232" i="26"/>
  <c r="BI229" i="26"/>
  <c r="BH229" i="26"/>
  <c r="BG229" i="26"/>
  <c r="BF229" i="26"/>
  <c r="T229" i="26"/>
  <c r="T228" i="26" s="1"/>
  <c r="R229" i="26"/>
  <c r="R228" i="26"/>
  <c r="P229" i="26"/>
  <c r="P228" i="26" s="1"/>
  <c r="BI225" i="26"/>
  <c r="BH225" i="26"/>
  <c r="BG225" i="26"/>
  <c r="BF225" i="26"/>
  <c r="T225" i="26"/>
  <c r="R225" i="26"/>
  <c r="P225" i="26"/>
  <c r="BI222" i="26"/>
  <c r="BH222" i="26"/>
  <c r="BG222" i="26"/>
  <c r="BF222" i="26"/>
  <c r="T222" i="26"/>
  <c r="R222" i="26"/>
  <c r="P222" i="26"/>
  <c r="BI219" i="26"/>
  <c r="BH219" i="26"/>
  <c r="BG219" i="26"/>
  <c r="BF219" i="26"/>
  <c r="T219" i="26"/>
  <c r="R219" i="26"/>
  <c r="P219" i="26"/>
  <c r="BI216" i="26"/>
  <c r="BH216" i="26"/>
  <c r="BG216" i="26"/>
  <c r="BF216" i="26"/>
  <c r="T216" i="26"/>
  <c r="R216" i="26"/>
  <c r="P216" i="26"/>
  <c r="BI213" i="26"/>
  <c r="BH213" i="26"/>
  <c r="BG213" i="26"/>
  <c r="BF213" i="26"/>
  <c r="T213" i="26"/>
  <c r="R213" i="26"/>
  <c r="P213" i="26"/>
  <c r="BI210" i="26"/>
  <c r="BH210" i="26"/>
  <c r="BG210" i="26"/>
  <c r="BF210" i="26"/>
  <c r="T210" i="26"/>
  <c r="R210" i="26"/>
  <c r="P210" i="26"/>
  <c r="BI206" i="26"/>
  <c r="BH206" i="26"/>
  <c r="BG206" i="26"/>
  <c r="BF206" i="26"/>
  <c r="T206" i="26"/>
  <c r="R206" i="26"/>
  <c r="P206" i="26"/>
  <c r="BI203" i="26"/>
  <c r="BH203" i="26"/>
  <c r="BG203" i="26"/>
  <c r="BF203" i="26"/>
  <c r="T203" i="26"/>
  <c r="R203" i="26"/>
  <c r="P203" i="26"/>
  <c r="BI201" i="26"/>
  <c r="BH201" i="26"/>
  <c r="BG201" i="26"/>
  <c r="BF201" i="26"/>
  <c r="T201" i="26"/>
  <c r="R201" i="26"/>
  <c r="P201" i="26"/>
  <c r="BI198" i="26"/>
  <c r="BH198" i="26"/>
  <c r="BG198" i="26"/>
  <c r="BF198" i="26"/>
  <c r="T198" i="26"/>
  <c r="R198" i="26"/>
  <c r="P198" i="26"/>
  <c r="BI195" i="26"/>
  <c r="BH195" i="26"/>
  <c r="BG195" i="26"/>
  <c r="BF195" i="26"/>
  <c r="T195" i="26"/>
  <c r="R195" i="26"/>
  <c r="P195" i="26"/>
  <c r="BI192" i="26"/>
  <c r="BH192" i="26"/>
  <c r="BG192" i="26"/>
  <c r="BF192" i="26"/>
  <c r="T192" i="26"/>
  <c r="R192" i="26"/>
  <c r="P192" i="26"/>
  <c r="BI189" i="26"/>
  <c r="BH189" i="26"/>
  <c r="BG189" i="26"/>
  <c r="BF189" i="26"/>
  <c r="T189" i="26"/>
  <c r="R189" i="26"/>
  <c r="P189" i="26"/>
  <c r="BI186" i="26"/>
  <c r="BH186" i="26"/>
  <c r="BG186" i="26"/>
  <c r="BF186" i="26"/>
  <c r="T186" i="26"/>
  <c r="R186" i="26"/>
  <c r="P186" i="26"/>
  <c r="BI183" i="26"/>
  <c r="BH183" i="26"/>
  <c r="BG183" i="26"/>
  <c r="BF183" i="26"/>
  <c r="T183" i="26"/>
  <c r="R183" i="26"/>
  <c r="P183" i="26"/>
  <c r="BI180" i="26"/>
  <c r="BH180" i="26"/>
  <c r="BG180" i="26"/>
  <c r="BF180" i="26"/>
  <c r="T180" i="26"/>
  <c r="R180" i="26"/>
  <c r="P180" i="26"/>
  <c r="BI177" i="26"/>
  <c r="BH177" i="26"/>
  <c r="BG177" i="26"/>
  <c r="BF177" i="26"/>
  <c r="T177" i="26"/>
  <c r="R177" i="26"/>
  <c r="P177" i="26"/>
  <c r="BI174" i="26"/>
  <c r="BH174" i="26"/>
  <c r="BG174" i="26"/>
  <c r="BF174" i="26"/>
  <c r="T174" i="26"/>
  <c r="R174" i="26"/>
  <c r="P174" i="26"/>
  <c r="BI171" i="26"/>
  <c r="BH171" i="26"/>
  <c r="BG171" i="26"/>
  <c r="BF171" i="26"/>
  <c r="T171" i="26"/>
  <c r="R171" i="26"/>
  <c r="P171" i="26"/>
  <c r="BI167" i="26"/>
  <c r="BH167" i="26"/>
  <c r="BG167" i="26"/>
  <c r="BF167" i="26"/>
  <c r="T167" i="26"/>
  <c r="T166" i="26"/>
  <c r="R167" i="26"/>
  <c r="R166" i="26" s="1"/>
  <c r="P167" i="26"/>
  <c r="P166" i="26" s="1"/>
  <c r="BI163" i="26"/>
  <c r="BH163" i="26"/>
  <c r="BG163" i="26"/>
  <c r="BF163" i="26"/>
  <c r="T163" i="26"/>
  <c r="R163" i="26"/>
  <c r="P163" i="26"/>
  <c r="BI160" i="26"/>
  <c r="BH160" i="26"/>
  <c r="BG160" i="26"/>
  <c r="BF160" i="26"/>
  <c r="T160" i="26"/>
  <c r="R160" i="26"/>
  <c r="P160" i="26"/>
  <c r="BI157" i="26"/>
  <c r="BH157" i="26"/>
  <c r="BG157" i="26"/>
  <c r="BF157" i="26"/>
  <c r="T157" i="26"/>
  <c r="R157" i="26"/>
  <c r="P157" i="26"/>
  <c r="BI153" i="26"/>
  <c r="BH153" i="26"/>
  <c r="BG153" i="26"/>
  <c r="BF153" i="26"/>
  <c r="T153" i="26"/>
  <c r="R153" i="26"/>
  <c r="P153" i="26"/>
  <c r="BI150" i="26"/>
  <c r="BH150" i="26"/>
  <c r="BG150" i="26"/>
  <c r="BF150" i="26"/>
  <c r="T150" i="26"/>
  <c r="R150" i="26"/>
  <c r="P150" i="26"/>
  <c r="BI147" i="26"/>
  <c r="BH147" i="26"/>
  <c r="BG147" i="26"/>
  <c r="BF147" i="26"/>
  <c r="T147" i="26"/>
  <c r="R147" i="26"/>
  <c r="P147" i="26"/>
  <c r="BI143" i="26"/>
  <c r="BH143" i="26"/>
  <c r="BG143" i="26"/>
  <c r="BF143" i="26"/>
  <c r="T143" i="26"/>
  <c r="R143" i="26"/>
  <c r="P143" i="26"/>
  <c r="BI139" i="26"/>
  <c r="BH139" i="26"/>
  <c r="BG139" i="26"/>
  <c r="BF139" i="26"/>
  <c r="T139" i="26"/>
  <c r="R139" i="26"/>
  <c r="P139" i="26"/>
  <c r="BI136" i="26"/>
  <c r="BH136" i="26"/>
  <c r="BG136" i="26"/>
  <c r="BF136" i="26"/>
  <c r="T136" i="26"/>
  <c r="R136" i="26"/>
  <c r="P136" i="26"/>
  <c r="BI133" i="26"/>
  <c r="BH133" i="26"/>
  <c r="BG133" i="26"/>
  <c r="BF133" i="26"/>
  <c r="T133" i="26"/>
  <c r="R133" i="26"/>
  <c r="P133" i="26"/>
  <c r="BI130" i="26"/>
  <c r="BH130" i="26"/>
  <c r="BG130" i="26"/>
  <c r="BF130" i="26"/>
  <c r="T130" i="26"/>
  <c r="R130" i="26"/>
  <c r="P130" i="26"/>
  <c r="BI127" i="26"/>
  <c r="BH127" i="26"/>
  <c r="BG127" i="26"/>
  <c r="BF127" i="26"/>
  <c r="T127" i="26"/>
  <c r="R127" i="26"/>
  <c r="P127" i="26"/>
  <c r="J122" i="26"/>
  <c r="J121" i="26"/>
  <c r="F121" i="26"/>
  <c r="F119" i="26"/>
  <c r="E117" i="26"/>
  <c r="J92" i="26"/>
  <c r="J91" i="26"/>
  <c r="F91" i="26"/>
  <c r="F89" i="26"/>
  <c r="E87" i="26"/>
  <c r="J18" i="26"/>
  <c r="E18" i="26"/>
  <c r="F122" i="26" s="1"/>
  <c r="J17" i="26"/>
  <c r="J12" i="26"/>
  <c r="J119" i="26"/>
  <c r="E7" i="26"/>
  <c r="E115" i="26" s="1"/>
  <c r="J37" i="25"/>
  <c r="J36" i="25"/>
  <c r="AY118" i="1" s="1"/>
  <c r="J35" i="25"/>
  <c r="AX118" i="1" s="1"/>
  <c r="BI232" i="25"/>
  <c r="BH232" i="25"/>
  <c r="BG232" i="25"/>
  <c r="BF232" i="25"/>
  <c r="T232" i="25"/>
  <c r="R232" i="25"/>
  <c r="P232" i="25"/>
  <c r="BI229" i="25"/>
  <c r="BH229" i="25"/>
  <c r="BG229" i="25"/>
  <c r="BF229" i="25"/>
  <c r="T229" i="25"/>
  <c r="R229" i="25"/>
  <c r="P229" i="25"/>
  <c r="BI226" i="25"/>
  <c r="BH226" i="25"/>
  <c r="BG226" i="25"/>
  <c r="BF226" i="25"/>
  <c r="T226" i="25"/>
  <c r="R226" i="25"/>
  <c r="P226" i="25"/>
  <c r="BI223" i="25"/>
  <c r="BH223" i="25"/>
  <c r="BG223" i="25"/>
  <c r="BF223" i="25"/>
  <c r="T223" i="25"/>
  <c r="R223" i="25"/>
  <c r="P223" i="25"/>
  <c r="BI220" i="25"/>
  <c r="BH220" i="25"/>
  <c r="BG220" i="25"/>
  <c r="BF220" i="25"/>
  <c r="T220" i="25"/>
  <c r="R220" i="25"/>
  <c r="P220" i="25"/>
  <c r="BI217" i="25"/>
  <c r="BH217" i="25"/>
  <c r="BG217" i="25"/>
  <c r="BF217" i="25"/>
  <c r="T217" i="25"/>
  <c r="R217" i="25"/>
  <c r="P217" i="25"/>
  <c r="BI213" i="25"/>
  <c r="BH213" i="25"/>
  <c r="BG213" i="25"/>
  <c r="BF213" i="25"/>
  <c r="T213" i="25"/>
  <c r="R213" i="25"/>
  <c r="P213" i="25"/>
  <c r="BI210" i="25"/>
  <c r="BH210" i="25"/>
  <c r="BG210" i="25"/>
  <c r="BF210" i="25"/>
  <c r="T210" i="25"/>
  <c r="R210" i="25"/>
  <c r="P210" i="25"/>
  <c r="BI206" i="25"/>
  <c r="BH206" i="25"/>
  <c r="BG206" i="25"/>
  <c r="BF206" i="25"/>
  <c r="T206" i="25"/>
  <c r="R206" i="25"/>
  <c r="P206" i="25"/>
  <c r="BI202" i="25"/>
  <c r="BH202" i="25"/>
  <c r="BG202" i="25"/>
  <c r="BF202" i="25"/>
  <c r="T202" i="25"/>
  <c r="R202" i="25"/>
  <c r="P202" i="25"/>
  <c r="BI199" i="25"/>
  <c r="BH199" i="25"/>
  <c r="BG199" i="25"/>
  <c r="BF199" i="25"/>
  <c r="T199" i="25"/>
  <c r="R199" i="25"/>
  <c r="P199" i="25"/>
  <c r="BI196" i="25"/>
  <c r="BH196" i="25"/>
  <c r="BG196" i="25"/>
  <c r="BF196" i="25"/>
  <c r="T196" i="25"/>
  <c r="R196" i="25"/>
  <c r="P196" i="25"/>
  <c r="BI193" i="25"/>
  <c r="BH193" i="25"/>
  <c r="BG193" i="25"/>
  <c r="BF193" i="25"/>
  <c r="T193" i="25"/>
  <c r="R193" i="25"/>
  <c r="P193" i="25"/>
  <c r="BI190" i="25"/>
  <c r="BH190" i="25"/>
  <c r="BG190" i="25"/>
  <c r="BF190" i="25"/>
  <c r="T190" i="25"/>
  <c r="R190" i="25"/>
  <c r="P190" i="25"/>
  <c r="BI187" i="25"/>
  <c r="BH187" i="25"/>
  <c r="BG187" i="25"/>
  <c r="BF187" i="25"/>
  <c r="T187" i="25"/>
  <c r="R187" i="25"/>
  <c r="P187" i="25"/>
  <c r="BI184" i="25"/>
  <c r="BH184" i="25"/>
  <c r="BG184" i="25"/>
  <c r="BF184" i="25"/>
  <c r="T184" i="25"/>
  <c r="R184" i="25"/>
  <c r="P184" i="25"/>
  <c r="BI181" i="25"/>
  <c r="BH181" i="25"/>
  <c r="BG181" i="25"/>
  <c r="BF181" i="25"/>
  <c r="T181" i="25"/>
  <c r="R181" i="25"/>
  <c r="P181" i="25"/>
  <c r="BI178" i="25"/>
  <c r="BH178" i="25"/>
  <c r="BG178" i="25"/>
  <c r="BF178" i="25"/>
  <c r="T178" i="25"/>
  <c r="R178" i="25"/>
  <c r="P178" i="25"/>
  <c r="BI175" i="25"/>
  <c r="BH175" i="25"/>
  <c r="BG175" i="25"/>
  <c r="BF175" i="25"/>
  <c r="T175" i="25"/>
  <c r="R175" i="25"/>
  <c r="P175" i="25"/>
  <c r="BI172" i="25"/>
  <c r="BH172" i="25"/>
  <c r="BG172" i="25"/>
  <c r="BF172" i="25"/>
  <c r="T172" i="25"/>
  <c r="R172" i="25"/>
  <c r="P172" i="25"/>
  <c r="BI169" i="25"/>
  <c r="BH169" i="25"/>
  <c r="BG169" i="25"/>
  <c r="BF169" i="25"/>
  <c r="T169" i="25"/>
  <c r="R169" i="25"/>
  <c r="P169" i="25"/>
  <c r="BI166" i="25"/>
  <c r="BH166" i="25"/>
  <c r="BG166" i="25"/>
  <c r="BF166" i="25"/>
  <c r="T166" i="25"/>
  <c r="R166" i="25"/>
  <c r="P166" i="25"/>
  <c r="BI162" i="25"/>
  <c r="BH162" i="25"/>
  <c r="BG162" i="25"/>
  <c r="BF162" i="25"/>
  <c r="T162" i="25"/>
  <c r="R162" i="25"/>
  <c r="P162" i="25"/>
  <c r="BI160" i="25"/>
  <c r="BH160" i="25"/>
  <c r="BG160" i="25"/>
  <c r="BF160" i="25"/>
  <c r="T160" i="25"/>
  <c r="R160" i="25"/>
  <c r="P160" i="25"/>
  <c r="BI157" i="25"/>
  <c r="BH157" i="25"/>
  <c r="BG157" i="25"/>
  <c r="BF157" i="25"/>
  <c r="T157" i="25"/>
  <c r="R157" i="25"/>
  <c r="P157" i="25"/>
  <c r="BI155" i="25"/>
  <c r="BH155" i="25"/>
  <c r="BG155" i="25"/>
  <c r="BF155" i="25"/>
  <c r="T155" i="25"/>
  <c r="R155" i="25"/>
  <c r="P155" i="25"/>
  <c r="BI153" i="25"/>
  <c r="BH153" i="25"/>
  <c r="BG153" i="25"/>
  <c r="BF153" i="25"/>
  <c r="T153" i="25"/>
  <c r="R153" i="25"/>
  <c r="P153" i="25"/>
  <c r="BI150" i="25"/>
  <c r="BH150" i="25"/>
  <c r="BG150" i="25"/>
  <c r="BF150" i="25"/>
  <c r="T150" i="25"/>
  <c r="R150" i="25"/>
  <c r="P150" i="25"/>
  <c r="BI148" i="25"/>
  <c r="BH148" i="25"/>
  <c r="BG148" i="25"/>
  <c r="BF148" i="25"/>
  <c r="T148" i="25"/>
  <c r="R148" i="25"/>
  <c r="P148" i="25"/>
  <c r="BI145" i="25"/>
  <c r="BH145" i="25"/>
  <c r="BG145" i="25"/>
  <c r="BF145" i="25"/>
  <c r="T145" i="25"/>
  <c r="R145" i="25"/>
  <c r="P145" i="25"/>
  <c r="BI142" i="25"/>
  <c r="BH142" i="25"/>
  <c r="BG142" i="25"/>
  <c r="BF142" i="25"/>
  <c r="T142" i="25"/>
  <c r="R142" i="25"/>
  <c r="P142" i="25"/>
  <c r="BI138" i="25"/>
  <c r="BH138" i="25"/>
  <c r="BG138" i="25"/>
  <c r="BF138" i="25"/>
  <c r="T138" i="25"/>
  <c r="R138" i="25"/>
  <c r="P138" i="25"/>
  <c r="BI134" i="25"/>
  <c r="BH134" i="25"/>
  <c r="BG134" i="25"/>
  <c r="BF134" i="25"/>
  <c r="T134" i="25"/>
  <c r="R134" i="25"/>
  <c r="P134" i="25"/>
  <c r="BI131" i="25"/>
  <c r="BH131" i="25"/>
  <c r="BG131" i="25"/>
  <c r="BF131" i="25"/>
  <c r="T131" i="25"/>
  <c r="R131" i="25"/>
  <c r="P131" i="25"/>
  <c r="BI128" i="25"/>
  <c r="BH128" i="25"/>
  <c r="BG128" i="25"/>
  <c r="BF128" i="25"/>
  <c r="T128" i="25"/>
  <c r="R128" i="25"/>
  <c r="P128" i="25"/>
  <c r="BI124" i="25"/>
  <c r="BH124" i="25"/>
  <c r="BG124" i="25"/>
  <c r="BF124" i="25"/>
  <c r="T124" i="25"/>
  <c r="T123" i="25" s="1"/>
  <c r="R124" i="25"/>
  <c r="R123" i="25" s="1"/>
  <c r="P124" i="25"/>
  <c r="P123" i="25" s="1"/>
  <c r="J119" i="25"/>
  <c r="J118" i="25"/>
  <c r="F118" i="25"/>
  <c r="F116" i="25"/>
  <c r="E114" i="25"/>
  <c r="J92" i="25"/>
  <c r="J91" i="25"/>
  <c r="F91" i="25"/>
  <c r="F89" i="25"/>
  <c r="E87" i="25"/>
  <c r="J18" i="25"/>
  <c r="E18" i="25"/>
  <c r="F92" i="25"/>
  <c r="J17" i="25"/>
  <c r="J12" i="25"/>
  <c r="J116" i="25" s="1"/>
  <c r="E7" i="25"/>
  <c r="E85" i="25"/>
  <c r="J37" i="24"/>
  <c r="J36" i="24"/>
  <c r="AY117" i="1"/>
  <c r="J35" i="24"/>
  <c r="AX117" i="1" s="1"/>
  <c r="BI200" i="24"/>
  <c r="BH200" i="24"/>
  <c r="BG200" i="24"/>
  <c r="BF200" i="24"/>
  <c r="T200" i="24"/>
  <c r="R200" i="24"/>
  <c r="P200" i="24"/>
  <c r="BI197" i="24"/>
  <c r="BH197" i="24"/>
  <c r="BG197" i="24"/>
  <c r="BF197" i="24"/>
  <c r="T197" i="24"/>
  <c r="R197" i="24"/>
  <c r="P197" i="24"/>
  <c r="BI194" i="24"/>
  <c r="BH194" i="24"/>
  <c r="BG194" i="24"/>
  <c r="BF194" i="24"/>
  <c r="T194" i="24"/>
  <c r="R194" i="24"/>
  <c r="P194" i="24"/>
  <c r="BI191" i="24"/>
  <c r="BH191" i="24"/>
  <c r="BG191" i="24"/>
  <c r="BF191" i="24"/>
  <c r="T191" i="24"/>
  <c r="R191" i="24"/>
  <c r="P191" i="24"/>
  <c r="BI188" i="24"/>
  <c r="BH188" i="24"/>
  <c r="BG188" i="24"/>
  <c r="BF188" i="24"/>
  <c r="T188" i="24"/>
  <c r="R188" i="24"/>
  <c r="P188" i="24"/>
  <c r="BI185" i="24"/>
  <c r="BH185" i="24"/>
  <c r="BG185" i="24"/>
  <c r="BF185" i="24"/>
  <c r="T185" i="24"/>
  <c r="R185" i="24"/>
  <c r="P185" i="24"/>
  <c r="BI181" i="24"/>
  <c r="BH181" i="24"/>
  <c r="BG181" i="24"/>
  <c r="BF181" i="24"/>
  <c r="T181" i="24"/>
  <c r="R181" i="24"/>
  <c r="P181" i="24"/>
  <c r="BI178" i="24"/>
  <c r="BH178" i="24"/>
  <c r="BG178" i="24"/>
  <c r="BF178" i="24"/>
  <c r="T178" i="24"/>
  <c r="R178" i="24"/>
  <c r="P178" i="24"/>
  <c r="BI175" i="24"/>
  <c r="BH175" i="24"/>
  <c r="BG175" i="24"/>
  <c r="BF175" i="24"/>
  <c r="T175" i="24"/>
  <c r="R175" i="24"/>
  <c r="P175" i="24"/>
  <c r="BI172" i="24"/>
  <c r="BH172" i="24"/>
  <c r="BG172" i="24"/>
  <c r="BF172" i="24"/>
  <c r="T172" i="24"/>
  <c r="R172" i="24"/>
  <c r="P172" i="24"/>
  <c r="BI169" i="24"/>
  <c r="BH169" i="24"/>
  <c r="BG169" i="24"/>
  <c r="BF169" i="24"/>
  <c r="T169" i="24"/>
  <c r="R169" i="24"/>
  <c r="P169" i="24"/>
  <c r="BI166" i="24"/>
  <c r="BH166" i="24"/>
  <c r="BG166" i="24"/>
  <c r="BF166" i="24"/>
  <c r="T166" i="24"/>
  <c r="R166" i="24"/>
  <c r="P166" i="24"/>
  <c r="BI163" i="24"/>
  <c r="BH163" i="24"/>
  <c r="BG163" i="24"/>
  <c r="BF163" i="24"/>
  <c r="T163" i="24"/>
  <c r="R163" i="24"/>
  <c r="P163" i="24"/>
  <c r="BI160" i="24"/>
  <c r="BH160" i="24"/>
  <c r="BG160" i="24"/>
  <c r="BF160" i="24"/>
  <c r="T160" i="24"/>
  <c r="R160" i="24"/>
  <c r="P160" i="24"/>
  <c r="BI157" i="24"/>
  <c r="BH157" i="24"/>
  <c r="BG157" i="24"/>
  <c r="BF157" i="24"/>
  <c r="T157" i="24"/>
  <c r="R157" i="24"/>
  <c r="P157" i="24"/>
  <c r="BI154" i="24"/>
  <c r="BH154" i="24"/>
  <c r="BG154" i="24"/>
  <c r="BF154" i="24"/>
  <c r="T154" i="24"/>
  <c r="R154" i="24"/>
  <c r="P154" i="24"/>
  <c r="BI151" i="24"/>
  <c r="BH151" i="24"/>
  <c r="BG151" i="24"/>
  <c r="BF151" i="24"/>
  <c r="T151" i="24"/>
  <c r="R151" i="24"/>
  <c r="P151" i="24"/>
  <c r="BI148" i="24"/>
  <c r="BH148" i="24"/>
  <c r="BG148" i="24"/>
  <c r="BF148" i="24"/>
  <c r="T148" i="24"/>
  <c r="R148" i="24"/>
  <c r="P148" i="24"/>
  <c r="BI145" i="24"/>
  <c r="BH145" i="24"/>
  <c r="BG145" i="24"/>
  <c r="BF145" i="24"/>
  <c r="T145" i="24"/>
  <c r="R145" i="24"/>
  <c r="P145" i="24"/>
  <c r="BI141" i="24"/>
  <c r="BH141" i="24"/>
  <c r="BG141" i="24"/>
  <c r="BF141" i="24"/>
  <c r="T141" i="24"/>
  <c r="T140" i="24"/>
  <c r="R141" i="24"/>
  <c r="R140" i="24" s="1"/>
  <c r="P141" i="24"/>
  <c r="P140" i="24" s="1"/>
  <c r="BI137" i="24"/>
  <c r="BH137" i="24"/>
  <c r="BG137" i="24"/>
  <c r="BF137" i="24"/>
  <c r="T137" i="24"/>
  <c r="R137" i="24"/>
  <c r="P137" i="24"/>
  <c r="BI133" i="24"/>
  <c r="BH133" i="24"/>
  <c r="BG133" i="24"/>
  <c r="BF133" i="24"/>
  <c r="T133" i="24"/>
  <c r="R133" i="24"/>
  <c r="P133" i="24"/>
  <c r="BI130" i="24"/>
  <c r="BH130" i="24"/>
  <c r="BG130" i="24"/>
  <c r="BF130" i="24"/>
  <c r="T130" i="24"/>
  <c r="R130" i="24"/>
  <c r="P130" i="24"/>
  <c r="BI127" i="24"/>
  <c r="BH127" i="24"/>
  <c r="BG127" i="24"/>
  <c r="BF127" i="24"/>
  <c r="T127" i="24"/>
  <c r="R127" i="24"/>
  <c r="P127" i="24"/>
  <c r="BI123" i="24"/>
  <c r="BH123" i="24"/>
  <c r="BG123" i="24"/>
  <c r="BF123" i="24"/>
  <c r="T123" i="24"/>
  <c r="T122" i="24"/>
  <c r="R123" i="24"/>
  <c r="R122" i="24"/>
  <c r="P123" i="24"/>
  <c r="P122" i="24" s="1"/>
  <c r="J118" i="24"/>
  <c r="J117" i="24"/>
  <c r="F117" i="24"/>
  <c r="F115" i="24"/>
  <c r="E113" i="24"/>
  <c r="J92" i="24"/>
  <c r="J91" i="24"/>
  <c r="F91" i="24"/>
  <c r="F89" i="24"/>
  <c r="E87" i="24"/>
  <c r="J18" i="24"/>
  <c r="E18" i="24"/>
  <c r="F92" i="24"/>
  <c r="J17" i="24"/>
  <c r="J12" i="24"/>
  <c r="J89" i="24" s="1"/>
  <c r="E7" i="24"/>
  <c r="E111" i="24" s="1"/>
  <c r="J37" i="23"/>
  <c r="J36" i="23"/>
  <c r="AY116" i="1"/>
  <c r="J35" i="23"/>
  <c r="AX116" i="1" s="1"/>
  <c r="BI235" i="23"/>
  <c r="BH235" i="23"/>
  <c r="BG235" i="23"/>
  <c r="BF235" i="23"/>
  <c r="T235" i="23"/>
  <c r="R235" i="23"/>
  <c r="P235" i="23"/>
  <c r="BI233" i="23"/>
  <c r="BH233" i="23"/>
  <c r="BG233" i="23"/>
  <c r="BF233" i="23"/>
  <c r="T233" i="23"/>
  <c r="R233" i="23"/>
  <c r="P233" i="23"/>
  <c r="BI230" i="23"/>
  <c r="BH230" i="23"/>
  <c r="BG230" i="23"/>
  <c r="BF230" i="23"/>
  <c r="T230" i="23"/>
  <c r="T229" i="23" s="1"/>
  <c r="R230" i="23"/>
  <c r="R229" i="23"/>
  <c r="P230" i="23"/>
  <c r="P229" i="23" s="1"/>
  <c r="BI226" i="23"/>
  <c r="BH226" i="23"/>
  <c r="BG226" i="23"/>
  <c r="BF226" i="23"/>
  <c r="T226" i="23"/>
  <c r="R226" i="23"/>
  <c r="P226" i="23"/>
  <c r="BI223" i="23"/>
  <c r="BH223" i="23"/>
  <c r="BG223" i="23"/>
  <c r="BF223" i="23"/>
  <c r="T223" i="23"/>
  <c r="R223" i="23"/>
  <c r="P223" i="23"/>
  <c r="BI220" i="23"/>
  <c r="BH220" i="23"/>
  <c r="BG220" i="23"/>
  <c r="BF220" i="23"/>
  <c r="T220" i="23"/>
  <c r="R220" i="23"/>
  <c r="P220" i="23"/>
  <c r="BI217" i="23"/>
  <c r="BH217" i="23"/>
  <c r="BG217" i="23"/>
  <c r="BF217" i="23"/>
  <c r="T217" i="23"/>
  <c r="R217" i="23"/>
  <c r="P217" i="23"/>
  <c r="BI214" i="23"/>
  <c r="BH214" i="23"/>
  <c r="BG214" i="23"/>
  <c r="BF214" i="23"/>
  <c r="T214" i="23"/>
  <c r="R214" i="23"/>
  <c r="P214" i="23"/>
  <c r="BI211" i="23"/>
  <c r="BH211" i="23"/>
  <c r="BG211" i="23"/>
  <c r="BF211" i="23"/>
  <c r="T211" i="23"/>
  <c r="R211" i="23"/>
  <c r="P211" i="23"/>
  <c r="BI207" i="23"/>
  <c r="BH207" i="23"/>
  <c r="BG207" i="23"/>
  <c r="BF207" i="23"/>
  <c r="T207" i="23"/>
  <c r="R207" i="23"/>
  <c r="P207" i="23"/>
  <c r="BI204" i="23"/>
  <c r="BH204" i="23"/>
  <c r="BG204" i="23"/>
  <c r="BF204" i="23"/>
  <c r="T204" i="23"/>
  <c r="R204" i="23"/>
  <c r="P204" i="23"/>
  <c r="BI201" i="23"/>
  <c r="BH201" i="23"/>
  <c r="BG201" i="23"/>
  <c r="BF201" i="23"/>
  <c r="T201" i="23"/>
  <c r="R201" i="23"/>
  <c r="P201" i="23"/>
  <c r="BI198" i="23"/>
  <c r="BH198" i="23"/>
  <c r="BG198" i="23"/>
  <c r="BF198" i="23"/>
  <c r="T198" i="23"/>
  <c r="R198" i="23"/>
  <c r="P198" i="23"/>
  <c r="BI195" i="23"/>
  <c r="BH195" i="23"/>
  <c r="BG195" i="23"/>
  <c r="BF195" i="23"/>
  <c r="T195" i="23"/>
  <c r="R195" i="23"/>
  <c r="P195" i="23"/>
  <c r="BI192" i="23"/>
  <c r="BH192" i="23"/>
  <c r="BG192" i="23"/>
  <c r="BF192" i="23"/>
  <c r="T192" i="23"/>
  <c r="R192" i="23"/>
  <c r="P192" i="23"/>
  <c r="BI189" i="23"/>
  <c r="BH189" i="23"/>
  <c r="BG189" i="23"/>
  <c r="BF189" i="23"/>
  <c r="T189" i="23"/>
  <c r="R189" i="23"/>
  <c r="P189" i="23"/>
  <c r="BI186" i="23"/>
  <c r="BH186" i="23"/>
  <c r="BG186" i="23"/>
  <c r="BF186" i="23"/>
  <c r="T186" i="23"/>
  <c r="R186" i="23"/>
  <c r="P186" i="23"/>
  <c r="BI183" i="23"/>
  <c r="BH183" i="23"/>
  <c r="BG183" i="23"/>
  <c r="BF183" i="23"/>
  <c r="T183" i="23"/>
  <c r="R183" i="23"/>
  <c r="P183" i="23"/>
  <c r="BI180" i="23"/>
  <c r="BH180" i="23"/>
  <c r="BG180" i="23"/>
  <c r="BF180" i="23"/>
  <c r="T180" i="23"/>
  <c r="R180" i="23"/>
  <c r="P180" i="23"/>
  <c r="BI177" i="23"/>
  <c r="BH177" i="23"/>
  <c r="BG177" i="23"/>
  <c r="BF177" i="23"/>
  <c r="T177" i="23"/>
  <c r="R177" i="23"/>
  <c r="P177" i="23"/>
  <c r="BI174" i="23"/>
  <c r="BH174" i="23"/>
  <c r="BG174" i="23"/>
  <c r="BF174" i="23"/>
  <c r="T174" i="23"/>
  <c r="R174" i="23"/>
  <c r="P174" i="23"/>
  <c r="BI171" i="23"/>
  <c r="BH171" i="23"/>
  <c r="BG171" i="23"/>
  <c r="BF171" i="23"/>
  <c r="T171" i="23"/>
  <c r="R171" i="23"/>
  <c r="P171" i="23"/>
  <c r="BI167" i="23"/>
  <c r="BH167" i="23"/>
  <c r="BG167" i="23"/>
  <c r="BF167" i="23"/>
  <c r="T167" i="23"/>
  <c r="T166" i="23" s="1"/>
  <c r="R167" i="23"/>
  <c r="R166" i="23"/>
  <c r="P167" i="23"/>
  <c r="P166" i="23"/>
  <c r="BI163" i="23"/>
  <c r="BH163" i="23"/>
  <c r="BG163" i="23"/>
  <c r="BF163" i="23"/>
  <c r="T163" i="23"/>
  <c r="R163" i="23"/>
  <c r="P163" i="23"/>
  <c r="BI160" i="23"/>
  <c r="BH160" i="23"/>
  <c r="BG160" i="23"/>
  <c r="BF160" i="23"/>
  <c r="T160" i="23"/>
  <c r="R160" i="23"/>
  <c r="P160" i="23"/>
  <c r="BI157" i="23"/>
  <c r="BH157" i="23"/>
  <c r="BG157" i="23"/>
  <c r="BF157" i="23"/>
  <c r="T157" i="23"/>
  <c r="R157" i="23"/>
  <c r="P157" i="23"/>
  <c r="BI153" i="23"/>
  <c r="BH153" i="23"/>
  <c r="BG153" i="23"/>
  <c r="BF153" i="23"/>
  <c r="T153" i="23"/>
  <c r="R153" i="23"/>
  <c r="P153" i="23"/>
  <c r="BI150" i="23"/>
  <c r="BH150" i="23"/>
  <c r="BG150" i="23"/>
  <c r="BF150" i="23"/>
  <c r="T150" i="23"/>
  <c r="R150" i="23"/>
  <c r="P150" i="23"/>
  <c r="BI147" i="23"/>
  <c r="BH147" i="23"/>
  <c r="BG147" i="23"/>
  <c r="BF147" i="23"/>
  <c r="T147" i="23"/>
  <c r="R147" i="23"/>
  <c r="P147" i="23"/>
  <c r="BI143" i="23"/>
  <c r="BH143" i="23"/>
  <c r="BG143" i="23"/>
  <c r="BF143" i="23"/>
  <c r="T143" i="23"/>
  <c r="R143" i="23"/>
  <c r="P143" i="23"/>
  <c r="BI139" i="23"/>
  <c r="BH139" i="23"/>
  <c r="BG139" i="23"/>
  <c r="BF139" i="23"/>
  <c r="T139" i="23"/>
  <c r="R139" i="23"/>
  <c r="P139" i="23"/>
  <c r="BI136" i="23"/>
  <c r="BH136" i="23"/>
  <c r="BG136" i="23"/>
  <c r="BF136" i="23"/>
  <c r="T136" i="23"/>
  <c r="R136" i="23"/>
  <c r="P136" i="23"/>
  <c r="BI133" i="23"/>
  <c r="BH133" i="23"/>
  <c r="BG133" i="23"/>
  <c r="BF133" i="23"/>
  <c r="T133" i="23"/>
  <c r="R133" i="23"/>
  <c r="P133" i="23"/>
  <c r="BI130" i="23"/>
  <c r="BH130" i="23"/>
  <c r="BG130" i="23"/>
  <c r="BF130" i="23"/>
  <c r="T130" i="23"/>
  <c r="R130" i="23"/>
  <c r="P130" i="23"/>
  <c r="BI127" i="23"/>
  <c r="BH127" i="23"/>
  <c r="BG127" i="23"/>
  <c r="BF127" i="23"/>
  <c r="T127" i="23"/>
  <c r="R127" i="23"/>
  <c r="P127" i="23"/>
  <c r="J122" i="23"/>
  <c r="J121" i="23"/>
  <c r="F121" i="23"/>
  <c r="F119" i="23"/>
  <c r="E117" i="23"/>
  <c r="J92" i="23"/>
  <c r="J91" i="23"/>
  <c r="F91" i="23"/>
  <c r="F89" i="23"/>
  <c r="E87" i="23"/>
  <c r="J18" i="23"/>
  <c r="E18" i="23"/>
  <c r="F122" i="23" s="1"/>
  <c r="J17" i="23"/>
  <c r="J12" i="23"/>
  <c r="J89" i="23" s="1"/>
  <c r="E7" i="23"/>
  <c r="E115" i="23" s="1"/>
  <c r="J37" i="22"/>
  <c r="J36" i="22"/>
  <c r="AY115" i="1" s="1"/>
  <c r="J35" i="22"/>
  <c r="AX115" i="1"/>
  <c r="BI232" i="22"/>
  <c r="BH232" i="22"/>
  <c r="BG232" i="22"/>
  <c r="BF232" i="22"/>
  <c r="T232" i="22"/>
  <c r="R232" i="22"/>
  <c r="P232" i="22"/>
  <c r="BI229" i="22"/>
  <c r="BH229" i="22"/>
  <c r="BG229" i="22"/>
  <c r="BF229" i="22"/>
  <c r="T229" i="22"/>
  <c r="R229" i="22"/>
  <c r="P229" i="22"/>
  <c r="BI226" i="22"/>
  <c r="BH226" i="22"/>
  <c r="BG226" i="22"/>
  <c r="BF226" i="22"/>
  <c r="T226" i="22"/>
  <c r="R226" i="22"/>
  <c r="P226" i="22"/>
  <c r="BI223" i="22"/>
  <c r="BH223" i="22"/>
  <c r="BG223" i="22"/>
  <c r="BF223" i="22"/>
  <c r="T223" i="22"/>
  <c r="R223" i="22"/>
  <c r="P223" i="22"/>
  <c r="BI220" i="22"/>
  <c r="BH220" i="22"/>
  <c r="BG220" i="22"/>
  <c r="BF220" i="22"/>
  <c r="T220" i="22"/>
  <c r="R220" i="22"/>
  <c r="P220" i="22"/>
  <c r="BI217" i="22"/>
  <c r="BH217" i="22"/>
  <c r="BG217" i="22"/>
  <c r="BF217" i="22"/>
  <c r="T217" i="22"/>
  <c r="R217" i="22"/>
  <c r="P217" i="22"/>
  <c r="BI213" i="22"/>
  <c r="BH213" i="22"/>
  <c r="BG213" i="22"/>
  <c r="BF213" i="22"/>
  <c r="T213" i="22"/>
  <c r="R213" i="22"/>
  <c r="P213" i="22"/>
  <c r="BI210" i="22"/>
  <c r="BH210" i="22"/>
  <c r="BG210" i="22"/>
  <c r="BF210" i="22"/>
  <c r="T210" i="22"/>
  <c r="R210" i="22"/>
  <c r="P210" i="22"/>
  <c r="BI206" i="22"/>
  <c r="BH206" i="22"/>
  <c r="BG206" i="22"/>
  <c r="BF206" i="22"/>
  <c r="T206" i="22"/>
  <c r="R206" i="22"/>
  <c r="P206" i="22"/>
  <c r="BI202" i="22"/>
  <c r="BH202" i="22"/>
  <c r="BG202" i="22"/>
  <c r="BF202" i="22"/>
  <c r="T202" i="22"/>
  <c r="R202" i="22"/>
  <c r="P202" i="22"/>
  <c r="BI199" i="22"/>
  <c r="BH199" i="22"/>
  <c r="BG199" i="22"/>
  <c r="BF199" i="22"/>
  <c r="T199" i="22"/>
  <c r="R199" i="22"/>
  <c r="P199" i="22"/>
  <c r="BI196" i="22"/>
  <c r="BH196" i="22"/>
  <c r="BG196" i="22"/>
  <c r="BF196" i="22"/>
  <c r="T196" i="22"/>
  <c r="R196" i="22"/>
  <c r="P196" i="22"/>
  <c r="BI193" i="22"/>
  <c r="BH193" i="22"/>
  <c r="BG193" i="22"/>
  <c r="BF193" i="22"/>
  <c r="T193" i="22"/>
  <c r="R193" i="22"/>
  <c r="P193" i="22"/>
  <c r="BI190" i="22"/>
  <c r="BH190" i="22"/>
  <c r="BG190" i="22"/>
  <c r="BF190" i="22"/>
  <c r="T190" i="22"/>
  <c r="R190" i="22"/>
  <c r="P190" i="22"/>
  <c r="BI187" i="22"/>
  <c r="BH187" i="22"/>
  <c r="BG187" i="22"/>
  <c r="BF187" i="22"/>
  <c r="T187" i="22"/>
  <c r="R187" i="22"/>
  <c r="P187" i="22"/>
  <c r="BI184" i="22"/>
  <c r="BH184" i="22"/>
  <c r="BG184" i="22"/>
  <c r="BF184" i="22"/>
  <c r="T184" i="22"/>
  <c r="R184" i="22"/>
  <c r="P184" i="22"/>
  <c r="BI181" i="22"/>
  <c r="BH181" i="22"/>
  <c r="BG181" i="22"/>
  <c r="BF181" i="22"/>
  <c r="T181" i="22"/>
  <c r="R181" i="22"/>
  <c r="P181" i="22"/>
  <c r="BI178" i="22"/>
  <c r="BH178" i="22"/>
  <c r="BG178" i="22"/>
  <c r="BF178" i="22"/>
  <c r="T178" i="22"/>
  <c r="R178" i="22"/>
  <c r="P178" i="22"/>
  <c r="BI175" i="22"/>
  <c r="BH175" i="22"/>
  <c r="BG175" i="22"/>
  <c r="BF175" i="22"/>
  <c r="T175" i="22"/>
  <c r="R175" i="22"/>
  <c r="P175" i="22"/>
  <c r="BI172" i="22"/>
  <c r="BH172" i="22"/>
  <c r="BG172" i="22"/>
  <c r="BF172" i="22"/>
  <c r="T172" i="22"/>
  <c r="R172" i="22"/>
  <c r="P172" i="22"/>
  <c r="BI169" i="22"/>
  <c r="BH169" i="22"/>
  <c r="BG169" i="22"/>
  <c r="BF169" i="22"/>
  <c r="T169" i="22"/>
  <c r="R169" i="22"/>
  <c r="P169" i="22"/>
  <c r="BI166" i="22"/>
  <c r="BH166" i="22"/>
  <c r="BG166" i="22"/>
  <c r="BF166" i="22"/>
  <c r="T166" i="22"/>
  <c r="R166" i="22"/>
  <c r="P166" i="22"/>
  <c r="BI162" i="22"/>
  <c r="BH162" i="22"/>
  <c r="BG162" i="22"/>
  <c r="BF162" i="22"/>
  <c r="T162" i="22"/>
  <c r="R162" i="22"/>
  <c r="P162" i="22"/>
  <c r="BI160" i="22"/>
  <c r="BH160" i="22"/>
  <c r="BG160" i="22"/>
  <c r="BF160" i="22"/>
  <c r="T160" i="22"/>
  <c r="R160" i="22"/>
  <c r="P160" i="22"/>
  <c r="BI157" i="22"/>
  <c r="BH157" i="22"/>
  <c r="BG157" i="22"/>
  <c r="BF157" i="22"/>
  <c r="T157" i="22"/>
  <c r="R157" i="22"/>
  <c r="P157" i="22"/>
  <c r="BI155" i="22"/>
  <c r="BH155" i="22"/>
  <c r="BG155" i="22"/>
  <c r="BF155" i="22"/>
  <c r="T155" i="22"/>
  <c r="R155" i="22"/>
  <c r="P155" i="22"/>
  <c r="BI153" i="22"/>
  <c r="BH153" i="22"/>
  <c r="BG153" i="22"/>
  <c r="BF153" i="22"/>
  <c r="T153" i="22"/>
  <c r="R153" i="22"/>
  <c r="P153" i="22"/>
  <c r="BI150" i="22"/>
  <c r="BH150" i="22"/>
  <c r="BG150" i="22"/>
  <c r="BF150" i="22"/>
  <c r="T150" i="22"/>
  <c r="R150" i="22"/>
  <c r="P150" i="22"/>
  <c r="BI148" i="22"/>
  <c r="BH148" i="22"/>
  <c r="BG148" i="22"/>
  <c r="BF148" i="22"/>
  <c r="T148" i="22"/>
  <c r="R148" i="22"/>
  <c r="P148" i="22"/>
  <c r="BI145" i="22"/>
  <c r="BH145" i="22"/>
  <c r="BG145" i="22"/>
  <c r="BF145" i="22"/>
  <c r="T145" i="22"/>
  <c r="R145" i="22"/>
  <c r="P145" i="22"/>
  <c r="BI142" i="22"/>
  <c r="BH142" i="22"/>
  <c r="BG142" i="22"/>
  <c r="BF142" i="22"/>
  <c r="T142" i="22"/>
  <c r="R142" i="22"/>
  <c r="P142" i="22"/>
  <c r="BI138" i="22"/>
  <c r="BH138" i="22"/>
  <c r="BG138" i="22"/>
  <c r="BF138" i="22"/>
  <c r="T138" i="22"/>
  <c r="R138" i="22"/>
  <c r="P138" i="22"/>
  <c r="BI134" i="22"/>
  <c r="BH134" i="22"/>
  <c r="BG134" i="22"/>
  <c r="BF134" i="22"/>
  <c r="T134" i="22"/>
  <c r="R134" i="22"/>
  <c r="P134" i="22"/>
  <c r="BI131" i="22"/>
  <c r="BH131" i="22"/>
  <c r="BG131" i="22"/>
  <c r="BF131" i="22"/>
  <c r="T131" i="22"/>
  <c r="R131" i="22"/>
  <c r="P131" i="22"/>
  <c r="BI128" i="22"/>
  <c r="BH128" i="22"/>
  <c r="BG128" i="22"/>
  <c r="BF128" i="22"/>
  <c r="T128" i="22"/>
  <c r="R128" i="22"/>
  <c r="P128" i="22"/>
  <c r="BI124" i="22"/>
  <c r="BH124" i="22"/>
  <c r="BG124" i="22"/>
  <c r="BF124" i="22"/>
  <c r="T124" i="22"/>
  <c r="T123" i="22" s="1"/>
  <c r="R124" i="22"/>
  <c r="R123" i="22"/>
  <c r="P124" i="22"/>
  <c r="P123" i="22" s="1"/>
  <c r="J119" i="22"/>
  <c r="J118" i="22"/>
  <c r="F118" i="22"/>
  <c r="F116" i="22"/>
  <c r="E114" i="22"/>
  <c r="J92" i="22"/>
  <c r="J91" i="22"/>
  <c r="F91" i="22"/>
  <c r="F89" i="22"/>
  <c r="E87" i="22"/>
  <c r="J18" i="22"/>
  <c r="E18" i="22"/>
  <c r="F119" i="22"/>
  <c r="J17" i="22"/>
  <c r="J12" i="22"/>
  <c r="J116" i="22" s="1"/>
  <c r="E7" i="22"/>
  <c r="E112" i="22" s="1"/>
  <c r="J37" i="21"/>
  <c r="J36" i="21"/>
  <c r="AY114" i="1"/>
  <c r="J35" i="21"/>
  <c r="AX114" i="1" s="1"/>
  <c r="BI200" i="21"/>
  <c r="BH200" i="21"/>
  <c r="BG200" i="21"/>
  <c r="BF200" i="21"/>
  <c r="T200" i="21"/>
  <c r="R200" i="21"/>
  <c r="P200" i="21"/>
  <c r="BI197" i="21"/>
  <c r="BH197" i="21"/>
  <c r="BG197" i="21"/>
  <c r="BF197" i="21"/>
  <c r="T197" i="21"/>
  <c r="R197" i="21"/>
  <c r="P197" i="21"/>
  <c r="BI194" i="21"/>
  <c r="BH194" i="21"/>
  <c r="BG194" i="21"/>
  <c r="BF194" i="21"/>
  <c r="T194" i="21"/>
  <c r="R194" i="21"/>
  <c r="P194" i="21"/>
  <c r="BI191" i="21"/>
  <c r="BH191" i="21"/>
  <c r="BG191" i="21"/>
  <c r="BF191" i="21"/>
  <c r="T191" i="21"/>
  <c r="R191" i="21"/>
  <c r="P191" i="21"/>
  <c r="BI188" i="21"/>
  <c r="BH188" i="21"/>
  <c r="BG188" i="21"/>
  <c r="BF188" i="21"/>
  <c r="T188" i="21"/>
  <c r="R188" i="21"/>
  <c r="P188" i="21"/>
  <c r="BI185" i="21"/>
  <c r="BH185" i="21"/>
  <c r="BG185" i="21"/>
  <c r="BF185" i="21"/>
  <c r="T185" i="21"/>
  <c r="R185" i="21"/>
  <c r="P185" i="21"/>
  <c r="BI181" i="21"/>
  <c r="BH181" i="21"/>
  <c r="BG181" i="21"/>
  <c r="BF181" i="21"/>
  <c r="T181" i="21"/>
  <c r="R181" i="21"/>
  <c r="P181" i="21"/>
  <c r="BI178" i="21"/>
  <c r="BH178" i="21"/>
  <c r="BG178" i="21"/>
  <c r="BF178" i="21"/>
  <c r="T178" i="21"/>
  <c r="R178" i="21"/>
  <c r="P178" i="21"/>
  <c r="BI175" i="21"/>
  <c r="BH175" i="21"/>
  <c r="BG175" i="21"/>
  <c r="BF175" i="21"/>
  <c r="T175" i="21"/>
  <c r="R175" i="21"/>
  <c r="P175" i="21"/>
  <c r="BI172" i="21"/>
  <c r="BH172" i="21"/>
  <c r="BG172" i="21"/>
  <c r="BF172" i="21"/>
  <c r="T172" i="21"/>
  <c r="R172" i="21"/>
  <c r="P172" i="21"/>
  <c r="BI169" i="21"/>
  <c r="BH169" i="21"/>
  <c r="BG169" i="21"/>
  <c r="BF169" i="21"/>
  <c r="T169" i="21"/>
  <c r="R169" i="21"/>
  <c r="P169" i="21"/>
  <c r="BI166" i="21"/>
  <c r="BH166" i="21"/>
  <c r="BG166" i="21"/>
  <c r="BF166" i="21"/>
  <c r="T166" i="21"/>
  <c r="R166" i="21"/>
  <c r="P166" i="21"/>
  <c r="BI163" i="21"/>
  <c r="BH163" i="21"/>
  <c r="BG163" i="21"/>
  <c r="BF163" i="21"/>
  <c r="T163" i="21"/>
  <c r="R163" i="21"/>
  <c r="P163" i="21"/>
  <c r="BI160" i="21"/>
  <c r="BH160" i="21"/>
  <c r="BG160" i="21"/>
  <c r="BF160" i="21"/>
  <c r="T160" i="21"/>
  <c r="R160" i="21"/>
  <c r="P160" i="21"/>
  <c r="BI157" i="21"/>
  <c r="BH157" i="21"/>
  <c r="BG157" i="21"/>
  <c r="BF157" i="21"/>
  <c r="T157" i="21"/>
  <c r="R157" i="21"/>
  <c r="P157" i="21"/>
  <c r="BI154" i="21"/>
  <c r="BH154" i="21"/>
  <c r="BG154" i="21"/>
  <c r="BF154" i="21"/>
  <c r="T154" i="21"/>
  <c r="R154" i="21"/>
  <c r="P154" i="21"/>
  <c r="BI151" i="21"/>
  <c r="BH151" i="21"/>
  <c r="BG151" i="21"/>
  <c r="BF151" i="21"/>
  <c r="T151" i="21"/>
  <c r="R151" i="21"/>
  <c r="P151" i="21"/>
  <c r="BI148" i="21"/>
  <c r="BH148" i="21"/>
  <c r="BG148" i="21"/>
  <c r="BF148" i="21"/>
  <c r="T148" i="21"/>
  <c r="R148" i="21"/>
  <c r="P148" i="21"/>
  <c r="BI145" i="21"/>
  <c r="BH145" i="21"/>
  <c r="BG145" i="21"/>
  <c r="BF145" i="21"/>
  <c r="T145" i="21"/>
  <c r="R145" i="21"/>
  <c r="P145" i="21"/>
  <c r="BI141" i="21"/>
  <c r="BH141" i="21"/>
  <c r="BG141" i="21"/>
  <c r="BF141" i="21"/>
  <c r="T141" i="21"/>
  <c r="T140" i="21" s="1"/>
  <c r="R141" i="21"/>
  <c r="R140" i="21"/>
  <c r="P141" i="21"/>
  <c r="P140" i="21"/>
  <c r="BI137" i="21"/>
  <c r="BH137" i="21"/>
  <c r="BG137" i="21"/>
  <c r="BF137" i="21"/>
  <c r="T137" i="21"/>
  <c r="R137" i="21"/>
  <c r="P137" i="21"/>
  <c r="BI133" i="21"/>
  <c r="BH133" i="21"/>
  <c r="BG133" i="21"/>
  <c r="BF133" i="21"/>
  <c r="T133" i="21"/>
  <c r="R133" i="21"/>
  <c r="P133" i="21"/>
  <c r="BI130" i="21"/>
  <c r="BH130" i="21"/>
  <c r="BG130" i="21"/>
  <c r="BF130" i="21"/>
  <c r="T130" i="21"/>
  <c r="R130" i="21"/>
  <c r="P130" i="21"/>
  <c r="BI127" i="21"/>
  <c r="BH127" i="21"/>
  <c r="BG127" i="21"/>
  <c r="BF127" i="21"/>
  <c r="T127" i="21"/>
  <c r="R127" i="21"/>
  <c r="P127" i="21"/>
  <c r="BI123" i="21"/>
  <c r="BH123" i="21"/>
  <c r="BG123" i="21"/>
  <c r="BF123" i="21"/>
  <c r="T123" i="21"/>
  <c r="T122" i="21" s="1"/>
  <c r="R123" i="21"/>
  <c r="R122" i="21" s="1"/>
  <c r="P123" i="21"/>
  <c r="P122" i="21"/>
  <c r="J118" i="21"/>
  <c r="J117" i="21"/>
  <c r="F117" i="21"/>
  <c r="F115" i="21"/>
  <c r="E113" i="21"/>
  <c r="J92" i="21"/>
  <c r="J91" i="21"/>
  <c r="F91" i="21"/>
  <c r="F89" i="21"/>
  <c r="E87" i="21"/>
  <c r="J18" i="21"/>
  <c r="E18" i="21"/>
  <c r="F92" i="21"/>
  <c r="J17" i="21"/>
  <c r="J12" i="21"/>
  <c r="J115" i="21" s="1"/>
  <c r="E7" i="21"/>
  <c r="E85" i="21"/>
  <c r="J37" i="20"/>
  <c r="J36" i="20"/>
  <c r="AY113" i="1"/>
  <c r="J35" i="20"/>
  <c r="AX113" i="1" s="1"/>
  <c r="BI235" i="20"/>
  <c r="BH235" i="20"/>
  <c r="BG235" i="20"/>
  <c r="BF235" i="20"/>
  <c r="T235" i="20"/>
  <c r="R235" i="20"/>
  <c r="P235" i="20"/>
  <c r="BI233" i="20"/>
  <c r="BH233" i="20"/>
  <c r="BG233" i="20"/>
  <c r="BF233" i="20"/>
  <c r="T233" i="20"/>
  <c r="R233" i="20"/>
  <c r="P233" i="20"/>
  <c r="BI230" i="20"/>
  <c r="BH230" i="20"/>
  <c r="BG230" i="20"/>
  <c r="BF230" i="20"/>
  <c r="T230" i="20"/>
  <c r="T229" i="20" s="1"/>
  <c r="R230" i="20"/>
  <c r="R229" i="20"/>
  <c r="P230" i="20"/>
  <c r="P229" i="20" s="1"/>
  <c r="BI226" i="20"/>
  <c r="BH226" i="20"/>
  <c r="BG226" i="20"/>
  <c r="BF226" i="20"/>
  <c r="T226" i="20"/>
  <c r="R226" i="20"/>
  <c r="P226" i="20"/>
  <c r="BI223" i="20"/>
  <c r="BH223" i="20"/>
  <c r="BG223" i="20"/>
  <c r="BF223" i="20"/>
  <c r="T223" i="20"/>
  <c r="R223" i="20"/>
  <c r="P223" i="20"/>
  <c r="BI220" i="20"/>
  <c r="BH220" i="20"/>
  <c r="BG220" i="20"/>
  <c r="BF220" i="20"/>
  <c r="T220" i="20"/>
  <c r="R220" i="20"/>
  <c r="P220" i="20"/>
  <c r="BI217" i="20"/>
  <c r="BH217" i="20"/>
  <c r="BG217" i="20"/>
  <c r="BF217" i="20"/>
  <c r="T217" i="20"/>
  <c r="R217" i="20"/>
  <c r="P217" i="20"/>
  <c r="BI214" i="20"/>
  <c r="BH214" i="20"/>
  <c r="BG214" i="20"/>
  <c r="BF214" i="20"/>
  <c r="T214" i="20"/>
  <c r="R214" i="20"/>
  <c r="P214" i="20"/>
  <c r="BI211" i="20"/>
  <c r="BH211" i="20"/>
  <c r="BG211" i="20"/>
  <c r="BF211" i="20"/>
  <c r="T211" i="20"/>
  <c r="R211" i="20"/>
  <c r="P211" i="20"/>
  <c r="BI207" i="20"/>
  <c r="BH207" i="20"/>
  <c r="BG207" i="20"/>
  <c r="BF207" i="20"/>
  <c r="T207" i="20"/>
  <c r="R207" i="20"/>
  <c r="P207" i="20"/>
  <c r="BI204" i="20"/>
  <c r="BH204" i="20"/>
  <c r="BG204" i="20"/>
  <c r="BF204" i="20"/>
  <c r="T204" i="20"/>
  <c r="R204" i="20"/>
  <c r="P204" i="20"/>
  <c r="BI201" i="20"/>
  <c r="BH201" i="20"/>
  <c r="BG201" i="20"/>
  <c r="BF201" i="20"/>
  <c r="T201" i="20"/>
  <c r="R201" i="20"/>
  <c r="P201" i="20"/>
  <c r="BI198" i="20"/>
  <c r="BH198" i="20"/>
  <c r="BG198" i="20"/>
  <c r="BF198" i="20"/>
  <c r="T198" i="20"/>
  <c r="R198" i="20"/>
  <c r="P198" i="20"/>
  <c r="BI195" i="20"/>
  <c r="BH195" i="20"/>
  <c r="BG195" i="20"/>
  <c r="BF195" i="20"/>
  <c r="T195" i="20"/>
  <c r="R195" i="20"/>
  <c r="P195" i="20"/>
  <c r="BI192" i="20"/>
  <c r="BH192" i="20"/>
  <c r="BG192" i="20"/>
  <c r="BF192" i="20"/>
  <c r="T192" i="20"/>
  <c r="R192" i="20"/>
  <c r="P192" i="20"/>
  <c r="BI189" i="20"/>
  <c r="BH189" i="20"/>
  <c r="BG189" i="20"/>
  <c r="BF189" i="20"/>
  <c r="T189" i="20"/>
  <c r="R189" i="20"/>
  <c r="P189" i="20"/>
  <c r="BI186" i="20"/>
  <c r="BH186" i="20"/>
  <c r="BG186" i="20"/>
  <c r="BF186" i="20"/>
  <c r="T186" i="20"/>
  <c r="R186" i="20"/>
  <c r="P186" i="20"/>
  <c r="BI183" i="20"/>
  <c r="BH183" i="20"/>
  <c r="BG183" i="20"/>
  <c r="BF183" i="20"/>
  <c r="T183" i="20"/>
  <c r="R183" i="20"/>
  <c r="P183" i="20"/>
  <c r="BI180" i="20"/>
  <c r="BH180" i="20"/>
  <c r="BG180" i="20"/>
  <c r="BF180" i="20"/>
  <c r="T180" i="20"/>
  <c r="R180" i="20"/>
  <c r="P180" i="20"/>
  <c r="BI177" i="20"/>
  <c r="BH177" i="20"/>
  <c r="BG177" i="20"/>
  <c r="BF177" i="20"/>
  <c r="T177" i="20"/>
  <c r="R177" i="20"/>
  <c r="P177" i="20"/>
  <c r="BI174" i="20"/>
  <c r="BH174" i="20"/>
  <c r="BG174" i="20"/>
  <c r="BF174" i="20"/>
  <c r="T174" i="20"/>
  <c r="R174" i="20"/>
  <c r="P174" i="20"/>
  <c r="BI171" i="20"/>
  <c r="BH171" i="20"/>
  <c r="BG171" i="20"/>
  <c r="BF171" i="20"/>
  <c r="T171" i="20"/>
  <c r="R171" i="20"/>
  <c r="P171" i="20"/>
  <c r="BI167" i="20"/>
  <c r="BH167" i="20"/>
  <c r="BG167" i="20"/>
  <c r="BF167" i="20"/>
  <c r="T167" i="20"/>
  <c r="T166" i="20"/>
  <c r="R167" i="20"/>
  <c r="R166" i="20" s="1"/>
  <c r="P167" i="20"/>
  <c r="P166" i="20" s="1"/>
  <c r="BI163" i="20"/>
  <c r="BH163" i="20"/>
  <c r="BG163" i="20"/>
  <c r="BF163" i="20"/>
  <c r="T163" i="20"/>
  <c r="R163" i="20"/>
  <c r="P163" i="20"/>
  <c r="BI160" i="20"/>
  <c r="BH160" i="20"/>
  <c r="BG160" i="20"/>
  <c r="BF160" i="20"/>
  <c r="T160" i="20"/>
  <c r="R160" i="20"/>
  <c r="P160" i="20"/>
  <c r="BI157" i="20"/>
  <c r="BH157" i="20"/>
  <c r="BG157" i="20"/>
  <c r="BF157" i="20"/>
  <c r="T157" i="20"/>
  <c r="R157" i="20"/>
  <c r="P157" i="20"/>
  <c r="BI153" i="20"/>
  <c r="BH153" i="20"/>
  <c r="BG153" i="20"/>
  <c r="BF153" i="20"/>
  <c r="T153" i="20"/>
  <c r="R153" i="20"/>
  <c r="P153" i="20"/>
  <c r="BI150" i="20"/>
  <c r="BH150" i="20"/>
  <c r="BG150" i="20"/>
  <c r="BF150" i="20"/>
  <c r="T150" i="20"/>
  <c r="R150" i="20"/>
  <c r="P150" i="20"/>
  <c r="BI147" i="20"/>
  <c r="BH147" i="20"/>
  <c r="BG147" i="20"/>
  <c r="BF147" i="20"/>
  <c r="T147" i="20"/>
  <c r="R147" i="20"/>
  <c r="P147" i="20"/>
  <c r="BI143" i="20"/>
  <c r="BH143" i="20"/>
  <c r="BG143" i="20"/>
  <c r="BF143" i="20"/>
  <c r="T143" i="20"/>
  <c r="R143" i="20"/>
  <c r="P143" i="20"/>
  <c r="BI139" i="20"/>
  <c r="BH139" i="20"/>
  <c r="BG139" i="20"/>
  <c r="BF139" i="20"/>
  <c r="T139" i="20"/>
  <c r="R139" i="20"/>
  <c r="P139" i="20"/>
  <c r="BI136" i="20"/>
  <c r="BH136" i="20"/>
  <c r="BG136" i="20"/>
  <c r="BF136" i="20"/>
  <c r="T136" i="20"/>
  <c r="R136" i="20"/>
  <c r="P136" i="20"/>
  <c r="BI133" i="20"/>
  <c r="BH133" i="20"/>
  <c r="BG133" i="20"/>
  <c r="BF133" i="20"/>
  <c r="T133" i="20"/>
  <c r="R133" i="20"/>
  <c r="P133" i="20"/>
  <c r="BI130" i="20"/>
  <c r="BH130" i="20"/>
  <c r="BG130" i="20"/>
  <c r="BF130" i="20"/>
  <c r="T130" i="20"/>
  <c r="R130" i="20"/>
  <c r="P130" i="20"/>
  <c r="BI127" i="20"/>
  <c r="BH127" i="20"/>
  <c r="BG127" i="20"/>
  <c r="BF127" i="20"/>
  <c r="T127" i="20"/>
  <c r="R127" i="20"/>
  <c r="P127" i="20"/>
  <c r="J122" i="20"/>
  <c r="J121" i="20"/>
  <c r="F121" i="20"/>
  <c r="F119" i="20"/>
  <c r="E117" i="20"/>
  <c r="J92" i="20"/>
  <c r="J91" i="20"/>
  <c r="F91" i="20"/>
  <c r="F89" i="20"/>
  <c r="E87" i="20"/>
  <c r="J18" i="20"/>
  <c r="E18" i="20"/>
  <c r="F122" i="20" s="1"/>
  <c r="J17" i="20"/>
  <c r="J12" i="20"/>
  <c r="J89" i="20"/>
  <c r="E7" i="20"/>
  <c r="E85" i="20" s="1"/>
  <c r="J37" i="19"/>
  <c r="J36" i="19"/>
  <c r="AY112" i="1" s="1"/>
  <c r="J35" i="19"/>
  <c r="AX112" i="1"/>
  <c r="BI232" i="19"/>
  <c r="BH232" i="19"/>
  <c r="BG232" i="19"/>
  <c r="BF232" i="19"/>
  <c r="T232" i="19"/>
  <c r="R232" i="19"/>
  <c r="P232" i="19"/>
  <c r="BI229" i="19"/>
  <c r="BH229" i="19"/>
  <c r="BG229" i="19"/>
  <c r="BF229" i="19"/>
  <c r="T229" i="19"/>
  <c r="R229" i="19"/>
  <c r="P229" i="19"/>
  <c r="BI226" i="19"/>
  <c r="BH226" i="19"/>
  <c r="BG226" i="19"/>
  <c r="BF226" i="19"/>
  <c r="T226" i="19"/>
  <c r="R226" i="19"/>
  <c r="P226" i="19"/>
  <c r="BI223" i="19"/>
  <c r="BH223" i="19"/>
  <c r="BG223" i="19"/>
  <c r="BF223" i="19"/>
  <c r="T223" i="19"/>
  <c r="R223" i="19"/>
  <c r="P223" i="19"/>
  <c r="BI220" i="19"/>
  <c r="BH220" i="19"/>
  <c r="BG220" i="19"/>
  <c r="BF220" i="19"/>
  <c r="T220" i="19"/>
  <c r="R220" i="19"/>
  <c r="P220" i="19"/>
  <c r="BI217" i="19"/>
  <c r="BH217" i="19"/>
  <c r="BG217" i="19"/>
  <c r="BF217" i="19"/>
  <c r="T217" i="19"/>
  <c r="R217" i="19"/>
  <c r="P217" i="19"/>
  <c r="BI213" i="19"/>
  <c r="BH213" i="19"/>
  <c r="BG213" i="19"/>
  <c r="BF213" i="19"/>
  <c r="T213" i="19"/>
  <c r="R213" i="19"/>
  <c r="P213" i="19"/>
  <c r="BI210" i="19"/>
  <c r="BH210" i="19"/>
  <c r="BG210" i="19"/>
  <c r="BF210" i="19"/>
  <c r="T210" i="19"/>
  <c r="R210" i="19"/>
  <c r="P210" i="19"/>
  <c r="BI206" i="19"/>
  <c r="BH206" i="19"/>
  <c r="BG206" i="19"/>
  <c r="BF206" i="19"/>
  <c r="T206" i="19"/>
  <c r="R206" i="19"/>
  <c r="P206" i="19"/>
  <c r="BI202" i="19"/>
  <c r="BH202" i="19"/>
  <c r="BG202" i="19"/>
  <c r="BF202" i="19"/>
  <c r="T202" i="19"/>
  <c r="R202" i="19"/>
  <c r="P202" i="19"/>
  <c r="BI199" i="19"/>
  <c r="BH199" i="19"/>
  <c r="BG199" i="19"/>
  <c r="BF199" i="19"/>
  <c r="T199" i="19"/>
  <c r="R199" i="19"/>
  <c r="P199" i="19"/>
  <c r="BI196" i="19"/>
  <c r="BH196" i="19"/>
  <c r="BG196" i="19"/>
  <c r="BF196" i="19"/>
  <c r="T196" i="19"/>
  <c r="R196" i="19"/>
  <c r="P196" i="19"/>
  <c r="BI193" i="19"/>
  <c r="BH193" i="19"/>
  <c r="BG193" i="19"/>
  <c r="BF193" i="19"/>
  <c r="T193" i="19"/>
  <c r="R193" i="19"/>
  <c r="P193" i="19"/>
  <c r="BI190" i="19"/>
  <c r="BH190" i="19"/>
  <c r="BG190" i="19"/>
  <c r="BF190" i="19"/>
  <c r="T190" i="19"/>
  <c r="R190" i="19"/>
  <c r="P190" i="19"/>
  <c r="BI187" i="19"/>
  <c r="BH187" i="19"/>
  <c r="BG187" i="19"/>
  <c r="BF187" i="19"/>
  <c r="T187" i="19"/>
  <c r="R187" i="19"/>
  <c r="P187" i="19"/>
  <c r="BI184" i="19"/>
  <c r="BH184" i="19"/>
  <c r="BG184" i="19"/>
  <c r="BF184" i="19"/>
  <c r="T184" i="19"/>
  <c r="R184" i="19"/>
  <c r="P184" i="19"/>
  <c r="BI181" i="19"/>
  <c r="BH181" i="19"/>
  <c r="BG181" i="19"/>
  <c r="BF181" i="19"/>
  <c r="T181" i="19"/>
  <c r="R181" i="19"/>
  <c r="P181" i="19"/>
  <c r="BI178" i="19"/>
  <c r="BH178" i="19"/>
  <c r="BG178" i="19"/>
  <c r="BF178" i="19"/>
  <c r="T178" i="19"/>
  <c r="R178" i="19"/>
  <c r="P178" i="19"/>
  <c r="BI175" i="19"/>
  <c r="BH175" i="19"/>
  <c r="BG175" i="19"/>
  <c r="BF175" i="19"/>
  <c r="T175" i="19"/>
  <c r="R175" i="19"/>
  <c r="P175" i="19"/>
  <c r="BI172" i="19"/>
  <c r="BH172" i="19"/>
  <c r="BG172" i="19"/>
  <c r="BF172" i="19"/>
  <c r="T172" i="19"/>
  <c r="R172" i="19"/>
  <c r="P172" i="19"/>
  <c r="BI169" i="19"/>
  <c r="BH169" i="19"/>
  <c r="BG169" i="19"/>
  <c r="BF169" i="19"/>
  <c r="T169" i="19"/>
  <c r="R169" i="19"/>
  <c r="P169" i="19"/>
  <c r="BI166" i="19"/>
  <c r="BH166" i="19"/>
  <c r="BG166" i="19"/>
  <c r="BF166" i="19"/>
  <c r="T166" i="19"/>
  <c r="R166" i="19"/>
  <c r="P166" i="19"/>
  <c r="BI162" i="19"/>
  <c r="BH162" i="19"/>
  <c r="BG162" i="19"/>
  <c r="BF162" i="19"/>
  <c r="T162" i="19"/>
  <c r="R162" i="19"/>
  <c r="P162" i="19"/>
  <c r="BI160" i="19"/>
  <c r="BH160" i="19"/>
  <c r="BG160" i="19"/>
  <c r="BF160" i="19"/>
  <c r="T160" i="19"/>
  <c r="R160" i="19"/>
  <c r="P160" i="19"/>
  <c r="BI157" i="19"/>
  <c r="BH157" i="19"/>
  <c r="BG157" i="19"/>
  <c r="BF157" i="19"/>
  <c r="T157" i="19"/>
  <c r="R157" i="19"/>
  <c r="P157" i="19"/>
  <c r="BI155" i="19"/>
  <c r="BH155" i="19"/>
  <c r="BG155" i="19"/>
  <c r="BF155" i="19"/>
  <c r="T155" i="19"/>
  <c r="R155" i="19"/>
  <c r="P155" i="19"/>
  <c r="BI153" i="19"/>
  <c r="BH153" i="19"/>
  <c r="BG153" i="19"/>
  <c r="BF153" i="19"/>
  <c r="T153" i="19"/>
  <c r="R153" i="19"/>
  <c r="P153" i="19"/>
  <c r="BI150" i="19"/>
  <c r="BH150" i="19"/>
  <c r="BG150" i="19"/>
  <c r="BF150" i="19"/>
  <c r="T150" i="19"/>
  <c r="R150" i="19"/>
  <c r="P150" i="19"/>
  <c r="BI148" i="19"/>
  <c r="BH148" i="19"/>
  <c r="BG148" i="19"/>
  <c r="BF148" i="19"/>
  <c r="T148" i="19"/>
  <c r="R148" i="19"/>
  <c r="P148" i="19"/>
  <c r="BI145" i="19"/>
  <c r="BH145" i="19"/>
  <c r="BG145" i="19"/>
  <c r="BF145" i="19"/>
  <c r="T145" i="19"/>
  <c r="R145" i="19"/>
  <c r="P145" i="19"/>
  <c r="BI142" i="19"/>
  <c r="BH142" i="19"/>
  <c r="BG142" i="19"/>
  <c r="BF142" i="19"/>
  <c r="T142" i="19"/>
  <c r="R142" i="19"/>
  <c r="P142" i="19"/>
  <c r="BI138" i="19"/>
  <c r="BH138" i="19"/>
  <c r="BG138" i="19"/>
  <c r="BF138" i="19"/>
  <c r="T138" i="19"/>
  <c r="R138" i="19"/>
  <c r="P138" i="19"/>
  <c r="BI134" i="19"/>
  <c r="BH134" i="19"/>
  <c r="BG134" i="19"/>
  <c r="BF134" i="19"/>
  <c r="T134" i="19"/>
  <c r="R134" i="19"/>
  <c r="P134" i="19"/>
  <c r="BI131" i="19"/>
  <c r="BH131" i="19"/>
  <c r="BG131" i="19"/>
  <c r="BF131" i="19"/>
  <c r="T131" i="19"/>
  <c r="R131" i="19"/>
  <c r="P131" i="19"/>
  <c r="BI128" i="19"/>
  <c r="BH128" i="19"/>
  <c r="BG128" i="19"/>
  <c r="BF128" i="19"/>
  <c r="T128" i="19"/>
  <c r="R128" i="19"/>
  <c r="P128" i="19"/>
  <c r="BI124" i="19"/>
  <c r="BH124" i="19"/>
  <c r="BG124" i="19"/>
  <c r="BF124" i="19"/>
  <c r="T124" i="19"/>
  <c r="T123" i="19" s="1"/>
  <c r="R124" i="19"/>
  <c r="R123" i="19" s="1"/>
  <c r="P124" i="19"/>
  <c r="P123" i="19"/>
  <c r="J119" i="19"/>
  <c r="J118" i="19"/>
  <c r="F118" i="19"/>
  <c r="F116" i="19"/>
  <c r="E114" i="19"/>
  <c r="J92" i="19"/>
  <c r="J91" i="19"/>
  <c r="F91" i="19"/>
  <c r="F89" i="19"/>
  <c r="E87" i="19"/>
  <c r="J18" i="19"/>
  <c r="E18" i="19"/>
  <c r="F119" i="19"/>
  <c r="J17" i="19"/>
  <c r="J12" i="19"/>
  <c r="J89" i="19" s="1"/>
  <c r="E7" i="19"/>
  <c r="E112" i="19"/>
  <c r="J37" i="18"/>
  <c r="J36" i="18"/>
  <c r="AY111" i="1"/>
  <c r="J35" i="18"/>
  <c r="AX111" i="1" s="1"/>
  <c r="BI200" i="18"/>
  <c r="BH200" i="18"/>
  <c r="BG200" i="18"/>
  <c r="BF200" i="18"/>
  <c r="T200" i="18"/>
  <c r="R200" i="18"/>
  <c r="P200" i="18"/>
  <c r="BI197" i="18"/>
  <c r="BH197" i="18"/>
  <c r="BG197" i="18"/>
  <c r="BF197" i="18"/>
  <c r="T197" i="18"/>
  <c r="R197" i="18"/>
  <c r="P197" i="18"/>
  <c r="BI194" i="18"/>
  <c r="BH194" i="18"/>
  <c r="BG194" i="18"/>
  <c r="BF194" i="18"/>
  <c r="T194" i="18"/>
  <c r="R194" i="18"/>
  <c r="P194" i="18"/>
  <c r="BI191" i="18"/>
  <c r="BH191" i="18"/>
  <c r="BG191" i="18"/>
  <c r="BF191" i="18"/>
  <c r="T191" i="18"/>
  <c r="R191" i="18"/>
  <c r="P191" i="18"/>
  <c r="BI188" i="18"/>
  <c r="BH188" i="18"/>
  <c r="BG188" i="18"/>
  <c r="BF188" i="18"/>
  <c r="T188" i="18"/>
  <c r="R188" i="18"/>
  <c r="P188" i="18"/>
  <c r="BI185" i="18"/>
  <c r="BH185" i="18"/>
  <c r="BG185" i="18"/>
  <c r="BF185" i="18"/>
  <c r="T185" i="18"/>
  <c r="R185" i="18"/>
  <c r="P185" i="18"/>
  <c r="BI181" i="18"/>
  <c r="BH181" i="18"/>
  <c r="BG181" i="18"/>
  <c r="BF181" i="18"/>
  <c r="T181" i="18"/>
  <c r="R181" i="18"/>
  <c r="P181" i="18"/>
  <c r="BI178" i="18"/>
  <c r="BH178" i="18"/>
  <c r="BG178" i="18"/>
  <c r="BF178" i="18"/>
  <c r="T178" i="18"/>
  <c r="R178" i="18"/>
  <c r="P178" i="18"/>
  <c r="BI175" i="18"/>
  <c r="BH175" i="18"/>
  <c r="BG175" i="18"/>
  <c r="BF175" i="18"/>
  <c r="T175" i="18"/>
  <c r="R175" i="18"/>
  <c r="P175" i="18"/>
  <c r="BI172" i="18"/>
  <c r="BH172" i="18"/>
  <c r="BG172" i="18"/>
  <c r="BF172" i="18"/>
  <c r="T172" i="18"/>
  <c r="R172" i="18"/>
  <c r="P172" i="18"/>
  <c r="BI169" i="18"/>
  <c r="BH169" i="18"/>
  <c r="BG169" i="18"/>
  <c r="BF169" i="18"/>
  <c r="T169" i="18"/>
  <c r="R169" i="18"/>
  <c r="P169" i="18"/>
  <c r="BI166" i="18"/>
  <c r="BH166" i="18"/>
  <c r="BG166" i="18"/>
  <c r="BF166" i="18"/>
  <c r="T166" i="18"/>
  <c r="R166" i="18"/>
  <c r="P166" i="18"/>
  <c r="BI163" i="18"/>
  <c r="BH163" i="18"/>
  <c r="BG163" i="18"/>
  <c r="BF163" i="18"/>
  <c r="T163" i="18"/>
  <c r="R163" i="18"/>
  <c r="P163" i="18"/>
  <c r="BI160" i="18"/>
  <c r="BH160" i="18"/>
  <c r="BG160" i="18"/>
  <c r="BF160" i="18"/>
  <c r="T160" i="18"/>
  <c r="R160" i="18"/>
  <c r="P160" i="18"/>
  <c r="BI157" i="18"/>
  <c r="BH157" i="18"/>
  <c r="BG157" i="18"/>
  <c r="BF157" i="18"/>
  <c r="T157" i="18"/>
  <c r="R157" i="18"/>
  <c r="P157" i="18"/>
  <c r="BI154" i="18"/>
  <c r="BH154" i="18"/>
  <c r="BG154" i="18"/>
  <c r="BF154" i="18"/>
  <c r="T154" i="18"/>
  <c r="R154" i="18"/>
  <c r="P154" i="18"/>
  <c r="BI151" i="18"/>
  <c r="BH151" i="18"/>
  <c r="BG151" i="18"/>
  <c r="BF151" i="18"/>
  <c r="T151" i="18"/>
  <c r="R151" i="18"/>
  <c r="P151" i="18"/>
  <c r="BI148" i="18"/>
  <c r="BH148" i="18"/>
  <c r="BG148" i="18"/>
  <c r="BF148" i="18"/>
  <c r="T148" i="18"/>
  <c r="R148" i="18"/>
  <c r="P148" i="18"/>
  <c r="BI145" i="18"/>
  <c r="BH145" i="18"/>
  <c r="BG145" i="18"/>
  <c r="BF145" i="18"/>
  <c r="T145" i="18"/>
  <c r="R145" i="18"/>
  <c r="P145" i="18"/>
  <c r="BI141" i="18"/>
  <c r="BH141" i="18"/>
  <c r="BG141" i="18"/>
  <c r="BF141" i="18"/>
  <c r="T141" i="18"/>
  <c r="T140" i="18"/>
  <c r="R141" i="18"/>
  <c r="R140" i="18" s="1"/>
  <c r="P141" i="18"/>
  <c r="P140" i="18" s="1"/>
  <c r="BI137" i="18"/>
  <c r="BH137" i="18"/>
  <c r="BG137" i="18"/>
  <c r="BF137" i="18"/>
  <c r="T137" i="18"/>
  <c r="R137" i="18"/>
  <c r="P137" i="18"/>
  <c r="BI133" i="18"/>
  <c r="BH133" i="18"/>
  <c r="BG133" i="18"/>
  <c r="BF133" i="18"/>
  <c r="T133" i="18"/>
  <c r="R133" i="18"/>
  <c r="P133" i="18"/>
  <c r="BI130" i="18"/>
  <c r="BH130" i="18"/>
  <c r="BG130" i="18"/>
  <c r="BF130" i="18"/>
  <c r="T130" i="18"/>
  <c r="R130" i="18"/>
  <c r="P130" i="18"/>
  <c r="BI127" i="18"/>
  <c r="BH127" i="18"/>
  <c r="BG127" i="18"/>
  <c r="BF127" i="18"/>
  <c r="T127" i="18"/>
  <c r="R127" i="18"/>
  <c r="P127" i="18"/>
  <c r="BI123" i="18"/>
  <c r="BH123" i="18"/>
  <c r="BG123" i="18"/>
  <c r="BF123" i="18"/>
  <c r="T123" i="18"/>
  <c r="T122" i="18" s="1"/>
  <c r="R123" i="18"/>
  <c r="R122" i="18"/>
  <c r="P123" i="18"/>
  <c r="P122" i="18" s="1"/>
  <c r="J118" i="18"/>
  <c r="J117" i="18"/>
  <c r="F117" i="18"/>
  <c r="F115" i="18"/>
  <c r="E113" i="18"/>
  <c r="J92" i="18"/>
  <c r="J91" i="18"/>
  <c r="F91" i="18"/>
  <c r="F89" i="18"/>
  <c r="E87" i="18"/>
  <c r="J18" i="18"/>
  <c r="E18" i="18"/>
  <c r="F118" i="18"/>
  <c r="J17" i="18"/>
  <c r="J12" i="18"/>
  <c r="J115" i="18" s="1"/>
  <c r="E7" i="18"/>
  <c r="E85" i="18" s="1"/>
  <c r="J37" i="17"/>
  <c r="J36" i="17"/>
  <c r="AY110" i="1"/>
  <c r="J35" i="17"/>
  <c r="AX110" i="1" s="1"/>
  <c r="BI235" i="17"/>
  <c r="BH235" i="17"/>
  <c r="BG235" i="17"/>
  <c r="BF235" i="17"/>
  <c r="T235" i="17"/>
  <c r="R235" i="17"/>
  <c r="P235" i="17"/>
  <c r="BI233" i="17"/>
  <c r="BH233" i="17"/>
  <c r="BG233" i="17"/>
  <c r="BF233" i="17"/>
  <c r="T233" i="17"/>
  <c r="R233" i="17"/>
  <c r="P233" i="17"/>
  <c r="BI230" i="17"/>
  <c r="BH230" i="17"/>
  <c r="BG230" i="17"/>
  <c r="BF230" i="17"/>
  <c r="T230" i="17"/>
  <c r="T229" i="17" s="1"/>
  <c r="R230" i="17"/>
  <c r="R229" i="17"/>
  <c r="P230" i="17"/>
  <c r="P229" i="17" s="1"/>
  <c r="BI226" i="17"/>
  <c r="BH226" i="17"/>
  <c r="BG226" i="17"/>
  <c r="BF226" i="17"/>
  <c r="T226" i="17"/>
  <c r="R226" i="17"/>
  <c r="P226" i="17"/>
  <c r="BI223" i="17"/>
  <c r="BH223" i="17"/>
  <c r="BG223" i="17"/>
  <c r="BF223" i="17"/>
  <c r="T223" i="17"/>
  <c r="R223" i="17"/>
  <c r="P223" i="17"/>
  <c r="BI220" i="17"/>
  <c r="BH220" i="17"/>
  <c r="BG220" i="17"/>
  <c r="BF220" i="17"/>
  <c r="T220" i="17"/>
  <c r="R220" i="17"/>
  <c r="P220" i="17"/>
  <c r="BI217" i="17"/>
  <c r="BH217" i="17"/>
  <c r="BG217" i="17"/>
  <c r="BF217" i="17"/>
  <c r="T217" i="17"/>
  <c r="R217" i="17"/>
  <c r="P217" i="17"/>
  <c r="BI214" i="17"/>
  <c r="BH214" i="17"/>
  <c r="BG214" i="17"/>
  <c r="BF214" i="17"/>
  <c r="T214" i="17"/>
  <c r="R214" i="17"/>
  <c r="P214" i="17"/>
  <c r="BI211" i="17"/>
  <c r="BH211" i="17"/>
  <c r="BG211" i="17"/>
  <c r="BF211" i="17"/>
  <c r="T211" i="17"/>
  <c r="R211" i="17"/>
  <c r="P211" i="17"/>
  <c r="BI207" i="17"/>
  <c r="BH207" i="17"/>
  <c r="BG207" i="17"/>
  <c r="BF207" i="17"/>
  <c r="T207" i="17"/>
  <c r="R207" i="17"/>
  <c r="P207" i="17"/>
  <c r="BI204" i="17"/>
  <c r="BH204" i="17"/>
  <c r="BG204" i="17"/>
  <c r="BF204" i="17"/>
  <c r="T204" i="17"/>
  <c r="R204" i="17"/>
  <c r="P204" i="17"/>
  <c r="BI201" i="17"/>
  <c r="BH201" i="17"/>
  <c r="BG201" i="17"/>
  <c r="BF201" i="17"/>
  <c r="T201" i="17"/>
  <c r="R201" i="17"/>
  <c r="P201" i="17"/>
  <c r="BI198" i="17"/>
  <c r="BH198" i="17"/>
  <c r="BG198" i="17"/>
  <c r="BF198" i="17"/>
  <c r="T198" i="17"/>
  <c r="R198" i="17"/>
  <c r="P198" i="17"/>
  <c r="BI195" i="17"/>
  <c r="BH195" i="17"/>
  <c r="BG195" i="17"/>
  <c r="BF195" i="17"/>
  <c r="T195" i="17"/>
  <c r="R195" i="17"/>
  <c r="P195" i="17"/>
  <c r="BI192" i="17"/>
  <c r="BH192" i="17"/>
  <c r="BG192" i="17"/>
  <c r="BF192" i="17"/>
  <c r="T192" i="17"/>
  <c r="R192" i="17"/>
  <c r="P192" i="17"/>
  <c r="BI189" i="17"/>
  <c r="BH189" i="17"/>
  <c r="BG189" i="17"/>
  <c r="BF189" i="17"/>
  <c r="T189" i="17"/>
  <c r="R189" i="17"/>
  <c r="P189" i="17"/>
  <c r="BI186" i="17"/>
  <c r="BH186" i="17"/>
  <c r="BG186" i="17"/>
  <c r="BF186" i="17"/>
  <c r="T186" i="17"/>
  <c r="R186" i="17"/>
  <c r="P186" i="17"/>
  <c r="BI183" i="17"/>
  <c r="BH183" i="17"/>
  <c r="BG183" i="17"/>
  <c r="BF183" i="17"/>
  <c r="T183" i="17"/>
  <c r="R183" i="17"/>
  <c r="P183" i="17"/>
  <c r="BI180" i="17"/>
  <c r="BH180" i="17"/>
  <c r="BG180" i="17"/>
  <c r="BF180" i="17"/>
  <c r="T180" i="17"/>
  <c r="R180" i="17"/>
  <c r="P180" i="17"/>
  <c r="BI177" i="17"/>
  <c r="BH177" i="17"/>
  <c r="BG177" i="17"/>
  <c r="BF177" i="17"/>
  <c r="T177" i="17"/>
  <c r="R177" i="17"/>
  <c r="P177" i="17"/>
  <c r="BI174" i="17"/>
  <c r="BH174" i="17"/>
  <c r="BG174" i="17"/>
  <c r="BF174" i="17"/>
  <c r="T174" i="17"/>
  <c r="R174" i="17"/>
  <c r="P174" i="17"/>
  <c r="BI171" i="17"/>
  <c r="BH171" i="17"/>
  <c r="BG171" i="17"/>
  <c r="BF171" i="17"/>
  <c r="T171" i="17"/>
  <c r="R171" i="17"/>
  <c r="P171" i="17"/>
  <c r="BI167" i="17"/>
  <c r="BH167" i="17"/>
  <c r="BG167" i="17"/>
  <c r="BF167" i="17"/>
  <c r="T167" i="17"/>
  <c r="T166" i="17" s="1"/>
  <c r="R167" i="17"/>
  <c r="R166" i="17" s="1"/>
  <c r="P167" i="17"/>
  <c r="P166" i="17"/>
  <c r="BI163" i="17"/>
  <c r="BH163" i="17"/>
  <c r="BG163" i="17"/>
  <c r="BF163" i="17"/>
  <c r="T163" i="17"/>
  <c r="R163" i="17"/>
  <c r="P163" i="17"/>
  <c r="BI160" i="17"/>
  <c r="BH160" i="17"/>
  <c r="BG160" i="17"/>
  <c r="BF160" i="17"/>
  <c r="T160" i="17"/>
  <c r="R160" i="17"/>
  <c r="P160" i="17"/>
  <c r="BI157" i="17"/>
  <c r="BH157" i="17"/>
  <c r="BG157" i="17"/>
  <c r="BF157" i="17"/>
  <c r="T157" i="17"/>
  <c r="R157" i="17"/>
  <c r="P157" i="17"/>
  <c r="BI153" i="17"/>
  <c r="BH153" i="17"/>
  <c r="BG153" i="17"/>
  <c r="BF153" i="17"/>
  <c r="T153" i="17"/>
  <c r="R153" i="17"/>
  <c r="P153" i="17"/>
  <c r="BI150" i="17"/>
  <c r="BH150" i="17"/>
  <c r="BG150" i="17"/>
  <c r="BF150" i="17"/>
  <c r="T150" i="17"/>
  <c r="R150" i="17"/>
  <c r="P150" i="17"/>
  <c r="BI147" i="17"/>
  <c r="BH147" i="17"/>
  <c r="BG147" i="17"/>
  <c r="BF147" i="17"/>
  <c r="T147" i="17"/>
  <c r="R147" i="17"/>
  <c r="P147" i="17"/>
  <c r="BI143" i="17"/>
  <c r="BH143" i="17"/>
  <c r="BG143" i="17"/>
  <c r="BF143" i="17"/>
  <c r="T143" i="17"/>
  <c r="R143" i="17"/>
  <c r="P143" i="17"/>
  <c r="BI139" i="17"/>
  <c r="BH139" i="17"/>
  <c r="BG139" i="17"/>
  <c r="BF139" i="17"/>
  <c r="T139" i="17"/>
  <c r="R139" i="17"/>
  <c r="P139" i="17"/>
  <c r="BI136" i="17"/>
  <c r="BH136" i="17"/>
  <c r="BG136" i="17"/>
  <c r="BF136" i="17"/>
  <c r="T136" i="17"/>
  <c r="R136" i="17"/>
  <c r="P136" i="17"/>
  <c r="BI133" i="17"/>
  <c r="BH133" i="17"/>
  <c r="BG133" i="17"/>
  <c r="BF133" i="17"/>
  <c r="T133" i="17"/>
  <c r="R133" i="17"/>
  <c r="P133" i="17"/>
  <c r="BI130" i="17"/>
  <c r="BH130" i="17"/>
  <c r="BG130" i="17"/>
  <c r="BF130" i="17"/>
  <c r="T130" i="17"/>
  <c r="R130" i="17"/>
  <c r="P130" i="17"/>
  <c r="BI127" i="17"/>
  <c r="BH127" i="17"/>
  <c r="BG127" i="17"/>
  <c r="BF127" i="17"/>
  <c r="T127" i="17"/>
  <c r="R127" i="17"/>
  <c r="P127" i="17"/>
  <c r="J122" i="17"/>
  <c r="J121" i="17"/>
  <c r="F121" i="17"/>
  <c r="F119" i="17"/>
  <c r="E117" i="17"/>
  <c r="J92" i="17"/>
  <c r="J91" i="17"/>
  <c r="F91" i="17"/>
  <c r="F89" i="17"/>
  <c r="E87" i="17"/>
  <c r="J18" i="17"/>
  <c r="E18" i="17"/>
  <c r="F122" i="17" s="1"/>
  <c r="J17" i="17"/>
  <c r="J12" i="17"/>
  <c r="J119" i="17" s="1"/>
  <c r="E7" i="17"/>
  <c r="E85" i="17" s="1"/>
  <c r="J37" i="16"/>
  <c r="J36" i="16"/>
  <c r="AY109" i="1" s="1"/>
  <c r="J35" i="16"/>
  <c r="AX109" i="1"/>
  <c r="BI235" i="16"/>
  <c r="BH235" i="16"/>
  <c r="BG235" i="16"/>
  <c r="BF235" i="16"/>
  <c r="T235" i="16"/>
  <c r="R235" i="16"/>
  <c r="P235" i="16"/>
  <c r="BI232" i="16"/>
  <c r="BH232" i="16"/>
  <c r="BG232" i="16"/>
  <c r="BF232" i="16"/>
  <c r="T232" i="16"/>
  <c r="R232" i="16"/>
  <c r="P232" i="16"/>
  <c r="BI229" i="16"/>
  <c r="BH229" i="16"/>
  <c r="BG229" i="16"/>
  <c r="BF229" i="16"/>
  <c r="T229" i="16"/>
  <c r="R229" i="16"/>
  <c r="P229" i="16"/>
  <c r="BI226" i="16"/>
  <c r="BH226" i="16"/>
  <c r="BG226" i="16"/>
  <c r="BF226" i="16"/>
  <c r="T226" i="16"/>
  <c r="R226" i="16"/>
  <c r="P226" i="16"/>
  <c r="BI223" i="16"/>
  <c r="BH223" i="16"/>
  <c r="BG223" i="16"/>
  <c r="BF223" i="16"/>
  <c r="T223" i="16"/>
  <c r="R223" i="16"/>
  <c r="P223" i="16"/>
  <c r="BI220" i="16"/>
  <c r="BH220" i="16"/>
  <c r="BG220" i="16"/>
  <c r="BF220" i="16"/>
  <c r="T220" i="16"/>
  <c r="R220" i="16"/>
  <c r="P220" i="16"/>
  <c r="BI216" i="16"/>
  <c r="BH216" i="16"/>
  <c r="BG216" i="16"/>
  <c r="BF216" i="16"/>
  <c r="T216" i="16"/>
  <c r="R216" i="16"/>
  <c r="P216" i="16"/>
  <c r="BI213" i="16"/>
  <c r="BH213" i="16"/>
  <c r="BG213" i="16"/>
  <c r="BF213" i="16"/>
  <c r="T213" i="16"/>
  <c r="R213" i="16"/>
  <c r="P213" i="16"/>
  <c r="BI209" i="16"/>
  <c r="BH209" i="16"/>
  <c r="BG209" i="16"/>
  <c r="BF209" i="16"/>
  <c r="T209" i="16"/>
  <c r="R209" i="16"/>
  <c r="P209" i="16"/>
  <c r="BI205" i="16"/>
  <c r="BH205" i="16"/>
  <c r="BG205" i="16"/>
  <c r="BF205" i="16"/>
  <c r="T205" i="16"/>
  <c r="R205" i="16"/>
  <c r="P205" i="16"/>
  <c r="BI202" i="16"/>
  <c r="BH202" i="16"/>
  <c r="BG202" i="16"/>
  <c r="BF202" i="16"/>
  <c r="T202" i="16"/>
  <c r="R202" i="16"/>
  <c r="P202" i="16"/>
  <c r="BI199" i="16"/>
  <c r="BH199" i="16"/>
  <c r="BG199" i="16"/>
  <c r="BF199" i="16"/>
  <c r="T199" i="16"/>
  <c r="R199" i="16"/>
  <c r="P199" i="16"/>
  <c r="BI196" i="16"/>
  <c r="BH196" i="16"/>
  <c r="BG196" i="16"/>
  <c r="BF196" i="16"/>
  <c r="T196" i="16"/>
  <c r="R196" i="16"/>
  <c r="P196" i="16"/>
  <c r="BI193" i="16"/>
  <c r="BH193" i="16"/>
  <c r="BG193" i="16"/>
  <c r="BF193" i="16"/>
  <c r="T193" i="16"/>
  <c r="R193" i="16"/>
  <c r="P193" i="16"/>
  <c r="BI190" i="16"/>
  <c r="BH190" i="16"/>
  <c r="BG190" i="16"/>
  <c r="BF190" i="16"/>
  <c r="T190" i="16"/>
  <c r="R190" i="16"/>
  <c r="P190" i="16"/>
  <c r="BI187" i="16"/>
  <c r="BH187" i="16"/>
  <c r="BG187" i="16"/>
  <c r="BF187" i="16"/>
  <c r="T187" i="16"/>
  <c r="R187" i="16"/>
  <c r="P187" i="16"/>
  <c r="BI184" i="16"/>
  <c r="BH184" i="16"/>
  <c r="BG184" i="16"/>
  <c r="BF184" i="16"/>
  <c r="T184" i="16"/>
  <c r="R184" i="16"/>
  <c r="P184" i="16"/>
  <c r="BI181" i="16"/>
  <c r="BH181" i="16"/>
  <c r="BG181" i="16"/>
  <c r="BF181" i="16"/>
  <c r="T181" i="16"/>
  <c r="R181" i="16"/>
  <c r="P181" i="16"/>
  <c r="BI178" i="16"/>
  <c r="BH178" i="16"/>
  <c r="BG178" i="16"/>
  <c r="BF178" i="16"/>
  <c r="T178" i="16"/>
  <c r="R178" i="16"/>
  <c r="P178" i="16"/>
  <c r="BI175" i="16"/>
  <c r="BH175" i="16"/>
  <c r="BG175" i="16"/>
  <c r="BF175" i="16"/>
  <c r="T175" i="16"/>
  <c r="R175" i="16"/>
  <c r="P175" i="16"/>
  <c r="BI172" i="16"/>
  <c r="BH172" i="16"/>
  <c r="BG172" i="16"/>
  <c r="BF172" i="16"/>
  <c r="T172" i="16"/>
  <c r="R172" i="16"/>
  <c r="P172" i="16"/>
  <c r="BI169" i="16"/>
  <c r="BH169" i="16"/>
  <c r="BG169" i="16"/>
  <c r="BF169" i="16"/>
  <c r="T169" i="16"/>
  <c r="R169" i="16"/>
  <c r="P169" i="16"/>
  <c r="BI165" i="16"/>
  <c r="BH165" i="16"/>
  <c r="BG165" i="16"/>
  <c r="BF165" i="16"/>
  <c r="T165" i="16"/>
  <c r="R165" i="16"/>
  <c r="P165" i="16"/>
  <c r="BI162" i="16"/>
  <c r="BH162" i="16"/>
  <c r="BG162" i="16"/>
  <c r="BF162" i="16"/>
  <c r="T162" i="16"/>
  <c r="R162" i="16"/>
  <c r="P162" i="16"/>
  <c r="BI160" i="16"/>
  <c r="BH160" i="16"/>
  <c r="BG160" i="16"/>
  <c r="BF160" i="16"/>
  <c r="T160" i="16"/>
  <c r="R160" i="16"/>
  <c r="P160" i="16"/>
  <c r="BI157" i="16"/>
  <c r="BH157" i="16"/>
  <c r="BG157" i="16"/>
  <c r="BF157" i="16"/>
  <c r="T157" i="16"/>
  <c r="R157" i="16"/>
  <c r="P157" i="16"/>
  <c r="BI155" i="16"/>
  <c r="BH155" i="16"/>
  <c r="BG155" i="16"/>
  <c r="BF155" i="16"/>
  <c r="T155" i="16"/>
  <c r="R155" i="16"/>
  <c r="P155" i="16"/>
  <c r="BI153" i="16"/>
  <c r="BH153" i="16"/>
  <c r="BG153" i="16"/>
  <c r="BF153" i="16"/>
  <c r="T153" i="16"/>
  <c r="R153" i="16"/>
  <c r="P153" i="16"/>
  <c r="BI150" i="16"/>
  <c r="BH150" i="16"/>
  <c r="BG150" i="16"/>
  <c r="BF150" i="16"/>
  <c r="T150" i="16"/>
  <c r="R150" i="16"/>
  <c r="P150" i="16"/>
  <c r="BI148" i="16"/>
  <c r="BH148" i="16"/>
  <c r="BG148" i="16"/>
  <c r="BF148" i="16"/>
  <c r="T148" i="16"/>
  <c r="R148" i="16"/>
  <c r="P148" i="16"/>
  <c r="BI145" i="16"/>
  <c r="BH145" i="16"/>
  <c r="BG145" i="16"/>
  <c r="BF145" i="16"/>
  <c r="T145" i="16"/>
  <c r="R145" i="16"/>
  <c r="P145" i="16"/>
  <c r="BI142" i="16"/>
  <c r="BH142" i="16"/>
  <c r="BG142" i="16"/>
  <c r="BF142" i="16"/>
  <c r="T142" i="16"/>
  <c r="R142" i="16"/>
  <c r="P142" i="16"/>
  <c r="BI138" i="16"/>
  <c r="BH138" i="16"/>
  <c r="BG138" i="16"/>
  <c r="BF138" i="16"/>
  <c r="T138" i="16"/>
  <c r="R138" i="16"/>
  <c r="P138" i="16"/>
  <c r="BI134" i="16"/>
  <c r="BH134" i="16"/>
  <c r="BG134" i="16"/>
  <c r="BF134" i="16"/>
  <c r="T134" i="16"/>
  <c r="R134" i="16"/>
  <c r="P134" i="16"/>
  <c r="BI131" i="16"/>
  <c r="BH131" i="16"/>
  <c r="BG131" i="16"/>
  <c r="BF131" i="16"/>
  <c r="T131" i="16"/>
  <c r="R131" i="16"/>
  <c r="P131" i="16"/>
  <c r="BI128" i="16"/>
  <c r="BH128" i="16"/>
  <c r="BG128" i="16"/>
  <c r="BF128" i="16"/>
  <c r="T128" i="16"/>
  <c r="R128" i="16"/>
  <c r="P128" i="16"/>
  <c r="BI124" i="16"/>
  <c r="BH124" i="16"/>
  <c r="BG124" i="16"/>
  <c r="BF124" i="16"/>
  <c r="T124" i="16"/>
  <c r="T123" i="16" s="1"/>
  <c r="R124" i="16"/>
  <c r="R123" i="16"/>
  <c r="P124" i="16"/>
  <c r="P123" i="16" s="1"/>
  <c r="J119" i="16"/>
  <c r="J118" i="16"/>
  <c r="F118" i="16"/>
  <c r="F116" i="16"/>
  <c r="E114" i="16"/>
  <c r="J92" i="16"/>
  <c r="J91" i="16"/>
  <c r="F91" i="16"/>
  <c r="F89" i="16"/>
  <c r="E87" i="16"/>
  <c r="J18" i="16"/>
  <c r="E18" i="16"/>
  <c r="F92" i="16" s="1"/>
  <c r="J17" i="16"/>
  <c r="J12" i="16"/>
  <c r="J89" i="16" s="1"/>
  <c r="E7" i="16"/>
  <c r="E112" i="16"/>
  <c r="J37" i="15"/>
  <c r="J36" i="15"/>
  <c r="AY108" i="1" s="1"/>
  <c r="J35" i="15"/>
  <c r="AX108" i="1"/>
  <c r="BI231" i="15"/>
  <c r="BH231" i="15"/>
  <c r="BG231" i="15"/>
  <c r="BF231" i="15"/>
  <c r="T231" i="15"/>
  <c r="R231" i="15"/>
  <c r="P231" i="15"/>
  <c r="BI228" i="15"/>
  <c r="BH228" i="15"/>
  <c r="BG228" i="15"/>
  <c r="BF228" i="15"/>
  <c r="T228" i="15"/>
  <c r="R228" i="15"/>
  <c r="P228" i="15"/>
  <c r="BI225" i="15"/>
  <c r="BH225" i="15"/>
  <c r="BG225" i="15"/>
  <c r="BF225" i="15"/>
  <c r="T225" i="15"/>
  <c r="R225" i="15"/>
  <c r="P225" i="15"/>
  <c r="BI222" i="15"/>
  <c r="BH222" i="15"/>
  <c r="BG222" i="15"/>
  <c r="BF222" i="15"/>
  <c r="T222" i="15"/>
  <c r="R222" i="15"/>
  <c r="P222" i="15"/>
  <c r="BI219" i="15"/>
  <c r="BH219" i="15"/>
  <c r="BG219" i="15"/>
  <c r="BF219" i="15"/>
  <c r="T219" i="15"/>
  <c r="R219" i="15"/>
  <c r="P219" i="15"/>
  <c r="BI216" i="15"/>
  <c r="BH216" i="15"/>
  <c r="BG216" i="15"/>
  <c r="BF216" i="15"/>
  <c r="T216" i="15"/>
  <c r="R216" i="15"/>
  <c r="P216" i="15"/>
  <c r="BI212" i="15"/>
  <c r="BH212" i="15"/>
  <c r="BG212" i="15"/>
  <c r="BF212" i="15"/>
  <c r="T212" i="15"/>
  <c r="R212" i="15"/>
  <c r="P212" i="15"/>
  <c r="BI209" i="15"/>
  <c r="BH209" i="15"/>
  <c r="BG209" i="15"/>
  <c r="BF209" i="15"/>
  <c r="T209" i="15"/>
  <c r="R209" i="15"/>
  <c r="P209" i="15"/>
  <c r="BI205" i="15"/>
  <c r="BH205" i="15"/>
  <c r="BG205" i="15"/>
  <c r="BF205" i="15"/>
  <c r="T205" i="15"/>
  <c r="R205" i="15"/>
  <c r="P205" i="15"/>
  <c r="BI201" i="15"/>
  <c r="BH201" i="15"/>
  <c r="BG201" i="15"/>
  <c r="BF201" i="15"/>
  <c r="T201" i="15"/>
  <c r="R201" i="15"/>
  <c r="P201" i="15"/>
  <c r="BI198" i="15"/>
  <c r="BH198" i="15"/>
  <c r="BG198" i="15"/>
  <c r="BF198" i="15"/>
  <c r="T198" i="15"/>
  <c r="R198" i="15"/>
  <c r="P198" i="15"/>
  <c r="BI195" i="15"/>
  <c r="BH195" i="15"/>
  <c r="BG195" i="15"/>
  <c r="BF195" i="15"/>
  <c r="T195" i="15"/>
  <c r="R195" i="15"/>
  <c r="P195" i="15"/>
  <c r="BI192" i="15"/>
  <c r="BH192" i="15"/>
  <c r="BG192" i="15"/>
  <c r="BF192" i="15"/>
  <c r="T192" i="15"/>
  <c r="R192" i="15"/>
  <c r="P192" i="15"/>
  <c r="BI189" i="15"/>
  <c r="BH189" i="15"/>
  <c r="BG189" i="15"/>
  <c r="BF189" i="15"/>
  <c r="T189" i="15"/>
  <c r="R189" i="15"/>
  <c r="P189" i="15"/>
  <c r="BI186" i="15"/>
  <c r="BH186" i="15"/>
  <c r="BG186" i="15"/>
  <c r="BF186" i="15"/>
  <c r="T186" i="15"/>
  <c r="R186" i="15"/>
  <c r="P186" i="15"/>
  <c r="BI183" i="15"/>
  <c r="BH183" i="15"/>
  <c r="BG183" i="15"/>
  <c r="BF183" i="15"/>
  <c r="T183" i="15"/>
  <c r="R183" i="15"/>
  <c r="P183" i="15"/>
  <c r="BI180" i="15"/>
  <c r="BH180" i="15"/>
  <c r="BG180" i="15"/>
  <c r="BF180" i="15"/>
  <c r="T180" i="15"/>
  <c r="R180" i="15"/>
  <c r="P180" i="15"/>
  <c r="BI177" i="15"/>
  <c r="BH177" i="15"/>
  <c r="BG177" i="15"/>
  <c r="BF177" i="15"/>
  <c r="T177" i="15"/>
  <c r="R177" i="15"/>
  <c r="P177" i="15"/>
  <c r="BI174" i="15"/>
  <c r="BH174" i="15"/>
  <c r="BG174" i="15"/>
  <c r="BF174" i="15"/>
  <c r="T174" i="15"/>
  <c r="R174" i="15"/>
  <c r="P174" i="15"/>
  <c r="BI171" i="15"/>
  <c r="BH171" i="15"/>
  <c r="BG171" i="15"/>
  <c r="BF171" i="15"/>
  <c r="T171" i="15"/>
  <c r="R171" i="15"/>
  <c r="P171" i="15"/>
  <c r="BI168" i="15"/>
  <c r="BH168" i="15"/>
  <c r="BG168" i="15"/>
  <c r="BF168" i="15"/>
  <c r="T168" i="15"/>
  <c r="R168" i="15"/>
  <c r="P168" i="15"/>
  <c r="BI165" i="15"/>
  <c r="BH165" i="15"/>
  <c r="BG165" i="15"/>
  <c r="BF165" i="15"/>
  <c r="T165" i="15"/>
  <c r="R165" i="15"/>
  <c r="P165" i="15"/>
  <c r="BI161" i="15"/>
  <c r="BH161" i="15"/>
  <c r="BG161" i="15"/>
  <c r="BF161" i="15"/>
  <c r="T161" i="15"/>
  <c r="R161" i="15"/>
  <c r="P161" i="15"/>
  <c r="BI159" i="15"/>
  <c r="BH159" i="15"/>
  <c r="BG159" i="15"/>
  <c r="BF159" i="15"/>
  <c r="T159" i="15"/>
  <c r="R159" i="15"/>
  <c r="P159" i="15"/>
  <c r="BI156" i="15"/>
  <c r="BH156" i="15"/>
  <c r="BG156" i="15"/>
  <c r="BF156" i="15"/>
  <c r="T156" i="15"/>
  <c r="R156" i="15"/>
  <c r="P156" i="15"/>
  <c r="BI154" i="15"/>
  <c r="BH154" i="15"/>
  <c r="BG154" i="15"/>
  <c r="BF154" i="15"/>
  <c r="T154" i="15"/>
  <c r="R154" i="15"/>
  <c r="P154" i="15"/>
  <c r="BI152" i="15"/>
  <c r="BH152" i="15"/>
  <c r="BG152" i="15"/>
  <c r="BF152" i="15"/>
  <c r="T152" i="15"/>
  <c r="R152" i="15"/>
  <c r="P152" i="15"/>
  <c r="BI149" i="15"/>
  <c r="BH149" i="15"/>
  <c r="BG149" i="15"/>
  <c r="BF149" i="15"/>
  <c r="T149" i="15"/>
  <c r="R149" i="15"/>
  <c r="P149" i="15"/>
  <c r="BI147" i="15"/>
  <c r="BH147" i="15"/>
  <c r="BG147" i="15"/>
  <c r="BF147" i="15"/>
  <c r="T147" i="15"/>
  <c r="R147" i="15"/>
  <c r="P147" i="15"/>
  <c r="BI144" i="15"/>
  <c r="BH144" i="15"/>
  <c r="BG144" i="15"/>
  <c r="BF144" i="15"/>
  <c r="T144" i="15"/>
  <c r="R144" i="15"/>
  <c r="P144" i="15"/>
  <c r="BI141" i="15"/>
  <c r="BH141" i="15"/>
  <c r="BG141" i="15"/>
  <c r="BF141" i="15"/>
  <c r="T141" i="15"/>
  <c r="R141" i="15"/>
  <c r="P141" i="15"/>
  <c r="BI137" i="15"/>
  <c r="BH137" i="15"/>
  <c r="BG137" i="15"/>
  <c r="BF137" i="15"/>
  <c r="T137" i="15"/>
  <c r="R137" i="15"/>
  <c r="P137" i="15"/>
  <c r="BI134" i="15"/>
  <c r="BH134" i="15"/>
  <c r="BG134" i="15"/>
  <c r="BF134" i="15"/>
  <c r="T134" i="15"/>
  <c r="R134" i="15"/>
  <c r="P134" i="15"/>
  <c r="BI131" i="15"/>
  <c r="BH131" i="15"/>
  <c r="BG131" i="15"/>
  <c r="BF131" i="15"/>
  <c r="T131" i="15"/>
  <c r="R131" i="15"/>
  <c r="P131" i="15"/>
  <c r="BI128" i="15"/>
  <c r="BH128" i="15"/>
  <c r="BG128" i="15"/>
  <c r="BF128" i="15"/>
  <c r="T128" i="15"/>
  <c r="R128" i="15"/>
  <c r="P128" i="15"/>
  <c r="BI124" i="15"/>
  <c r="BH124" i="15"/>
  <c r="BG124" i="15"/>
  <c r="BF124" i="15"/>
  <c r="T124" i="15"/>
  <c r="T123" i="15"/>
  <c r="R124" i="15"/>
  <c r="R123" i="15" s="1"/>
  <c r="P124" i="15"/>
  <c r="P123" i="15"/>
  <c r="J119" i="15"/>
  <c r="J118" i="15"/>
  <c r="F118" i="15"/>
  <c r="F116" i="15"/>
  <c r="E114" i="15"/>
  <c r="J92" i="15"/>
  <c r="J91" i="15"/>
  <c r="F91" i="15"/>
  <c r="F89" i="15"/>
  <c r="E87" i="15"/>
  <c r="J18" i="15"/>
  <c r="E18" i="15"/>
  <c r="F92" i="15" s="1"/>
  <c r="J17" i="15"/>
  <c r="J12" i="15"/>
  <c r="J116" i="15"/>
  <c r="E7" i="15"/>
  <c r="E85" i="15" s="1"/>
  <c r="J37" i="14"/>
  <c r="J36" i="14"/>
  <c r="AY107" i="1" s="1"/>
  <c r="J35" i="14"/>
  <c r="AX107" i="1" s="1"/>
  <c r="BI254" i="14"/>
  <c r="BH254" i="14"/>
  <c r="BG254" i="14"/>
  <c r="BF254" i="14"/>
  <c r="T254" i="14"/>
  <c r="R254" i="14"/>
  <c r="P254" i="14"/>
  <c r="BI251" i="14"/>
  <c r="BH251" i="14"/>
  <c r="BG251" i="14"/>
  <c r="BF251" i="14"/>
  <c r="T251" i="14"/>
  <c r="R251" i="14"/>
  <c r="P251" i="14"/>
  <c r="BI248" i="14"/>
  <c r="BH248" i="14"/>
  <c r="BG248" i="14"/>
  <c r="BF248" i="14"/>
  <c r="T248" i="14"/>
  <c r="R248" i="14"/>
  <c r="P248" i="14"/>
  <c r="BI245" i="14"/>
  <c r="BH245" i="14"/>
  <c r="BG245" i="14"/>
  <c r="BF245" i="14"/>
  <c r="T245" i="14"/>
  <c r="R245" i="14"/>
  <c r="P245" i="14"/>
  <c r="BI242" i="14"/>
  <c r="BH242" i="14"/>
  <c r="BG242" i="14"/>
  <c r="BF242" i="14"/>
  <c r="T242" i="14"/>
  <c r="R242" i="14"/>
  <c r="P242" i="14"/>
  <c r="BI239" i="14"/>
  <c r="BH239" i="14"/>
  <c r="BG239" i="14"/>
  <c r="BF239" i="14"/>
  <c r="T239" i="14"/>
  <c r="R239" i="14"/>
  <c r="P239" i="14"/>
  <c r="BI235" i="14"/>
  <c r="BH235" i="14"/>
  <c r="BG235" i="14"/>
  <c r="BF235" i="14"/>
  <c r="T235" i="14"/>
  <c r="R235" i="14"/>
  <c r="P235" i="14"/>
  <c r="BI232" i="14"/>
  <c r="BH232" i="14"/>
  <c r="BG232" i="14"/>
  <c r="BF232" i="14"/>
  <c r="T232" i="14"/>
  <c r="R232" i="14"/>
  <c r="P232" i="14"/>
  <c r="BI228" i="14"/>
  <c r="BH228" i="14"/>
  <c r="BG228" i="14"/>
  <c r="BF228" i="14"/>
  <c r="T228" i="14"/>
  <c r="R228" i="14"/>
  <c r="P228" i="14"/>
  <c r="BI224" i="14"/>
  <c r="BH224" i="14"/>
  <c r="BG224" i="14"/>
  <c r="BF224" i="14"/>
  <c r="T224" i="14"/>
  <c r="R224" i="14"/>
  <c r="P224" i="14"/>
  <c r="BI221" i="14"/>
  <c r="BH221" i="14"/>
  <c r="BG221" i="14"/>
  <c r="BF221" i="14"/>
  <c r="T221" i="14"/>
  <c r="R221" i="14"/>
  <c r="P221" i="14"/>
  <c r="BI218" i="14"/>
  <c r="BH218" i="14"/>
  <c r="BG218" i="14"/>
  <c r="BF218" i="14"/>
  <c r="T218" i="14"/>
  <c r="R218" i="14"/>
  <c r="P218" i="14"/>
  <c r="BI215" i="14"/>
  <c r="BH215" i="14"/>
  <c r="BG215" i="14"/>
  <c r="BF215" i="14"/>
  <c r="T215" i="14"/>
  <c r="R215" i="14"/>
  <c r="P215" i="14"/>
  <c r="BI212" i="14"/>
  <c r="BH212" i="14"/>
  <c r="BG212" i="14"/>
  <c r="BF212" i="14"/>
  <c r="T212" i="14"/>
  <c r="R212" i="14"/>
  <c r="P212" i="14"/>
  <c r="BI209" i="14"/>
  <c r="BH209" i="14"/>
  <c r="BG209" i="14"/>
  <c r="BF209" i="14"/>
  <c r="T209" i="14"/>
  <c r="R209" i="14"/>
  <c r="P209" i="14"/>
  <c r="BI206" i="14"/>
  <c r="BH206" i="14"/>
  <c r="BG206" i="14"/>
  <c r="BF206" i="14"/>
  <c r="T206" i="14"/>
  <c r="R206" i="14"/>
  <c r="P206" i="14"/>
  <c r="BI203" i="14"/>
  <c r="BH203" i="14"/>
  <c r="BG203" i="14"/>
  <c r="BF203" i="14"/>
  <c r="T203" i="14"/>
  <c r="R203" i="14"/>
  <c r="P203" i="14"/>
  <c r="BI200" i="14"/>
  <c r="BH200" i="14"/>
  <c r="BG200" i="14"/>
  <c r="BF200" i="14"/>
  <c r="T200" i="14"/>
  <c r="R200" i="14"/>
  <c r="P200" i="14"/>
  <c r="BI197" i="14"/>
  <c r="BH197" i="14"/>
  <c r="BG197" i="14"/>
  <c r="BF197" i="14"/>
  <c r="T197" i="14"/>
  <c r="R197" i="14"/>
  <c r="P197" i="14"/>
  <c r="BI194" i="14"/>
  <c r="BH194" i="14"/>
  <c r="BG194" i="14"/>
  <c r="BF194" i="14"/>
  <c r="T194" i="14"/>
  <c r="R194" i="14"/>
  <c r="P194" i="14"/>
  <c r="BI191" i="14"/>
  <c r="BH191" i="14"/>
  <c r="BG191" i="14"/>
  <c r="BF191" i="14"/>
  <c r="T191" i="14"/>
  <c r="R191" i="14"/>
  <c r="P191" i="14"/>
  <c r="BI188" i="14"/>
  <c r="BH188" i="14"/>
  <c r="BG188" i="14"/>
  <c r="BF188" i="14"/>
  <c r="T188" i="14"/>
  <c r="R188" i="14"/>
  <c r="P188" i="14"/>
  <c r="BI184" i="14"/>
  <c r="BH184" i="14"/>
  <c r="BG184" i="14"/>
  <c r="BF184" i="14"/>
  <c r="T184" i="14"/>
  <c r="R184" i="14"/>
  <c r="P184" i="14"/>
  <c r="BI182" i="14"/>
  <c r="BH182" i="14"/>
  <c r="BG182" i="14"/>
  <c r="BF182" i="14"/>
  <c r="T182" i="14"/>
  <c r="R182" i="14"/>
  <c r="P182" i="14"/>
  <c r="BI179" i="14"/>
  <c r="BH179" i="14"/>
  <c r="BG179" i="14"/>
  <c r="BF179" i="14"/>
  <c r="T179" i="14"/>
  <c r="R179" i="14"/>
  <c r="P179" i="14"/>
  <c r="BI177" i="14"/>
  <c r="BH177" i="14"/>
  <c r="BG177" i="14"/>
  <c r="BF177" i="14"/>
  <c r="T177" i="14"/>
  <c r="R177" i="14"/>
  <c r="P177" i="14"/>
  <c r="BI175" i="14"/>
  <c r="BH175" i="14"/>
  <c r="BG175" i="14"/>
  <c r="BF175" i="14"/>
  <c r="T175" i="14"/>
  <c r="R175" i="14"/>
  <c r="P175" i="14"/>
  <c r="BI172" i="14"/>
  <c r="BH172" i="14"/>
  <c r="BG172" i="14"/>
  <c r="BF172" i="14"/>
  <c r="T172" i="14"/>
  <c r="R172" i="14"/>
  <c r="P172" i="14"/>
  <c r="BI170" i="14"/>
  <c r="BH170" i="14"/>
  <c r="BG170" i="14"/>
  <c r="BF170" i="14"/>
  <c r="T170" i="14"/>
  <c r="R170" i="14"/>
  <c r="P170" i="14"/>
  <c r="BI167" i="14"/>
  <c r="BH167" i="14"/>
  <c r="BG167" i="14"/>
  <c r="BF167" i="14"/>
  <c r="T167" i="14"/>
  <c r="R167" i="14"/>
  <c r="P167" i="14"/>
  <c r="BI164" i="14"/>
  <c r="BH164" i="14"/>
  <c r="BG164" i="14"/>
  <c r="BF164" i="14"/>
  <c r="T164" i="14"/>
  <c r="R164" i="14"/>
  <c r="P164" i="14"/>
  <c r="BI160" i="14"/>
  <c r="BH160" i="14"/>
  <c r="BG160" i="14"/>
  <c r="BF160" i="14"/>
  <c r="T160" i="14"/>
  <c r="R160" i="14"/>
  <c r="P160" i="14"/>
  <c r="BI157" i="14"/>
  <c r="BH157" i="14"/>
  <c r="BG157" i="14"/>
  <c r="BF157" i="14"/>
  <c r="T157" i="14"/>
  <c r="R157" i="14"/>
  <c r="P157" i="14"/>
  <c r="BI154" i="14"/>
  <c r="BH154" i="14"/>
  <c r="BG154" i="14"/>
  <c r="BF154" i="14"/>
  <c r="T154" i="14"/>
  <c r="R154" i="14"/>
  <c r="P154" i="14"/>
  <c r="BI150" i="14"/>
  <c r="BH150" i="14"/>
  <c r="BG150" i="14"/>
  <c r="BF150" i="14"/>
  <c r="T150" i="14"/>
  <c r="R150" i="14"/>
  <c r="P150" i="14"/>
  <c r="BI147" i="14"/>
  <c r="BH147" i="14"/>
  <c r="BG147" i="14"/>
  <c r="BF147" i="14"/>
  <c r="T147" i="14"/>
  <c r="R147" i="14"/>
  <c r="P147" i="14"/>
  <c r="BI144" i="14"/>
  <c r="BH144" i="14"/>
  <c r="BG144" i="14"/>
  <c r="BF144" i="14"/>
  <c r="T144" i="14"/>
  <c r="R144" i="14"/>
  <c r="P144" i="14"/>
  <c r="BI140" i="14"/>
  <c r="BH140" i="14"/>
  <c r="BG140" i="14"/>
  <c r="BF140" i="14"/>
  <c r="T140" i="14"/>
  <c r="R140" i="14"/>
  <c r="P140" i="14"/>
  <c r="BI136" i="14"/>
  <c r="BH136" i="14"/>
  <c r="BG136" i="14"/>
  <c r="BF136" i="14"/>
  <c r="T136" i="14"/>
  <c r="R136" i="14"/>
  <c r="P136" i="14"/>
  <c r="BI133" i="14"/>
  <c r="BH133" i="14"/>
  <c r="BG133" i="14"/>
  <c r="BF133" i="14"/>
  <c r="T133" i="14"/>
  <c r="R133" i="14"/>
  <c r="P133" i="14"/>
  <c r="BI130" i="14"/>
  <c r="BH130" i="14"/>
  <c r="BG130" i="14"/>
  <c r="BF130" i="14"/>
  <c r="T130" i="14"/>
  <c r="R130" i="14"/>
  <c r="P130" i="14"/>
  <c r="BI126" i="14"/>
  <c r="BH126" i="14"/>
  <c r="BG126" i="14"/>
  <c r="BF126" i="14"/>
  <c r="T126" i="14"/>
  <c r="T125" i="14"/>
  <c r="R126" i="14"/>
  <c r="R125" i="14" s="1"/>
  <c r="P126" i="14"/>
  <c r="P125" i="14"/>
  <c r="J121" i="14"/>
  <c r="J120" i="14"/>
  <c r="F120" i="14"/>
  <c r="F118" i="14"/>
  <c r="E116" i="14"/>
  <c r="J92" i="14"/>
  <c r="J91" i="14"/>
  <c r="F91" i="14"/>
  <c r="F89" i="14"/>
  <c r="E87" i="14"/>
  <c r="J18" i="14"/>
  <c r="E18" i="14"/>
  <c r="F121" i="14" s="1"/>
  <c r="J17" i="14"/>
  <c r="J12" i="14"/>
  <c r="J118" i="14"/>
  <c r="E7" i="14"/>
  <c r="E114" i="14" s="1"/>
  <c r="J37" i="13"/>
  <c r="J36" i="13"/>
  <c r="AY106" i="1" s="1"/>
  <c r="J35" i="13"/>
  <c r="AX106" i="1" s="1"/>
  <c r="BI189" i="13"/>
  <c r="BH189" i="13"/>
  <c r="BG189" i="13"/>
  <c r="BF189" i="13"/>
  <c r="T189" i="13"/>
  <c r="R189" i="13"/>
  <c r="P189" i="13"/>
  <c r="BI186" i="13"/>
  <c r="BH186" i="13"/>
  <c r="BG186" i="13"/>
  <c r="BF186" i="13"/>
  <c r="T186" i="13"/>
  <c r="R186" i="13"/>
  <c r="P186" i="13"/>
  <c r="BI183" i="13"/>
  <c r="BH183" i="13"/>
  <c r="BG183" i="13"/>
  <c r="BF183" i="13"/>
  <c r="T183" i="13"/>
  <c r="R183" i="13"/>
  <c r="P183" i="13"/>
  <c r="BI180" i="13"/>
  <c r="BH180" i="13"/>
  <c r="BG180" i="13"/>
  <c r="BF180" i="13"/>
  <c r="T180" i="13"/>
  <c r="R180" i="13"/>
  <c r="P180" i="13"/>
  <c r="BI177" i="13"/>
  <c r="BH177" i="13"/>
  <c r="BG177" i="13"/>
  <c r="BF177" i="13"/>
  <c r="T177" i="13"/>
  <c r="R177" i="13"/>
  <c r="P177" i="13"/>
  <c r="BI174" i="13"/>
  <c r="BH174" i="13"/>
  <c r="BG174" i="13"/>
  <c r="BF174" i="13"/>
  <c r="T174" i="13"/>
  <c r="R174" i="13"/>
  <c r="P174" i="13"/>
  <c r="BI170" i="13"/>
  <c r="BH170" i="13"/>
  <c r="BG170" i="13"/>
  <c r="BF170" i="13"/>
  <c r="T170" i="13"/>
  <c r="R170" i="13"/>
  <c r="P170" i="13"/>
  <c r="BI167" i="13"/>
  <c r="BH167" i="13"/>
  <c r="BG167" i="13"/>
  <c r="BF167" i="13"/>
  <c r="T167" i="13"/>
  <c r="R167" i="13"/>
  <c r="P167" i="13"/>
  <c r="BI164" i="13"/>
  <c r="BH164" i="13"/>
  <c r="BG164" i="13"/>
  <c r="BF164" i="13"/>
  <c r="T164" i="13"/>
  <c r="R164" i="13"/>
  <c r="P164" i="13"/>
  <c r="BI161" i="13"/>
  <c r="BH161" i="13"/>
  <c r="BG161" i="13"/>
  <c r="BF161" i="13"/>
  <c r="T161" i="13"/>
  <c r="R161" i="13"/>
  <c r="P161" i="13"/>
  <c r="BI158" i="13"/>
  <c r="BH158" i="13"/>
  <c r="BG158" i="13"/>
  <c r="BF158" i="13"/>
  <c r="T158" i="13"/>
  <c r="R158" i="13"/>
  <c r="P158" i="13"/>
  <c r="BI155" i="13"/>
  <c r="BH155" i="13"/>
  <c r="BG155" i="13"/>
  <c r="BF155" i="13"/>
  <c r="T155" i="13"/>
  <c r="R155" i="13"/>
  <c r="P155" i="13"/>
  <c r="BI152" i="13"/>
  <c r="BH152" i="13"/>
  <c r="BG152" i="13"/>
  <c r="BF152" i="13"/>
  <c r="T152" i="13"/>
  <c r="R152" i="13"/>
  <c r="P152" i="13"/>
  <c r="BI149" i="13"/>
  <c r="BH149" i="13"/>
  <c r="BG149" i="13"/>
  <c r="BF149" i="13"/>
  <c r="T149" i="13"/>
  <c r="R149" i="13"/>
  <c r="P149" i="13"/>
  <c r="BI146" i="13"/>
  <c r="BH146" i="13"/>
  <c r="BG146" i="13"/>
  <c r="BF146" i="13"/>
  <c r="T146" i="13"/>
  <c r="R146" i="13"/>
  <c r="P146" i="13"/>
  <c r="BI143" i="13"/>
  <c r="BH143" i="13"/>
  <c r="BG143" i="13"/>
  <c r="BF143" i="13"/>
  <c r="T143" i="13"/>
  <c r="R143" i="13"/>
  <c r="P143" i="13"/>
  <c r="BI140" i="13"/>
  <c r="BH140" i="13"/>
  <c r="BG140" i="13"/>
  <c r="BF140" i="13"/>
  <c r="T140" i="13"/>
  <c r="R140" i="13"/>
  <c r="P140" i="13"/>
  <c r="BI136" i="13"/>
  <c r="BH136" i="13"/>
  <c r="BG136" i="13"/>
  <c r="BF136" i="13"/>
  <c r="T136" i="13"/>
  <c r="R136" i="13"/>
  <c r="P136" i="13"/>
  <c r="BI132" i="13"/>
  <c r="BH132" i="13"/>
  <c r="BG132" i="13"/>
  <c r="BF132" i="13"/>
  <c r="T132" i="13"/>
  <c r="R132" i="13"/>
  <c r="P132" i="13"/>
  <c r="BI129" i="13"/>
  <c r="BH129" i="13"/>
  <c r="BG129" i="13"/>
  <c r="BF129" i="13"/>
  <c r="T129" i="13"/>
  <c r="R129" i="13"/>
  <c r="P129" i="13"/>
  <c r="BI126" i="13"/>
  <c r="BH126" i="13"/>
  <c r="BG126" i="13"/>
  <c r="BF126" i="13"/>
  <c r="T126" i="13"/>
  <c r="R126" i="13"/>
  <c r="P126" i="13"/>
  <c r="BI122" i="13"/>
  <c r="BH122" i="13"/>
  <c r="BG122" i="13"/>
  <c r="BF122" i="13"/>
  <c r="T122" i="13"/>
  <c r="T121" i="13"/>
  <c r="R122" i="13"/>
  <c r="R121" i="13" s="1"/>
  <c r="P122" i="13"/>
  <c r="P121" i="13"/>
  <c r="J117" i="13"/>
  <c r="J116" i="13"/>
  <c r="F116" i="13"/>
  <c r="F114" i="13"/>
  <c r="E112" i="13"/>
  <c r="J92" i="13"/>
  <c r="J91" i="13"/>
  <c r="F91" i="13"/>
  <c r="F89" i="13"/>
  <c r="E87" i="13"/>
  <c r="J18" i="13"/>
  <c r="E18" i="13"/>
  <c r="F92" i="13"/>
  <c r="J17" i="13"/>
  <c r="J12" i="13"/>
  <c r="J114" i="13"/>
  <c r="E7" i="13"/>
  <c r="E110" i="13" s="1"/>
  <c r="J37" i="12"/>
  <c r="J36" i="12"/>
  <c r="AY105" i="1"/>
  <c r="J35" i="12"/>
  <c r="AX105" i="1" s="1"/>
  <c r="BI234" i="12"/>
  <c r="BH234" i="12"/>
  <c r="BG234" i="12"/>
  <c r="BF234" i="12"/>
  <c r="T234" i="12"/>
  <c r="R234" i="12"/>
  <c r="P234" i="12"/>
  <c r="BI232" i="12"/>
  <c r="BH232" i="12"/>
  <c r="BG232" i="12"/>
  <c r="BF232" i="12"/>
  <c r="T232" i="12"/>
  <c r="R232" i="12"/>
  <c r="P232" i="12"/>
  <c r="BI229" i="12"/>
  <c r="BH229" i="12"/>
  <c r="BG229" i="12"/>
  <c r="BF229" i="12"/>
  <c r="T229" i="12"/>
  <c r="T228" i="12" s="1"/>
  <c r="R229" i="12"/>
  <c r="R228" i="12"/>
  <c r="P229" i="12"/>
  <c r="P228" i="12" s="1"/>
  <c r="BI225" i="12"/>
  <c r="BH225" i="12"/>
  <c r="BG225" i="12"/>
  <c r="BF225" i="12"/>
  <c r="T225" i="12"/>
  <c r="R225" i="12"/>
  <c r="P225" i="12"/>
  <c r="BI222" i="12"/>
  <c r="BH222" i="12"/>
  <c r="BG222" i="12"/>
  <c r="BF222" i="12"/>
  <c r="T222" i="12"/>
  <c r="R222" i="12"/>
  <c r="P222" i="12"/>
  <c r="BI219" i="12"/>
  <c r="BH219" i="12"/>
  <c r="BG219" i="12"/>
  <c r="BF219" i="12"/>
  <c r="T219" i="12"/>
  <c r="R219" i="12"/>
  <c r="P219" i="12"/>
  <c r="BI216" i="12"/>
  <c r="BH216" i="12"/>
  <c r="BG216" i="12"/>
  <c r="BF216" i="12"/>
  <c r="T216" i="12"/>
  <c r="R216" i="12"/>
  <c r="P216" i="12"/>
  <c r="BI213" i="12"/>
  <c r="BH213" i="12"/>
  <c r="BG213" i="12"/>
  <c r="BF213" i="12"/>
  <c r="T213" i="12"/>
  <c r="R213" i="12"/>
  <c r="P213" i="12"/>
  <c r="BI210" i="12"/>
  <c r="BH210" i="12"/>
  <c r="BG210" i="12"/>
  <c r="BF210" i="12"/>
  <c r="T210" i="12"/>
  <c r="R210" i="12"/>
  <c r="P210" i="12"/>
  <c r="BI206" i="12"/>
  <c r="BH206" i="12"/>
  <c r="BG206" i="12"/>
  <c r="BF206" i="12"/>
  <c r="T206" i="12"/>
  <c r="R206" i="12"/>
  <c r="P206" i="12"/>
  <c r="BI203" i="12"/>
  <c r="BH203" i="12"/>
  <c r="BG203" i="12"/>
  <c r="BF203" i="12"/>
  <c r="T203" i="12"/>
  <c r="R203" i="12"/>
  <c r="P203" i="12"/>
  <c r="BI201" i="12"/>
  <c r="BH201" i="12"/>
  <c r="BG201" i="12"/>
  <c r="BF201" i="12"/>
  <c r="T201" i="12"/>
  <c r="R201" i="12"/>
  <c r="P201" i="12"/>
  <c r="BI198" i="12"/>
  <c r="BH198" i="12"/>
  <c r="BG198" i="12"/>
  <c r="BF198" i="12"/>
  <c r="T198" i="12"/>
  <c r="R198" i="12"/>
  <c r="P198" i="12"/>
  <c r="BI195" i="12"/>
  <c r="BH195" i="12"/>
  <c r="BG195" i="12"/>
  <c r="BF195" i="12"/>
  <c r="T195" i="12"/>
  <c r="R195" i="12"/>
  <c r="P195" i="12"/>
  <c r="BI192" i="12"/>
  <c r="BH192" i="12"/>
  <c r="BG192" i="12"/>
  <c r="BF192" i="12"/>
  <c r="T192" i="12"/>
  <c r="R192" i="12"/>
  <c r="P192" i="12"/>
  <c r="BI189" i="12"/>
  <c r="BH189" i="12"/>
  <c r="BG189" i="12"/>
  <c r="BF189" i="12"/>
  <c r="T189" i="12"/>
  <c r="R189" i="12"/>
  <c r="P189" i="12"/>
  <c r="BI186" i="12"/>
  <c r="BH186" i="12"/>
  <c r="BG186" i="12"/>
  <c r="BF186" i="12"/>
  <c r="T186" i="12"/>
  <c r="R186" i="12"/>
  <c r="P186" i="12"/>
  <c r="BI183" i="12"/>
  <c r="BH183" i="12"/>
  <c r="BG183" i="12"/>
  <c r="BF183" i="12"/>
  <c r="T183" i="12"/>
  <c r="R183" i="12"/>
  <c r="P183" i="12"/>
  <c r="BI180" i="12"/>
  <c r="BH180" i="12"/>
  <c r="BG180" i="12"/>
  <c r="BF180" i="12"/>
  <c r="T180" i="12"/>
  <c r="R180" i="12"/>
  <c r="P180" i="12"/>
  <c r="BI177" i="12"/>
  <c r="BH177" i="12"/>
  <c r="BG177" i="12"/>
  <c r="BF177" i="12"/>
  <c r="T177" i="12"/>
  <c r="R177" i="12"/>
  <c r="P177" i="12"/>
  <c r="BI174" i="12"/>
  <c r="BH174" i="12"/>
  <c r="BG174" i="12"/>
  <c r="BF174" i="12"/>
  <c r="T174" i="12"/>
  <c r="R174" i="12"/>
  <c r="P174" i="12"/>
  <c r="BI171" i="12"/>
  <c r="BH171" i="12"/>
  <c r="BG171" i="12"/>
  <c r="BF171" i="12"/>
  <c r="T171" i="12"/>
  <c r="R171" i="12"/>
  <c r="P171" i="12"/>
  <c r="BI167" i="12"/>
  <c r="BH167" i="12"/>
  <c r="BG167" i="12"/>
  <c r="BF167" i="12"/>
  <c r="T167" i="12"/>
  <c r="T166" i="12" s="1"/>
  <c r="R167" i="12"/>
  <c r="R166" i="12"/>
  <c r="P167" i="12"/>
  <c r="P166" i="12" s="1"/>
  <c r="BI163" i="12"/>
  <c r="BH163" i="12"/>
  <c r="BG163" i="12"/>
  <c r="BF163" i="12"/>
  <c r="T163" i="12"/>
  <c r="R163" i="12"/>
  <c r="P163" i="12"/>
  <c r="BI160" i="12"/>
  <c r="BH160" i="12"/>
  <c r="BG160" i="12"/>
  <c r="BF160" i="12"/>
  <c r="T160" i="12"/>
  <c r="R160" i="12"/>
  <c r="P160" i="12"/>
  <c r="BI157" i="12"/>
  <c r="BH157" i="12"/>
  <c r="BG157" i="12"/>
  <c r="BF157" i="12"/>
  <c r="T157" i="12"/>
  <c r="R157" i="12"/>
  <c r="P157" i="12"/>
  <c r="BI153" i="12"/>
  <c r="BH153" i="12"/>
  <c r="BG153" i="12"/>
  <c r="BF153" i="12"/>
  <c r="T153" i="12"/>
  <c r="R153" i="12"/>
  <c r="P153" i="12"/>
  <c r="BI150" i="12"/>
  <c r="BH150" i="12"/>
  <c r="BG150" i="12"/>
  <c r="BF150" i="12"/>
  <c r="T150" i="12"/>
  <c r="R150" i="12"/>
  <c r="P150" i="12"/>
  <c r="BI147" i="12"/>
  <c r="BH147" i="12"/>
  <c r="BG147" i="12"/>
  <c r="BF147" i="12"/>
  <c r="T147" i="12"/>
  <c r="R147" i="12"/>
  <c r="P147" i="12"/>
  <c r="BI143" i="12"/>
  <c r="BH143" i="12"/>
  <c r="BG143" i="12"/>
  <c r="BF143" i="12"/>
  <c r="T143" i="12"/>
  <c r="R143" i="12"/>
  <c r="P143" i="12"/>
  <c r="BI139" i="12"/>
  <c r="BH139" i="12"/>
  <c r="BG139" i="12"/>
  <c r="BF139" i="12"/>
  <c r="T139" i="12"/>
  <c r="R139" i="12"/>
  <c r="P139" i="12"/>
  <c r="BI136" i="12"/>
  <c r="BH136" i="12"/>
  <c r="BG136" i="12"/>
  <c r="BF136" i="12"/>
  <c r="T136" i="12"/>
  <c r="R136" i="12"/>
  <c r="P136" i="12"/>
  <c r="BI133" i="12"/>
  <c r="BH133" i="12"/>
  <c r="BG133" i="12"/>
  <c r="BF133" i="12"/>
  <c r="T133" i="12"/>
  <c r="R133" i="12"/>
  <c r="P133" i="12"/>
  <c r="BI130" i="12"/>
  <c r="BH130" i="12"/>
  <c r="BG130" i="12"/>
  <c r="BF130" i="12"/>
  <c r="T130" i="12"/>
  <c r="R130" i="12"/>
  <c r="P130" i="12"/>
  <c r="BI127" i="12"/>
  <c r="BH127" i="12"/>
  <c r="BG127" i="12"/>
  <c r="BF127" i="12"/>
  <c r="T127" i="12"/>
  <c r="R127" i="12"/>
  <c r="P127" i="12"/>
  <c r="J122" i="12"/>
  <c r="J121" i="12"/>
  <c r="F121" i="12"/>
  <c r="F119" i="12"/>
  <c r="E117" i="12"/>
  <c r="J92" i="12"/>
  <c r="J91" i="12"/>
  <c r="F91" i="12"/>
  <c r="F89" i="12"/>
  <c r="E87" i="12"/>
  <c r="J18" i="12"/>
  <c r="E18" i="12"/>
  <c r="F92" i="12" s="1"/>
  <c r="J17" i="12"/>
  <c r="J12" i="12"/>
  <c r="J89" i="12" s="1"/>
  <c r="E7" i="12"/>
  <c r="E85" i="12"/>
  <c r="J37" i="11"/>
  <c r="J36" i="11"/>
  <c r="AY104" i="1" s="1"/>
  <c r="J35" i="11"/>
  <c r="AX104" i="1" s="1"/>
  <c r="BI232" i="11"/>
  <c r="BH232" i="11"/>
  <c r="BG232" i="11"/>
  <c r="BF232" i="11"/>
  <c r="T232" i="11"/>
  <c r="R232" i="11"/>
  <c r="P232" i="11"/>
  <c r="BI229" i="11"/>
  <c r="BH229" i="11"/>
  <c r="BG229" i="11"/>
  <c r="BF229" i="11"/>
  <c r="T229" i="11"/>
  <c r="R229" i="11"/>
  <c r="P229" i="11"/>
  <c r="BI226" i="11"/>
  <c r="BH226" i="11"/>
  <c r="BG226" i="11"/>
  <c r="BF226" i="11"/>
  <c r="T226" i="11"/>
  <c r="R226" i="11"/>
  <c r="P226" i="11"/>
  <c r="BI223" i="11"/>
  <c r="BH223" i="11"/>
  <c r="BG223" i="11"/>
  <c r="BF223" i="11"/>
  <c r="T223" i="11"/>
  <c r="R223" i="11"/>
  <c r="P223" i="11"/>
  <c r="BI220" i="11"/>
  <c r="BH220" i="11"/>
  <c r="BG220" i="11"/>
  <c r="BF220" i="11"/>
  <c r="T220" i="11"/>
  <c r="R220" i="11"/>
  <c r="P220" i="11"/>
  <c r="BI217" i="11"/>
  <c r="BH217" i="11"/>
  <c r="BG217" i="11"/>
  <c r="BF217" i="11"/>
  <c r="T217" i="11"/>
  <c r="R217" i="11"/>
  <c r="P217" i="11"/>
  <c r="BI213" i="11"/>
  <c r="BH213" i="11"/>
  <c r="BG213" i="11"/>
  <c r="BF213" i="11"/>
  <c r="T213" i="11"/>
  <c r="R213" i="11"/>
  <c r="P213" i="11"/>
  <c r="BI210" i="11"/>
  <c r="BH210" i="11"/>
  <c r="BG210" i="11"/>
  <c r="BF210" i="11"/>
  <c r="T210" i="11"/>
  <c r="R210" i="11"/>
  <c r="P210" i="11"/>
  <c r="BI206" i="11"/>
  <c r="BH206" i="11"/>
  <c r="BG206" i="11"/>
  <c r="BF206" i="11"/>
  <c r="T206" i="11"/>
  <c r="R206" i="11"/>
  <c r="P206" i="11"/>
  <c r="BI202" i="11"/>
  <c r="BH202" i="11"/>
  <c r="BG202" i="11"/>
  <c r="BF202" i="11"/>
  <c r="T202" i="11"/>
  <c r="R202" i="11"/>
  <c r="P202" i="11"/>
  <c r="BI199" i="11"/>
  <c r="BH199" i="11"/>
  <c r="BG199" i="11"/>
  <c r="BF199" i="11"/>
  <c r="T199" i="11"/>
  <c r="R199" i="11"/>
  <c r="P199" i="11"/>
  <c r="BI196" i="11"/>
  <c r="BH196" i="11"/>
  <c r="BG196" i="11"/>
  <c r="BF196" i="11"/>
  <c r="T196" i="11"/>
  <c r="R196" i="11"/>
  <c r="P196" i="11"/>
  <c r="BI193" i="11"/>
  <c r="BH193" i="11"/>
  <c r="BG193" i="11"/>
  <c r="BF193" i="11"/>
  <c r="T193" i="11"/>
  <c r="R193" i="11"/>
  <c r="P193" i="11"/>
  <c r="BI190" i="11"/>
  <c r="BH190" i="11"/>
  <c r="BG190" i="11"/>
  <c r="BF190" i="11"/>
  <c r="T190" i="11"/>
  <c r="R190" i="11"/>
  <c r="P190" i="11"/>
  <c r="BI187" i="11"/>
  <c r="BH187" i="11"/>
  <c r="BG187" i="11"/>
  <c r="BF187" i="11"/>
  <c r="T187" i="11"/>
  <c r="R187" i="11"/>
  <c r="P187" i="11"/>
  <c r="BI184" i="11"/>
  <c r="BH184" i="11"/>
  <c r="BG184" i="11"/>
  <c r="BF184" i="11"/>
  <c r="T184" i="11"/>
  <c r="R184" i="11"/>
  <c r="P184" i="11"/>
  <c r="BI181" i="11"/>
  <c r="BH181" i="11"/>
  <c r="BG181" i="11"/>
  <c r="BF181" i="11"/>
  <c r="T181" i="11"/>
  <c r="R181" i="11"/>
  <c r="P181" i="11"/>
  <c r="BI178" i="11"/>
  <c r="BH178" i="11"/>
  <c r="BG178" i="11"/>
  <c r="BF178" i="11"/>
  <c r="T178" i="11"/>
  <c r="R178" i="11"/>
  <c r="P178" i="11"/>
  <c r="BI175" i="11"/>
  <c r="BH175" i="11"/>
  <c r="BG175" i="11"/>
  <c r="BF175" i="11"/>
  <c r="T175" i="11"/>
  <c r="R175" i="11"/>
  <c r="P175" i="11"/>
  <c r="BI172" i="11"/>
  <c r="BH172" i="11"/>
  <c r="BG172" i="11"/>
  <c r="BF172" i="11"/>
  <c r="T172" i="11"/>
  <c r="R172" i="11"/>
  <c r="P172" i="11"/>
  <c r="BI169" i="11"/>
  <c r="BH169" i="11"/>
  <c r="BG169" i="11"/>
  <c r="BF169" i="11"/>
  <c r="T169" i="11"/>
  <c r="R169" i="11"/>
  <c r="P169" i="11"/>
  <c r="BI166" i="11"/>
  <c r="BH166" i="11"/>
  <c r="BG166" i="11"/>
  <c r="BF166" i="11"/>
  <c r="T166" i="11"/>
  <c r="R166" i="11"/>
  <c r="P166" i="11"/>
  <c r="BI162" i="11"/>
  <c r="BH162" i="11"/>
  <c r="BG162" i="11"/>
  <c r="BF162" i="11"/>
  <c r="T162" i="11"/>
  <c r="R162" i="11"/>
  <c r="P162" i="11"/>
  <c r="BI160" i="11"/>
  <c r="BH160" i="11"/>
  <c r="BG160" i="11"/>
  <c r="BF160" i="11"/>
  <c r="T160" i="11"/>
  <c r="R160" i="11"/>
  <c r="P160" i="11"/>
  <c r="BI157" i="11"/>
  <c r="BH157" i="11"/>
  <c r="BG157" i="11"/>
  <c r="BF157" i="11"/>
  <c r="T157" i="11"/>
  <c r="R157" i="11"/>
  <c r="P157" i="11"/>
  <c r="BI155" i="11"/>
  <c r="BH155" i="11"/>
  <c r="BG155" i="11"/>
  <c r="BF155" i="11"/>
  <c r="T155" i="11"/>
  <c r="R155" i="11"/>
  <c r="P155" i="11"/>
  <c r="BI153" i="11"/>
  <c r="BH153" i="11"/>
  <c r="BG153" i="11"/>
  <c r="BF153" i="11"/>
  <c r="T153" i="11"/>
  <c r="R153" i="11"/>
  <c r="P153" i="11"/>
  <c r="BI150" i="11"/>
  <c r="BH150" i="11"/>
  <c r="BG150" i="11"/>
  <c r="BF150" i="11"/>
  <c r="T150" i="11"/>
  <c r="R150" i="11"/>
  <c r="P150" i="11"/>
  <c r="BI148" i="11"/>
  <c r="BH148" i="11"/>
  <c r="BG148" i="11"/>
  <c r="BF148" i="11"/>
  <c r="T148" i="11"/>
  <c r="R148" i="11"/>
  <c r="P148" i="11"/>
  <c r="BI145" i="11"/>
  <c r="BH145" i="11"/>
  <c r="BG145" i="11"/>
  <c r="BF145" i="11"/>
  <c r="T145" i="11"/>
  <c r="R145" i="11"/>
  <c r="P145" i="11"/>
  <c r="BI142" i="11"/>
  <c r="BH142" i="11"/>
  <c r="BG142" i="11"/>
  <c r="BF142" i="11"/>
  <c r="T142" i="11"/>
  <c r="R142" i="11"/>
  <c r="P142" i="11"/>
  <c r="BI138" i="11"/>
  <c r="BH138" i="11"/>
  <c r="BG138" i="11"/>
  <c r="BF138" i="11"/>
  <c r="T138" i="11"/>
  <c r="R138" i="11"/>
  <c r="P138" i="11"/>
  <c r="BI134" i="11"/>
  <c r="BH134" i="11"/>
  <c r="BG134" i="11"/>
  <c r="BF134" i="11"/>
  <c r="T134" i="11"/>
  <c r="R134" i="11"/>
  <c r="P134" i="11"/>
  <c r="BI131" i="11"/>
  <c r="BH131" i="11"/>
  <c r="BG131" i="11"/>
  <c r="BF131" i="11"/>
  <c r="T131" i="11"/>
  <c r="R131" i="11"/>
  <c r="P131" i="11"/>
  <c r="BI128" i="11"/>
  <c r="BH128" i="11"/>
  <c r="BG128" i="11"/>
  <c r="BF128" i="11"/>
  <c r="T128" i="11"/>
  <c r="R128" i="11"/>
  <c r="P128" i="11"/>
  <c r="BI124" i="11"/>
  <c r="BH124" i="11"/>
  <c r="BG124" i="11"/>
  <c r="BF124" i="11"/>
  <c r="T124" i="11"/>
  <c r="T123" i="11"/>
  <c r="R124" i="11"/>
  <c r="R123" i="11" s="1"/>
  <c r="P124" i="11"/>
  <c r="P123" i="11"/>
  <c r="J119" i="11"/>
  <c r="J118" i="11"/>
  <c r="F118" i="11"/>
  <c r="F116" i="11"/>
  <c r="E114" i="11"/>
  <c r="J92" i="11"/>
  <c r="J91" i="11"/>
  <c r="F91" i="11"/>
  <c r="F89" i="11"/>
  <c r="E87" i="11"/>
  <c r="J18" i="11"/>
  <c r="E18" i="11"/>
  <c r="F92" i="11"/>
  <c r="J17" i="11"/>
  <c r="J12" i="11"/>
  <c r="J116" i="11"/>
  <c r="E7" i="11"/>
  <c r="E85" i="11" s="1"/>
  <c r="J37" i="10"/>
  <c r="J36" i="10"/>
  <c r="AY103" i="1"/>
  <c r="J35" i="10"/>
  <c r="AX103" i="1" s="1"/>
  <c r="BI200" i="10"/>
  <c r="BH200" i="10"/>
  <c r="BG200" i="10"/>
  <c r="BF200" i="10"/>
  <c r="T200" i="10"/>
  <c r="R200" i="10"/>
  <c r="P200" i="10"/>
  <c r="BI197" i="10"/>
  <c r="BH197" i="10"/>
  <c r="BG197" i="10"/>
  <c r="BF197" i="10"/>
  <c r="T197" i="10"/>
  <c r="R197" i="10"/>
  <c r="P197" i="10"/>
  <c r="BI194" i="10"/>
  <c r="BH194" i="10"/>
  <c r="BG194" i="10"/>
  <c r="BF194" i="10"/>
  <c r="T194" i="10"/>
  <c r="R194" i="10"/>
  <c r="P194" i="10"/>
  <c r="BI191" i="10"/>
  <c r="BH191" i="10"/>
  <c r="BG191" i="10"/>
  <c r="BF191" i="10"/>
  <c r="T191" i="10"/>
  <c r="R191" i="10"/>
  <c r="P191" i="10"/>
  <c r="BI188" i="10"/>
  <c r="BH188" i="10"/>
  <c r="BG188" i="10"/>
  <c r="BF188" i="10"/>
  <c r="T188" i="10"/>
  <c r="R188" i="10"/>
  <c r="P188" i="10"/>
  <c r="BI185" i="10"/>
  <c r="BH185" i="10"/>
  <c r="BG185" i="10"/>
  <c r="BF185" i="10"/>
  <c r="T185" i="10"/>
  <c r="R185" i="10"/>
  <c r="P185" i="10"/>
  <c r="BI181" i="10"/>
  <c r="BH181" i="10"/>
  <c r="BG181" i="10"/>
  <c r="BF181" i="10"/>
  <c r="T181" i="10"/>
  <c r="R181" i="10"/>
  <c r="P181" i="10"/>
  <c r="BI178" i="10"/>
  <c r="BH178" i="10"/>
  <c r="BG178" i="10"/>
  <c r="BF178" i="10"/>
  <c r="T178" i="10"/>
  <c r="R178" i="10"/>
  <c r="P178" i="10"/>
  <c r="BI175" i="10"/>
  <c r="BH175" i="10"/>
  <c r="BG175" i="10"/>
  <c r="BF175" i="10"/>
  <c r="T175" i="10"/>
  <c r="R175" i="10"/>
  <c r="P175" i="10"/>
  <c r="BI172" i="10"/>
  <c r="BH172" i="10"/>
  <c r="BG172" i="10"/>
  <c r="BF172" i="10"/>
  <c r="T172" i="10"/>
  <c r="R172" i="10"/>
  <c r="P172" i="10"/>
  <c r="BI169" i="10"/>
  <c r="BH169" i="10"/>
  <c r="BG169" i="10"/>
  <c r="BF169" i="10"/>
  <c r="T169" i="10"/>
  <c r="R169" i="10"/>
  <c r="P169" i="10"/>
  <c r="BI166" i="10"/>
  <c r="BH166" i="10"/>
  <c r="BG166" i="10"/>
  <c r="BF166" i="10"/>
  <c r="T166" i="10"/>
  <c r="R166" i="10"/>
  <c r="P166" i="10"/>
  <c r="BI163" i="10"/>
  <c r="BH163" i="10"/>
  <c r="BG163" i="10"/>
  <c r="BF163" i="10"/>
  <c r="T163" i="10"/>
  <c r="R163" i="10"/>
  <c r="P163" i="10"/>
  <c r="BI160" i="10"/>
  <c r="BH160" i="10"/>
  <c r="BG160" i="10"/>
  <c r="BF160" i="10"/>
  <c r="T160" i="10"/>
  <c r="R160" i="10"/>
  <c r="P160" i="10"/>
  <c r="BI157" i="10"/>
  <c r="BH157" i="10"/>
  <c r="BG157" i="10"/>
  <c r="BF157" i="10"/>
  <c r="T157" i="10"/>
  <c r="R157" i="10"/>
  <c r="P157" i="10"/>
  <c r="BI154" i="10"/>
  <c r="BH154" i="10"/>
  <c r="BG154" i="10"/>
  <c r="BF154" i="10"/>
  <c r="T154" i="10"/>
  <c r="R154" i="10"/>
  <c r="P154" i="10"/>
  <c r="BI151" i="10"/>
  <c r="BH151" i="10"/>
  <c r="BG151" i="10"/>
  <c r="BF151" i="10"/>
  <c r="T151" i="10"/>
  <c r="R151" i="10"/>
  <c r="P151" i="10"/>
  <c r="BI148" i="10"/>
  <c r="BH148" i="10"/>
  <c r="BG148" i="10"/>
  <c r="BF148" i="10"/>
  <c r="T148" i="10"/>
  <c r="R148" i="10"/>
  <c r="P148" i="10"/>
  <c r="BI145" i="10"/>
  <c r="BH145" i="10"/>
  <c r="BG145" i="10"/>
  <c r="BF145" i="10"/>
  <c r="T145" i="10"/>
  <c r="R145" i="10"/>
  <c r="P145" i="10"/>
  <c r="BI141" i="10"/>
  <c r="BH141" i="10"/>
  <c r="BG141" i="10"/>
  <c r="BF141" i="10"/>
  <c r="T141" i="10"/>
  <c r="T140" i="10" s="1"/>
  <c r="R141" i="10"/>
  <c r="R140" i="10"/>
  <c r="P141" i="10"/>
  <c r="P140" i="10" s="1"/>
  <c r="BI137" i="10"/>
  <c r="BH137" i="10"/>
  <c r="BG137" i="10"/>
  <c r="BF137" i="10"/>
  <c r="T137" i="10"/>
  <c r="R137" i="10"/>
  <c r="P137" i="10"/>
  <c r="BI133" i="10"/>
  <c r="BH133" i="10"/>
  <c r="BG133" i="10"/>
  <c r="BF133" i="10"/>
  <c r="T133" i="10"/>
  <c r="R133" i="10"/>
  <c r="P133" i="10"/>
  <c r="BI130" i="10"/>
  <c r="BH130" i="10"/>
  <c r="BG130" i="10"/>
  <c r="BF130" i="10"/>
  <c r="T130" i="10"/>
  <c r="R130" i="10"/>
  <c r="P130" i="10"/>
  <c r="BI127" i="10"/>
  <c r="BH127" i="10"/>
  <c r="BG127" i="10"/>
  <c r="BF127" i="10"/>
  <c r="T127" i="10"/>
  <c r="R127" i="10"/>
  <c r="P127" i="10"/>
  <c r="BI123" i="10"/>
  <c r="BH123" i="10"/>
  <c r="BG123" i="10"/>
  <c r="BF123" i="10"/>
  <c r="T123" i="10"/>
  <c r="T122" i="10"/>
  <c r="R123" i="10"/>
  <c r="R122" i="10" s="1"/>
  <c r="P123" i="10"/>
  <c r="P122" i="10"/>
  <c r="J118" i="10"/>
  <c r="J117" i="10"/>
  <c r="F117" i="10"/>
  <c r="F115" i="10"/>
  <c r="E113" i="10"/>
  <c r="J92" i="10"/>
  <c r="J91" i="10"/>
  <c r="F91" i="10"/>
  <c r="F89" i="10"/>
  <c r="E87" i="10"/>
  <c r="J18" i="10"/>
  <c r="E18" i="10"/>
  <c r="F92" i="10" s="1"/>
  <c r="J17" i="10"/>
  <c r="J12" i="10"/>
  <c r="J115" i="10"/>
  <c r="E7" i="10"/>
  <c r="E111" i="10" s="1"/>
  <c r="J37" i="9"/>
  <c r="J36" i="9"/>
  <c r="AY102" i="1" s="1"/>
  <c r="J35" i="9"/>
  <c r="AX102" i="1"/>
  <c r="BI235" i="9"/>
  <c r="BH235" i="9"/>
  <c r="BG235" i="9"/>
  <c r="BF235" i="9"/>
  <c r="T235" i="9"/>
  <c r="R235" i="9"/>
  <c r="P235" i="9"/>
  <c r="BI233" i="9"/>
  <c r="BH233" i="9"/>
  <c r="BG233" i="9"/>
  <c r="BF233" i="9"/>
  <c r="T233" i="9"/>
  <c r="R233" i="9"/>
  <c r="P233" i="9"/>
  <c r="BI230" i="9"/>
  <c r="BH230" i="9"/>
  <c r="BG230" i="9"/>
  <c r="BF230" i="9"/>
  <c r="T230" i="9"/>
  <c r="T229" i="9" s="1"/>
  <c r="R230" i="9"/>
  <c r="R229" i="9" s="1"/>
  <c r="P230" i="9"/>
  <c r="P229" i="9"/>
  <c r="BI226" i="9"/>
  <c r="BH226" i="9"/>
  <c r="BG226" i="9"/>
  <c r="BF226" i="9"/>
  <c r="T226" i="9"/>
  <c r="R226" i="9"/>
  <c r="P226" i="9"/>
  <c r="BI223" i="9"/>
  <c r="BH223" i="9"/>
  <c r="BG223" i="9"/>
  <c r="BF223" i="9"/>
  <c r="T223" i="9"/>
  <c r="R223" i="9"/>
  <c r="P223" i="9"/>
  <c r="BI220" i="9"/>
  <c r="BH220" i="9"/>
  <c r="BG220" i="9"/>
  <c r="BF220" i="9"/>
  <c r="T220" i="9"/>
  <c r="R220" i="9"/>
  <c r="P220" i="9"/>
  <c r="BI217" i="9"/>
  <c r="BH217" i="9"/>
  <c r="BG217" i="9"/>
  <c r="BF217" i="9"/>
  <c r="T217" i="9"/>
  <c r="R217" i="9"/>
  <c r="P217" i="9"/>
  <c r="BI214" i="9"/>
  <c r="BH214" i="9"/>
  <c r="BG214" i="9"/>
  <c r="BF214" i="9"/>
  <c r="T214" i="9"/>
  <c r="R214" i="9"/>
  <c r="P214" i="9"/>
  <c r="BI211" i="9"/>
  <c r="BH211" i="9"/>
  <c r="BG211" i="9"/>
  <c r="BF211" i="9"/>
  <c r="T211" i="9"/>
  <c r="R211" i="9"/>
  <c r="P211" i="9"/>
  <c r="BI207" i="9"/>
  <c r="BH207" i="9"/>
  <c r="BG207" i="9"/>
  <c r="BF207" i="9"/>
  <c r="T207" i="9"/>
  <c r="R207" i="9"/>
  <c r="P207" i="9"/>
  <c r="BI204" i="9"/>
  <c r="BH204" i="9"/>
  <c r="BG204" i="9"/>
  <c r="BF204" i="9"/>
  <c r="T204" i="9"/>
  <c r="R204" i="9"/>
  <c r="P204" i="9"/>
  <c r="BI201" i="9"/>
  <c r="BH201" i="9"/>
  <c r="BG201" i="9"/>
  <c r="BF201" i="9"/>
  <c r="T201" i="9"/>
  <c r="R201" i="9"/>
  <c r="P201" i="9"/>
  <c r="BI198" i="9"/>
  <c r="BH198" i="9"/>
  <c r="BG198" i="9"/>
  <c r="BF198" i="9"/>
  <c r="T198" i="9"/>
  <c r="R198" i="9"/>
  <c r="P198" i="9"/>
  <c r="BI195" i="9"/>
  <c r="BH195" i="9"/>
  <c r="BG195" i="9"/>
  <c r="BF195" i="9"/>
  <c r="T195" i="9"/>
  <c r="R195" i="9"/>
  <c r="P195" i="9"/>
  <c r="BI192" i="9"/>
  <c r="BH192" i="9"/>
  <c r="BG192" i="9"/>
  <c r="BF192" i="9"/>
  <c r="T192" i="9"/>
  <c r="R192" i="9"/>
  <c r="P192" i="9"/>
  <c r="BI189" i="9"/>
  <c r="BH189" i="9"/>
  <c r="BG189" i="9"/>
  <c r="BF189" i="9"/>
  <c r="T189" i="9"/>
  <c r="R189" i="9"/>
  <c r="P189" i="9"/>
  <c r="BI186" i="9"/>
  <c r="BH186" i="9"/>
  <c r="BG186" i="9"/>
  <c r="BF186" i="9"/>
  <c r="T186" i="9"/>
  <c r="R186" i="9"/>
  <c r="P186" i="9"/>
  <c r="BI183" i="9"/>
  <c r="BH183" i="9"/>
  <c r="BG183" i="9"/>
  <c r="BF183" i="9"/>
  <c r="T183" i="9"/>
  <c r="R183" i="9"/>
  <c r="P183" i="9"/>
  <c r="BI180" i="9"/>
  <c r="BH180" i="9"/>
  <c r="BG180" i="9"/>
  <c r="BF180" i="9"/>
  <c r="T180" i="9"/>
  <c r="R180" i="9"/>
  <c r="P180" i="9"/>
  <c r="BI177" i="9"/>
  <c r="BH177" i="9"/>
  <c r="BG177" i="9"/>
  <c r="BF177" i="9"/>
  <c r="T177" i="9"/>
  <c r="R177" i="9"/>
  <c r="P177" i="9"/>
  <c r="BI174" i="9"/>
  <c r="BH174" i="9"/>
  <c r="BG174" i="9"/>
  <c r="BF174" i="9"/>
  <c r="T174" i="9"/>
  <c r="R174" i="9"/>
  <c r="P174" i="9"/>
  <c r="BI171" i="9"/>
  <c r="BH171" i="9"/>
  <c r="BG171" i="9"/>
  <c r="BF171" i="9"/>
  <c r="T171" i="9"/>
  <c r="R171" i="9"/>
  <c r="P171" i="9"/>
  <c r="BI167" i="9"/>
  <c r="BH167" i="9"/>
  <c r="BG167" i="9"/>
  <c r="BF167" i="9"/>
  <c r="T167" i="9"/>
  <c r="T166" i="9" s="1"/>
  <c r="R167" i="9"/>
  <c r="R166" i="9" s="1"/>
  <c r="P167" i="9"/>
  <c r="P166" i="9" s="1"/>
  <c r="BI163" i="9"/>
  <c r="BH163" i="9"/>
  <c r="BG163" i="9"/>
  <c r="BF163" i="9"/>
  <c r="T163" i="9"/>
  <c r="R163" i="9"/>
  <c r="P163" i="9"/>
  <c r="BI160" i="9"/>
  <c r="BH160" i="9"/>
  <c r="BG160" i="9"/>
  <c r="BF160" i="9"/>
  <c r="T160" i="9"/>
  <c r="R160" i="9"/>
  <c r="P160" i="9"/>
  <c r="BI157" i="9"/>
  <c r="BH157" i="9"/>
  <c r="BG157" i="9"/>
  <c r="BF157" i="9"/>
  <c r="T157" i="9"/>
  <c r="R157" i="9"/>
  <c r="P157" i="9"/>
  <c r="BI153" i="9"/>
  <c r="BH153" i="9"/>
  <c r="BG153" i="9"/>
  <c r="BF153" i="9"/>
  <c r="T153" i="9"/>
  <c r="R153" i="9"/>
  <c r="P153" i="9"/>
  <c r="BI150" i="9"/>
  <c r="BH150" i="9"/>
  <c r="BG150" i="9"/>
  <c r="BF150" i="9"/>
  <c r="T150" i="9"/>
  <c r="R150" i="9"/>
  <c r="P150" i="9"/>
  <c r="BI147" i="9"/>
  <c r="BH147" i="9"/>
  <c r="BG147" i="9"/>
  <c r="BF147" i="9"/>
  <c r="T147" i="9"/>
  <c r="R147" i="9"/>
  <c r="P147" i="9"/>
  <c r="BI143" i="9"/>
  <c r="BH143" i="9"/>
  <c r="BG143" i="9"/>
  <c r="BF143" i="9"/>
  <c r="T143" i="9"/>
  <c r="R143" i="9"/>
  <c r="P143" i="9"/>
  <c r="BI139" i="9"/>
  <c r="BH139" i="9"/>
  <c r="BG139" i="9"/>
  <c r="BF139" i="9"/>
  <c r="T139" i="9"/>
  <c r="R139" i="9"/>
  <c r="P139" i="9"/>
  <c r="BI136" i="9"/>
  <c r="BH136" i="9"/>
  <c r="BG136" i="9"/>
  <c r="BF136" i="9"/>
  <c r="T136" i="9"/>
  <c r="R136" i="9"/>
  <c r="P136" i="9"/>
  <c r="BI133" i="9"/>
  <c r="BH133" i="9"/>
  <c r="BG133" i="9"/>
  <c r="BF133" i="9"/>
  <c r="T133" i="9"/>
  <c r="R133" i="9"/>
  <c r="P133" i="9"/>
  <c r="BI130" i="9"/>
  <c r="BH130" i="9"/>
  <c r="BG130" i="9"/>
  <c r="BF130" i="9"/>
  <c r="T130" i="9"/>
  <c r="R130" i="9"/>
  <c r="P130" i="9"/>
  <c r="BI127" i="9"/>
  <c r="BH127" i="9"/>
  <c r="BG127" i="9"/>
  <c r="BF127" i="9"/>
  <c r="T127" i="9"/>
  <c r="R127" i="9"/>
  <c r="P127" i="9"/>
  <c r="J122" i="9"/>
  <c r="J121" i="9"/>
  <c r="F121" i="9"/>
  <c r="F119" i="9"/>
  <c r="E117" i="9"/>
  <c r="J92" i="9"/>
  <c r="J91" i="9"/>
  <c r="F91" i="9"/>
  <c r="F89" i="9"/>
  <c r="E87" i="9"/>
  <c r="J18" i="9"/>
  <c r="E18" i="9"/>
  <c r="F122" i="9"/>
  <c r="J17" i="9"/>
  <c r="J12" i="9"/>
  <c r="J119" i="9" s="1"/>
  <c r="E7" i="9"/>
  <c r="E85" i="9" s="1"/>
  <c r="J37" i="8"/>
  <c r="J36" i="8"/>
  <c r="AY101" i="1"/>
  <c r="J35" i="8"/>
  <c r="AX101" i="1"/>
  <c r="BI232" i="8"/>
  <c r="BH232" i="8"/>
  <c r="BG232" i="8"/>
  <c r="BF232" i="8"/>
  <c r="T232" i="8"/>
  <c r="R232" i="8"/>
  <c r="P232" i="8"/>
  <c r="BI229" i="8"/>
  <c r="BH229" i="8"/>
  <c r="BG229" i="8"/>
  <c r="BF229" i="8"/>
  <c r="T229" i="8"/>
  <c r="R229" i="8"/>
  <c r="P229" i="8"/>
  <c r="BI226" i="8"/>
  <c r="BH226" i="8"/>
  <c r="BG226" i="8"/>
  <c r="BF226" i="8"/>
  <c r="T226" i="8"/>
  <c r="R226" i="8"/>
  <c r="P226" i="8"/>
  <c r="BI223" i="8"/>
  <c r="BH223" i="8"/>
  <c r="BG223" i="8"/>
  <c r="BF223" i="8"/>
  <c r="T223" i="8"/>
  <c r="R223" i="8"/>
  <c r="P223" i="8"/>
  <c r="BI220" i="8"/>
  <c r="BH220" i="8"/>
  <c r="BG220" i="8"/>
  <c r="BF220" i="8"/>
  <c r="T220" i="8"/>
  <c r="R220" i="8"/>
  <c r="P220" i="8"/>
  <c r="BI217" i="8"/>
  <c r="BH217" i="8"/>
  <c r="BG217" i="8"/>
  <c r="BF217" i="8"/>
  <c r="T217" i="8"/>
  <c r="R217" i="8"/>
  <c r="P217" i="8"/>
  <c r="BI213" i="8"/>
  <c r="BH213" i="8"/>
  <c r="BG213" i="8"/>
  <c r="BF213" i="8"/>
  <c r="T213" i="8"/>
  <c r="R213" i="8"/>
  <c r="P213" i="8"/>
  <c r="BI210" i="8"/>
  <c r="BH210" i="8"/>
  <c r="BG210" i="8"/>
  <c r="BF210" i="8"/>
  <c r="T210" i="8"/>
  <c r="R210" i="8"/>
  <c r="P210" i="8"/>
  <c r="BI206" i="8"/>
  <c r="BH206" i="8"/>
  <c r="BG206" i="8"/>
  <c r="BF206" i="8"/>
  <c r="T206" i="8"/>
  <c r="R206" i="8"/>
  <c r="P206" i="8"/>
  <c r="BI202" i="8"/>
  <c r="BH202" i="8"/>
  <c r="BG202" i="8"/>
  <c r="BF202" i="8"/>
  <c r="T202" i="8"/>
  <c r="R202" i="8"/>
  <c r="P202" i="8"/>
  <c r="BI199" i="8"/>
  <c r="BH199" i="8"/>
  <c r="BG199" i="8"/>
  <c r="BF199" i="8"/>
  <c r="T199" i="8"/>
  <c r="R199" i="8"/>
  <c r="P199" i="8"/>
  <c r="BI196" i="8"/>
  <c r="BH196" i="8"/>
  <c r="BG196" i="8"/>
  <c r="BF196" i="8"/>
  <c r="T196" i="8"/>
  <c r="R196" i="8"/>
  <c r="P196" i="8"/>
  <c r="BI193" i="8"/>
  <c r="BH193" i="8"/>
  <c r="BG193" i="8"/>
  <c r="BF193" i="8"/>
  <c r="T193" i="8"/>
  <c r="R193" i="8"/>
  <c r="P193" i="8"/>
  <c r="BI190" i="8"/>
  <c r="BH190" i="8"/>
  <c r="BG190" i="8"/>
  <c r="BF190" i="8"/>
  <c r="T190" i="8"/>
  <c r="R190" i="8"/>
  <c r="P190" i="8"/>
  <c r="BI187" i="8"/>
  <c r="BH187" i="8"/>
  <c r="BG187" i="8"/>
  <c r="BF187" i="8"/>
  <c r="T187" i="8"/>
  <c r="R187" i="8"/>
  <c r="P187" i="8"/>
  <c r="BI184" i="8"/>
  <c r="BH184" i="8"/>
  <c r="BG184" i="8"/>
  <c r="BF184" i="8"/>
  <c r="T184" i="8"/>
  <c r="R184" i="8"/>
  <c r="P184" i="8"/>
  <c r="BI181" i="8"/>
  <c r="BH181" i="8"/>
  <c r="BG181" i="8"/>
  <c r="BF181" i="8"/>
  <c r="T181" i="8"/>
  <c r="R181" i="8"/>
  <c r="P181" i="8"/>
  <c r="BI178" i="8"/>
  <c r="BH178" i="8"/>
  <c r="BG178" i="8"/>
  <c r="BF178" i="8"/>
  <c r="T178" i="8"/>
  <c r="R178" i="8"/>
  <c r="P178" i="8"/>
  <c r="BI175" i="8"/>
  <c r="BH175" i="8"/>
  <c r="BG175" i="8"/>
  <c r="BF175" i="8"/>
  <c r="T175" i="8"/>
  <c r="R175" i="8"/>
  <c r="P175" i="8"/>
  <c r="BI172" i="8"/>
  <c r="BH172" i="8"/>
  <c r="BG172" i="8"/>
  <c r="BF172" i="8"/>
  <c r="T172" i="8"/>
  <c r="R172" i="8"/>
  <c r="P172" i="8"/>
  <c r="BI169" i="8"/>
  <c r="BH169" i="8"/>
  <c r="BG169" i="8"/>
  <c r="BF169" i="8"/>
  <c r="T169" i="8"/>
  <c r="R169" i="8"/>
  <c r="P169" i="8"/>
  <c r="BI166" i="8"/>
  <c r="BH166" i="8"/>
  <c r="BG166" i="8"/>
  <c r="BF166" i="8"/>
  <c r="T166" i="8"/>
  <c r="R166" i="8"/>
  <c r="P166" i="8"/>
  <c r="BI162" i="8"/>
  <c r="BH162" i="8"/>
  <c r="BG162" i="8"/>
  <c r="BF162" i="8"/>
  <c r="T162" i="8"/>
  <c r="R162" i="8"/>
  <c r="P162" i="8"/>
  <c r="BI160" i="8"/>
  <c r="BH160" i="8"/>
  <c r="BG160" i="8"/>
  <c r="BF160" i="8"/>
  <c r="T160" i="8"/>
  <c r="R160" i="8"/>
  <c r="P160" i="8"/>
  <c r="BI157" i="8"/>
  <c r="BH157" i="8"/>
  <c r="BG157" i="8"/>
  <c r="BF157" i="8"/>
  <c r="T157" i="8"/>
  <c r="R157" i="8"/>
  <c r="P157" i="8"/>
  <c r="BI155" i="8"/>
  <c r="BH155" i="8"/>
  <c r="BG155" i="8"/>
  <c r="BF155" i="8"/>
  <c r="T155" i="8"/>
  <c r="R155" i="8"/>
  <c r="P155" i="8"/>
  <c r="BI153" i="8"/>
  <c r="BH153" i="8"/>
  <c r="BG153" i="8"/>
  <c r="BF153" i="8"/>
  <c r="T153" i="8"/>
  <c r="R153" i="8"/>
  <c r="P153" i="8"/>
  <c r="BI150" i="8"/>
  <c r="BH150" i="8"/>
  <c r="BG150" i="8"/>
  <c r="BF150" i="8"/>
  <c r="T150" i="8"/>
  <c r="R150" i="8"/>
  <c r="P150" i="8"/>
  <c r="BI148" i="8"/>
  <c r="BH148" i="8"/>
  <c r="BG148" i="8"/>
  <c r="BF148" i="8"/>
  <c r="T148" i="8"/>
  <c r="R148" i="8"/>
  <c r="P148" i="8"/>
  <c r="BI145" i="8"/>
  <c r="BH145" i="8"/>
  <c r="BG145" i="8"/>
  <c r="BF145" i="8"/>
  <c r="T145" i="8"/>
  <c r="R145" i="8"/>
  <c r="P145" i="8"/>
  <c r="BI142" i="8"/>
  <c r="BH142" i="8"/>
  <c r="BG142" i="8"/>
  <c r="BF142" i="8"/>
  <c r="T142" i="8"/>
  <c r="R142" i="8"/>
  <c r="P142" i="8"/>
  <c r="BI138" i="8"/>
  <c r="BH138" i="8"/>
  <c r="BG138" i="8"/>
  <c r="BF138" i="8"/>
  <c r="T138" i="8"/>
  <c r="R138" i="8"/>
  <c r="P138" i="8"/>
  <c r="BI134" i="8"/>
  <c r="BH134" i="8"/>
  <c r="BG134" i="8"/>
  <c r="BF134" i="8"/>
  <c r="T134" i="8"/>
  <c r="R134" i="8"/>
  <c r="P134" i="8"/>
  <c r="BI131" i="8"/>
  <c r="BH131" i="8"/>
  <c r="BG131" i="8"/>
  <c r="BF131" i="8"/>
  <c r="T131" i="8"/>
  <c r="R131" i="8"/>
  <c r="P131" i="8"/>
  <c r="BI128" i="8"/>
  <c r="BH128" i="8"/>
  <c r="BG128" i="8"/>
  <c r="BF128" i="8"/>
  <c r="T128" i="8"/>
  <c r="R128" i="8"/>
  <c r="P128" i="8"/>
  <c r="BI124" i="8"/>
  <c r="BH124" i="8"/>
  <c r="BG124" i="8"/>
  <c r="BF124" i="8"/>
  <c r="T124" i="8"/>
  <c r="T123" i="8" s="1"/>
  <c r="R124" i="8"/>
  <c r="R123" i="8" s="1"/>
  <c r="P124" i="8"/>
  <c r="P123" i="8"/>
  <c r="J119" i="8"/>
  <c r="J118" i="8"/>
  <c r="F118" i="8"/>
  <c r="F116" i="8"/>
  <c r="E114" i="8"/>
  <c r="J92" i="8"/>
  <c r="J91" i="8"/>
  <c r="F91" i="8"/>
  <c r="F89" i="8"/>
  <c r="E87" i="8"/>
  <c r="J18" i="8"/>
  <c r="E18" i="8"/>
  <c r="F119" i="8" s="1"/>
  <c r="J17" i="8"/>
  <c r="J12" i="8"/>
  <c r="J89" i="8"/>
  <c r="E7" i="8"/>
  <c r="E85" i="8" s="1"/>
  <c r="J37" i="7"/>
  <c r="J36" i="7"/>
  <c r="AY100" i="1" s="1"/>
  <c r="J35" i="7"/>
  <c r="AX100" i="1"/>
  <c r="BI200" i="7"/>
  <c r="BH200" i="7"/>
  <c r="BG200" i="7"/>
  <c r="BF200" i="7"/>
  <c r="T200" i="7"/>
  <c r="R200" i="7"/>
  <c r="P200" i="7"/>
  <c r="BI197" i="7"/>
  <c r="BH197" i="7"/>
  <c r="BG197" i="7"/>
  <c r="BF197" i="7"/>
  <c r="T197" i="7"/>
  <c r="R197" i="7"/>
  <c r="P197" i="7"/>
  <c r="BI194" i="7"/>
  <c r="BH194" i="7"/>
  <c r="BG194" i="7"/>
  <c r="BF194" i="7"/>
  <c r="T194" i="7"/>
  <c r="R194" i="7"/>
  <c r="P194" i="7"/>
  <c r="BI191" i="7"/>
  <c r="BH191" i="7"/>
  <c r="BG191" i="7"/>
  <c r="BF191" i="7"/>
  <c r="T191" i="7"/>
  <c r="R191" i="7"/>
  <c r="P191" i="7"/>
  <c r="BI188" i="7"/>
  <c r="BH188" i="7"/>
  <c r="BG188" i="7"/>
  <c r="BF188" i="7"/>
  <c r="T188" i="7"/>
  <c r="R188" i="7"/>
  <c r="P188" i="7"/>
  <c r="BI185" i="7"/>
  <c r="BH185" i="7"/>
  <c r="BG185" i="7"/>
  <c r="BF185" i="7"/>
  <c r="T185" i="7"/>
  <c r="R185" i="7"/>
  <c r="P185" i="7"/>
  <c r="BI181" i="7"/>
  <c r="BH181" i="7"/>
  <c r="BG181" i="7"/>
  <c r="BF181" i="7"/>
  <c r="T181" i="7"/>
  <c r="R181" i="7"/>
  <c r="P181" i="7"/>
  <c r="BI178" i="7"/>
  <c r="BH178" i="7"/>
  <c r="BG178" i="7"/>
  <c r="BF178" i="7"/>
  <c r="T178" i="7"/>
  <c r="R178" i="7"/>
  <c r="P178" i="7"/>
  <c r="BI175" i="7"/>
  <c r="BH175" i="7"/>
  <c r="BG175" i="7"/>
  <c r="BF175" i="7"/>
  <c r="T175" i="7"/>
  <c r="R175" i="7"/>
  <c r="P175" i="7"/>
  <c r="BI172" i="7"/>
  <c r="BH172" i="7"/>
  <c r="BG172" i="7"/>
  <c r="BF172" i="7"/>
  <c r="T172" i="7"/>
  <c r="R172" i="7"/>
  <c r="P172" i="7"/>
  <c r="BI169" i="7"/>
  <c r="BH169" i="7"/>
  <c r="BG169" i="7"/>
  <c r="BF169" i="7"/>
  <c r="T169" i="7"/>
  <c r="R169" i="7"/>
  <c r="P169" i="7"/>
  <c r="BI166" i="7"/>
  <c r="BH166" i="7"/>
  <c r="BG166" i="7"/>
  <c r="BF166" i="7"/>
  <c r="T166" i="7"/>
  <c r="R166" i="7"/>
  <c r="P166" i="7"/>
  <c r="BI163" i="7"/>
  <c r="BH163" i="7"/>
  <c r="BG163" i="7"/>
  <c r="BF163" i="7"/>
  <c r="T163" i="7"/>
  <c r="R163" i="7"/>
  <c r="P163" i="7"/>
  <c r="BI160" i="7"/>
  <c r="BH160" i="7"/>
  <c r="BG160" i="7"/>
  <c r="BF160" i="7"/>
  <c r="T160" i="7"/>
  <c r="R160" i="7"/>
  <c r="P160" i="7"/>
  <c r="BI157" i="7"/>
  <c r="BH157" i="7"/>
  <c r="BG157" i="7"/>
  <c r="BF157" i="7"/>
  <c r="T157" i="7"/>
  <c r="R157" i="7"/>
  <c r="P157" i="7"/>
  <c r="BI154" i="7"/>
  <c r="BH154" i="7"/>
  <c r="BG154" i="7"/>
  <c r="BF154" i="7"/>
  <c r="T154" i="7"/>
  <c r="R154" i="7"/>
  <c r="P154" i="7"/>
  <c r="BI151" i="7"/>
  <c r="BH151" i="7"/>
  <c r="BG151" i="7"/>
  <c r="BF151" i="7"/>
  <c r="T151" i="7"/>
  <c r="R151" i="7"/>
  <c r="P151" i="7"/>
  <c r="BI148" i="7"/>
  <c r="BH148" i="7"/>
  <c r="BG148" i="7"/>
  <c r="BF148" i="7"/>
  <c r="T148" i="7"/>
  <c r="R148" i="7"/>
  <c r="P148" i="7"/>
  <c r="BI145" i="7"/>
  <c r="BH145" i="7"/>
  <c r="BG145" i="7"/>
  <c r="BF145" i="7"/>
  <c r="T145" i="7"/>
  <c r="R145" i="7"/>
  <c r="P145" i="7"/>
  <c r="BI141" i="7"/>
  <c r="BH141" i="7"/>
  <c r="BG141" i="7"/>
  <c r="BF141" i="7"/>
  <c r="T141" i="7"/>
  <c r="T140" i="7" s="1"/>
  <c r="R141" i="7"/>
  <c r="R140" i="7" s="1"/>
  <c r="P141" i="7"/>
  <c r="P140" i="7" s="1"/>
  <c r="BI137" i="7"/>
  <c r="BH137" i="7"/>
  <c r="BG137" i="7"/>
  <c r="BF137" i="7"/>
  <c r="T137" i="7"/>
  <c r="R137" i="7"/>
  <c r="P137" i="7"/>
  <c r="BI133" i="7"/>
  <c r="BH133" i="7"/>
  <c r="BG133" i="7"/>
  <c r="BF133" i="7"/>
  <c r="T133" i="7"/>
  <c r="R133" i="7"/>
  <c r="P133" i="7"/>
  <c r="BI130" i="7"/>
  <c r="BH130" i="7"/>
  <c r="BG130" i="7"/>
  <c r="BF130" i="7"/>
  <c r="T130" i="7"/>
  <c r="R130" i="7"/>
  <c r="P130" i="7"/>
  <c r="BI127" i="7"/>
  <c r="BH127" i="7"/>
  <c r="BG127" i="7"/>
  <c r="BF127" i="7"/>
  <c r="T127" i="7"/>
  <c r="R127" i="7"/>
  <c r="P127" i="7"/>
  <c r="BI123" i="7"/>
  <c r="BH123" i="7"/>
  <c r="BG123" i="7"/>
  <c r="BF123" i="7"/>
  <c r="T123" i="7"/>
  <c r="T122" i="7"/>
  <c r="R123" i="7"/>
  <c r="R122" i="7" s="1"/>
  <c r="P123" i="7"/>
  <c r="P122" i="7" s="1"/>
  <c r="J118" i="7"/>
  <c r="J117" i="7"/>
  <c r="F117" i="7"/>
  <c r="F115" i="7"/>
  <c r="E113" i="7"/>
  <c r="J92" i="7"/>
  <c r="J91" i="7"/>
  <c r="F91" i="7"/>
  <c r="F89" i="7"/>
  <c r="E87" i="7"/>
  <c r="J18" i="7"/>
  <c r="E18" i="7"/>
  <c r="F92" i="7"/>
  <c r="J17" i="7"/>
  <c r="J12" i="7"/>
  <c r="J115" i="7" s="1"/>
  <c r="E7" i="7"/>
  <c r="E85" i="7" s="1"/>
  <c r="J37" i="6"/>
  <c r="J36" i="6"/>
  <c r="AY99" i="1"/>
  <c r="J35" i="6"/>
  <c r="AX99" i="1" s="1"/>
  <c r="BI235" i="6"/>
  <c r="BH235" i="6"/>
  <c r="BG235" i="6"/>
  <c r="BF235" i="6"/>
  <c r="T235" i="6"/>
  <c r="R235" i="6"/>
  <c r="P235" i="6"/>
  <c r="BI233" i="6"/>
  <c r="BH233" i="6"/>
  <c r="BG233" i="6"/>
  <c r="BF233" i="6"/>
  <c r="T233" i="6"/>
  <c r="R233" i="6"/>
  <c r="P233" i="6"/>
  <c r="BI230" i="6"/>
  <c r="BH230" i="6"/>
  <c r="BG230" i="6"/>
  <c r="BF230" i="6"/>
  <c r="T230" i="6"/>
  <c r="T229" i="6" s="1"/>
  <c r="R230" i="6"/>
  <c r="R229" i="6"/>
  <c r="P230" i="6"/>
  <c r="P229" i="6" s="1"/>
  <c r="BI226" i="6"/>
  <c r="BH226" i="6"/>
  <c r="BG226" i="6"/>
  <c r="BF226" i="6"/>
  <c r="T226" i="6"/>
  <c r="R226" i="6"/>
  <c r="P226" i="6"/>
  <c r="BI223" i="6"/>
  <c r="BH223" i="6"/>
  <c r="BG223" i="6"/>
  <c r="BF223" i="6"/>
  <c r="T223" i="6"/>
  <c r="R223" i="6"/>
  <c r="P223" i="6"/>
  <c r="BI220" i="6"/>
  <c r="BH220" i="6"/>
  <c r="BG220" i="6"/>
  <c r="BF220" i="6"/>
  <c r="T220" i="6"/>
  <c r="R220" i="6"/>
  <c r="P220" i="6"/>
  <c r="BI217" i="6"/>
  <c r="BH217" i="6"/>
  <c r="BG217" i="6"/>
  <c r="BF217" i="6"/>
  <c r="T217" i="6"/>
  <c r="R217" i="6"/>
  <c r="P217" i="6"/>
  <c r="BI214" i="6"/>
  <c r="BH214" i="6"/>
  <c r="BG214" i="6"/>
  <c r="BF214" i="6"/>
  <c r="T214" i="6"/>
  <c r="R214" i="6"/>
  <c r="P214" i="6"/>
  <c r="BI211" i="6"/>
  <c r="BH211" i="6"/>
  <c r="BG211" i="6"/>
  <c r="BF211" i="6"/>
  <c r="T211" i="6"/>
  <c r="R211" i="6"/>
  <c r="P211" i="6"/>
  <c r="BI207" i="6"/>
  <c r="BH207" i="6"/>
  <c r="BG207" i="6"/>
  <c r="BF207" i="6"/>
  <c r="T207" i="6"/>
  <c r="R207" i="6"/>
  <c r="P207" i="6"/>
  <c r="BI204" i="6"/>
  <c r="BH204" i="6"/>
  <c r="BG204" i="6"/>
  <c r="BF204" i="6"/>
  <c r="T204" i="6"/>
  <c r="R204" i="6"/>
  <c r="P204" i="6"/>
  <c r="BI201" i="6"/>
  <c r="BH201" i="6"/>
  <c r="BG201" i="6"/>
  <c r="BF201" i="6"/>
  <c r="T201" i="6"/>
  <c r="R201" i="6"/>
  <c r="P201" i="6"/>
  <c r="BI198" i="6"/>
  <c r="BH198" i="6"/>
  <c r="BG198" i="6"/>
  <c r="BF198" i="6"/>
  <c r="T198" i="6"/>
  <c r="R198" i="6"/>
  <c r="P198" i="6"/>
  <c r="BI195" i="6"/>
  <c r="BH195" i="6"/>
  <c r="BG195" i="6"/>
  <c r="BF195" i="6"/>
  <c r="T195" i="6"/>
  <c r="R195" i="6"/>
  <c r="P195" i="6"/>
  <c r="BI192" i="6"/>
  <c r="BH192" i="6"/>
  <c r="BG192" i="6"/>
  <c r="BF192" i="6"/>
  <c r="T192" i="6"/>
  <c r="R192" i="6"/>
  <c r="P192" i="6"/>
  <c r="BI189" i="6"/>
  <c r="BH189" i="6"/>
  <c r="BG189" i="6"/>
  <c r="BF189" i="6"/>
  <c r="T189" i="6"/>
  <c r="R189" i="6"/>
  <c r="P189" i="6"/>
  <c r="BI186" i="6"/>
  <c r="BH186" i="6"/>
  <c r="BG186" i="6"/>
  <c r="BF186" i="6"/>
  <c r="T186" i="6"/>
  <c r="R186" i="6"/>
  <c r="P186" i="6"/>
  <c r="BI183" i="6"/>
  <c r="BH183" i="6"/>
  <c r="BG183" i="6"/>
  <c r="BF183" i="6"/>
  <c r="T183" i="6"/>
  <c r="R183" i="6"/>
  <c r="P183" i="6"/>
  <c r="BI180" i="6"/>
  <c r="BH180" i="6"/>
  <c r="BG180" i="6"/>
  <c r="BF180" i="6"/>
  <c r="T180" i="6"/>
  <c r="R180" i="6"/>
  <c r="P180" i="6"/>
  <c r="BI177" i="6"/>
  <c r="BH177" i="6"/>
  <c r="BG177" i="6"/>
  <c r="BF177" i="6"/>
  <c r="T177" i="6"/>
  <c r="R177" i="6"/>
  <c r="P177" i="6"/>
  <c r="BI174" i="6"/>
  <c r="BH174" i="6"/>
  <c r="BG174" i="6"/>
  <c r="BF174" i="6"/>
  <c r="T174" i="6"/>
  <c r="R174" i="6"/>
  <c r="P174" i="6"/>
  <c r="BI171" i="6"/>
  <c r="BH171" i="6"/>
  <c r="BG171" i="6"/>
  <c r="BF171" i="6"/>
  <c r="T171" i="6"/>
  <c r="R171" i="6"/>
  <c r="P171" i="6"/>
  <c r="BI167" i="6"/>
  <c r="BH167" i="6"/>
  <c r="BG167" i="6"/>
  <c r="BF167" i="6"/>
  <c r="T167" i="6"/>
  <c r="T166" i="6" s="1"/>
  <c r="R167" i="6"/>
  <c r="R166" i="6"/>
  <c r="P167" i="6"/>
  <c r="P166" i="6" s="1"/>
  <c r="BI163" i="6"/>
  <c r="BH163" i="6"/>
  <c r="BG163" i="6"/>
  <c r="BF163" i="6"/>
  <c r="T163" i="6"/>
  <c r="R163" i="6"/>
  <c r="P163" i="6"/>
  <c r="BI160" i="6"/>
  <c r="BH160" i="6"/>
  <c r="BG160" i="6"/>
  <c r="BF160" i="6"/>
  <c r="T160" i="6"/>
  <c r="R160" i="6"/>
  <c r="P160" i="6"/>
  <c r="BI157" i="6"/>
  <c r="BH157" i="6"/>
  <c r="BG157" i="6"/>
  <c r="BF157" i="6"/>
  <c r="T157" i="6"/>
  <c r="R157" i="6"/>
  <c r="P157" i="6"/>
  <c r="BI153" i="6"/>
  <c r="BH153" i="6"/>
  <c r="BG153" i="6"/>
  <c r="BF153" i="6"/>
  <c r="T153" i="6"/>
  <c r="R153" i="6"/>
  <c r="P153" i="6"/>
  <c r="BI150" i="6"/>
  <c r="BH150" i="6"/>
  <c r="BG150" i="6"/>
  <c r="BF150" i="6"/>
  <c r="T150" i="6"/>
  <c r="R150" i="6"/>
  <c r="P150" i="6"/>
  <c r="BI147" i="6"/>
  <c r="BH147" i="6"/>
  <c r="BG147" i="6"/>
  <c r="BF147" i="6"/>
  <c r="T147" i="6"/>
  <c r="R147" i="6"/>
  <c r="P147" i="6"/>
  <c r="BI143" i="6"/>
  <c r="BH143" i="6"/>
  <c r="BG143" i="6"/>
  <c r="BF143" i="6"/>
  <c r="T143" i="6"/>
  <c r="R143" i="6"/>
  <c r="P143" i="6"/>
  <c r="BI139" i="6"/>
  <c r="BH139" i="6"/>
  <c r="BG139" i="6"/>
  <c r="BF139" i="6"/>
  <c r="T139" i="6"/>
  <c r="R139" i="6"/>
  <c r="P139" i="6"/>
  <c r="BI136" i="6"/>
  <c r="BH136" i="6"/>
  <c r="BG136" i="6"/>
  <c r="BF136" i="6"/>
  <c r="T136" i="6"/>
  <c r="R136" i="6"/>
  <c r="P136" i="6"/>
  <c r="BI133" i="6"/>
  <c r="BH133" i="6"/>
  <c r="BG133" i="6"/>
  <c r="BF133" i="6"/>
  <c r="T133" i="6"/>
  <c r="R133" i="6"/>
  <c r="P133" i="6"/>
  <c r="BI130" i="6"/>
  <c r="BH130" i="6"/>
  <c r="BG130" i="6"/>
  <c r="BF130" i="6"/>
  <c r="T130" i="6"/>
  <c r="R130" i="6"/>
  <c r="P130" i="6"/>
  <c r="BI127" i="6"/>
  <c r="BH127" i="6"/>
  <c r="BG127" i="6"/>
  <c r="BF127" i="6"/>
  <c r="T127" i="6"/>
  <c r="R127" i="6"/>
  <c r="P127" i="6"/>
  <c r="J122" i="6"/>
  <c r="J121" i="6"/>
  <c r="F121" i="6"/>
  <c r="F119" i="6"/>
  <c r="E117" i="6"/>
  <c r="J92" i="6"/>
  <c r="J91" i="6"/>
  <c r="F91" i="6"/>
  <c r="F89" i="6"/>
  <c r="E87" i="6"/>
  <c r="J18" i="6"/>
  <c r="E18" i="6"/>
  <c r="F92" i="6" s="1"/>
  <c r="J17" i="6"/>
  <c r="J12" i="6"/>
  <c r="J119" i="6" s="1"/>
  <c r="E7" i="6"/>
  <c r="E85" i="6"/>
  <c r="J37" i="5"/>
  <c r="J36" i="5"/>
  <c r="AY98" i="1" s="1"/>
  <c r="J35" i="5"/>
  <c r="AX98" i="1" s="1"/>
  <c r="BI232" i="5"/>
  <c r="BH232" i="5"/>
  <c r="BG232" i="5"/>
  <c r="BF232" i="5"/>
  <c r="T232" i="5"/>
  <c r="R232" i="5"/>
  <c r="P232" i="5"/>
  <c r="BI229" i="5"/>
  <c r="BH229" i="5"/>
  <c r="BG229" i="5"/>
  <c r="BF229" i="5"/>
  <c r="T229" i="5"/>
  <c r="R229" i="5"/>
  <c r="P229" i="5"/>
  <c r="BI226" i="5"/>
  <c r="BH226" i="5"/>
  <c r="BG226" i="5"/>
  <c r="BF226" i="5"/>
  <c r="T226" i="5"/>
  <c r="R226" i="5"/>
  <c r="P226" i="5"/>
  <c r="BI223" i="5"/>
  <c r="BH223" i="5"/>
  <c r="BG223" i="5"/>
  <c r="BF223" i="5"/>
  <c r="T223" i="5"/>
  <c r="R223" i="5"/>
  <c r="P223" i="5"/>
  <c r="BI220" i="5"/>
  <c r="BH220" i="5"/>
  <c r="BG220" i="5"/>
  <c r="BF220" i="5"/>
  <c r="T220" i="5"/>
  <c r="R220" i="5"/>
  <c r="P220" i="5"/>
  <c r="BI217" i="5"/>
  <c r="BH217" i="5"/>
  <c r="BG217" i="5"/>
  <c r="BF217" i="5"/>
  <c r="T217" i="5"/>
  <c r="R217" i="5"/>
  <c r="P217" i="5"/>
  <c r="BI213" i="5"/>
  <c r="BH213" i="5"/>
  <c r="BG213" i="5"/>
  <c r="BF213" i="5"/>
  <c r="T213" i="5"/>
  <c r="R213" i="5"/>
  <c r="P213" i="5"/>
  <c r="BI210" i="5"/>
  <c r="BH210" i="5"/>
  <c r="BG210" i="5"/>
  <c r="BF210" i="5"/>
  <c r="T210" i="5"/>
  <c r="R210" i="5"/>
  <c r="P210" i="5"/>
  <c r="BI206" i="5"/>
  <c r="BH206" i="5"/>
  <c r="BG206" i="5"/>
  <c r="BF206" i="5"/>
  <c r="T206" i="5"/>
  <c r="R206" i="5"/>
  <c r="P206" i="5"/>
  <c r="BI202" i="5"/>
  <c r="BH202" i="5"/>
  <c r="BG202" i="5"/>
  <c r="BF202" i="5"/>
  <c r="T202" i="5"/>
  <c r="R202" i="5"/>
  <c r="P202" i="5"/>
  <c r="BI199" i="5"/>
  <c r="BH199" i="5"/>
  <c r="BG199" i="5"/>
  <c r="BF199" i="5"/>
  <c r="T199" i="5"/>
  <c r="R199" i="5"/>
  <c r="P199" i="5"/>
  <c r="BI196" i="5"/>
  <c r="BH196" i="5"/>
  <c r="BG196" i="5"/>
  <c r="BF196" i="5"/>
  <c r="T196" i="5"/>
  <c r="R196" i="5"/>
  <c r="P196" i="5"/>
  <c r="BI193" i="5"/>
  <c r="BH193" i="5"/>
  <c r="BG193" i="5"/>
  <c r="BF193" i="5"/>
  <c r="T193" i="5"/>
  <c r="R193" i="5"/>
  <c r="P193" i="5"/>
  <c r="BI190" i="5"/>
  <c r="BH190" i="5"/>
  <c r="BG190" i="5"/>
  <c r="BF190" i="5"/>
  <c r="T190" i="5"/>
  <c r="R190" i="5"/>
  <c r="P190" i="5"/>
  <c r="BI187" i="5"/>
  <c r="BH187" i="5"/>
  <c r="BG187" i="5"/>
  <c r="BF187" i="5"/>
  <c r="T187" i="5"/>
  <c r="R187" i="5"/>
  <c r="P187" i="5"/>
  <c r="BI184" i="5"/>
  <c r="BH184" i="5"/>
  <c r="BG184" i="5"/>
  <c r="BF184" i="5"/>
  <c r="T184" i="5"/>
  <c r="R184" i="5"/>
  <c r="P184" i="5"/>
  <c r="BI181" i="5"/>
  <c r="BH181" i="5"/>
  <c r="BG181" i="5"/>
  <c r="BF181" i="5"/>
  <c r="T181" i="5"/>
  <c r="R181" i="5"/>
  <c r="P181" i="5"/>
  <c r="BI178" i="5"/>
  <c r="BH178" i="5"/>
  <c r="BG178" i="5"/>
  <c r="BF178" i="5"/>
  <c r="T178" i="5"/>
  <c r="R178" i="5"/>
  <c r="P178" i="5"/>
  <c r="BI175" i="5"/>
  <c r="BH175" i="5"/>
  <c r="BG175" i="5"/>
  <c r="BF175" i="5"/>
  <c r="T175" i="5"/>
  <c r="R175" i="5"/>
  <c r="P175" i="5"/>
  <c r="BI172" i="5"/>
  <c r="BH172" i="5"/>
  <c r="BG172" i="5"/>
  <c r="BF172" i="5"/>
  <c r="T172" i="5"/>
  <c r="R172" i="5"/>
  <c r="P172" i="5"/>
  <c r="BI169" i="5"/>
  <c r="BH169" i="5"/>
  <c r="BG169" i="5"/>
  <c r="BF169" i="5"/>
  <c r="T169" i="5"/>
  <c r="R169" i="5"/>
  <c r="P169" i="5"/>
  <c r="BI166" i="5"/>
  <c r="BH166" i="5"/>
  <c r="BG166" i="5"/>
  <c r="BF166" i="5"/>
  <c r="T166" i="5"/>
  <c r="R166" i="5"/>
  <c r="P166" i="5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50" i="5"/>
  <c r="BH150" i="5"/>
  <c r="BG150" i="5"/>
  <c r="BF150" i="5"/>
  <c r="T150" i="5"/>
  <c r="R150" i="5"/>
  <c r="P150" i="5"/>
  <c r="BI148" i="5"/>
  <c r="BH148" i="5"/>
  <c r="BG148" i="5"/>
  <c r="BF148" i="5"/>
  <c r="T148" i="5"/>
  <c r="R148" i="5"/>
  <c r="P148" i="5"/>
  <c r="BI145" i="5"/>
  <c r="BH145" i="5"/>
  <c r="BG145" i="5"/>
  <c r="BF145" i="5"/>
  <c r="T145" i="5"/>
  <c r="R145" i="5"/>
  <c r="P145" i="5"/>
  <c r="BI142" i="5"/>
  <c r="BH142" i="5"/>
  <c r="BG142" i="5"/>
  <c r="BF142" i="5"/>
  <c r="T142" i="5"/>
  <c r="R142" i="5"/>
  <c r="P142" i="5"/>
  <c r="BI138" i="5"/>
  <c r="BH138" i="5"/>
  <c r="BG138" i="5"/>
  <c r="BF138" i="5"/>
  <c r="T138" i="5"/>
  <c r="R138" i="5"/>
  <c r="P138" i="5"/>
  <c r="BI134" i="5"/>
  <c r="BH134" i="5"/>
  <c r="BG134" i="5"/>
  <c r="BF134" i="5"/>
  <c r="T134" i="5"/>
  <c r="R134" i="5"/>
  <c r="P134" i="5"/>
  <c r="BI131" i="5"/>
  <c r="BH131" i="5"/>
  <c r="BG131" i="5"/>
  <c r="BF131" i="5"/>
  <c r="T131" i="5"/>
  <c r="R131" i="5"/>
  <c r="P131" i="5"/>
  <c r="BI128" i="5"/>
  <c r="BH128" i="5"/>
  <c r="BG128" i="5"/>
  <c r="BF128" i="5"/>
  <c r="T128" i="5"/>
  <c r="R128" i="5"/>
  <c r="P128" i="5"/>
  <c r="BI124" i="5"/>
  <c r="BH124" i="5"/>
  <c r="BG124" i="5"/>
  <c r="BF124" i="5"/>
  <c r="T124" i="5"/>
  <c r="T123" i="5"/>
  <c r="R124" i="5"/>
  <c r="R123" i="5" s="1"/>
  <c r="P124" i="5"/>
  <c r="P123" i="5" s="1"/>
  <c r="J119" i="5"/>
  <c r="J118" i="5"/>
  <c r="F118" i="5"/>
  <c r="F116" i="5"/>
  <c r="E114" i="5"/>
  <c r="J92" i="5"/>
  <c r="J91" i="5"/>
  <c r="F91" i="5"/>
  <c r="F89" i="5"/>
  <c r="E87" i="5"/>
  <c r="J18" i="5"/>
  <c r="E18" i="5"/>
  <c r="F92" i="5"/>
  <c r="J17" i="5"/>
  <c r="J12" i="5"/>
  <c r="J89" i="5" s="1"/>
  <c r="E7" i="5"/>
  <c r="E85" i="5" s="1"/>
  <c r="J37" i="4"/>
  <c r="J36" i="4"/>
  <c r="AY97" i="1"/>
  <c r="J35" i="4"/>
  <c r="AX97" i="1" s="1"/>
  <c r="BI200" i="4"/>
  <c r="BH200" i="4"/>
  <c r="BG200" i="4"/>
  <c r="BF200" i="4"/>
  <c r="T200" i="4"/>
  <c r="R200" i="4"/>
  <c r="P200" i="4"/>
  <c r="BI197" i="4"/>
  <c r="BH197" i="4"/>
  <c r="BG197" i="4"/>
  <c r="BF197" i="4"/>
  <c r="T197" i="4"/>
  <c r="R197" i="4"/>
  <c r="P197" i="4"/>
  <c r="BI194" i="4"/>
  <c r="BH194" i="4"/>
  <c r="BG194" i="4"/>
  <c r="BF194" i="4"/>
  <c r="T194" i="4"/>
  <c r="R194" i="4"/>
  <c r="P194" i="4"/>
  <c r="BI191" i="4"/>
  <c r="BH191" i="4"/>
  <c r="BG191" i="4"/>
  <c r="BF191" i="4"/>
  <c r="T191" i="4"/>
  <c r="R191" i="4"/>
  <c r="P191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81" i="4"/>
  <c r="BH181" i="4"/>
  <c r="BG181" i="4"/>
  <c r="BF181" i="4"/>
  <c r="T181" i="4"/>
  <c r="R181" i="4"/>
  <c r="P181" i="4"/>
  <c r="BI178" i="4"/>
  <c r="BH178" i="4"/>
  <c r="BG178" i="4"/>
  <c r="BF178" i="4"/>
  <c r="T178" i="4"/>
  <c r="R178" i="4"/>
  <c r="P178" i="4"/>
  <c r="BI175" i="4"/>
  <c r="BH175" i="4"/>
  <c r="BG175" i="4"/>
  <c r="BF175" i="4"/>
  <c r="T175" i="4"/>
  <c r="R175" i="4"/>
  <c r="P175" i="4"/>
  <c r="BI172" i="4"/>
  <c r="BH172" i="4"/>
  <c r="BG172" i="4"/>
  <c r="BF172" i="4"/>
  <c r="T172" i="4"/>
  <c r="R172" i="4"/>
  <c r="P172" i="4"/>
  <c r="BI169" i="4"/>
  <c r="BH169" i="4"/>
  <c r="BG169" i="4"/>
  <c r="BF169" i="4"/>
  <c r="T169" i="4"/>
  <c r="R169" i="4"/>
  <c r="P169" i="4"/>
  <c r="BI166" i="4"/>
  <c r="BH166" i="4"/>
  <c r="BG166" i="4"/>
  <c r="BF166" i="4"/>
  <c r="T166" i="4"/>
  <c r="R166" i="4"/>
  <c r="P166" i="4"/>
  <c r="BI163" i="4"/>
  <c r="BH163" i="4"/>
  <c r="BG163" i="4"/>
  <c r="BF163" i="4"/>
  <c r="T163" i="4"/>
  <c r="R163" i="4"/>
  <c r="P163" i="4"/>
  <c r="BI160" i="4"/>
  <c r="BH160" i="4"/>
  <c r="BG160" i="4"/>
  <c r="BF160" i="4"/>
  <c r="T160" i="4"/>
  <c r="R160" i="4"/>
  <c r="P160" i="4"/>
  <c r="BI157" i="4"/>
  <c r="BH157" i="4"/>
  <c r="BG157" i="4"/>
  <c r="BF157" i="4"/>
  <c r="T157" i="4"/>
  <c r="R157" i="4"/>
  <c r="P157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1" i="4"/>
  <c r="BH141" i="4"/>
  <c r="BG141" i="4"/>
  <c r="BF141" i="4"/>
  <c r="T141" i="4"/>
  <c r="T140" i="4" s="1"/>
  <c r="R141" i="4"/>
  <c r="R140" i="4"/>
  <c r="P141" i="4"/>
  <c r="P140" i="4" s="1"/>
  <c r="BI137" i="4"/>
  <c r="BH137" i="4"/>
  <c r="BG137" i="4"/>
  <c r="BF137" i="4"/>
  <c r="T137" i="4"/>
  <c r="R137" i="4"/>
  <c r="P137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R130" i="4"/>
  <c r="P130" i="4"/>
  <c r="BI127" i="4"/>
  <c r="BH127" i="4"/>
  <c r="F36" i="4" s="1"/>
  <c r="BG127" i="4"/>
  <c r="BF127" i="4"/>
  <c r="T127" i="4"/>
  <c r="R127" i="4"/>
  <c r="P127" i="4"/>
  <c r="BI123" i="4"/>
  <c r="BH123" i="4"/>
  <c r="BG123" i="4"/>
  <c r="BF123" i="4"/>
  <c r="T123" i="4"/>
  <c r="T122" i="4" s="1"/>
  <c r="R123" i="4"/>
  <c r="R122" i="4" s="1"/>
  <c r="P123" i="4"/>
  <c r="P122" i="4"/>
  <c r="J118" i="4"/>
  <c r="J117" i="4"/>
  <c r="F117" i="4"/>
  <c r="F115" i="4"/>
  <c r="E113" i="4"/>
  <c r="J92" i="4"/>
  <c r="J91" i="4"/>
  <c r="F91" i="4"/>
  <c r="F89" i="4"/>
  <c r="E87" i="4"/>
  <c r="J18" i="4"/>
  <c r="E18" i="4"/>
  <c r="F118" i="4" s="1"/>
  <c r="J17" i="4"/>
  <c r="J12" i="4"/>
  <c r="J89" i="4"/>
  <c r="E7" i="4"/>
  <c r="E111" i="4" s="1"/>
  <c r="J37" i="3"/>
  <c r="J36" i="3"/>
  <c r="AY96" i="1" s="1"/>
  <c r="J35" i="3"/>
  <c r="AX96" i="1" s="1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0" i="3"/>
  <c r="BH230" i="3"/>
  <c r="BG230" i="3"/>
  <c r="BF230" i="3"/>
  <c r="T230" i="3"/>
  <c r="T229" i="3" s="1"/>
  <c r="R230" i="3"/>
  <c r="R229" i="3" s="1"/>
  <c r="P230" i="3"/>
  <c r="P229" i="3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4" i="3"/>
  <c r="BH214" i="3"/>
  <c r="BG214" i="3"/>
  <c r="BF214" i="3"/>
  <c r="T214" i="3"/>
  <c r="R214" i="3"/>
  <c r="P214" i="3"/>
  <c r="BI211" i="3"/>
  <c r="BH211" i="3"/>
  <c r="BG211" i="3"/>
  <c r="BF211" i="3"/>
  <c r="T211" i="3"/>
  <c r="R211" i="3"/>
  <c r="P211" i="3"/>
  <c r="BI207" i="3"/>
  <c r="BH207" i="3"/>
  <c r="BG207" i="3"/>
  <c r="BF207" i="3"/>
  <c r="T207" i="3"/>
  <c r="R207" i="3"/>
  <c r="P207" i="3"/>
  <c r="BI204" i="3"/>
  <c r="BH204" i="3"/>
  <c r="BG204" i="3"/>
  <c r="BF204" i="3"/>
  <c r="T204" i="3"/>
  <c r="R204" i="3"/>
  <c r="P204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R174" i="3"/>
  <c r="P174" i="3"/>
  <c r="BI171" i="3"/>
  <c r="BH171" i="3"/>
  <c r="BG171" i="3"/>
  <c r="BF171" i="3"/>
  <c r="T171" i="3"/>
  <c r="R171" i="3"/>
  <c r="P171" i="3"/>
  <c r="BI167" i="3"/>
  <c r="BH167" i="3"/>
  <c r="BG167" i="3"/>
  <c r="BF167" i="3"/>
  <c r="T167" i="3"/>
  <c r="T166" i="3" s="1"/>
  <c r="R167" i="3"/>
  <c r="R166" i="3" s="1"/>
  <c r="P167" i="3"/>
  <c r="P166" i="3" s="1"/>
  <c r="BI163" i="3"/>
  <c r="BH163" i="3"/>
  <c r="BG163" i="3"/>
  <c r="BF163" i="3"/>
  <c r="T163" i="3"/>
  <c r="R163" i="3"/>
  <c r="P163" i="3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R127" i="3"/>
  <c r="P127" i="3"/>
  <c r="J122" i="3"/>
  <c r="J121" i="3"/>
  <c r="F121" i="3"/>
  <c r="F119" i="3"/>
  <c r="E117" i="3"/>
  <c r="J92" i="3"/>
  <c r="J91" i="3"/>
  <c r="F91" i="3"/>
  <c r="F89" i="3"/>
  <c r="E87" i="3"/>
  <c r="J18" i="3"/>
  <c r="E18" i="3"/>
  <c r="F92" i="3"/>
  <c r="J17" i="3"/>
  <c r="J12" i="3"/>
  <c r="J119" i="3" s="1"/>
  <c r="E7" i="3"/>
  <c r="E85" i="3" s="1"/>
  <c r="J37" i="2"/>
  <c r="J36" i="2"/>
  <c r="AY95" i="1"/>
  <c r="J35" i="2"/>
  <c r="AX95" i="1" s="1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4" i="2"/>
  <c r="F37" i="2" s="1"/>
  <c r="BH134" i="2"/>
  <c r="BG134" i="2"/>
  <c r="BF134" i="2"/>
  <c r="T134" i="2"/>
  <c r="R134" i="2"/>
  <c r="P134" i="2"/>
  <c r="BI131" i="2"/>
  <c r="BH131" i="2"/>
  <c r="F36" i="2" s="1"/>
  <c r="BG131" i="2"/>
  <c r="BF131" i="2"/>
  <c r="T131" i="2"/>
  <c r="R131" i="2"/>
  <c r="P131" i="2"/>
  <c r="BI128" i="2"/>
  <c r="BH128" i="2"/>
  <c r="BG128" i="2"/>
  <c r="F35" i="2" s="1"/>
  <c r="BF128" i="2"/>
  <c r="T128" i="2"/>
  <c r="R128" i="2"/>
  <c r="P128" i="2"/>
  <c r="BI124" i="2"/>
  <c r="BH124" i="2"/>
  <c r="BG124" i="2"/>
  <c r="BF124" i="2"/>
  <c r="F34" i="2" s="1"/>
  <c r="T124" i="2"/>
  <c r="T123" i="2" s="1"/>
  <c r="R124" i="2"/>
  <c r="R123" i="2" s="1"/>
  <c r="P124" i="2"/>
  <c r="P123" i="2"/>
  <c r="J119" i="2"/>
  <c r="J118" i="2"/>
  <c r="F118" i="2"/>
  <c r="F116" i="2"/>
  <c r="E114" i="2"/>
  <c r="J92" i="2"/>
  <c r="J91" i="2"/>
  <c r="F91" i="2"/>
  <c r="F89" i="2"/>
  <c r="E87" i="2"/>
  <c r="J18" i="2"/>
  <c r="E18" i="2"/>
  <c r="F119" i="2" s="1"/>
  <c r="J17" i="2"/>
  <c r="J12" i="2"/>
  <c r="J116" i="2"/>
  <c r="E7" i="2"/>
  <c r="E85" i="2"/>
  <c r="L90" i="1"/>
  <c r="AM90" i="1"/>
  <c r="AM89" i="1"/>
  <c r="L89" i="1"/>
  <c r="AM87" i="1"/>
  <c r="L87" i="1"/>
  <c r="L85" i="1"/>
  <c r="L84" i="1"/>
  <c r="J160" i="2"/>
  <c r="BK162" i="2"/>
  <c r="BK131" i="2"/>
  <c r="BK175" i="2"/>
  <c r="J148" i="2"/>
  <c r="BK232" i="2"/>
  <c r="BK205" i="2"/>
  <c r="J190" i="2"/>
  <c r="J226" i="2"/>
  <c r="BK223" i="3"/>
  <c r="J171" i="3"/>
  <c r="BK211" i="3"/>
  <c r="J157" i="3"/>
  <c r="J220" i="3"/>
  <c r="BK130" i="3"/>
  <c r="J180" i="3"/>
  <c r="J130" i="3"/>
  <c r="BK133" i="3"/>
  <c r="J167" i="3"/>
  <c r="BK172" i="4"/>
  <c r="BK194" i="4"/>
  <c r="BK130" i="4"/>
  <c r="J160" i="4"/>
  <c r="BK197" i="4"/>
  <c r="BK145" i="4"/>
  <c r="BK202" i="5"/>
  <c r="J142" i="5"/>
  <c r="J226" i="5"/>
  <c r="J162" i="5"/>
  <c r="BK223" i="5"/>
  <c r="J160" i="5"/>
  <c r="J155" i="5"/>
  <c r="J178" i="5"/>
  <c r="J223" i="6"/>
  <c r="BK195" i="6"/>
  <c r="J130" i="6"/>
  <c r="BK157" i="6"/>
  <c r="J186" i="6"/>
  <c r="BK163" i="6"/>
  <c r="J139" i="6"/>
  <c r="J151" i="7"/>
  <c r="J188" i="7"/>
  <c r="BK133" i="7"/>
  <c r="BK172" i="7"/>
  <c r="J137" i="7"/>
  <c r="BK213" i="8"/>
  <c r="BK155" i="8"/>
  <c r="J178" i="8"/>
  <c r="J217" i="8"/>
  <c r="J181" i="8"/>
  <c r="J202" i="8"/>
  <c r="J142" i="8"/>
  <c r="J150" i="8"/>
  <c r="BK214" i="9"/>
  <c r="J233" i="9"/>
  <c r="J201" i="9"/>
  <c r="BK157" i="9"/>
  <c r="J214" i="9"/>
  <c r="J180" i="9"/>
  <c r="BK230" i="9"/>
  <c r="J153" i="9"/>
  <c r="J189" i="9"/>
  <c r="BK174" i="9"/>
  <c r="J139" i="9"/>
  <c r="BK154" i="10"/>
  <c r="J194" i="10"/>
  <c r="J185" i="10"/>
  <c r="BK130" i="10"/>
  <c r="J127" i="10"/>
  <c r="J137" i="10"/>
  <c r="J131" i="11"/>
  <c r="BK202" i="11"/>
  <c r="BK226" i="11"/>
  <c r="BK184" i="11"/>
  <c r="BK172" i="11"/>
  <c r="J199" i="11"/>
  <c r="J166" i="11"/>
  <c r="J162" i="11"/>
  <c r="J222" i="12"/>
  <c r="J203" i="12"/>
  <c r="J234" i="12"/>
  <c r="J206" i="12"/>
  <c r="J177" i="12"/>
  <c r="BK143" i="12"/>
  <c r="J139" i="12"/>
  <c r="J180" i="12"/>
  <c r="BK127" i="12"/>
  <c r="BK220" i="16"/>
  <c r="J153" i="16"/>
  <c r="J193" i="16"/>
  <c r="BK128" i="16"/>
  <c r="J187" i="16"/>
  <c r="BK160" i="16"/>
  <c r="J150" i="16"/>
  <c r="BK226" i="17"/>
  <c r="BK183" i="17"/>
  <c r="J130" i="17"/>
  <c r="J186" i="17"/>
  <c r="J207" i="17"/>
  <c r="J167" i="17"/>
  <c r="J160" i="17"/>
  <c r="BK153" i="17"/>
  <c r="J157" i="18"/>
  <c r="BK181" i="18"/>
  <c r="J163" i="18"/>
  <c r="J151" i="18"/>
  <c r="J145" i="18"/>
  <c r="J172" i="19"/>
  <c r="BK175" i="19"/>
  <c r="BK145" i="19"/>
  <c r="J229" i="19"/>
  <c r="BK199" i="19"/>
  <c r="BK131" i="19"/>
  <c r="BK187" i="19"/>
  <c r="BK196" i="19"/>
  <c r="BK153" i="19"/>
  <c r="J145" i="19"/>
  <c r="J207" i="20"/>
  <c r="J223" i="20"/>
  <c r="J195" i="20"/>
  <c r="BK174" i="20"/>
  <c r="J157" i="20"/>
  <c r="J136" i="20"/>
  <c r="J154" i="21"/>
  <c r="BK130" i="21"/>
  <c r="BK200" i="21"/>
  <c r="BK178" i="21"/>
  <c r="BK141" i="21"/>
  <c r="BK169" i="21"/>
  <c r="J226" i="22"/>
  <c r="J229" i="22"/>
  <c r="BK226" i="22"/>
  <c r="J206" i="22"/>
  <c r="BK185" i="24"/>
  <c r="BK151" i="24"/>
  <c r="J188" i="24"/>
  <c r="BK191" i="24"/>
  <c r="BK181" i="24"/>
  <c r="J145" i="24"/>
  <c r="J127" i="24"/>
  <c r="J166" i="25"/>
  <c r="BK184" i="25"/>
  <c r="J202" i="25"/>
  <c r="BK169" i="25"/>
  <c r="BK217" i="25"/>
  <c r="J201" i="26"/>
  <c r="J130" i="26"/>
  <c r="BK150" i="26"/>
  <c r="BK180" i="27"/>
  <c r="BK161" i="27"/>
  <c r="BK136" i="27"/>
  <c r="BK167" i="27"/>
  <c r="J122" i="27"/>
  <c r="J219" i="29"/>
  <c r="J212" i="29"/>
  <c r="BK144" i="29"/>
  <c r="BK165" i="29"/>
  <c r="BK124" i="29"/>
  <c r="J172" i="30"/>
  <c r="J169" i="30"/>
  <c r="J152" i="30"/>
  <c r="BK143" i="31"/>
  <c r="J125" i="31"/>
  <c r="BK161" i="31"/>
  <c r="J146" i="31"/>
  <c r="BK125" i="31"/>
  <c r="J146" i="32"/>
  <c r="J180" i="34"/>
  <c r="BK189" i="34"/>
  <c r="BK168" i="34"/>
  <c r="BK141" i="34"/>
  <c r="J196" i="35"/>
  <c r="BK196" i="35"/>
  <c r="J167" i="35"/>
  <c r="BK180" i="35"/>
  <c r="BK167" i="35"/>
  <c r="BK144" i="35"/>
  <c r="J133" i="35"/>
  <c r="BK167" i="36"/>
  <c r="J125" i="36"/>
  <c r="J171" i="36"/>
  <c r="J164" i="36"/>
  <c r="BK144" i="36"/>
  <c r="J193" i="37"/>
  <c r="J141" i="37"/>
  <c r="BK174" i="37"/>
  <c r="J187" i="37"/>
  <c r="J164" i="37"/>
  <c r="J125" i="37"/>
  <c r="J145" i="2"/>
  <c r="J196" i="2"/>
  <c r="BK169" i="2"/>
  <c r="J150" i="2"/>
  <c r="BK157" i="2"/>
  <c r="J223" i="2"/>
  <c r="J162" i="2"/>
  <c r="BK142" i="2"/>
  <c r="BK220" i="2"/>
  <c r="BK213" i="2"/>
  <c r="BK199" i="2"/>
  <c r="J193" i="2"/>
  <c r="BK145" i="2"/>
  <c r="BK136" i="3"/>
  <c r="BK214" i="3"/>
  <c r="BK192" i="3"/>
  <c r="J217" i="3"/>
  <c r="J223" i="3"/>
  <c r="BK160" i="3"/>
  <c r="BK147" i="3"/>
  <c r="J197" i="4"/>
  <c r="J169" i="4"/>
  <c r="J175" i="4"/>
  <c r="J200" i="4"/>
  <c r="J148" i="4"/>
  <c r="BK169" i="4"/>
  <c r="J204" i="6"/>
  <c r="J195" i="6"/>
  <c r="J160" i="6"/>
  <c r="BK177" i="6"/>
  <c r="BK181" i="7"/>
  <c r="J194" i="7"/>
  <c r="J150" i="9"/>
  <c r="J230" i="9"/>
  <c r="J192" i="9"/>
  <c r="J171" i="9"/>
  <c r="J217" i="9"/>
  <c r="J167" i="9"/>
  <c r="J163" i="9"/>
  <c r="BK171" i="9"/>
  <c r="BK194" i="10"/>
  <c r="J141" i="10"/>
  <c r="BK191" i="10"/>
  <c r="J175" i="10"/>
  <c r="BK141" i="10"/>
  <c r="BK166" i="10"/>
  <c r="J154" i="10"/>
  <c r="BK145" i="11"/>
  <c r="J223" i="11"/>
  <c r="BK134" i="11"/>
  <c r="J169" i="11"/>
  <c r="BK175" i="11"/>
  <c r="BK142" i="11"/>
  <c r="J148" i="11"/>
  <c r="BK229" i="12"/>
  <c r="J189" i="12"/>
  <c r="BK195" i="12"/>
  <c r="BK189" i="12"/>
  <c r="J153" i="12"/>
  <c r="BK206" i="12"/>
  <c r="BK167" i="12"/>
  <c r="J192" i="12"/>
  <c r="BK136" i="12"/>
  <c r="BK196" i="16"/>
  <c r="J199" i="16"/>
  <c r="J147" i="17"/>
  <c r="BK139" i="17"/>
  <c r="BK191" i="18"/>
  <c r="BK133" i="18"/>
  <c r="BK166" i="18"/>
  <c r="BK185" i="18"/>
  <c r="BK151" i="18"/>
  <c r="BK123" i="18"/>
  <c r="J210" i="19"/>
  <c r="BK172" i="19"/>
  <c r="J217" i="19"/>
  <c r="BK226" i="19"/>
  <c r="BK217" i="19"/>
  <c r="BK148" i="19"/>
  <c r="BK190" i="19"/>
  <c r="J150" i="19"/>
  <c r="J193" i="19"/>
  <c r="J235" i="20"/>
  <c r="BK214" i="20"/>
  <c r="BK204" i="20"/>
  <c r="BK201" i="20"/>
  <c r="BK183" i="20"/>
  <c r="BK143" i="20"/>
  <c r="J130" i="20"/>
  <c r="BK191" i="21"/>
  <c r="J178" i="21"/>
  <c r="J172" i="21"/>
  <c r="BK154" i="21"/>
  <c r="J166" i="21"/>
  <c r="BK213" i="22"/>
  <c r="BK175" i="22"/>
  <c r="BK162" i="22"/>
  <c r="BK206" i="22"/>
  <c r="J193" i="22"/>
  <c r="BK145" i="22"/>
  <c r="J178" i="22"/>
  <c r="J142" i="22"/>
  <c r="BK134" i="22"/>
  <c r="BK186" i="23"/>
  <c r="BK217" i="23"/>
  <c r="J130" i="23"/>
  <c r="J174" i="23"/>
  <c r="J230" i="23"/>
  <c r="BK180" i="23"/>
  <c r="BK183" i="23"/>
  <c r="J201" i="23"/>
  <c r="J194" i="24"/>
  <c r="BK166" i="24"/>
  <c r="BK197" i="24"/>
  <c r="J151" i="24"/>
  <c r="J181" i="24"/>
  <c r="J148" i="24"/>
  <c r="J123" i="24"/>
  <c r="BK226" i="25"/>
  <c r="J162" i="25"/>
  <c r="J175" i="25"/>
  <c r="J199" i="25"/>
  <c r="J210" i="25"/>
  <c r="J128" i="25"/>
  <c r="BK142" i="25"/>
  <c r="BK153" i="26"/>
  <c r="BK180" i="26"/>
  <c r="BK225" i="26"/>
  <c r="J180" i="26"/>
  <c r="J150" i="26"/>
  <c r="BK195" i="26"/>
  <c r="J186" i="26"/>
  <c r="BK136" i="26"/>
  <c r="BK174" i="27"/>
  <c r="J129" i="27"/>
  <c r="BK129" i="27"/>
  <c r="BK158" i="27"/>
  <c r="J248" i="28"/>
  <c r="J194" i="28"/>
  <c r="BK147" i="28"/>
  <c r="BK248" i="28"/>
  <c r="J197" i="28"/>
  <c r="J130" i="28"/>
  <c r="BK179" i="28"/>
  <c r="BK172" i="28"/>
  <c r="J160" i="28"/>
  <c r="BK130" i="28"/>
  <c r="BK212" i="29"/>
  <c r="BK168" i="29"/>
  <c r="J128" i="29"/>
  <c r="BK186" i="29"/>
  <c r="J149" i="29"/>
  <c r="J171" i="29"/>
  <c r="J154" i="29"/>
  <c r="BK128" i="29"/>
  <c r="J144" i="29"/>
  <c r="BK162" i="30"/>
  <c r="J128" i="30"/>
  <c r="BK152" i="30"/>
  <c r="J155" i="30"/>
  <c r="J161" i="31"/>
  <c r="BK122" i="31"/>
  <c r="BK164" i="31"/>
  <c r="BK149" i="31"/>
  <c r="BK177" i="32"/>
  <c r="BK152" i="32"/>
  <c r="J155" i="32"/>
  <c r="BK155" i="32"/>
  <c r="J135" i="32"/>
  <c r="J192" i="33"/>
  <c r="BK205" i="33"/>
  <c r="BK192" i="33"/>
  <c r="BK164" i="33"/>
  <c r="J141" i="33"/>
  <c r="J133" i="33"/>
  <c r="BK138" i="33"/>
  <c r="BK186" i="34"/>
  <c r="BK164" i="34"/>
  <c r="J177" i="34"/>
  <c r="J167" i="36"/>
  <c r="BK151" i="36"/>
  <c r="BK155" i="36"/>
  <c r="BK151" i="37"/>
  <c r="BK180" i="37"/>
  <c r="BK136" i="37"/>
  <c r="J171" i="37"/>
  <c r="J128" i="37"/>
  <c r="BK216" i="2"/>
  <c r="BK202" i="2"/>
  <c r="J184" i="2"/>
  <c r="BK190" i="2"/>
  <c r="J214" i="3"/>
  <c r="BK183" i="3"/>
  <c r="BK217" i="3"/>
  <c r="J183" i="3"/>
  <c r="J150" i="3"/>
  <c r="J211" i="3"/>
  <c r="J143" i="3"/>
  <c r="J127" i="3"/>
  <c r="J177" i="3"/>
  <c r="J188" i="4"/>
  <c r="J127" i="4"/>
  <c r="BK166" i="4"/>
  <c r="BK127" i="4"/>
  <c r="J172" i="4"/>
  <c r="J145" i="4"/>
  <c r="J163" i="4"/>
  <c r="J220" i="5"/>
  <c r="J169" i="5"/>
  <c r="BK190" i="5"/>
  <c r="J190" i="5"/>
  <c r="J202" i="5"/>
  <c r="BK148" i="5"/>
  <c r="BK172" i="5"/>
  <c r="BK184" i="5"/>
  <c r="BK131" i="5"/>
  <c r="BK207" i="6"/>
  <c r="J150" i="6"/>
  <c r="BK201" i="6"/>
  <c r="J207" i="6"/>
  <c r="BK217" i="6"/>
  <c r="BK153" i="6"/>
  <c r="J163" i="6"/>
  <c r="BK188" i="7"/>
  <c r="J178" i="7"/>
  <c r="J166" i="7"/>
  <c r="BK197" i="7"/>
  <c r="J130" i="7"/>
  <c r="J127" i="7"/>
  <c r="J153" i="8"/>
  <c r="J220" i="8"/>
  <c r="BK169" i="8"/>
  <c r="BK193" i="8"/>
  <c r="BK148" i="8"/>
  <c r="BK160" i="8"/>
  <c r="BK124" i="8"/>
  <c r="J124" i="8"/>
  <c r="BK223" i="9"/>
  <c r="J186" i="9"/>
  <c r="BK150" i="9"/>
  <c r="BK207" i="9"/>
  <c r="J133" i="9"/>
  <c r="J177" i="9"/>
  <c r="BK192" i="9"/>
  <c r="J143" i="9"/>
  <c r="BK169" i="10"/>
  <c r="J181" i="10"/>
  <c r="J163" i="10"/>
  <c r="J151" i="10"/>
  <c r="BK163" i="10"/>
  <c r="BK151" i="10"/>
  <c r="BK187" i="11"/>
  <c r="J232" i="11"/>
  <c r="BK190" i="11"/>
  <c r="J210" i="11"/>
  <c r="J155" i="11"/>
  <c r="BK157" i="11"/>
  <c r="J184" i="11"/>
  <c r="J167" i="12"/>
  <c r="J220" i="16"/>
  <c r="BK175" i="16"/>
  <c r="J213" i="16"/>
  <c r="BK138" i="16"/>
  <c r="BK165" i="16"/>
  <c r="BK153" i="16"/>
  <c r="J134" i="16"/>
  <c r="J223" i="17"/>
  <c r="BK235" i="17"/>
  <c r="J211" i="17"/>
  <c r="J171" i="17"/>
  <c r="J195" i="17"/>
  <c r="BK204" i="17"/>
  <c r="J200" i="18"/>
  <c r="BK154" i="18"/>
  <c r="J127" i="18"/>
  <c r="BK194" i="18"/>
  <c r="J172" i="18"/>
  <c r="BK148" i="18"/>
  <c r="BK198" i="20"/>
  <c r="J177" i="20"/>
  <c r="BK150" i="20"/>
  <c r="J150" i="20"/>
  <c r="J185" i="21"/>
  <c r="J133" i="21"/>
  <c r="J123" i="21"/>
  <c r="J169" i="21"/>
  <c r="BK151" i="21"/>
  <c r="BK202" i="22"/>
  <c r="BK172" i="22"/>
  <c r="J153" i="22"/>
  <c r="BK232" i="22"/>
  <c r="J148" i="22"/>
  <c r="J190" i="22"/>
  <c r="J150" i="22"/>
  <c r="J155" i="22"/>
  <c r="J217" i="23"/>
  <c r="J233" i="23"/>
  <c r="BK136" i="23"/>
  <c r="J180" i="23"/>
  <c r="J136" i="23"/>
  <c r="BK204" i="23"/>
  <c r="BK127" i="23"/>
  <c r="J139" i="23"/>
  <c r="J157" i="25"/>
  <c r="BK166" i="25"/>
  <c r="BK160" i="25"/>
  <c r="BK186" i="26"/>
  <c r="J216" i="26"/>
  <c r="J229" i="26"/>
  <c r="BK201" i="26"/>
  <c r="J139" i="26"/>
  <c r="BK203" i="26"/>
  <c r="BK157" i="26"/>
  <c r="J143" i="26"/>
  <c r="BK130" i="26"/>
  <c r="BK170" i="27"/>
  <c r="J140" i="27"/>
  <c r="BK177" i="27"/>
  <c r="BK146" i="27"/>
  <c r="BK251" i="28"/>
  <c r="J212" i="28"/>
  <c r="J136" i="28"/>
  <c r="J242" i="28"/>
  <c r="J177" i="28"/>
  <c r="BK239" i="28"/>
  <c r="BK154" i="28"/>
  <c r="J215" i="28"/>
  <c r="BK175" i="28"/>
  <c r="J179" i="28"/>
  <c r="J175" i="28"/>
  <c r="BK180" i="29"/>
  <c r="BK137" i="29"/>
  <c r="J137" i="29"/>
  <c r="J195" i="29"/>
  <c r="J216" i="29"/>
  <c r="J161" i="29"/>
  <c r="BK149" i="29"/>
  <c r="BK183" i="29"/>
  <c r="BK169" i="30"/>
  <c r="J181" i="30"/>
  <c r="BK142" i="30"/>
  <c r="J134" i="30"/>
  <c r="J171" i="31"/>
  <c r="BK135" i="31"/>
  <c r="J177" i="31"/>
  <c r="J158" i="31"/>
  <c r="BK129" i="31"/>
  <c r="BK164" i="32"/>
  <c r="BK161" i="32"/>
  <c r="J132" i="32"/>
  <c r="BK139" i="32"/>
  <c r="J152" i="32"/>
  <c r="BK129" i="32"/>
  <c r="J189" i="33"/>
  <c r="BK148" i="33"/>
  <c r="BK183" i="33"/>
  <c r="J148" i="33"/>
  <c r="BK133" i="33"/>
  <c r="J183" i="34"/>
  <c r="J199" i="34"/>
  <c r="J148" i="34"/>
  <c r="BK171" i="34"/>
  <c r="BK180" i="34"/>
  <c r="J125" i="34"/>
  <c r="J138" i="34"/>
  <c r="J180" i="35"/>
  <c r="J144" i="35"/>
  <c r="BK164" i="35"/>
  <c r="J174" i="35"/>
  <c r="BK128" i="37"/>
  <c r="J220" i="2"/>
  <c r="J205" i="2"/>
  <c r="BK187" i="2"/>
  <c r="BK196" i="2"/>
  <c r="BK128" i="2"/>
  <c r="BK174" i="3"/>
  <c r="BK226" i="3"/>
  <c r="J174" i="3"/>
  <c r="J139" i="3"/>
  <c r="J147" i="3"/>
  <c r="J133" i="3"/>
  <c r="BK171" i="3"/>
  <c r="BK178" i="4"/>
  <c r="BK123" i="4"/>
  <c r="BK154" i="4"/>
  <c r="J178" i="4"/>
  <c r="J133" i="4"/>
  <c r="BK141" i="4"/>
  <c r="J213" i="5"/>
  <c r="BK153" i="5"/>
  <c r="BK134" i="5"/>
  <c r="J187" i="5"/>
  <c r="J124" i="5"/>
  <c r="BK193" i="5"/>
  <c r="BK226" i="5"/>
  <c r="BK220" i="5"/>
  <c r="BK226" i="6"/>
  <c r="BK180" i="6"/>
  <c r="BK214" i="6"/>
  <c r="BK186" i="6"/>
  <c r="BK160" i="6"/>
  <c r="BK169" i="7"/>
  <c r="BK130" i="7"/>
  <c r="BK163" i="7"/>
  <c r="BK166" i="7"/>
  <c r="J172" i="7"/>
  <c r="J229" i="8"/>
  <c r="J199" i="8"/>
  <c r="J223" i="8"/>
  <c r="BK187" i="8"/>
  <c r="BK131" i="8"/>
  <c r="BK162" i="8"/>
  <c r="J131" i="8"/>
  <c r="J235" i="9"/>
  <c r="BK143" i="9"/>
  <c r="J207" i="9"/>
  <c r="J183" i="9"/>
  <c r="J136" i="9"/>
  <c r="BK186" i="9"/>
  <c r="BK183" i="9"/>
  <c r="BK136" i="9"/>
  <c r="BK198" i="9"/>
  <c r="BK167" i="9"/>
  <c r="BK188" i="10"/>
  <c r="J197" i="10"/>
  <c r="J172" i="10"/>
  <c r="J178" i="10"/>
  <c r="BK172" i="10"/>
  <c r="BK145" i="10"/>
  <c r="J123" i="10"/>
  <c r="J175" i="11"/>
  <c r="BK128" i="11"/>
  <c r="BK199" i="11"/>
  <c r="J213" i="11"/>
  <c r="BK181" i="11"/>
  <c r="J138" i="11"/>
  <c r="BK169" i="11"/>
  <c r="BK148" i="11"/>
  <c r="J153" i="11"/>
  <c r="J219" i="12"/>
  <c r="BK180" i="12"/>
  <c r="BK201" i="12"/>
  <c r="J160" i="12"/>
  <c r="BK225" i="12"/>
  <c r="BK192" i="12"/>
  <c r="J127" i="12"/>
  <c r="J183" i="12"/>
  <c r="J130" i="12"/>
  <c r="J209" i="15"/>
  <c r="J216" i="16"/>
  <c r="BK174" i="17"/>
  <c r="J139" i="17"/>
  <c r="J127" i="17"/>
  <c r="BK127" i="18"/>
  <c r="BK141" i="18"/>
  <c r="J185" i="18"/>
  <c r="BK188" i="18"/>
  <c r="BK172" i="18"/>
  <c r="J141" i="18"/>
  <c r="BK181" i="19"/>
  <c r="J198" i="20"/>
  <c r="BK171" i="20"/>
  <c r="BK139" i="20"/>
  <c r="J143" i="20"/>
  <c r="J175" i="21"/>
  <c r="J191" i="21"/>
  <c r="BK185" i="21"/>
  <c r="BK166" i="21"/>
  <c r="J194" i="21"/>
  <c r="J130" i="21"/>
  <c r="BK217" i="22"/>
  <c r="BK181" i="22"/>
  <c r="J187" i="22"/>
  <c r="BK169" i="22"/>
  <c r="J162" i="22"/>
  <c r="BK128" i="22"/>
  <c r="J124" i="22"/>
  <c r="BK235" i="23"/>
  <c r="J198" i="23"/>
  <c r="J220" i="23"/>
  <c r="J171" i="23"/>
  <c r="BK139" i="23"/>
  <c r="BK223" i="23"/>
  <c r="J167" i="23"/>
  <c r="J160" i="23"/>
  <c r="J189" i="23"/>
  <c r="J191" i="24"/>
  <c r="J178" i="24"/>
  <c r="J175" i="24"/>
  <c r="J137" i="24"/>
  <c r="BK137" i="24"/>
  <c r="J187" i="25"/>
  <c r="J226" i="25"/>
  <c r="J155" i="25"/>
  <c r="BK206" i="25"/>
  <c r="BK155" i="25"/>
  <c r="J150" i="25"/>
  <c r="J222" i="26"/>
  <c r="BK139" i="26"/>
  <c r="J234" i="26"/>
  <c r="J195" i="26"/>
  <c r="J157" i="26"/>
  <c r="J127" i="26"/>
  <c r="BK177" i="26"/>
  <c r="BK167" i="26"/>
  <c r="J183" i="27"/>
  <c r="J167" i="27"/>
  <c r="BK143" i="27"/>
  <c r="BK140" i="27"/>
  <c r="J161" i="27"/>
  <c r="BK152" i="27"/>
  <c r="J232" i="28"/>
  <c r="BK254" i="28"/>
  <c r="BK224" i="28"/>
  <c r="BK167" i="28"/>
  <c r="J228" i="28"/>
  <c r="BK218" i="28"/>
  <c r="J164" i="28"/>
  <c r="J167" i="28"/>
  <c r="BK216" i="29"/>
  <c r="BK134" i="29"/>
  <c r="J134" i="29"/>
  <c r="BK198" i="29"/>
  <c r="J147" i="29"/>
  <c r="BK189" i="29"/>
  <c r="J180" i="29"/>
  <c r="BK177" i="29"/>
  <c r="BK161" i="29"/>
  <c r="J131" i="29"/>
  <c r="BK175" i="30"/>
  <c r="J138" i="30"/>
  <c r="BK148" i="30"/>
  <c r="J124" i="30"/>
  <c r="BK177" i="31"/>
  <c r="J139" i="31"/>
  <c r="J174" i="31"/>
  <c r="J164" i="31"/>
  <c r="J122" i="31"/>
  <c r="J168" i="32"/>
  <c r="BK168" i="32"/>
  <c r="J171" i="32"/>
  <c r="BK208" i="33"/>
  <c r="J208" i="33"/>
  <c r="BK189" i="33"/>
  <c r="J174" i="33"/>
  <c r="J156" i="33"/>
  <c r="J125" i="33"/>
  <c r="J171" i="33"/>
  <c r="BK128" i="33"/>
  <c r="J192" i="34"/>
  <c r="BK159" i="34"/>
  <c r="BK152" i="34"/>
  <c r="J144" i="34"/>
  <c r="BK177" i="34"/>
  <c r="BK148" i="34"/>
  <c r="J133" i="34"/>
  <c r="J162" i="35"/>
  <c r="BK171" i="35"/>
  <c r="J183" i="35"/>
  <c r="J125" i="35"/>
  <c r="J128" i="35"/>
  <c r="J151" i="35"/>
  <c r="J190" i="36"/>
  <c r="BK164" i="36"/>
  <c r="J133" i="36"/>
  <c r="BK187" i="36"/>
  <c r="BK180" i="36"/>
  <c r="BK128" i="36"/>
  <c r="J159" i="37"/>
  <c r="BK187" i="37"/>
  <c r="J167" i="37"/>
  <c r="J190" i="37"/>
  <c r="BK167" i="37"/>
  <c r="BK164" i="37"/>
  <c r="J133" i="37"/>
  <c r="BK226" i="2"/>
  <c r="BK184" i="2"/>
  <c r="J131" i="2"/>
  <c r="BK165" i="2"/>
  <c r="J195" i="3"/>
  <c r="J175" i="5"/>
  <c r="BK169" i="5"/>
  <c r="BK127" i="6"/>
  <c r="J127" i="6"/>
  <c r="BK185" i="7"/>
  <c r="J181" i="7"/>
  <c r="J157" i="7"/>
  <c r="BK217" i="8"/>
  <c r="BK220" i="8"/>
  <c r="J187" i="8"/>
  <c r="BK142" i="8"/>
  <c r="BK128" i="8"/>
  <c r="J157" i="9"/>
  <c r="BK160" i="9"/>
  <c r="BK201" i="9"/>
  <c r="J198" i="9"/>
  <c r="BK163" i="9"/>
  <c r="J127" i="9"/>
  <c r="BK133" i="10"/>
  <c r="J148" i="10"/>
  <c r="J169" i="10"/>
  <c r="J202" i="11"/>
  <c r="J220" i="11"/>
  <c r="BK217" i="11"/>
  <c r="BK153" i="11"/>
  <c r="BK155" i="11"/>
  <c r="BK131" i="11"/>
  <c r="BK216" i="12"/>
  <c r="BK183" i="12"/>
  <c r="J171" i="12"/>
  <c r="BK177" i="12"/>
  <c r="BK157" i="12"/>
  <c r="J133" i="12"/>
  <c r="J183" i="13"/>
  <c r="J161" i="13"/>
  <c r="BK155" i="13"/>
  <c r="BK122" i="13"/>
  <c r="BK186" i="13"/>
  <c r="BK174" i="13"/>
  <c r="BK161" i="13"/>
  <c r="J140" i="13"/>
  <c r="BK132" i="13"/>
  <c r="J155" i="13"/>
  <c r="BK129" i="13"/>
  <c r="J152" i="13"/>
  <c r="J251" i="14"/>
  <c r="J215" i="14"/>
  <c r="BK157" i="14"/>
  <c r="BK140" i="14"/>
  <c r="BK239" i="14"/>
  <c r="BK209" i="14"/>
  <c r="J144" i="14"/>
  <c r="BK221" i="14"/>
  <c r="BK184" i="14"/>
  <c r="J239" i="14"/>
  <c r="J191" i="14"/>
  <c r="BK232" i="14"/>
  <c r="J188" i="14"/>
  <c r="J150" i="14"/>
  <c r="BK130" i="14"/>
  <c r="J225" i="15"/>
  <c r="BK225" i="15"/>
  <c r="BK195" i="15"/>
  <c r="J137" i="15"/>
  <c r="J186" i="15"/>
  <c r="J189" i="15"/>
  <c r="BK144" i="15"/>
  <c r="BK209" i="15"/>
  <c r="BK192" i="15"/>
  <c r="J124" i="15"/>
  <c r="BK223" i="16"/>
  <c r="J157" i="16"/>
  <c r="BK150" i="16"/>
  <c r="J148" i="16"/>
  <c r="J169" i="16"/>
  <c r="BK214" i="17"/>
  <c r="J226" i="17"/>
  <c r="BK230" i="17"/>
  <c r="BK207" i="17"/>
  <c r="BK160" i="17"/>
  <c r="J175" i="18"/>
  <c r="BK137" i="18"/>
  <c r="J154" i="18"/>
  <c r="BK155" i="19"/>
  <c r="J131" i="19"/>
  <c r="BK134" i="19"/>
  <c r="BK213" i="19"/>
  <c r="J175" i="19"/>
  <c r="BK162" i="19"/>
  <c r="BK207" i="20"/>
  <c r="J230" i="20"/>
  <c r="J183" i="20"/>
  <c r="J223" i="22"/>
  <c r="BK184" i="22"/>
  <c r="BK157" i="22"/>
  <c r="J160" i="22"/>
  <c r="BK198" i="23"/>
  <c r="J186" i="23"/>
  <c r="J192" i="23"/>
  <c r="BK130" i="23"/>
  <c r="J133" i="23"/>
  <c r="J143" i="23"/>
  <c r="BK169" i="24"/>
  <c r="J154" i="24"/>
  <c r="J166" i="24"/>
  <c r="BK229" i="25"/>
  <c r="BK232" i="25"/>
  <c r="BK210" i="25"/>
  <c r="J220" i="25"/>
  <c r="J213" i="25"/>
  <c r="BK234" i="26"/>
  <c r="BK198" i="26"/>
  <c r="BK183" i="27"/>
  <c r="BK132" i="27"/>
  <c r="BK144" i="28"/>
  <c r="BK200" i="28"/>
  <c r="J224" i="28"/>
  <c r="BK191" i="28"/>
  <c r="BK157" i="28"/>
  <c r="BK231" i="29"/>
  <c r="J231" i="29"/>
  <c r="BK209" i="29"/>
  <c r="J192" i="29"/>
  <c r="BK228" i="29"/>
  <c r="J164" i="33"/>
  <c r="BK186" i="33"/>
  <c r="J138" i="33"/>
  <c r="BK125" i="33"/>
  <c r="J202" i="34"/>
  <c r="BK202" i="34"/>
  <c r="BK161" i="34"/>
  <c r="J164" i="35"/>
  <c r="J187" i="35"/>
  <c r="J141" i="35"/>
  <c r="J193" i="36"/>
  <c r="BK193" i="36"/>
  <c r="J183" i="36"/>
  <c r="BK133" i="36"/>
  <c r="BK155" i="37"/>
  <c r="J174" i="37"/>
  <c r="BK141" i="37"/>
  <c r="BK153" i="2"/>
  <c r="J187" i="2"/>
  <c r="BK172" i="2"/>
  <c r="J235" i="2"/>
  <c r="BK138" i="2"/>
  <c r="J172" i="2"/>
  <c r="BK150" i="2"/>
  <c r="J232" i="2"/>
  <c r="J209" i="2"/>
  <c r="BK193" i="2"/>
  <c r="BK181" i="2"/>
  <c r="BK230" i="3"/>
  <c r="BK157" i="3"/>
  <c r="BK233" i="3"/>
  <c r="BK195" i="3"/>
  <c r="BK143" i="3"/>
  <c r="BK198" i="3"/>
  <c r="J226" i="3"/>
  <c r="J192" i="3"/>
  <c r="J189" i="3"/>
  <c r="BK150" i="3"/>
  <c r="BK181" i="4"/>
  <c r="J130" i="4"/>
  <c r="BK160" i="4"/>
  <c r="J181" i="4"/>
  <c r="J157" i="4"/>
  <c r="BK185" i="4"/>
  <c r="J151" i="4"/>
  <c r="J232" i="5"/>
  <c r="BK157" i="5"/>
  <c r="BK124" i="5"/>
  <c r="J196" i="5"/>
  <c r="BK160" i="5"/>
  <c r="BK213" i="5"/>
  <c r="J134" i="5"/>
  <c r="BK128" i="5"/>
  <c r="J131" i="5"/>
  <c r="J201" i="6"/>
  <c r="BK167" i="6"/>
  <c r="BK171" i="6"/>
  <c r="J198" i="6"/>
  <c r="BK220" i="6"/>
  <c r="BK150" i="6"/>
  <c r="BK143" i="6"/>
  <c r="J163" i="7"/>
  <c r="BK194" i="7"/>
  <c r="J185" i="7"/>
  <c r="BK127" i="7"/>
  <c r="BK151" i="7"/>
  <c r="BK160" i="7"/>
  <c r="J232" i="8"/>
  <c r="BK199" i="8"/>
  <c r="J206" i="8"/>
  <c r="J175" i="8"/>
  <c r="BK202" i="8"/>
  <c r="J169" i="8"/>
  <c r="J193" i="8"/>
  <c r="J134" i="8"/>
  <c r="J148" i="8"/>
  <c r="BK189" i="9"/>
  <c r="J220" i="9"/>
  <c r="BK233" i="9"/>
  <c r="BK147" i="9"/>
  <c r="J211" i="9"/>
  <c r="J147" i="9"/>
  <c r="BK177" i="9"/>
  <c r="BK133" i="9"/>
  <c r="BK175" i="10"/>
  <c r="BK200" i="10"/>
  <c r="BK197" i="10"/>
  <c r="BK123" i="10"/>
  <c r="BK181" i="10"/>
  <c r="J157" i="10"/>
  <c r="BK127" i="10"/>
  <c r="BK193" i="11"/>
  <c r="BK229" i="11"/>
  <c r="BK220" i="11"/>
  <c r="BK210" i="11"/>
  <c r="J150" i="11"/>
  <c r="J190" i="11"/>
  <c r="BK178" i="11"/>
  <c r="J150" i="12"/>
  <c r="BK160" i="12"/>
  <c r="BK153" i="12"/>
  <c r="J147" i="12"/>
  <c r="BK139" i="12"/>
  <c r="J186" i="13"/>
  <c r="BK177" i="13"/>
  <c r="J174" i="13"/>
  <c r="BK170" i="13"/>
  <c r="J158" i="13"/>
  <c r="J143" i="13"/>
  <c r="J136" i="13"/>
  <c r="BK189" i="13"/>
  <c r="J189" i="13"/>
  <c r="BK183" i="13"/>
  <c r="J180" i="13"/>
  <c r="J167" i="13"/>
  <c r="BK164" i="13"/>
  <c r="BK149" i="13"/>
  <c r="BK143" i="13"/>
  <c r="J129" i="13"/>
  <c r="J170" i="13"/>
  <c r="J177" i="13"/>
  <c r="BK158" i="13"/>
  <c r="J149" i="13"/>
  <c r="BK140" i="13"/>
  <c r="J126" i="13"/>
  <c r="BK167" i="13"/>
  <c r="J175" i="14"/>
  <c r="J170" i="14"/>
  <c r="J248" i="14"/>
  <c r="BK242" i="14"/>
  <c r="BK212" i="14"/>
  <c r="J182" i="14"/>
  <c r="J154" i="14"/>
  <c r="BK147" i="14"/>
  <c r="BK248" i="14"/>
  <c r="J242" i="14"/>
  <c r="J224" i="14"/>
  <c r="BK188" i="14"/>
  <c r="BK167" i="14"/>
  <c r="J160" i="14"/>
  <c r="BK251" i="14"/>
  <c r="BK200" i="14"/>
  <c r="BK191" i="14"/>
  <c r="J164" i="14"/>
  <c r="J232" i="14"/>
  <c r="J206" i="14"/>
  <c r="J179" i="14"/>
  <c r="BK235" i="14"/>
  <c r="J221" i="14"/>
  <c r="J200" i="14"/>
  <c r="BK194" i="14"/>
  <c r="BK170" i="14"/>
  <c r="BK154" i="14"/>
  <c r="J133" i="14"/>
  <c r="BK136" i="14"/>
  <c r="J228" i="15"/>
  <c r="J212" i="15"/>
  <c r="J231" i="15"/>
  <c r="J222" i="15"/>
  <c r="J201" i="15"/>
  <c r="J174" i="15"/>
  <c r="J154" i="15"/>
  <c r="BK124" i="15"/>
  <c r="BK183" i="15"/>
  <c r="BK212" i="15"/>
  <c r="J180" i="15"/>
  <c r="BK149" i="15"/>
  <c r="BK189" i="15"/>
  <c r="BK231" i="15"/>
  <c r="J219" i="15"/>
  <c r="J161" i="15"/>
  <c r="J128" i="15"/>
  <c r="BK159" i="15"/>
  <c r="BK141" i="15"/>
  <c r="J229" i="16"/>
  <c r="J196" i="16"/>
  <c r="J235" i="16"/>
  <c r="J205" i="16"/>
  <c r="J142" i="16"/>
  <c r="BK169" i="16"/>
  <c r="BK205" i="16"/>
  <c r="J172" i="16"/>
  <c r="J131" i="16"/>
  <c r="BK195" i="17"/>
  <c r="J143" i="17"/>
  <c r="BK220" i="17"/>
  <c r="BK180" i="17"/>
  <c r="J198" i="17"/>
  <c r="BK217" i="17"/>
  <c r="BK130" i="17"/>
  <c r="J194" i="18"/>
  <c r="J148" i="18"/>
  <c r="BK230" i="20"/>
  <c r="BK177" i="20"/>
  <c r="J167" i="20"/>
  <c r="J217" i="20"/>
  <c r="J127" i="20"/>
  <c r="J160" i="20"/>
  <c r="BK133" i="20"/>
  <c r="J139" i="20"/>
  <c r="BK163" i="21"/>
  <c r="BK160" i="21"/>
  <c r="BK181" i="21"/>
  <c r="J214" i="23"/>
  <c r="BK153" i="23"/>
  <c r="BK226" i="23"/>
  <c r="J177" i="23"/>
  <c r="BK177" i="23"/>
  <c r="BK157" i="23"/>
  <c r="BK188" i="24"/>
  <c r="J200" i="24"/>
  <c r="BK145" i="24"/>
  <c r="J169" i="24"/>
  <c r="J163" i="24"/>
  <c r="BK130" i="24"/>
  <c r="BK199" i="25"/>
  <c r="J134" i="25"/>
  <c r="J172" i="25"/>
  <c r="J196" i="25"/>
  <c r="BK162" i="25"/>
  <c r="BK213" i="25"/>
  <c r="J131" i="25"/>
  <c r="BK138" i="25"/>
  <c r="J145" i="25"/>
  <c r="BK147" i="26"/>
  <c r="J163" i="26"/>
  <c r="BK216" i="26"/>
  <c r="J160" i="26"/>
  <c r="J136" i="26"/>
  <c r="BK163" i="26"/>
  <c r="J171" i="26"/>
  <c r="J180" i="27"/>
  <c r="BK149" i="27"/>
  <c r="J186" i="27"/>
  <c r="BK126" i="27"/>
  <c r="J158" i="27"/>
  <c r="J235" i="28"/>
  <c r="BK177" i="28"/>
  <c r="J254" i="28"/>
  <c r="BK206" i="28"/>
  <c r="J205" i="29"/>
  <c r="BK178" i="30"/>
  <c r="J148" i="30"/>
  <c r="BK155" i="30"/>
  <c r="BK145" i="30"/>
  <c r="BK174" i="31"/>
  <c r="BK139" i="31"/>
  <c r="BK180" i="31"/>
  <c r="BK152" i="31"/>
  <c r="J135" i="31"/>
  <c r="BK174" i="32"/>
  <c r="J164" i="32"/>
  <c r="J180" i="32"/>
  <c r="BK143" i="32"/>
  <c r="BK149" i="32"/>
  <c r="J171" i="35"/>
  <c r="BK187" i="35"/>
  <c r="BK177" i="35"/>
  <c r="BK174" i="35"/>
  <c r="BK147" i="35"/>
  <c r="J147" i="35"/>
  <c r="BK177" i="36"/>
  <c r="BK136" i="36"/>
  <c r="J159" i="36"/>
  <c r="J177" i="36"/>
  <c r="J147" i="36"/>
  <c r="BK147" i="36"/>
  <c r="BK183" i="37"/>
  <c r="BK125" i="37"/>
  <c r="BK171" i="37"/>
  <c r="BK193" i="37"/>
  <c r="J177" i="37"/>
  <c r="BK133" i="37"/>
  <c r="BK229" i="2"/>
  <c r="BK134" i="2"/>
  <c r="J181" i="2"/>
  <c r="J153" i="2"/>
  <c r="J142" i="2"/>
  <c r="BK235" i="2"/>
  <c r="J169" i="2"/>
  <c r="J157" i="2"/>
  <c r="AS94" i="1"/>
  <c r="BK207" i="3"/>
  <c r="J233" i="3"/>
  <c r="J160" i="3"/>
  <c r="J163" i="3"/>
  <c r="BK139" i="3"/>
  <c r="J153" i="3"/>
  <c r="J137" i="4"/>
  <c r="J199" i="5"/>
  <c r="BK150" i="5"/>
  <c r="J223" i="5"/>
  <c r="J148" i="5"/>
  <c r="J206" i="5"/>
  <c r="BK155" i="5"/>
  <c r="J181" i="5"/>
  <c r="J172" i="5"/>
  <c r="BK230" i="6"/>
  <c r="J192" i="6"/>
  <c r="BK133" i="6"/>
  <c r="BK223" i="6"/>
  <c r="BK139" i="6"/>
  <c r="BK174" i="6"/>
  <c r="BK211" i="6"/>
  <c r="J180" i="6"/>
  <c r="BK178" i="7"/>
  <c r="BK175" i="7"/>
  <c r="J175" i="7"/>
  <c r="BK154" i="7"/>
  <c r="BK148" i="7"/>
  <c r="BK223" i="8"/>
  <c r="J160" i="8"/>
  <c r="J226" i="8"/>
  <c r="J162" i="8"/>
  <c r="J210" i="8"/>
  <c r="J172" i="8"/>
  <c r="J128" i="8"/>
  <c r="BK145" i="8"/>
  <c r="J155" i="8"/>
  <c r="BK226" i="9"/>
  <c r="BK180" i="9"/>
  <c r="BK195" i="9"/>
  <c r="J174" i="9"/>
  <c r="BK127" i="9"/>
  <c r="BK153" i="9"/>
  <c r="BK220" i="9"/>
  <c r="J130" i="9"/>
  <c r="J195" i="9"/>
  <c r="BK139" i="9"/>
  <c r="J166" i="10"/>
  <c r="J157" i="11"/>
  <c r="BK234" i="12"/>
  <c r="J210" i="12"/>
  <c r="BK133" i="12"/>
  <c r="BK198" i="12"/>
  <c r="BK171" i="12"/>
  <c r="J195" i="12"/>
  <c r="J213" i="12"/>
  <c r="BK163" i="12"/>
  <c r="J147" i="15"/>
  <c r="BK154" i="15"/>
  <c r="BK226" i="16"/>
  <c r="BK184" i="16"/>
  <c r="J128" i="16"/>
  <c r="BK216" i="16"/>
  <c r="J184" i="16"/>
  <c r="BK131" i="16"/>
  <c r="BK157" i="16"/>
  <c r="BK172" i="16"/>
  <c r="J124" i="16"/>
  <c r="J145" i="16"/>
  <c r="J220" i="17"/>
  <c r="BK147" i="17"/>
  <c r="J217" i="17"/>
  <c r="BK189" i="17"/>
  <c r="BK211" i="17"/>
  <c r="J183" i="17"/>
  <c r="BK167" i="17"/>
  <c r="J150" i="17"/>
  <c r="BK143" i="17"/>
  <c r="J160" i="18"/>
  <c r="BK145" i="18"/>
  <c r="J197" i="18"/>
  <c r="J191" i="18"/>
  <c r="BK130" i="18"/>
  <c r="J148" i="19"/>
  <c r="J184" i="19"/>
  <c r="J232" i="19"/>
  <c r="BK223" i="19"/>
  <c r="BK229" i="19"/>
  <c r="BK178" i="19"/>
  <c r="J124" i="19"/>
  <c r="J162" i="19"/>
  <c r="J202" i="19"/>
  <c r="J134" i="19"/>
  <c r="BK233" i="20"/>
  <c r="BK211" i="20"/>
  <c r="J201" i="20"/>
  <c r="BK223" i="20"/>
  <c r="J174" i="20"/>
  <c r="BK186" i="20"/>
  <c r="BK160" i="20"/>
  <c r="BK136" i="20"/>
  <c r="BK148" i="21"/>
  <c r="BK197" i="21"/>
  <c r="J197" i="21"/>
  <c r="BK157" i="21"/>
  <c r="BK127" i="21"/>
  <c r="BK193" i="22"/>
  <c r="J169" i="22"/>
  <c r="J145" i="22"/>
  <c r="J175" i="22"/>
  <c r="BK160" i="22"/>
  <c r="J196" i="22"/>
  <c r="J138" i="22"/>
  <c r="J195" i="23"/>
  <c r="BK201" i="23"/>
  <c r="BK230" i="23"/>
  <c r="J147" i="23"/>
  <c r="J211" i="23"/>
  <c r="BK143" i="23"/>
  <c r="J163" i="23"/>
  <c r="J127" i="23"/>
  <c r="BK175" i="24"/>
  <c r="BK123" i="24"/>
  <c r="BK172" i="24"/>
  <c r="BK148" i="24"/>
  <c r="BK160" i="24"/>
  <c r="BK133" i="24"/>
  <c r="BK175" i="25"/>
  <c r="BK220" i="25"/>
  <c r="J223" i="25"/>
  <c r="J124" i="25"/>
  <c r="J181" i="25"/>
  <c r="BK150" i="25"/>
  <c r="BK229" i="26"/>
  <c r="J219" i="26"/>
  <c r="BK232" i="26"/>
  <c r="BK219" i="26"/>
  <c r="J167" i="26"/>
  <c r="J133" i="26"/>
  <c r="BK189" i="26"/>
  <c r="J198" i="26"/>
  <c r="J183" i="26"/>
  <c r="J189" i="27"/>
  <c r="BK155" i="27"/>
  <c r="J174" i="27"/>
  <c r="J126" i="27"/>
  <c r="J143" i="27"/>
  <c r="BK228" i="28"/>
  <c r="BK150" i="28"/>
  <c r="J251" i="28"/>
  <c r="J191" i="28"/>
  <c r="J133" i="28"/>
  <c r="BK203" i="28"/>
  <c r="J200" i="28"/>
  <c r="J154" i="28"/>
  <c r="BK136" i="28"/>
  <c r="BK225" i="29"/>
  <c r="J165" i="29"/>
  <c r="BK154" i="29"/>
  <c r="J177" i="29"/>
  <c r="J183" i="29"/>
  <c r="BK219" i="29"/>
  <c r="BK158" i="30"/>
  <c r="J165" i="30"/>
  <c r="BK172" i="30"/>
  <c r="BK128" i="30"/>
  <c r="BK158" i="31"/>
  <c r="BK132" i="31"/>
  <c r="BK171" i="31"/>
  <c r="J152" i="31"/>
  <c r="J132" i="31"/>
  <c r="J161" i="32"/>
  <c r="J129" i="32"/>
  <c r="BK122" i="32"/>
  <c r="BK132" i="32"/>
  <c r="BK177" i="33"/>
  <c r="J202" i="33"/>
  <c r="J177" i="33"/>
  <c r="BK159" i="33"/>
  <c r="J144" i="33"/>
  <c r="J159" i="33"/>
  <c r="J195" i="34"/>
  <c r="J208" i="34"/>
  <c r="J159" i="34"/>
  <c r="J174" i="34"/>
  <c r="J186" i="34"/>
  <c r="BK133" i="34"/>
  <c r="J128" i="34"/>
  <c r="BK190" i="35"/>
  <c r="BK162" i="35"/>
  <c r="BK128" i="35"/>
  <c r="J136" i="35"/>
  <c r="BK136" i="35"/>
  <c r="BK196" i="36"/>
  <c r="J174" i="36"/>
  <c r="J144" i="36"/>
  <c r="BK171" i="36"/>
  <c r="BK183" i="36"/>
  <c r="BK125" i="36"/>
  <c r="J136" i="36"/>
  <c r="BK162" i="37"/>
  <c r="BK196" i="37"/>
  <c r="J144" i="37"/>
  <c r="J136" i="37"/>
  <c r="J151" i="37"/>
  <c r="BK175" i="4"/>
  <c r="BK206" i="5"/>
  <c r="J189" i="6"/>
  <c r="J153" i="6"/>
  <c r="J183" i="6"/>
  <c r="J133" i="6"/>
  <c r="BK157" i="7"/>
  <c r="J123" i="7"/>
  <c r="BK145" i="7"/>
  <c r="BK210" i="8"/>
  <c r="BK229" i="8"/>
  <c r="J213" i="8"/>
  <c r="BK178" i="8"/>
  <c r="J160" i="9"/>
  <c r="BK204" i="9"/>
  <c r="J223" i="9"/>
  <c r="J226" i="9"/>
  <c r="J204" i="9"/>
  <c r="J191" i="10"/>
  <c r="BK160" i="10"/>
  <c r="J160" i="10"/>
  <c r="J133" i="10"/>
  <c r="J181" i="11"/>
  <c r="BK232" i="11"/>
  <c r="BK223" i="11"/>
  <c r="J145" i="11"/>
  <c r="BK150" i="11"/>
  <c r="J216" i="12"/>
  <c r="J232" i="12"/>
  <c r="BK147" i="12"/>
  <c r="J136" i="12"/>
  <c r="J143" i="12"/>
  <c r="J228" i="14"/>
  <c r="BK172" i="14"/>
  <c r="J254" i="14"/>
  <c r="J203" i="14"/>
  <c r="J172" i="14"/>
  <c r="BK218" i="14"/>
  <c r="BK144" i="14"/>
  <c r="J209" i="14"/>
  <c r="J184" i="14"/>
  <c r="J147" i="14"/>
  <c r="J140" i="14"/>
  <c r="J205" i="15"/>
  <c r="BK205" i="15"/>
  <c r="J168" i="15"/>
  <c r="BK198" i="15"/>
  <c r="BK228" i="15"/>
  <c r="BK174" i="15"/>
  <c r="BK186" i="15"/>
  <c r="J177" i="15"/>
  <c r="J171" i="15"/>
  <c r="BK147" i="15"/>
  <c r="BK202" i="16"/>
  <c r="BK229" i="16"/>
  <c r="BK134" i="16"/>
  <c r="BK190" i="16"/>
  <c r="J155" i="16"/>
  <c r="BK192" i="17"/>
  <c r="J230" i="17"/>
  <c r="BK136" i="17"/>
  <c r="J214" i="17"/>
  <c r="BK157" i="17"/>
  <c r="BK124" i="19"/>
  <c r="J187" i="19"/>
  <c r="J181" i="19"/>
  <c r="BK184" i="19"/>
  <c r="BK167" i="20"/>
  <c r="J226" i="20"/>
  <c r="BK133" i="21"/>
  <c r="BK229" i="22"/>
  <c r="BK223" i="22"/>
  <c r="J166" i="22"/>
  <c r="J157" i="22"/>
  <c r="BK220" i="23"/>
  <c r="BK160" i="23"/>
  <c r="J157" i="23"/>
  <c r="BK192" i="23"/>
  <c r="BK211" i="23"/>
  <c r="BK200" i="24"/>
  <c r="BK127" i="24"/>
  <c r="BK178" i="24"/>
  <c r="BK157" i="24"/>
  <c r="BK172" i="25"/>
  <c r="J229" i="25"/>
  <c r="J138" i="25"/>
  <c r="J190" i="25"/>
  <c r="J232" i="26"/>
  <c r="J192" i="26"/>
  <c r="J136" i="27"/>
  <c r="J149" i="27"/>
  <c r="BK188" i="28"/>
  <c r="BK235" i="28"/>
  <c r="BK215" i="28"/>
  <c r="BK194" i="28"/>
  <c r="BK170" i="28"/>
  <c r="BK201" i="29"/>
  <c r="J152" i="29"/>
  <c r="BK159" i="29"/>
  <c r="BK152" i="29"/>
  <c r="BK205" i="29"/>
  <c r="J175" i="2"/>
  <c r="BK124" i="2"/>
  <c r="BK148" i="2"/>
  <c r="J201" i="3"/>
  <c r="BK235" i="3"/>
  <c r="J204" i="3"/>
  <c r="BK167" i="3"/>
  <c r="J207" i="3"/>
  <c r="BK180" i="3"/>
  <c r="BK127" i="3"/>
  <c r="BK204" i="3"/>
  <c r="BK153" i="3"/>
  <c r="BK186" i="3"/>
  <c r="J136" i="3"/>
  <c r="J191" i="4"/>
  <c r="J166" i="4"/>
  <c r="BK200" i="4"/>
  <c r="BK133" i="4"/>
  <c r="J185" i="4"/>
  <c r="J154" i="4"/>
  <c r="J141" i="4"/>
  <c r="BK157" i="4"/>
  <c r="BK199" i="5"/>
  <c r="J217" i="5"/>
  <c r="J193" i="5"/>
  <c r="J145" i="5"/>
  <c r="BK210" i="5"/>
  <c r="J150" i="5"/>
  <c r="J229" i="5"/>
  <c r="BK166" i="5"/>
  <c r="J153" i="5"/>
  <c r="J210" i="5"/>
  <c r="BK142" i="5"/>
  <c r="BK233" i="6"/>
  <c r="J220" i="6"/>
  <c r="BK198" i="6"/>
  <c r="BK147" i="6"/>
  <c r="J217" i="6"/>
  <c r="J233" i="6"/>
  <c r="BK192" i="6"/>
  <c r="J230" i="6"/>
  <c r="BK204" i="6"/>
  <c r="J147" i="6"/>
  <c r="BK136" i="6"/>
  <c r="J200" i="7"/>
  <c r="BK191" i="7"/>
  <c r="J191" i="7"/>
  <c r="J154" i="7"/>
  <c r="BK200" i="7"/>
  <c r="J148" i="7"/>
  <c r="J145" i="7"/>
  <c r="BK226" i="8"/>
  <c r="BK181" i="8"/>
  <c r="BK196" i="8"/>
  <c r="BK184" i="8"/>
  <c r="BK232" i="8"/>
  <c r="J190" i="8"/>
  <c r="BK166" i="8"/>
  <c r="BK175" i="8"/>
  <c r="BK137" i="10"/>
  <c r="J200" i="10"/>
  <c r="BK157" i="10"/>
  <c r="BK185" i="10"/>
  <c r="BK178" i="10"/>
  <c r="J130" i="10"/>
  <c r="J229" i="11"/>
  <c r="BK160" i="11"/>
  <c r="J226" i="11"/>
  <c r="J196" i="11"/>
  <c r="J217" i="11"/>
  <c r="J193" i="11"/>
  <c r="J124" i="11"/>
  <c r="BK162" i="11"/>
  <c r="J160" i="11"/>
  <c r="J172" i="11"/>
  <c r="J128" i="11"/>
  <c r="BK222" i="12"/>
  <c r="J201" i="12"/>
  <c r="BK130" i="12"/>
  <c r="J225" i="12"/>
  <c r="J186" i="12"/>
  <c r="J157" i="12"/>
  <c r="J229" i="12"/>
  <c r="BK203" i="12"/>
  <c r="J198" i="12"/>
  <c r="BK150" i="12"/>
  <c r="BK152" i="15"/>
  <c r="BK131" i="15"/>
  <c r="BK165" i="15"/>
  <c r="J216" i="15"/>
  <c r="BK171" i="15"/>
  <c r="J141" i="15"/>
  <c r="J195" i="15"/>
  <c r="BK161" i="15"/>
  <c r="BK128" i="15"/>
  <c r="BK134" i="15"/>
  <c r="BK235" i="16"/>
  <c r="J190" i="16"/>
  <c r="BK145" i="16"/>
  <c r="J223" i="16"/>
  <c r="BK199" i="16"/>
  <c r="BK148" i="16"/>
  <c r="J202" i="16"/>
  <c r="BK193" i="16"/>
  <c r="BK232" i="16"/>
  <c r="BK178" i="16"/>
  <c r="J160" i="16"/>
  <c r="J181" i="16"/>
  <c r="J235" i="17"/>
  <c r="BK186" i="17"/>
  <c r="J153" i="17"/>
  <c r="BK223" i="17"/>
  <c r="BK198" i="17"/>
  <c r="BK177" i="17"/>
  <c r="J201" i="17"/>
  <c r="J163" i="17"/>
  <c r="J157" i="17"/>
  <c r="BK201" i="17"/>
  <c r="BK169" i="18"/>
  <c r="BK160" i="18"/>
  <c r="BK175" i="18"/>
  <c r="J188" i="18"/>
  <c r="J178" i="18"/>
  <c r="J130" i="18"/>
  <c r="J133" i="18"/>
  <c r="J142" i="19"/>
  <c r="J220" i="19"/>
  <c r="J128" i="19"/>
  <c r="BK128" i="19"/>
  <c r="J190" i="19"/>
  <c r="BK232" i="19"/>
  <c r="BK202" i="19"/>
  <c r="BK169" i="19"/>
  <c r="J226" i="19"/>
  <c r="BK166" i="19"/>
  <c r="J206" i="19"/>
  <c r="J169" i="19"/>
  <c r="J157" i="19"/>
  <c r="BK235" i="20"/>
  <c r="BK220" i="20"/>
  <c r="BK192" i="20"/>
  <c r="J204" i="20"/>
  <c r="J171" i="20"/>
  <c r="BK226" i="20"/>
  <c r="J180" i="20"/>
  <c r="BK189" i="20"/>
  <c r="BK163" i="20"/>
  <c r="J147" i="20"/>
  <c r="J133" i="20"/>
  <c r="BK127" i="20"/>
  <c r="J200" i="21"/>
  <c r="BK137" i="21"/>
  <c r="BK172" i="21"/>
  <c r="BK194" i="21"/>
  <c r="BK123" i="21"/>
  <c r="J188" i="21"/>
  <c r="J141" i="21"/>
  <c r="J210" i="22"/>
  <c r="BK190" i="22"/>
  <c r="J232" i="22"/>
  <c r="BK187" i="22"/>
  <c r="BK210" i="22"/>
  <c r="J220" i="22"/>
  <c r="BK124" i="22"/>
  <c r="J172" i="22"/>
  <c r="J134" i="22"/>
  <c r="BK142" i="22"/>
  <c r="J226" i="23"/>
  <c r="BK189" i="23"/>
  <c r="J223" i="23"/>
  <c r="J235" i="23"/>
  <c r="J207" i="23"/>
  <c r="BK163" i="23"/>
  <c r="BK133" i="23"/>
  <c r="BK214" i="23"/>
  <c r="BK147" i="23"/>
  <c r="BK171" i="23"/>
  <c r="J172" i="24"/>
  <c r="J133" i="24"/>
  <c r="J185" i="24"/>
  <c r="J141" i="24"/>
  <c r="J157" i="24"/>
  <c r="BK141" i="24"/>
  <c r="BK196" i="25"/>
  <c r="BK153" i="25"/>
  <c r="BK157" i="25"/>
  <c r="J206" i="25"/>
  <c r="BK190" i="25"/>
  <c r="J153" i="25"/>
  <c r="BK223" i="25"/>
  <c r="BK202" i="25"/>
  <c r="J178" i="25"/>
  <c r="BK124" i="25"/>
  <c r="BK148" i="25"/>
  <c r="J210" i="26"/>
  <c r="BK143" i="26"/>
  <c r="BK171" i="26"/>
  <c r="BK206" i="26"/>
  <c r="J174" i="26"/>
  <c r="J153" i="26"/>
  <c r="BK213" i="26"/>
  <c r="BK174" i="26"/>
  <c r="BK183" i="26"/>
  <c r="BK192" i="26"/>
  <c r="BK127" i="26"/>
  <c r="J177" i="27"/>
  <c r="J146" i="27"/>
  <c r="BK189" i="27"/>
  <c r="J132" i="27"/>
  <c r="BK164" i="27"/>
  <c r="J155" i="27"/>
  <c r="BK245" i="28"/>
  <c r="J221" i="28"/>
  <c r="J182" i="28"/>
  <c r="BK133" i="28"/>
  <c r="J218" i="28"/>
  <c r="BK182" i="28"/>
  <c r="BK242" i="28"/>
  <c r="BK197" i="28"/>
  <c r="BK232" i="28"/>
  <c r="BK209" i="28"/>
  <c r="J157" i="28"/>
  <c r="J150" i="28"/>
  <c r="J144" i="28"/>
  <c r="BK222" i="29"/>
  <c r="BK171" i="29"/>
  <c r="BK131" i="29"/>
  <c r="J198" i="29"/>
  <c r="J228" i="29"/>
  <c r="BK192" i="29"/>
  <c r="J156" i="29"/>
  <c r="J209" i="29"/>
  <c r="BK156" i="29"/>
  <c r="J141" i="29"/>
  <c r="BK174" i="29"/>
  <c r="J168" i="29"/>
  <c r="BK147" i="29"/>
  <c r="J124" i="29"/>
  <c r="BK141" i="29"/>
  <c r="BK165" i="30"/>
  <c r="BK131" i="30"/>
  <c r="J162" i="30"/>
  <c r="BK138" i="30"/>
  <c r="J131" i="30"/>
  <c r="BK184" i="30"/>
  <c r="BK181" i="30"/>
  <c r="J178" i="30"/>
  <c r="J175" i="30"/>
  <c r="J145" i="30"/>
  <c r="J158" i="30"/>
  <c r="BK183" i="31"/>
  <c r="J143" i="31"/>
  <c r="J183" i="31"/>
  <c r="J168" i="31"/>
  <c r="BK168" i="31"/>
  <c r="BK155" i="31"/>
  <c r="J177" i="32"/>
  <c r="BK125" i="32"/>
  <c r="J158" i="32"/>
  <c r="J174" i="32"/>
  <c r="J125" i="32"/>
  <c r="J122" i="32"/>
  <c r="BK202" i="33"/>
  <c r="J183" i="33"/>
  <c r="BK156" i="33"/>
  <c r="J186" i="33"/>
  <c r="J168" i="33"/>
  <c r="BK144" i="33"/>
  <c r="BK161" i="33"/>
  <c r="J128" i="33"/>
  <c r="BK141" i="33"/>
  <c r="J205" i="34"/>
  <c r="J168" i="34"/>
  <c r="BK138" i="34"/>
  <c r="J164" i="34"/>
  <c r="J189" i="34"/>
  <c r="J152" i="34"/>
  <c r="BK183" i="34"/>
  <c r="BK156" i="34"/>
  <c r="J128" i="36"/>
  <c r="BK190" i="37"/>
  <c r="BK147" i="37"/>
  <c r="J196" i="37"/>
  <c r="J183" i="37"/>
  <c r="BK144" i="37"/>
  <c r="J155" i="37"/>
  <c r="J155" i="2"/>
  <c r="J213" i="2"/>
  <c r="J199" i="2"/>
  <c r="BK209" i="2"/>
  <c r="BK220" i="3"/>
  <c r="BK137" i="4"/>
  <c r="J184" i="5"/>
  <c r="BK181" i="5"/>
  <c r="J128" i="5"/>
  <c r="BK175" i="5"/>
  <c r="J138" i="5"/>
  <c r="BK178" i="5"/>
  <c r="BK187" i="5"/>
  <c r="BK196" i="5"/>
  <c r="J235" i="6"/>
  <c r="J211" i="6"/>
  <c r="J171" i="6"/>
  <c r="J226" i="6"/>
  <c r="J143" i="6"/>
  <c r="BK130" i="6"/>
  <c r="BK189" i="6"/>
  <c r="J174" i="6"/>
  <c r="BK137" i="7"/>
  <c r="BK141" i="7"/>
  <c r="J141" i="7"/>
  <c r="BK206" i="8"/>
  <c r="J145" i="8"/>
  <c r="BK172" i="8"/>
  <c r="BK157" i="8"/>
  <c r="J157" i="8"/>
  <c r="BK153" i="8"/>
  <c r="BK217" i="9"/>
  <c r="BK235" i="9"/>
  <c r="BK196" i="11"/>
  <c r="BK213" i="11"/>
  <c r="J187" i="11"/>
  <c r="BK206" i="11"/>
  <c r="J134" i="11"/>
  <c r="J178" i="11"/>
  <c r="BK124" i="11"/>
  <c r="BK138" i="11"/>
  <c r="J142" i="11"/>
  <c r="BK213" i="12"/>
  <c r="BK219" i="12"/>
  <c r="J174" i="12"/>
  <c r="BK232" i="12"/>
  <c r="BK186" i="12"/>
  <c r="BK210" i="12"/>
  <c r="J144" i="15"/>
  <c r="J209" i="16"/>
  <c r="J162" i="16"/>
  <c r="J226" i="16"/>
  <c r="J178" i="16"/>
  <c r="BK209" i="16"/>
  <c r="BK124" i="16"/>
  <c r="J175" i="16"/>
  <c r="BK142" i="16"/>
  <c r="J177" i="17"/>
  <c r="J133" i="17"/>
  <c r="J192" i="17"/>
  <c r="BK127" i="17"/>
  <c r="J174" i="17"/>
  <c r="J180" i="17"/>
  <c r="BK133" i="17"/>
  <c r="BK178" i="18"/>
  <c r="J166" i="18"/>
  <c r="BK200" i="18"/>
  <c r="J137" i="18"/>
  <c r="BK163" i="18"/>
  <c r="J123" i="18"/>
  <c r="J138" i="19"/>
  <c r="J213" i="19"/>
  <c r="BK220" i="19"/>
  <c r="BK206" i="19"/>
  <c r="J196" i="19"/>
  <c r="J155" i="19"/>
  <c r="J199" i="19"/>
  <c r="J166" i="19"/>
  <c r="BK157" i="19"/>
  <c r="J233" i="20"/>
  <c r="J220" i="20"/>
  <c r="J211" i="20"/>
  <c r="J192" i="20"/>
  <c r="BK157" i="20"/>
  <c r="J163" i="20"/>
  <c r="BK147" i="20"/>
  <c r="J157" i="21"/>
  <c r="J181" i="21"/>
  <c r="BK188" i="21"/>
  <c r="J163" i="21"/>
  <c r="J148" i="21"/>
  <c r="BK145" i="21"/>
  <c r="BK220" i="22"/>
  <c r="J184" i="22"/>
  <c r="BK199" i="22"/>
  <c r="BK150" i="22"/>
  <c r="J181" i="22"/>
  <c r="BK178" i="22"/>
  <c r="BK131" i="22"/>
  <c r="BK155" i="22"/>
  <c r="BK148" i="22"/>
  <c r="J128" i="22"/>
  <c r="BK174" i="23"/>
  <c r="J183" i="23"/>
  <c r="J204" i="23"/>
  <c r="BK150" i="23"/>
  <c r="BK233" i="23"/>
  <c r="BK207" i="23"/>
  <c r="J153" i="23"/>
  <c r="J150" i="23"/>
  <c r="J197" i="24"/>
  <c r="J160" i="24"/>
  <c r="BK194" i="24"/>
  <c r="J130" i="24"/>
  <c r="BK163" i="24"/>
  <c r="BK154" i="24"/>
  <c r="J232" i="25"/>
  <c r="BK181" i="25"/>
  <c r="J142" i="25"/>
  <c r="BK134" i="25"/>
  <c r="J193" i="25"/>
  <c r="BK128" i="25"/>
  <c r="J160" i="25"/>
  <c r="BK193" i="25"/>
  <c r="BK178" i="25"/>
  <c r="J213" i="26"/>
  <c r="J203" i="26"/>
  <c r="J189" i="26"/>
  <c r="J147" i="26"/>
  <c r="BK210" i="26"/>
  <c r="BK160" i="26"/>
  <c r="BK186" i="27"/>
  <c r="J152" i="27"/>
  <c r="BK122" i="27"/>
  <c r="J170" i="27"/>
  <c r="J164" i="27"/>
  <c r="J239" i="28"/>
  <c r="BK184" i="28"/>
  <c r="J126" i="28"/>
  <c r="BK221" i="28"/>
  <c r="BK160" i="28"/>
  <c r="J184" i="28"/>
  <c r="J206" i="28"/>
  <c r="J188" i="28"/>
  <c r="J203" i="28"/>
  <c r="J172" i="28"/>
  <c r="BK126" i="28"/>
  <c r="J186" i="29"/>
  <c r="BK195" i="29"/>
  <c r="J180" i="31"/>
  <c r="BK146" i="31"/>
  <c r="BK180" i="32"/>
  <c r="BK183" i="32"/>
  <c r="BK135" i="32"/>
  <c r="J149" i="32"/>
  <c r="J139" i="32"/>
  <c r="BK199" i="33"/>
  <c r="BK174" i="33"/>
  <c r="J199" i="33"/>
  <c r="J195" i="33"/>
  <c r="BK152" i="33"/>
  <c r="BK171" i="33"/>
  <c r="BK168" i="33"/>
  <c r="BK199" i="34"/>
  <c r="BK128" i="34"/>
  <c r="BK192" i="34"/>
  <c r="BK195" i="34"/>
  <c r="J161" i="34"/>
  <c r="J141" i="34"/>
  <c r="J190" i="35"/>
  <c r="J193" i="35"/>
  <c r="BK141" i="35"/>
  <c r="J177" i="35"/>
  <c r="BK155" i="35"/>
  <c r="BK125" i="35"/>
  <c r="J180" i="36"/>
  <c r="BK159" i="36"/>
  <c r="J155" i="36"/>
  <c r="BK174" i="36"/>
  <c r="BK141" i="36"/>
  <c r="BK177" i="37"/>
  <c r="J138" i="2"/>
  <c r="J128" i="2"/>
  <c r="BK178" i="2"/>
  <c r="J165" i="2"/>
  <c r="BK223" i="2"/>
  <c r="J134" i="2"/>
  <c r="J178" i="2"/>
  <c r="BK160" i="2"/>
  <c r="J124" i="2"/>
  <c r="J216" i="2"/>
  <c r="J202" i="2"/>
  <c r="J229" i="2"/>
  <c r="BK155" i="2"/>
  <c r="BK189" i="3"/>
  <c r="J230" i="3"/>
  <c r="J198" i="3"/>
  <c r="J186" i="3"/>
  <c r="BK201" i="3"/>
  <c r="J235" i="3"/>
  <c r="BK177" i="3"/>
  <c r="BK163" i="3"/>
  <c r="J194" i="4"/>
  <c r="BK163" i="4"/>
  <c r="BK188" i="4"/>
  <c r="BK191" i="4"/>
  <c r="BK151" i="4"/>
  <c r="J123" i="4"/>
  <c r="BK148" i="4"/>
  <c r="BK232" i="5"/>
  <c r="J166" i="5"/>
  <c r="BK229" i="5"/>
  <c r="J157" i="5"/>
  <c r="BK217" i="5"/>
  <c r="BK145" i="5"/>
  <c r="BK162" i="5"/>
  <c r="BK138" i="5"/>
  <c r="J214" i="6"/>
  <c r="BK183" i="6"/>
  <c r="BK235" i="6"/>
  <c r="J167" i="6"/>
  <c r="J177" i="6"/>
  <c r="J136" i="6"/>
  <c r="J157" i="6"/>
  <c r="J197" i="7"/>
  <c r="J133" i="7"/>
  <c r="J169" i="7"/>
  <c r="J160" i="7"/>
  <c r="BK123" i="7"/>
  <c r="J196" i="8"/>
  <c r="J184" i="8"/>
  <c r="J138" i="8"/>
  <c r="BK190" i="8"/>
  <c r="BK150" i="8"/>
  <c r="J166" i="8"/>
  <c r="BK134" i="8"/>
  <c r="BK138" i="8"/>
  <c r="BK130" i="9"/>
  <c r="BK211" i="9"/>
  <c r="J145" i="10"/>
  <c r="J188" i="10"/>
  <c r="BK148" i="10"/>
  <c r="J206" i="11"/>
  <c r="BK166" i="11"/>
  <c r="BK174" i="12"/>
  <c r="J163" i="12"/>
  <c r="J146" i="13"/>
  <c r="J132" i="13"/>
  <c r="BK126" i="13"/>
  <c r="BK180" i="13"/>
  <c r="J164" i="13"/>
  <c r="BK152" i="13"/>
  <c r="BK146" i="13"/>
  <c r="BK136" i="13"/>
  <c r="J122" i="13"/>
  <c r="BK254" i="14"/>
  <c r="J245" i="14"/>
  <c r="J218" i="14"/>
  <c r="BK197" i="14"/>
  <c r="BK175" i="14"/>
  <c r="BK150" i="14"/>
  <c r="BK133" i="14"/>
  <c r="BK245" i="14"/>
  <c r="J235" i="14"/>
  <c r="J212" i="14"/>
  <c r="BK179" i="14"/>
  <c r="BK164" i="14"/>
  <c r="J126" i="14"/>
  <c r="BK224" i="14"/>
  <c r="BK206" i="14"/>
  <c r="J194" i="14"/>
  <c r="J177" i="14"/>
  <c r="BK160" i="14"/>
  <c r="BK215" i="14"/>
  <c r="BK182" i="14"/>
  <c r="J130" i="14"/>
  <c r="BK228" i="14"/>
  <c r="BK203" i="14"/>
  <c r="J197" i="14"/>
  <c r="BK177" i="14"/>
  <c r="J157" i="14"/>
  <c r="J136" i="14"/>
  <c r="J167" i="14"/>
  <c r="BK126" i="14"/>
  <c r="BK222" i="15"/>
  <c r="J165" i="15"/>
  <c r="BK219" i="15"/>
  <c r="BK180" i="15"/>
  <c r="BK156" i="15"/>
  <c r="J134" i="15"/>
  <c r="BK216" i="15"/>
  <c r="BK168" i="15"/>
  <c r="J192" i="15"/>
  <c r="BK177" i="15"/>
  <c r="J156" i="15"/>
  <c r="BK137" i="15"/>
  <c r="BK201" i="15"/>
  <c r="J198" i="15"/>
  <c r="J159" i="15"/>
  <c r="J183" i="15"/>
  <c r="J152" i="15"/>
  <c r="J149" i="15"/>
  <c r="J131" i="15"/>
  <c r="BK213" i="16"/>
  <c r="J165" i="16"/>
  <c r="J232" i="16"/>
  <c r="BK187" i="16"/>
  <c r="J138" i="16"/>
  <c r="BK155" i="16"/>
  <c r="BK181" i="16"/>
  <c r="BK162" i="16"/>
  <c r="J233" i="17"/>
  <c r="BK171" i="17"/>
  <c r="BK233" i="17"/>
  <c r="J204" i="17"/>
  <c r="BK163" i="17"/>
  <c r="J189" i="17"/>
  <c r="J136" i="17"/>
  <c r="BK150" i="17"/>
  <c r="J169" i="18"/>
  <c r="BK197" i="18"/>
  <c r="J181" i="18"/>
  <c r="BK157" i="18"/>
  <c r="J178" i="19"/>
  <c r="BK193" i="19"/>
  <c r="BK150" i="19"/>
  <c r="J223" i="19"/>
  <c r="BK142" i="19"/>
  <c r="BK160" i="19"/>
  <c r="BK210" i="19"/>
  <c r="BK138" i="19"/>
  <c r="J160" i="19"/>
  <c r="J153" i="19"/>
  <c r="BK217" i="20"/>
  <c r="J214" i="20"/>
  <c r="J186" i="20"/>
  <c r="BK195" i="20"/>
  <c r="J189" i="20"/>
  <c r="BK180" i="20"/>
  <c r="BK153" i="20"/>
  <c r="J153" i="20"/>
  <c r="BK130" i="20"/>
  <c r="J145" i="21"/>
  <c r="J151" i="21"/>
  <c r="BK175" i="21"/>
  <c r="J160" i="21"/>
  <c r="J137" i="21"/>
  <c r="J127" i="21"/>
  <c r="J199" i="22"/>
  <c r="J217" i="22"/>
  <c r="J213" i="22"/>
  <c r="BK196" i="22"/>
  <c r="BK153" i="22"/>
  <c r="J202" i="22"/>
  <c r="BK166" i="22"/>
  <c r="J131" i="22"/>
  <c r="BK138" i="22"/>
  <c r="BK167" i="23"/>
  <c r="BK195" i="23"/>
  <c r="J184" i="25"/>
  <c r="BK131" i="25"/>
  <c r="J217" i="25"/>
  <c r="BK187" i="25"/>
  <c r="J148" i="25"/>
  <c r="BK145" i="25"/>
  <c r="J169" i="25"/>
  <c r="J206" i="26"/>
  <c r="J225" i="26"/>
  <c r="BK133" i="26"/>
  <c r="BK222" i="26"/>
  <c r="J177" i="26"/>
  <c r="J245" i="28"/>
  <c r="BK140" i="28"/>
  <c r="J209" i="28"/>
  <c r="J147" i="28"/>
  <c r="BK212" i="28"/>
  <c r="J170" i="28"/>
  <c r="BK164" i="28"/>
  <c r="J140" i="28"/>
  <c r="J174" i="29"/>
  <c r="J201" i="29"/>
  <c r="J222" i="29"/>
  <c r="J225" i="29"/>
  <c r="J159" i="29"/>
  <c r="J189" i="29"/>
  <c r="J184" i="30"/>
  <c r="BK124" i="30"/>
  <c r="J142" i="30"/>
  <c r="BK134" i="30"/>
  <c r="J155" i="31"/>
  <c r="J129" i="31"/>
  <c r="J149" i="31"/>
  <c r="BK158" i="32"/>
  <c r="J143" i="32"/>
  <c r="BK171" i="32"/>
  <c r="J183" i="32"/>
  <c r="BK146" i="32"/>
  <c r="J205" i="33"/>
  <c r="J161" i="33"/>
  <c r="BK195" i="33"/>
  <c r="BK180" i="33"/>
  <c r="J152" i="33"/>
  <c r="J180" i="33"/>
  <c r="BK208" i="34"/>
  <c r="BK174" i="34"/>
  <c r="BK205" i="34"/>
  <c r="BK125" i="34"/>
  <c r="J156" i="34"/>
  <c r="J171" i="34"/>
  <c r="BK144" i="34"/>
  <c r="BK193" i="35"/>
  <c r="J159" i="35"/>
  <c r="BK183" i="35"/>
  <c r="J155" i="35"/>
  <c r="BK159" i="35"/>
  <c r="BK151" i="35"/>
  <c r="BK133" i="35"/>
  <c r="J187" i="36"/>
  <c r="BK162" i="36"/>
  <c r="J196" i="36"/>
  <c r="BK190" i="36"/>
  <c r="J141" i="36"/>
  <c r="J162" i="36"/>
  <c r="J151" i="36"/>
  <c r="J180" i="37"/>
  <c r="BK159" i="37"/>
  <c r="J162" i="37"/>
  <c r="J147" i="37"/>
  <c r="J34" i="2" l="1"/>
  <c r="BK141" i="2"/>
  <c r="J141" i="2"/>
  <c r="J99" i="2"/>
  <c r="R219" i="2"/>
  <c r="R170" i="3"/>
  <c r="T232" i="3"/>
  <c r="T127" i="5"/>
  <c r="T122" i="5" s="1"/>
  <c r="R216" i="5"/>
  <c r="P132" i="6"/>
  <c r="R156" i="6"/>
  <c r="T210" i="6"/>
  <c r="BK141" i="8"/>
  <c r="J141" i="8"/>
  <c r="J99" i="8" s="1"/>
  <c r="BK205" i="8"/>
  <c r="J205" i="8" s="1"/>
  <c r="J101" i="8" s="1"/>
  <c r="T132" i="9"/>
  <c r="P170" i="9"/>
  <c r="T144" i="10"/>
  <c r="R141" i="11"/>
  <c r="BK216" i="11"/>
  <c r="J216" i="11" s="1"/>
  <c r="J102" i="11" s="1"/>
  <c r="R126" i="12"/>
  <c r="R146" i="12"/>
  <c r="R156" i="12"/>
  <c r="R125" i="13"/>
  <c r="P173" i="13"/>
  <c r="P140" i="15"/>
  <c r="R215" i="15"/>
  <c r="P141" i="16"/>
  <c r="P208" i="16"/>
  <c r="P126" i="17"/>
  <c r="R146" i="17"/>
  <c r="R210" i="17"/>
  <c r="P144" i="18"/>
  <c r="R127" i="19"/>
  <c r="T141" i="19"/>
  <c r="T216" i="19"/>
  <c r="BK126" i="20"/>
  <c r="J126" i="20"/>
  <c r="J97" i="20"/>
  <c r="R126" i="20"/>
  <c r="BK132" i="20"/>
  <c r="J132" i="20" s="1"/>
  <c r="J98" i="20" s="1"/>
  <c r="P210" i="20"/>
  <c r="BK184" i="21"/>
  <c r="J184" i="21"/>
  <c r="J101" i="21"/>
  <c r="BK165" i="22"/>
  <c r="J165" i="22"/>
  <c r="J100" i="22" s="1"/>
  <c r="P205" i="22"/>
  <c r="BK126" i="23"/>
  <c r="J126" i="23" s="1"/>
  <c r="J97" i="23" s="1"/>
  <c r="T170" i="23"/>
  <c r="T232" i="23"/>
  <c r="P141" i="25"/>
  <c r="BK216" i="25"/>
  <c r="J216" i="25" s="1"/>
  <c r="J102" i="25" s="1"/>
  <c r="BK132" i="26"/>
  <c r="BK156" i="26"/>
  <c r="J156" i="26"/>
  <c r="J100" i="26" s="1"/>
  <c r="P139" i="27"/>
  <c r="P129" i="28"/>
  <c r="P163" i="28"/>
  <c r="R238" i="28"/>
  <c r="R164" i="29"/>
  <c r="T204" i="29"/>
  <c r="BK141" i="30"/>
  <c r="J141" i="30" s="1"/>
  <c r="J99" i="30" s="1"/>
  <c r="R151" i="30"/>
  <c r="R128" i="31"/>
  <c r="P167" i="31"/>
  <c r="R121" i="32"/>
  <c r="T167" i="32"/>
  <c r="BK137" i="33"/>
  <c r="J137" i="33" s="1"/>
  <c r="J99" i="33" s="1"/>
  <c r="T155" i="33"/>
  <c r="T198" i="33"/>
  <c r="P124" i="34"/>
  <c r="R137" i="34"/>
  <c r="P167" i="34"/>
  <c r="R140" i="35"/>
  <c r="P168" i="2"/>
  <c r="T208" i="2"/>
  <c r="T170" i="3"/>
  <c r="R232" i="3"/>
  <c r="T165" i="5"/>
  <c r="T132" i="6"/>
  <c r="T156" i="6"/>
  <c r="BK210" i="6"/>
  <c r="J210" i="6" s="1"/>
  <c r="J103" i="6" s="1"/>
  <c r="T126" i="7"/>
  <c r="T184" i="7"/>
  <c r="P165" i="8"/>
  <c r="BK132" i="9"/>
  <c r="J132" i="9" s="1"/>
  <c r="J98" i="9" s="1"/>
  <c r="BK146" i="9"/>
  <c r="J146" i="9" s="1"/>
  <c r="J99" i="9" s="1"/>
  <c r="T170" i="9"/>
  <c r="R126" i="10"/>
  <c r="T184" i="10"/>
  <c r="BK127" i="11"/>
  <c r="J127" i="11"/>
  <c r="J98" i="11" s="1"/>
  <c r="T141" i="11"/>
  <c r="P216" i="11"/>
  <c r="R143" i="14"/>
  <c r="R187" i="14"/>
  <c r="P227" i="14"/>
  <c r="P168" i="16"/>
  <c r="R219" i="16"/>
  <c r="T126" i="17"/>
  <c r="P146" i="17"/>
  <c r="P156" i="17"/>
  <c r="BK210" i="17"/>
  <c r="J210" i="17" s="1"/>
  <c r="J103" i="17" s="1"/>
  <c r="BK144" i="18"/>
  <c r="J144" i="18"/>
  <c r="J100" i="18" s="1"/>
  <c r="R184" i="18"/>
  <c r="BK141" i="19"/>
  <c r="J141" i="19" s="1"/>
  <c r="J99" i="19" s="1"/>
  <c r="R216" i="19"/>
  <c r="P184" i="21"/>
  <c r="R165" i="22"/>
  <c r="P132" i="23"/>
  <c r="BK144" i="24"/>
  <c r="J144" i="24"/>
  <c r="J100" i="24" s="1"/>
  <c r="P165" i="25"/>
  <c r="T205" i="25"/>
  <c r="T170" i="26"/>
  <c r="R127" i="30"/>
  <c r="T141" i="30"/>
  <c r="BK161" i="30"/>
  <c r="J161" i="30" s="1"/>
  <c r="J101" i="30" s="1"/>
  <c r="R128" i="32"/>
  <c r="BK137" i="34"/>
  <c r="J137" i="34"/>
  <c r="J99" i="34" s="1"/>
  <c r="R155" i="34"/>
  <c r="T198" i="34"/>
  <c r="P124" i="35"/>
  <c r="P126" i="3"/>
  <c r="T146" i="3"/>
  <c r="P210" i="3"/>
  <c r="T170" i="6"/>
  <c r="BK232" i="6"/>
  <c r="J232" i="6" s="1"/>
  <c r="J105" i="6" s="1"/>
  <c r="R144" i="7"/>
  <c r="P141" i="8"/>
  <c r="P205" i="8"/>
  <c r="T165" i="25"/>
  <c r="T126" i="26"/>
  <c r="T156" i="26"/>
  <c r="R125" i="27"/>
  <c r="T143" i="28"/>
  <c r="R127" i="29"/>
  <c r="BK204" i="29"/>
  <c r="J204" i="29" s="1"/>
  <c r="J101" i="29" s="1"/>
  <c r="T124" i="34"/>
  <c r="BK198" i="34"/>
  <c r="J198" i="34"/>
  <c r="J103" i="34"/>
  <c r="T168" i="2"/>
  <c r="P132" i="3"/>
  <c r="P156" i="3"/>
  <c r="T210" i="3"/>
  <c r="R126" i="4"/>
  <c r="R121" i="4" s="1"/>
  <c r="P144" i="4"/>
  <c r="R144" i="4"/>
  <c r="BK184" i="4"/>
  <c r="J184" i="4"/>
  <c r="J101" i="4" s="1"/>
  <c r="T184" i="4"/>
  <c r="BK141" i="5"/>
  <c r="J141" i="5" s="1"/>
  <c r="J99" i="5" s="1"/>
  <c r="BK216" i="5"/>
  <c r="J216" i="5" s="1"/>
  <c r="J102" i="5" s="1"/>
  <c r="T126" i="6"/>
  <c r="BK127" i="8"/>
  <c r="J127" i="8" s="1"/>
  <c r="J98" i="8" s="1"/>
  <c r="T127" i="8"/>
  <c r="P216" i="8"/>
  <c r="T126" i="9"/>
  <c r="R146" i="9"/>
  <c r="T156" i="9"/>
  <c r="BK210" i="9"/>
  <c r="J210" i="9" s="1"/>
  <c r="J103" i="9" s="1"/>
  <c r="P232" i="9"/>
  <c r="R144" i="10"/>
  <c r="BK141" i="11"/>
  <c r="J141" i="11"/>
  <c r="J99" i="11" s="1"/>
  <c r="T216" i="11"/>
  <c r="P126" i="12"/>
  <c r="BK146" i="12"/>
  <c r="J146" i="12"/>
  <c r="J99" i="12"/>
  <c r="T156" i="12"/>
  <c r="R209" i="12"/>
  <c r="BK231" i="12"/>
  <c r="J231" i="12"/>
  <c r="J105" i="12" s="1"/>
  <c r="R139" i="13"/>
  <c r="P143" i="14"/>
  <c r="BK163" i="14"/>
  <c r="J163" i="14" s="1"/>
  <c r="J101" i="14" s="1"/>
  <c r="R238" i="14"/>
  <c r="P127" i="15"/>
  <c r="P164" i="15"/>
  <c r="BK204" i="15"/>
  <c r="J204" i="15"/>
  <c r="J101" i="15"/>
  <c r="R126" i="17"/>
  <c r="P170" i="17"/>
  <c r="T232" i="17"/>
  <c r="R144" i="18"/>
  <c r="R165" i="19"/>
  <c r="R205" i="19"/>
  <c r="R132" i="20"/>
  <c r="T146" i="20"/>
  <c r="T156" i="20"/>
  <c r="BK210" i="20"/>
  <c r="J210" i="20" s="1"/>
  <c r="J103" i="20" s="1"/>
  <c r="T144" i="21"/>
  <c r="T165" i="22"/>
  <c r="R205" i="22"/>
  <c r="P126" i="23"/>
  <c r="R170" i="23"/>
  <c r="R232" i="23"/>
  <c r="P144" i="24"/>
  <c r="BK165" i="25"/>
  <c r="J165" i="25" s="1"/>
  <c r="J100" i="25" s="1"/>
  <c r="R205" i="25"/>
  <c r="R170" i="26"/>
  <c r="P231" i="26"/>
  <c r="BK139" i="27"/>
  <c r="J139" i="27" s="1"/>
  <c r="J99" i="27" s="1"/>
  <c r="R143" i="28"/>
  <c r="T153" i="28"/>
  <c r="BK238" i="28"/>
  <c r="J238" i="28" s="1"/>
  <c r="J104" i="28" s="1"/>
  <c r="T127" i="30"/>
  <c r="T122" i="30" s="1"/>
  <c r="P151" i="30"/>
  <c r="P128" i="31"/>
  <c r="BK167" i="31"/>
  <c r="J167" i="31" s="1"/>
  <c r="J100" i="31" s="1"/>
  <c r="P142" i="32"/>
  <c r="T137" i="33"/>
  <c r="BK155" i="33"/>
  <c r="J155" i="33"/>
  <c r="J101" i="33" s="1"/>
  <c r="R198" i="33"/>
  <c r="BK124" i="35"/>
  <c r="J124" i="35"/>
  <c r="J97" i="35" s="1"/>
  <c r="P170" i="35"/>
  <c r="BK127" i="2"/>
  <c r="J127" i="2"/>
  <c r="J98" i="2" s="1"/>
  <c r="BK219" i="2"/>
  <c r="J219" i="2" s="1"/>
  <c r="J102" i="2"/>
  <c r="R132" i="3"/>
  <c r="BK126" i="4"/>
  <c r="J126" i="4" s="1"/>
  <c r="J98" i="4" s="1"/>
  <c r="R127" i="5"/>
  <c r="P146" i="6"/>
  <c r="P144" i="7"/>
  <c r="R127" i="8"/>
  <c r="R122" i="8" s="1"/>
  <c r="T216" i="8"/>
  <c r="BK170" i="9"/>
  <c r="J170" i="9"/>
  <c r="J102" i="9" s="1"/>
  <c r="BK232" i="9"/>
  <c r="J232" i="9" s="1"/>
  <c r="J105" i="9"/>
  <c r="P144" i="10"/>
  <c r="P165" i="11"/>
  <c r="P170" i="12"/>
  <c r="R231" i="12"/>
  <c r="P139" i="13"/>
  <c r="T153" i="14"/>
  <c r="P238" i="14"/>
  <c r="BK164" i="15"/>
  <c r="J164" i="15" s="1"/>
  <c r="J100" i="15" s="1"/>
  <c r="P204" i="15"/>
  <c r="T127" i="16"/>
  <c r="T122" i="16" s="1"/>
  <c r="R208" i="16"/>
  <c r="BK156" i="17"/>
  <c r="J156" i="17"/>
  <c r="J100" i="17" s="1"/>
  <c r="BK126" i="18"/>
  <c r="J126" i="18" s="1"/>
  <c r="J98" i="18" s="1"/>
  <c r="T127" i="19"/>
  <c r="P216" i="19"/>
  <c r="P170" i="20"/>
  <c r="R232" i="20"/>
  <c r="R126" i="21"/>
  <c r="BK127" i="22"/>
  <c r="J127" i="22" s="1"/>
  <c r="J98" i="22" s="1"/>
  <c r="T141" i="22"/>
  <c r="BK132" i="23"/>
  <c r="J132" i="23" s="1"/>
  <c r="J98" i="23" s="1"/>
  <c r="P146" i="23"/>
  <c r="P156" i="23"/>
  <c r="BK210" i="23"/>
  <c r="J210" i="23" s="1"/>
  <c r="J103" i="23" s="1"/>
  <c r="P232" i="23"/>
  <c r="P184" i="24"/>
  <c r="BK141" i="25"/>
  <c r="P216" i="25"/>
  <c r="BK143" i="28"/>
  <c r="J143" i="28" s="1"/>
  <c r="J99" i="28" s="1"/>
  <c r="BK153" i="28"/>
  <c r="J153" i="28"/>
  <c r="J100" i="28" s="1"/>
  <c r="P238" i="28"/>
  <c r="T140" i="29"/>
  <c r="P215" i="29"/>
  <c r="BK127" i="30"/>
  <c r="J127" i="30"/>
  <c r="J98" i="30" s="1"/>
  <c r="BK151" i="30"/>
  <c r="J151" i="30" s="1"/>
  <c r="J100" i="30" s="1"/>
  <c r="T161" i="30"/>
  <c r="BK121" i="31"/>
  <c r="J121" i="31" s="1"/>
  <c r="J97" i="31"/>
  <c r="BK142" i="31"/>
  <c r="J142" i="31"/>
  <c r="J99" i="31" s="1"/>
  <c r="BK128" i="32"/>
  <c r="J128" i="32" s="1"/>
  <c r="J98" i="32" s="1"/>
  <c r="P137" i="33"/>
  <c r="P155" i="33"/>
  <c r="P198" i="33"/>
  <c r="R124" i="34"/>
  <c r="T137" i="34"/>
  <c r="R167" i="34"/>
  <c r="R124" i="35"/>
  <c r="R170" i="35"/>
  <c r="P141" i="2"/>
  <c r="T219" i="2"/>
  <c r="T126" i="3"/>
  <c r="R146" i="3"/>
  <c r="P127" i="5"/>
  <c r="T141" i="5"/>
  <c r="BK205" i="5"/>
  <c r="J205" i="5"/>
  <c r="J101" i="5" s="1"/>
  <c r="BK126" i="6"/>
  <c r="J126" i="6" s="1"/>
  <c r="J97" i="6" s="1"/>
  <c r="BK156" i="6"/>
  <c r="J156" i="6"/>
  <c r="J100" i="6" s="1"/>
  <c r="R126" i="7"/>
  <c r="R121" i="7" s="1"/>
  <c r="BK184" i="7"/>
  <c r="J184" i="7" s="1"/>
  <c r="J101" i="7"/>
  <c r="R141" i="8"/>
  <c r="R216" i="8"/>
  <c r="R132" i="9"/>
  <c r="BK156" i="9"/>
  <c r="J156" i="9" s="1"/>
  <c r="J100" i="9"/>
  <c r="R210" i="9"/>
  <c r="P141" i="11"/>
  <c r="BK205" i="11"/>
  <c r="J205" i="11"/>
  <c r="J101" i="11" s="1"/>
  <c r="P205" i="11"/>
  <c r="BK132" i="12"/>
  <c r="T146" i="12"/>
  <c r="P156" i="12"/>
  <c r="P209" i="12"/>
  <c r="BK139" i="13"/>
  <c r="J139" i="13"/>
  <c r="J99" i="13" s="1"/>
  <c r="R173" i="13"/>
  <c r="T143" i="14"/>
  <c r="BK187" i="14"/>
  <c r="J187" i="14" s="1"/>
  <c r="J102" i="14" s="1"/>
  <c r="BK227" i="14"/>
  <c r="J227" i="14"/>
  <c r="J103" i="14" s="1"/>
  <c r="R127" i="15"/>
  <c r="R122" i="15" s="1"/>
  <c r="T164" i="15"/>
  <c r="R204" i="15"/>
  <c r="BK168" i="16"/>
  <c r="J168" i="16" s="1"/>
  <c r="J100" i="16" s="1"/>
  <c r="BK132" i="17"/>
  <c r="J132" i="17"/>
  <c r="J98" i="17" s="1"/>
  <c r="T170" i="17"/>
  <c r="T126" i="18"/>
  <c r="T121" i="18"/>
  <c r="P184" i="18"/>
  <c r="BK165" i="19"/>
  <c r="J165" i="19" s="1"/>
  <c r="J100" i="19" s="1"/>
  <c r="P205" i="19"/>
  <c r="R146" i="20"/>
  <c r="T170" i="20"/>
  <c r="R144" i="21"/>
  <c r="P141" i="22"/>
  <c r="BK216" i="22"/>
  <c r="J216" i="22" s="1"/>
  <c r="J102" i="22" s="1"/>
  <c r="R132" i="23"/>
  <c r="T156" i="23"/>
  <c r="T210" i="23"/>
  <c r="BK232" i="23"/>
  <c r="J232" i="23" s="1"/>
  <c r="J105" i="23" s="1"/>
  <c r="P126" i="24"/>
  <c r="P121" i="24"/>
  <c r="AU117" i="1" s="1"/>
  <c r="T184" i="24"/>
  <c r="T121" i="24" s="1"/>
  <c r="T141" i="25"/>
  <c r="P205" i="25"/>
  <c r="R132" i="26"/>
  <c r="R156" i="26"/>
  <c r="T139" i="27"/>
  <c r="BK129" i="28"/>
  <c r="J129" i="28" s="1"/>
  <c r="J98" i="28"/>
  <c r="R163" i="28"/>
  <c r="P164" i="29"/>
  <c r="P204" i="29"/>
  <c r="BK168" i="30"/>
  <c r="J168" i="30" s="1"/>
  <c r="J102" i="30" s="1"/>
  <c r="T121" i="31"/>
  <c r="T167" i="31"/>
  <c r="P128" i="32"/>
  <c r="T124" i="33"/>
  <c r="R132" i="35"/>
  <c r="BK158" i="35"/>
  <c r="J158" i="35" s="1"/>
  <c r="J101" i="35" s="1"/>
  <c r="P186" i="35"/>
  <c r="BK132" i="36"/>
  <c r="J132" i="36" s="1"/>
  <c r="J98" i="36"/>
  <c r="R132" i="36"/>
  <c r="P186" i="36"/>
  <c r="BK168" i="2"/>
  <c r="J168" i="2"/>
  <c r="J100" i="2" s="1"/>
  <c r="P219" i="2"/>
  <c r="P122" i="2" s="1"/>
  <c r="AU95" i="1" s="1"/>
  <c r="BK170" i="3"/>
  <c r="J170" i="3"/>
  <c r="J102" i="3" s="1"/>
  <c r="P232" i="3"/>
  <c r="R165" i="5"/>
  <c r="T205" i="5"/>
  <c r="P170" i="6"/>
  <c r="BK126" i="7"/>
  <c r="J126" i="7" s="1"/>
  <c r="J98" i="7"/>
  <c r="P184" i="7"/>
  <c r="BK165" i="8"/>
  <c r="J165" i="8" s="1"/>
  <c r="J100" i="8" s="1"/>
  <c r="T205" i="8"/>
  <c r="BK144" i="10"/>
  <c r="J144" i="10" s="1"/>
  <c r="J100" i="10" s="1"/>
  <c r="BK165" i="11"/>
  <c r="J165" i="11"/>
  <c r="J100" i="11" s="1"/>
  <c r="R216" i="11"/>
  <c r="BK126" i="12"/>
  <c r="J126" i="12"/>
  <c r="J97" i="12" s="1"/>
  <c r="T132" i="12"/>
  <c r="T170" i="12"/>
  <c r="T139" i="13"/>
  <c r="BK143" i="14"/>
  <c r="J143" i="14"/>
  <c r="J99" i="14" s="1"/>
  <c r="T187" i="14"/>
  <c r="R140" i="15"/>
  <c r="T215" i="15"/>
  <c r="BK127" i="16"/>
  <c r="J127" i="16"/>
  <c r="J98" i="16" s="1"/>
  <c r="T141" i="16"/>
  <c r="T208" i="16"/>
  <c r="BK126" i="17"/>
  <c r="J126" i="17" s="1"/>
  <c r="J97" i="17"/>
  <c r="BK146" i="17"/>
  <c r="J146" i="17"/>
  <c r="J99" i="17" s="1"/>
  <c r="R156" i="17"/>
  <c r="P210" i="17"/>
  <c r="R126" i="18"/>
  <c r="R121" i="18" s="1"/>
  <c r="T184" i="18"/>
  <c r="BK127" i="19"/>
  <c r="J127" i="19"/>
  <c r="J98" i="19" s="1"/>
  <c r="R141" i="19"/>
  <c r="BK216" i="19"/>
  <c r="J216" i="19"/>
  <c r="J102" i="19" s="1"/>
  <c r="BK170" i="20"/>
  <c r="J170" i="20" s="1"/>
  <c r="J102" i="20" s="1"/>
  <c r="P144" i="21"/>
  <c r="P127" i="22"/>
  <c r="R146" i="23"/>
  <c r="T132" i="26"/>
  <c r="BK163" i="28"/>
  <c r="J163" i="28"/>
  <c r="J101" i="28" s="1"/>
  <c r="T227" i="28"/>
  <c r="R168" i="30"/>
  <c r="R142" i="31"/>
  <c r="BK167" i="34"/>
  <c r="J167" i="34"/>
  <c r="J102" i="34" s="1"/>
  <c r="P170" i="36"/>
  <c r="R141" i="2"/>
  <c r="BK132" i="3"/>
  <c r="J132" i="3" s="1"/>
  <c r="J98" i="3" s="1"/>
  <c r="BK210" i="3"/>
  <c r="J210" i="3" s="1"/>
  <c r="J103" i="3" s="1"/>
  <c r="T126" i="4"/>
  <c r="BK170" i="6"/>
  <c r="J170" i="6"/>
  <c r="J102" i="6"/>
  <c r="R232" i="6"/>
  <c r="BK144" i="7"/>
  <c r="J144" i="7"/>
  <c r="J100" i="7" s="1"/>
  <c r="BK141" i="22"/>
  <c r="J141" i="22" s="1"/>
  <c r="J99" i="22" s="1"/>
  <c r="P216" i="22"/>
  <c r="R126" i="23"/>
  <c r="T146" i="23"/>
  <c r="R210" i="23"/>
  <c r="R144" i="24"/>
  <c r="P126" i="26"/>
  <c r="T146" i="26"/>
  <c r="BK209" i="26"/>
  <c r="J209" i="26"/>
  <c r="J103" i="26" s="1"/>
  <c r="T231" i="26"/>
  <c r="R173" i="27"/>
  <c r="T187" i="28"/>
  <c r="T164" i="29"/>
  <c r="R204" i="29"/>
  <c r="P126" i="9"/>
  <c r="P146" i="9"/>
  <c r="R156" i="9"/>
  <c r="T210" i="9"/>
  <c r="T232" i="9"/>
  <c r="BK126" i="10"/>
  <c r="R184" i="10"/>
  <c r="R165" i="11"/>
  <c r="T205" i="11"/>
  <c r="P132" i="12"/>
  <c r="BK156" i="12"/>
  <c r="J156" i="12" s="1"/>
  <c r="J100" i="12"/>
  <c r="BK209" i="12"/>
  <c r="J209" i="12" s="1"/>
  <c r="J103" i="12" s="1"/>
  <c r="P125" i="13"/>
  <c r="P120" i="13"/>
  <c r="AU106" i="1"/>
  <c r="BK173" i="13"/>
  <c r="J173" i="13"/>
  <c r="J100" i="13" s="1"/>
  <c r="BK129" i="14"/>
  <c r="J129" i="14" s="1"/>
  <c r="J98" i="14" s="1"/>
  <c r="P153" i="14"/>
  <c r="P163" i="14"/>
  <c r="T238" i="14"/>
  <c r="BK127" i="15"/>
  <c r="J127" i="15" s="1"/>
  <c r="J98" i="15" s="1"/>
  <c r="T140" i="15"/>
  <c r="BK215" i="15"/>
  <c r="J215" i="15"/>
  <c r="J102" i="15"/>
  <c r="R141" i="16"/>
  <c r="BK208" i="16"/>
  <c r="J208" i="16" s="1"/>
  <c r="J101" i="16" s="1"/>
  <c r="R132" i="17"/>
  <c r="T156" i="17"/>
  <c r="T210" i="17"/>
  <c r="P232" i="17"/>
  <c r="T144" i="18"/>
  <c r="P126" i="20"/>
  <c r="T126" i="20"/>
  <c r="P132" i="20"/>
  <c r="R210" i="20"/>
  <c r="T232" i="20"/>
  <c r="BK144" i="21"/>
  <c r="J144" i="21"/>
  <c r="J100" i="21" s="1"/>
  <c r="P165" i="22"/>
  <c r="T205" i="22"/>
  <c r="BK170" i="23"/>
  <c r="J170" i="23" s="1"/>
  <c r="J102" i="23" s="1"/>
  <c r="T144" i="24"/>
  <c r="BK146" i="26"/>
  <c r="J146" i="26" s="1"/>
  <c r="J99" i="26" s="1"/>
  <c r="T209" i="26"/>
  <c r="T125" i="27"/>
  <c r="BK140" i="29"/>
  <c r="J140" i="29"/>
  <c r="J99" i="29"/>
  <c r="R215" i="29"/>
  <c r="R142" i="32"/>
  <c r="BK167" i="33"/>
  <c r="J167" i="33"/>
  <c r="J102" i="33" s="1"/>
  <c r="P132" i="35"/>
  <c r="P124" i="36"/>
  <c r="R186" i="36"/>
  <c r="P129" i="14"/>
  <c r="P124" i="14"/>
  <c r="AU107" i="1" s="1"/>
  <c r="T163" i="14"/>
  <c r="T227" i="14"/>
  <c r="BK140" i="15"/>
  <c r="P215" i="15"/>
  <c r="BK141" i="16"/>
  <c r="J141" i="16" s="1"/>
  <c r="J99" i="16"/>
  <c r="P219" i="16"/>
  <c r="T146" i="17"/>
  <c r="BK232" i="17"/>
  <c r="J232" i="17"/>
  <c r="J105" i="17"/>
  <c r="P126" i="18"/>
  <c r="P121" i="18" s="1"/>
  <c r="AU111" i="1"/>
  <c r="BK184" i="18"/>
  <c r="J184" i="18"/>
  <c r="J101" i="18" s="1"/>
  <c r="T165" i="19"/>
  <c r="R156" i="20"/>
  <c r="T210" i="20"/>
  <c r="BK232" i="20"/>
  <c r="J232" i="20"/>
  <c r="J105" i="20" s="1"/>
  <c r="P126" i="21"/>
  <c r="P121" i="21" s="1"/>
  <c r="AU114" i="1" s="1"/>
  <c r="R127" i="22"/>
  <c r="BK205" i="22"/>
  <c r="J205" i="22"/>
  <c r="J101" i="22" s="1"/>
  <c r="T132" i="23"/>
  <c r="BK156" i="23"/>
  <c r="J156" i="23"/>
  <c r="J100" i="23"/>
  <c r="R127" i="25"/>
  <c r="R216" i="25"/>
  <c r="BK170" i="26"/>
  <c r="J170" i="26" s="1"/>
  <c r="J102" i="26" s="1"/>
  <c r="R231" i="26"/>
  <c r="BK187" i="28"/>
  <c r="J187" i="28"/>
  <c r="J102" i="28"/>
  <c r="R227" i="28"/>
  <c r="R140" i="29"/>
  <c r="R122" i="29" s="1"/>
  <c r="BK215" i="29"/>
  <c r="J215" i="29"/>
  <c r="J102" i="29" s="1"/>
  <c r="P168" i="30"/>
  <c r="P121" i="32"/>
  <c r="BK167" i="32"/>
  <c r="J167" i="32" s="1"/>
  <c r="J100" i="32"/>
  <c r="T167" i="33"/>
  <c r="BK124" i="34"/>
  <c r="J124" i="34" s="1"/>
  <c r="J97" i="34" s="1"/>
  <c r="P137" i="34"/>
  <c r="BK155" i="34"/>
  <c r="J155" i="34" s="1"/>
  <c r="J101" i="34" s="1"/>
  <c r="P155" i="34"/>
  <c r="P198" i="34"/>
  <c r="BK140" i="35"/>
  <c r="J140" i="35"/>
  <c r="J99" i="35"/>
  <c r="T158" i="35"/>
  <c r="BK186" i="35"/>
  <c r="J186" i="35"/>
  <c r="J103" i="35" s="1"/>
  <c r="BK124" i="36"/>
  <c r="P140" i="36"/>
  <c r="BK170" i="36"/>
  <c r="J170" i="36"/>
  <c r="J102" i="36"/>
  <c r="BK140" i="37"/>
  <c r="J140" i="37"/>
  <c r="J99" i="37" s="1"/>
  <c r="P158" i="37"/>
  <c r="R165" i="8"/>
  <c r="BK127" i="29"/>
  <c r="J127" i="29"/>
  <c r="J98" i="29"/>
  <c r="T168" i="30"/>
  <c r="P158" i="35"/>
  <c r="BK170" i="37"/>
  <c r="J170" i="37"/>
  <c r="J102" i="37" s="1"/>
  <c r="P127" i="2"/>
  <c r="BK208" i="2"/>
  <c r="J208" i="2"/>
  <c r="J101" i="2" s="1"/>
  <c r="BK126" i="3"/>
  <c r="J126" i="3" s="1"/>
  <c r="J97" i="3" s="1"/>
  <c r="P146" i="3"/>
  <c r="T156" i="3"/>
  <c r="R210" i="3"/>
  <c r="P126" i="4"/>
  <c r="BK144" i="4"/>
  <c r="J144" i="4"/>
  <c r="J100" i="4" s="1"/>
  <c r="T144" i="4"/>
  <c r="P184" i="4"/>
  <c r="R184" i="4"/>
  <c r="BK165" i="5"/>
  <c r="J165" i="5"/>
  <c r="J100" i="5" s="1"/>
  <c r="P205" i="5"/>
  <c r="R132" i="6"/>
  <c r="P156" i="6"/>
  <c r="R210" i="6"/>
  <c r="BK126" i="9"/>
  <c r="J126" i="9" s="1"/>
  <c r="J97" i="9" s="1"/>
  <c r="R126" i="9"/>
  <c r="R170" i="9"/>
  <c r="R232" i="9"/>
  <c r="T126" i="10"/>
  <c r="T121" i="10"/>
  <c r="BK184" i="10"/>
  <c r="J184" i="10" s="1"/>
  <c r="J101" i="10"/>
  <c r="R127" i="11"/>
  <c r="T127" i="11"/>
  <c r="T122" i="11" s="1"/>
  <c r="R132" i="12"/>
  <c r="BK170" i="12"/>
  <c r="J170" i="12"/>
  <c r="J102" i="12" s="1"/>
  <c r="T209" i="12"/>
  <c r="T231" i="12"/>
  <c r="R129" i="14"/>
  <c r="BK153" i="14"/>
  <c r="J153" i="14"/>
  <c r="J100" i="14"/>
  <c r="P187" i="14"/>
  <c r="R227" i="14"/>
  <c r="T127" i="15"/>
  <c r="R164" i="15"/>
  <c r="T204" i="15"/>
  <c r="R127" i="16"/>
  <c r="R168" i="16"/>
  <c r="R122" i="16" s="1"/>
  <c r="BK219" i="16"/>
  <c r="J219" i="16"/>
  <c r="J102" i="16" s="1"/>
  <c r="T132" i="17"/>
  <c r="T125" i="17" s="1"/>
  <c r="BK170" i="17"/>
  <c r="J170" i="17"/>
  <c r="J102" i="17"/>
  <c r="P165" i="19"/>
  <c r="T205" i="19"/>
  <c r="T132" i="20"/>
  <c r="BK146" i="20"/>
  <c r="J146" i="20" s="1"/>
  <c r="J99" i="20" s="1"/>
  <c r="BK156" i="20"/>
  <c r="J156" i="20"/>
  <c r="J100" i="20" s="1"/>
  <c r="P156" i="20"/>
  <c r="BK126" i="21"/>
  <c r="J126" i="21"/>
  <c r="J98" i="21" s="1"/>
  <c r="T184" i="21"/>
  <c r="R141" i="22"/>
  <c r="R216" i="22"/>
  <c r="R122" i="22" s="1"/>
  <c r="BK146" i="23"/>
  <c r="J146" i="23"/>
  <c r="J99" i="23" s="1"/>
  <c r="R156" i="23"/>
  <c r="P210" i="23"/>
  <c r="T126" i="24"/>
  <c r="BK184" i="24"/>
  <c r="J184" i="24" s="1"/>
  <c r="J101" i="24" s="1"/>
  <c r="R141" i="25"/>
  <c r="P170" i="26"/>
  <c r="T163" i="28"/>
  <c r="BK227" i="28"/>
  <c r="J227" i="28"/>
  <c r="J103" i="28"/>
  <c r="BK164" i="29"/>
  <c r="J164" i="29"/>
  <c r="J100" i="29" s="1"/>
  <c r="P141" i="30"/>
  <c r="P161" i="30"/>
  <c r="BK128" i="31"/>
  <c r="J128" i="31"/>
  <c r="J98" i="31"/>
  <c r="R167" i="31"/>
  <c r="BK142" i="32"/>
  <c r="J142" i="32" s="1"/>
  <c r="J99" i="32" s="1"/>
  <c r="P167" i="33"/>
  <c r="R140" i="36"/>
  <c r="T158" i="36"/>
  <c r="BK186" i="36"/>
  <c r="J186" i="36" s="1"/>
  <c r="J103" i="36"/>
  <c r="BK124" i="37"/>
  <c r="T124" i="37"/>
  <c r="P132" i="37"/>
  <c r="T140" i="37"/>
  <c r="BK158" i="37"/>
  <c r="J158" i="37"/>
  <c r="J101" i="37" s="1"/>
  <c r="T170" i="37"/>
  <c r="R127" i="2"/>
  <c r="P208" i="2"/>
  <c r="R126" i="3"/>
  <c r="BK146" i="3"/>
  <c r="J146" i="3" s="1"/>
  <c r="J99" i="3" s="1"/>
  <c r="R156" i="3"/>
  <c r="P126" i="6"/>
  <c r="BK146" i="6"/>
  <c r="J146" i="6" s="1"/>
  <c r="J99" i="6" s="1"/>
  <c r="P210" i="6"/>
  <c r="T232" i="6"/>
  <c r="T144" i="7"/>
  <c r="T165" i="8"/>
  <c r="P132" i="9"/>
  <c r="T146" i="9"/>
  <c r="P156" i="9"/>
  <c r="P210" i="9"/>
  <c r="P126" i="10"/>
  <c r="P121" i="10"/>
  <c r="AU103" i="1" s="1"/>
  <c r="P184" i="10"/>
  <c r="P127" i="11"/>
  <c r="T165" i="11"/>
  <c r="R205" i="11"/>
  <c r="T126" i="12"/>
  <c r="T125" i="12"/>
  <c r="P146" i="12"/>
  <c r="R170" i="12"/>
  <c r="P231" i="12"/>
  <c r="BK125" i="13"/>
  <c r="J125" i="13"/>
  <c r="J98" i="13" s="1"/>
  <c r="T125" i="13"/>
  <c r="T173" i="13"/>
  <c r="T120" i="13" s="1"/>
  <c r="T129" i="14"/>
  <c r="T124" i="14"/>
  <c r="R153" i="14"/>
  <c r="R163" i="14"/>
  <c r="BK238" i="14"/>
  <c r="J238" i="14" s="1"/>
  <c r="J104" i="14" s="1"/>
  <c r="P127" i="16"/>
  <c r="P122" i="16" s="1"/>
  <c r="AU109" i="1"/>
  <c r="T168" i="16"/>
  <c r="T219" i="16"/>
  <c r="P132" i="17"/>
  <c r="R170" i="17"/>
  <c r="R232" i="17"/>
  <c r="P127" i="19"/>
  <c r="P141" i="19"/>
  <c r="P122" i="19"/>
  <c r="AU112" i="1" s="1"/>
  <c r="BK205" i="19"/>
  <c r="J205" i="19" s="1"/>
  <c r="J101" i="19" s="1"/>
  <c r="P146" i="20"/>
  <c r="R170" i="20"/>
  <c r="P232" i="20"/>
  <c r="T126" i="21"/>
  <c r="T121" i="21" s="1"/>
  <c r="R184" i="21"/>
  <c r="T127" i="22"/>
  <c r="T216" i="22"/>
  <c r="T122" i="22" s="1"/>
  <c r="T126" i="23"/>
  <c r="P170" i="23"/>
  <c r="BK126" i="24"/>
  <c r="J126" i="24" s="1"/>
  <c r="J98" i="24" s="1"/>
  <c r="R184" i="24"/>
  <c r="R165" i="25"/>
  <c r="BK126" i="26"/>
  <c r="J126" i="26"/>
  <c r="J97" i="26" s="1"/>
  <c r="R146" i="26"/>
  <c r="P209" i="26"/>
  <c r="R139" i="27"/>
  <c r="R129" i="28"/>
  <c r="R124" i="28" s="1"/>
  <c r="R187" i="28"/>
  <c r="P140" i="29"/>
  <c r="T215" i="29"/>
  <c r="P121" i="31"/>
  <c r="T142" i="31"/>
  <c r="BK121" i="32"/>
  <c r="J121" i="32"/>
  <c r="J97" i="32" s="1"/>
  <c r="R167" i="32"/>
  <c r="R137" i="33"/>
  <c r="R167" i="33"/>
  <c r="BK132" i="35"/>
  <c r="J132" i="35" s="1"/>
  <c r="J98" i="35" s="1"/>
  <c r="P140" i="35"/>
  <c r="R158" i="35"/>
  <c r="R186" i="35"/>
  <c r="R124" i="36"/>
  <c r="P132" i="36"/>
  <c r="T132" i="36"/>
  <c r="BK158" i="36"/>
  <c r="J158" i="36"/>
  <c r="J101" i="36"/>
  <c r="T170" i="36"/>
  <c r="R124" i="37"/>
  <c r="R132" i="37"/>
  <c r="P140" i="37"/>
  <c r="T158" i="37"/>
  <c r="R170" i="37"/>
  <c r="P186" i="37"/>
  <c r="T127" i="2"/>
  <c r="BK127" i="5"/>
  <c r="J127" i="5"/>
  <c r="J98" i="5" s="1"/>
  <c r="R141" i="5"/>
  <c r="P216" i="5"/>
  <c r="R170" i="6"/>
  <c r="P232" i="6"/>
  <c r="P126" i="7"/>
  <c r="P121" i="7" s="1"/>
  <c r="AU100" i="1"/>
  <c r="P127" i="25"/>
  <c r="BK205" i="25"/>
  <c r="J205" i="25"/>
  <c r="J101" i="25"/>
  <c r="P173" i="27"/>
  <c r="T129" i="28"/>
  <c r="R153" i="28"/>
  <c r="P227" i="28"/>
  <c r="T128" i="31"/>
  <c r="T120" i="31"/>
  <c r="P167" i="32"/>
  <c r="R124" i="33"/>
  <c r="BK186" i="37"/>
  <c r="J186" i="37" s="1"/>
  <c r="J103" i="37" s="1"/>
  <c r="R168" i="2"/>
  <c r="T132" i="3"/>
  <c r="BK156" i="3"/>
  <c r="J156" i="3" s="1"/>
  <c r="J100" i="3" s="1"/>
  <c r="P141" i="5"/>
  <c r="T216" i="5"/>
  <c r="R126" i="6"/>
  <c r="R125" i="6" s="1"/>
  <c r="R146" i="6"/>
  <c r="T141" i="8"/>
  <c r="R205" i="8"/>
  <c r="R126" i="26"/>
  <c r="R125" i="26"/>
  <c r="P146" i="26"/>
  <c r="R209" i="26"/>
  <c r="P125" i="27"/>
  <c r="P120" i="27"/>
  <c r="AU120" i="1"/>
  <c r="BK173" i="27"/>
  <c r="J173" i="27" s="1"/>
  <c r="J100" i="27"/>
  <c r="P143" i="28"/>
  <c r="P153" i="28"/>
  <c r="T238" i="28"/>
  <c r="T127" i="29"/>
  <c r="T122" i="29"/>
  <c r="R141" i="30"/>
  <c r="R161" i="30"/>
  <c r="R121" i="31"/>
  <c r="P142" i="31"/>
  <c r="T128" i="32"/>
  <c r="P124" i="33"/>
  <c r="P123" i="33"/>
  <c r="AU126" i="1"/>
  <c r="T167" i="34"/>
  <c r="T124" i="35"/>
  <c r="T140" i="35"/>
  <c r="BK170" i="35"/>
  <c r="J170" i="35" s="1"/>
  <c r="J102" i="35" s="1"/>
  <c r="T170" i="35"/>
  <c r="T124" i="36"/>
  <c r="BK140" i="36"/>
  <c r="J140" i="36"/>
  <c r="J99" i="36" s="1"/>
  <c r="P158" i="36"/>
  <c r="R170" i="36"/>
  <c r="P124" i="37"/>
  <c r="BK132" i="37"/>
  <c r="J132" i="37" s="1"/>
  <c r="J98" i="37" s="1"/>
  <c r="T132" i="37"/>
  <c r="R140" i="37"/>
  <c r="R158" i="37"/>
  <c r="P170" i="37"/>
  <c r="R186" i="37"/>
  <c r="T141" i="2"/>
  <c r="T122" i="2" s="1"/>
  <c r="R208" i="2"/>
  <c r="P170" i="3"/>
  <c r="BK232" i="3"/>
  <c r="J232" i="3" s="1"/>
  <c r="J105" i="3" s="1"/>
  <c r="P165" i="5"/>
  <c r="R205" i="5"/>
  <c r="BK132" i="6"/>
  <c r="J132" i="6" s="1"/>
  <c r="J98" i="6" s="1"/>
  <c r="T146" i="6"/>
  <c r="R184" i="7"/>
  <c r="P127" i="8"/>
  <c r="P122" i="8" s="1"/>
  <c r="AU101" i="1" s="1"/>
  <c r="BK216" i="8"/>
  <c r="J216" i="8"/>
  <c r="J102" i="8" s="1"/>
  <c r="R126" i="24"/>
  <c r="R121" i="24" s="1"/>
  <c r="BK127" i="25"/>
  <c r="J127" i="25" s="1"/>
  <c r="J98" i="25" s="1"/>
  <c r="T127" i="25"/>
  <c r="T122" i="25"/>
  <c r="T216" i="25"/>
  <c r="P132" i="26"/>
  <c r="P156" i="26"/>
  <c r="BK231" i="26"/>
  <c r="J231" i="26" s="1"/>
  <c r="J105" i="26" s="1"/>
  <c r="BK125" i="27"/>
  <c r="J125" i="27" s="1"/>
  <c r="J98" i="27" s="1"/>
  <c r="T173" i="27"/>
  <c r="P187" i="28"/>
  <c r="P127" i="29"/>
  <c r="P127" i="30"/>
  <c r="P122" i="30"/>
  <c r="AU123" i="1"/>
  <c r="T151" i="30"/>
  <c r="T121" i="32"/>
  <c r="T142" i="32"/>
  <c r="BK124" i="33"/>
  <c r="R155" i="33"/>
  <c r="BK198" i="33"/>
  <c r="J198" i="33"/>
  <c r="J103" i="33"/>
  <c r="T155" i="34"/>
  <c r="R198" i="34"/>
  <c r="T132" i="35"/>
  <c r="T186" i="35"/>
  <c r="T140" i="36"/>
  <c r="R158" i="36"/>
  <c r="T186" i="36"/>
  <c r="T186" i="37"/>
  <c r="BK123" i="8"/>
  <c r="J123" i="8" s="1"/>
  <c r="J97" i="8"/>
  <c r="BK229" i="9"/>
  <c r="J229" i="9"/>
  <c r="J104" i="9" s="1"/>
  <c r="BK121" i="13"/>
  <c r="J121" i="13"/>
  <c r="J97" i="13" s="1"/>
  <c r="BK166" i="17"/>
  <c r="J166" i="17"/>
  <c r="J101" i="17" s="1"/>
  <c r="BK123" i="25"/>
  <c r="J123" i="25" s="1"/>
  <c r="J97" i="25" s="1"/>
  <c r="BK123" i="16"/>
  <c r="J123" i="16" s="1"/>
  <c r="J97" i="16" s="1"/>
  <c r="BK122" i="21"/>
  <c r="J122" i="21" s="1"/>
  <c r="J97" i="21" s="1"/>
  <c r="BK122" i="4"/>
  <c r="J122" i="4"/>
  <c r="J97" i="4"/>
  <c r="BK123" i="11"/>
  <c r="J123" i="11" s="1"/>
  <c r="J97" i="11"/>
  <c r="BK125" i="14"/>
  <c r="J125" i="14"/>
  <c r="J97" i="14" s="1"/>
  <c r="BK122" i="18"/>
  <c r="BK121" i="18" s="1"/>
  <c r="J121" i="18" s="1"/>
  <c r="J30" i="18" s="1"/>
  <c r="J122" i="18"/>
  <c r="J97" i="18" s="1"/>
  <c r="BK123" i="19"/>
  <c r="J123" i="19"/>
  <c r="J97" i="19" s="1"/>
  <c r="BK132" i="33"/>
  <c r="J132" i="33" s="1"/>
  <c r="J98" i="33" s="1"/>
  <c r="BK229" i="20"/>
  <c r="J229" i="20" s="1"/>
  <c r="J104" i="20" s="1"/>
  <c r="BK166" i="3"/>
  <c r="J166" i="3" s="1"/>
  <c r="J101" i="3" s="1"/>
  <c r="BK229" i="3"/>
  <c r="J229" i="3"/>
  <c r="J104" i="3"/>
  <c r="BK123" i="15"/>
  <c r="J123" i="15" s="1"/>
  <c r="J97" i="15"/>
  <c r="BK228" i="26"/>
  <c r="J228" i="26"/>
  <c r="J104" i="26" s="1"/>
  <c r="BK151" i="33"/>
  <c r="J151" i="33"/>
  <c r="J100" i="33" s="1"/>
  <c r="BK154" i="36"/>
  <c r="J154" i="36"/>
  <c r="J100" i="36" s="1"/>
  <c r="BK140" i="18"/>
  <c r="J140" i="18" s="1"/>
  <c r="J99" i="18" s="1"/>
  <c r="BK140" i="24"/>
  <c r="J140" i="24" s="1"/>
  <c r="J99" i="24" s="1"/>
  <c r="BK166" i="26"/>
  <c r="J166" i="26" s="1"/>
  <c r="J101" i="26" s="1"/>
  <c r="BK166" i="23"/>
  <c r="J166" i="23"/>
  <c r="J101" i="23"/>
  <c r="BK122" i="24"/>
  <c r="J122" i="24" s="1"/>
  <c r="J97" i="24"/>
  <c r="BK121" i="27"/>
  <c r="J121" i="27"/>
  <c r="J97" i="27" s="1"/>
  <c r="BK166" i="12"/>
  <c r="J166" i="12"/>
  <c r="J101" i="12" s="1"/>
  <c r="BK123" i="22"/>
  <c r="J123" i="22"/>
  <c r="J97" i="22" s="1"/>
  <c r="BK229" i="23"/>
  <c r="J229" i="23" s="1"/>
  <c r="J104" i="23" s="1"/>
  <c r="BK125" i="28"/>
  <c r="J125" i="28" s="1"/>
  <c r="J97" i="28" s="1"/>
  <c r="BK140" i="4"/>
  <c r="J140" i="4" s="1"/>
  <c r="J99" i="4" s="1"/>
  <c r="BK166" i="20"/>
  <c r="J166" i="20"/>
  <c r="J101" i="20"/>
  <c r="BK140" i="21"/>
  <c r="J140" i="21" s="1"/>
  <c r="J99" i="21"/>
  <c r="BK123" i="30"/>
  <c r="J123" i="30"/>
  <c r="J97" i="30" s="1"/>
  <c r="BK166" i="6"/>
  <c r="J166" i="6"/>
  <c r="J101" i="6" s="1"/>
  <c r="BK166" i="9"/>
  <c r="J166" i="9"/>
  <c r="J101" i="9" s="1"/>
  <c r="BK122" i="10"/>
  <c r="J122" i="10" s="1"/>
  <c r="J97" i="10" s="1"/>
  <c r="BK140" i="10"/>
  <c r="J140" i="10" s="1"/>
  <c r="J99" i="10" s="1"/>
  <c r="BK228" i="12"/>
  <c r="J228" i="12" s="1"/>
  <c r="J104" i="12" s="1"/>
  <c r="BK229" i="17"/>
  <c r="J229" i="17"/>
  <c r="J104" i="17"/>
  <c r="BK123" i="29"/>
  <c r="J123" i="29" s="1"/>
  <c r="J97" i="29"/>
  <c r="BK154" i="37"/>
  <c r="J154" i="37"/>
  <c r="J100" i="37" s="1"/>
  <c r="BK123" i="5"/>
  <c r="J123" i="5"/>
  <c r="J97" i="5" s="1"/>
  <c r="BK229" i="6"/>
  <c r="J229" i="6"/>
  <c r="J104" i="6" s="1"/>
  <c r="BK123" i="2"/>
  <c r="J123" i="2" s="1"/>
  <c r="J97" i="2" s="1"/>
  <c r="BK122" i="7"/>
  <c r="J122" i="7" s="1"/>
  <c r="J97" i="7" s="1"/>
  <c r="BK140" i="7"/>
  <c r="J140" i="7" s="1"/>
  <c r="J99" i="7" s="1"/>
  <c r="BK132" i="34"/>
  <c r="J132" i="34"/>
  <c r="J98" i="34"/>
  <c r="BK151" i="34"/>
  <c r="J151" i="34" s="1"/>
  <c r="J100" i="34"/>
  <c r="BK154" i="35"/>
  <c r="J154" i="35"/>
  <c r="J100" i="35" s="1"/>
  <c r="E113" i="37"/>
  <c r="F120" i="37"/>
  <c r="J124" i="36"/>
  <c r="J97" i="36" s="1"/>
  <c r="BE144" i="37"/>
  <c r="BE164" i="37"/>
  <c r="BE159" i="37"/>
  <c r="J117" i="37"/>
  <c r="BE136" i="37"/>
  <c r="BE141" i="37"/>
  <c r="BE147" i="37"/>
  <c r="BE155" i="37"/>
  <c r="BE162" i="37"/>
  <c r="BE177" i="37"/>
  <c r="BE180" i="37"/>
  <c r="BE128" i="37"/>
  <c r="BE133" i="37"/>
  <c r="BE151" i="37"/>
  <c r="BE174" i="37"/>
  <c r="BE196" i="37"/>
  <c r="BE125" i="37"/>
  <c r="BE167" i="37"/>
  <c r="BE171" i="37"/>
  <c r="BE183" i="37"/>
  <c r="BE187" i="37"/>
  <c r="BE190" i="37"/>
  <c r="BE193" i="37"/>
  <c r="E85" i="36"/>
  <c r="F92" i="36"/>
  <c r="BE159" i="36"/>
  <c r="BE162" i="36"/>
  <c r="BE125" i="36"/>
  <c r="J117" i="36"/>
  <c r="BE133" i="36"/>
  <c r="BE144" i="36"/>
  <c r="BE174" i="36"/>
  <c r="BE136" i="36"/>
  <c r="BE147" i="36"/>
  <c r="BE151" i="36"/>
  <c r="BE171" i="36"/>
  <c r="BE177" i="36"/>
  <c r="BE180" i="36"/>
  <c r="BE128" i="36"/>
  <c r="BE141" i="36"/>
  <c r="BE164" i="36"/>
  <c r="BE155" i="36"/>
  <c r="BE167" i="36"/>
  <c r="BE183" i="36"/>
  <c r="BE187" i="36"/>
  <c r="BE190" i="36"/>
  <c r="BE193" i="36"/>
  <c r="BE196" i="36"/>
  <c r="J89" i="35"/>
  <c r="E85" i="35"/>
  <c r="F92" i="35"/>
  <c r="BE144" i="35"/>
  <c r="BE162" i="35"/>
  <c r="BE183" i="35"/>
  <c r="BE196" i="35"/>
  <c r="BE125" i="35"/>
  <c r="BE136" i="35"/>
  <c r="BE147" i="35"/>
  <c r="BE159" i="35"/>
  <c r="BE167" i="35"/>
  <c r="BE171" i="35"/>
  <c r="BE174" i="35"/>
  <c r="BE177" i="35"/>
  <c r="BE190" i="35"/>
  <c r="BE193" i="35"/>
  <c r="BE128" i="35"/>
  <c r="BE133" i="35"/>
  <c r="BE141" i="35"/>
  <c r="BE151" i="35"/>
  <c r="BE155" i="35"/>
  <c r="BE164" i="35"/>
  <c r="BE180" i="35"/>
  <c r="BE187" i="35"/>
  <c r="E85" i="34"/>
  <c r="BE125" i="34"/>
  <c r="J124" i="33"/>
  <c r="J97" i="33"/>
  <c r="J89" i="34"/>
  <c r="BE128" i="34"/>
  <c r="BE133" i="34"/>
  <c r="BE144" i="34"/>
  <c r="BE192" i="34"/>
  <c r="BE148" i="34"/>
  <c r="BE152" i="34"/>
  <c r="BE156" i="34"/>
  <c r="BE159" i="34"/>
  <c r="BE164" i="34"/>
  <c r="BE180" i="34"/>
  <c r="BE195" i="34"/>
  <c r="F120" i="34"/>
  <c r="BE138" i="34"/>
  <c r="BE141" i="34"/>
  <c r="BE161" i="34"/>
  <c r="BE168" i="34"/>
  <c r="BE171" i="34"/>
  <c r="BE174" i="34"/>
  <c r="BE183" i="34"/>
  <c r="BE186" i="34"/>
  <c r="BE199" i="34"/>
  <c r="BE202" i="34"/>
  <c r="BE205" i="34"/>
  <c r="BE208" i="34"/>
  <c r="BE177" i="34"/>
  <c r="BE189" i="34"/>
  <c r="BE144" i="33"/>
  <c r="BE159" i="33"/>
  <c r="BE177" i="33"/>
  <c r="E113" i="33"/>
  <c r="BE148" i="33"/>
  <c r="BE174" i="33"/>
  <c r="J89" i="33"/>
  <c r="F120" i="33"/>
  <c r="BE125" i="33"/>
  <c r="BE138" i="33"/>
  <c r="BE141" i="33"/>
  <c r="BE152" i="33"/>
  <c r="BE156" i="33"/>
  <c r="BE171" i="33"/>
  <c r="BE180" i="33"/>
  <c r="BE133" i="33"/>
  <c r="BE164" i="33"/>
  <c r="BE168" i="33"/>
  <c r="BE189" i="33"/>
  <c r="BE186" i="33"/>
  <c r="BE192" i="33"/>
  <c r="BE202" i="33"/>
  <c r="BE128" i="33"/>
  <c r="BE161" i="33"/>
  <c r="BE183" i="33"/>
  <c r="BE195" i="33"/>
  <c r="BE199" i="33"/>
  <c r="BE205" i="33"/>
  <c r="BE208" i="33"/>
  <c r="E110" i="32"/>
  <c r="BE122" i="32"/>
  <c r="F92" i="32"/>
  <c r="J114" i="32"/>
  <c r="BE125" i="32"/>
  <c r="BE129" i="32"/>
  <c r="BE132" i="32"/>
  <c r="BE139" i="32"/>
  <c r="BE174" i="32"/>
  <c r="BE155" i="32"/>
  <c r="BE158" i="32"/>
  <c r="BE161" i="32"/>
  <c r="BE177" i="32"/>
  <c r="BE135" i="32"/>
  <c r="BE143" i="32"/>
  <c r="BE168" i="32"/>
  <c r="BE171" i="32"/>
  <c r="BE183" i="32"/>
  <c r="BE146" i="32"/>
  <c r="BE149" i="32"/>
  <c r="BE152" i="32"/>
  <c r="BE164" i="32"/>
  <c r="BE180" i="32"/>
  <c r="F92" i="31"/>
  <c r="E110" i="31"/>
  <c r="BE122" i="31"/>
  <c r="BE129" i="31"/>
  <c r="BE152" i="31"/>
  <c r="BE161" i="31"/>
  <c r="BE149" i="31"/>
  <c r="BE155" i="31"/>
  <c r="BE146" i="31"/>
  <c r="BE158" i="31"/>
  <c r="BE164" i="31"/>
  <c r="BE168" i="31"/>
  <c r="BE174" i="31"/>
  <c r="BE183" i="31"/>
  <c r="J89" i="31"/>
  <c r="BE125" i="31"/>
  <c r="BE132" i="31"/>
  <c r="BE135" i="31"/>
  <c r="BE139" i="31"/>
  <c r="BE143" i="31"/>
  <c r="BE171" i="31"/>
  <c r="BE177" i="31"/>
  <c r="BE180" i="31"/>
  <c r="F92" i="30"/>
  <c r="BE131" i="30"/>
  <c r="J89" i="30"/>
  <c r="BE142" i="30"/>
  <c r="BE165" i="30"/>
  <c r="E85" i="30"/>
  <c r="BE128" i="30"/>
  <c r="BE138" i="30"/>
  <c r="BE162" i="30"/>
  <c r="BE169" i="30"/>
  <c r="BE124" i="30"/>
  <c r="BE148" i="30"/>
  <c r="BE155" i="30"/>
  <c r="BE158" i="30"/>
  <c r="BE172" i="30"/>
  <c r="BE175" i="30"/>
  <c r="BE178" i="30"/>
  <c r="BE181" i="30"/>
  <c r="BE184" i="30"/>
  <c r="BE134" i="30"/>
  <c r="BE145" i="30"/>
  <c r="BE152" i="30"/>
  <c r="BE137" i="29"/>
  <c r="J89" i="29"/>
  <c r="E112" i="29"/>
  <c r="BE141" i="29"/>
  <c r="BE165" i="29"/>
  <c r="BE180" i="29"/>
  <c r="BE186" i="29"/>
  <c r="BE198" i="29"/>
  <c r="BE201" i="29"/>
  <c r="BE222" i="29"/>
  <c r="BE156" i="29"/>
  <c r="BE159" i="29"/>
  <c r="BE168" i="29"/>
  <c r="BE171" i="29"/>
  <c r="BE189" i="29"/>
  <c r="BE205" i="29"/>
  <c r="BE212" i="29"/>
  <c r="BE124" i="29"/>
  <c r="BE134" i="29"/>
  <c r="BE147" i="29"/>
  <c r="BE154" i="29"/>
  <c r="BE161" i="29"/>
  <c r="BE174" i="29"/>
  <c r="F119" i="29"/>
  <c r="BE131" i="29"/>
  <c r="BE144" i="29"/>
  <c r="BE192" i="29"/>
  <c r="BE195" i="29"/>
  <c r="BE216" i="29"/>
  <c r="BE219" i="29"/>
  <c r="BE225" i="29"/>
  <c r="BE228" i="29"/>
  <c r="BE231" i="29"/>
  <c r="BE128" i="29"/>
  <c r="BE149" i="29"/>
  <c r="BE152" i="29"/>
  <c r="BE177" i="29"/>
  <c r="BE183" i="29"/>
  <c r="BE209" i="29"/>
  <c r="J89" i="28"/>
  <c r="BE170" i="28"/>
  <c r="E114" i="28"/>
  <c r="F121" i="28"/>
  <c r="BE126" i="28"/>
  <c r="BE136" i="28"/>
  <c r="BE154" i="28"/>
  <c r="BE175" i="28"/>
  <c r="BE177" i="28"/>
  <c r="BE144" i="28"/>
  <c r="BE184" i="28"/>
  <c r="BE130" i="28"/>
  <c r="BE140" i="28"/>
  <c r="BE150" i="28"/>
  <c r="BE188" i="28"/>
  <c r="BE191" i="28"/>
  <c r="BE221" i="28"/>
  <c r="BE228" i="28"/>
  <c r="BE235" i="28"/>
  <c r="BE133" i="28"/>
  <c r="BE197" i="28"/>
  <c r="BE203" i="28"/>
  <c r="BE224" i="28"/>
  <c r="BE147" i="28"/>
  <c r="BE160" i="28"/>
  <c r="BE167" i="28"/>
  <c r="BE200" i="28"/>
  <c r="BE206" i="28"/>
  <c r="BE157" i="28"/>
  <c r="BE164" i="28"/>
  <c r="BE194" i="28"/>
  <c r="BE242" i="28"/>
  <c r="BE245" i="28"/>
  <c r="BE248" i="28"/>
  <c r="BE212" i="28"/>
  <c r="BE215" i="28"/>
  <c r="BE218" i="28"/>
  <c r="BE232" i="28"/>
  <c r="BE251" i="28"/>
  <c r="BE172" i="28"/>
  <c r="BE179" i="28"/>
  <c r="BE182" i="28"/>
  <c r="BE209" i="28"/>
  <c r="BE239" i="28"/>
  <c r="BE254" i="28"/>
  <c r="J132" i="26"/>
  <c r="J98" i="26"/>
  <c r="J89" i="27"/>
  <c r="BE126" i="27"/>
  <c r="BE140" i="27"/>
  <c r="F92" i="27"/>
  <c r="BE122" i="27"/>
  <c r="BE164" i="27"/>
  <c r="E110" i="27"/>
  <c r="BE129" i="27"/>
  <c r="BE174" i="27"/>
  <c r="BE180" i="27"/>
  <c r="BE183" i="27"/>
  <c r="BE132" i="27"/>
  <c r="BE136" i="27"/>
  <c r="BE143" i="27"/>
  <c r="BE146" i="27"/>
  <c r="BE149" i="27"/>
  <c r="BE152" i="27"/>
  <c r="BE155" i="27"/>
  <c r="BE158" i="27"/>
  <c r="BE161" i="27"/>
  <c r="BE167" i="27"/>
  <c r="BE170" i="27"/>
  <c r="BE177" i="27"/>
  <c r="BE186" i="27"/>
  <c r="BE189" i="27"/>
  <c r="E85" i="26"/>
  <c r="BE139" i="26"/>
  <c r="BE147" i="26"/>
  <c r="BE153" i="26"/>
  <c r="BE157" i="26"/>
  <c r="J89" i="26"/>
  <c r="F92" i="26"/>
  <c r="BE133" i="26"/>
  <c r="BE160" i="26"/>
  <c r="BE180" i="26"/>
  <c r="BE195" i="26"/>
  <c r="BE198" i="26"/>
  <c r="BE206" i="26"/>
  <c r="BE130" i="26"/>
  <c r="BE143" i="26"/>
  <c r="BE163" i="26"/>
  <c r="BE171" i="26"/>
  <c r="BE177" i="26"/>
  <c r="BE186" i="26"/>
  <c r="BE192" i="26"/>
  <c r="BE201" i="26"/>
  <c r="BE210" i="26"/>
  <c r="BE216" i="26"/>
  <c r="BE219" i="26"/>
  <c r="BE222" i="26"/>
  <c r="BE234" i="26"/>
  <c r="BE127" i="26"/>
  <c r="BE136" i="26"/>
  <c r="BE167" i="26"/>
  <c r="BE174" i="26"/>
  <c r="BE183" i="26"/>
  <c r="BE203" i="26"/>
  <c r="BE213" i="26"/>
  <c r="BE225" i="26"/>
  <c r="BE232" i="26"/>
  <c r="BE150" i="26"/>
  <c r="BE189" i="26"/>
  <c r="BE229" i="26"/>
  <c r="BE172" i="25"/>
  <c r="F119" i="25"/>
  <c r="BE134" i="25"/>
  <c r="BE138" i="25"/>
  <c r="BE142" i="25"/>
  <c r="BE148" i="25"/>
  <c r="BE153" i="25"/>
  <c r="BE157" i="25"/>
  <c r="BE162" i="25"/>
  <c r="BE175" i="25"/>
  <c r="BE184" i="25"/>
  <c r="BE199" i="25"/>
  <c r="BE202" i="25"/>
  <c r="J89" i="25"/>
  <c r="BE128" i="25"/>
  <c r="BE169" i="25"/>
  <c r="BE187" i="25"/>
  <c r="BE206" i="25"/>
  <c r="BE226" i="25"/>
  <c r="E112" i="25"/>
  <c r="BE131" i="25"/>
  <c r="BE150" i="25"/>
  <c r="BE166" i="25"/>
  <c r="BE181" i="25"/>
  <c r="BE196" i="25"/>
  <c r="BE213" i="25"/>
  <c r="BE223" i="25"/>
  <c r="BE229" i="25"/>
  <c r="BE160" i="25"/>
  <c r="BE190" i="25"/>
  <c r="BE217" i="25"/>
  <c r="BE124" i="25"/>
  <c r="BE145" i="25"/>
  <c r="BE155" i="25"/>
  <c r="BE178" i="25"/>
  <c r="BE193" i="25"/>
  <c r="BE210" i="25"/>
  <c r="BE220" i="25"/>
  <c r="BE232" i="25"/>
  <c r="E85" i="24"/>
  <c r="BE123" i="24"/>
  <c r="BE137" i="24"/>
  <c r="BE145" i="24"/>
  <c r="BE163" i="24"/>
  <c r="J115" i="24"/>
  <c r="BE133" i="24"/>
  <c r="BE151" i="24"/>
  <c r="BE154" i="24"/>
  <c r="BE157" i="24"/>
  <c r="BE127" i="24"/>
  <c r="BE169" i="24"/>
  <c r="F118" i="24"/>
  <c r="BE141" i="24"/>
  <c r="BE148" i="24"/>
  <c r="BE172" i="24"/>
  <c r="BE181" i="24"/>
  <c r="BE185" i="24"/>
  <c r="BE197" i="24"/>
  <c r="BE200" i="24"/>
  <c r="BE130" i="24"/>
  <c r="BE160" i="24"/>
  <c r="BE166" i="24"/>
  <c r="BE175" i="24"/>
  <c r="BE178" i="24"/>
  <c r="BE188" i="24"/>
  <c r="BE191" i="24"/>
  <c r="BE194" i="24"/>
  <c r="F92" i="23"/>
  <c r="BK122" i="22"/>
  <c r="J122" i="22" s="1"/>
  <c r="J96" i="22"/>
  <c r="E85" i="23"/>
  <c r="J119" i="23"/>
  <c r="BE139" i="23"/>
  <c r="BE153" i="23"/>
  <c r="BE163" i="23"/>
  <c r="BE177" i="23"/>
  <c r="BE130" i="23"/>
  <c r="BE136" i="23"/>
  <c r="BE174" i="23"/>
  <c r="BE133" i="23"/>
  <c r="BE150" i="23"/>
  <c r="BE180" i="23"/>
  <c r="BE195" i="23"/>
  <c r="BE198" i="23"/>
  <c r="BE201" i="23"/>
  <c r="BE167" i="23"/>
  <c r="BE171" i="23"/>
  <c r="BE189" i="23"/>
  <c r="BE211" i="23"/>
  <c r="BE214" i="23"/>
  <c r="BE220" i="23"/>
  <c r="BE223" i="23"/>
  <c r="BE226" i="23"/>
  <c r="BE127" i="23"/>
  <c r="BE143" i="23"/>
  <c r="BE147" i="23"/>
  <c r="BE157" i="23"/>
  <c r="BE204" i="23"/>
  <c r="BE217" i="23"/>
  <c r="BE230" i="23"/>
  <c r="BE233" i="23"/>
  <c r="BE235" i="23"/>
  <c r="BE160" i="23"/>
  <c r="BE183" i="23"/>
  <c r="BE186" i="23"/>
  <c r="BE192" i="23"/>
  <c r="BE207" i="23"/>
  <c r="BE128" i="22"/>
  <c r="BE134" i="22"/>
  <c r="J89" i="22"/>
  <c r="BE138" i="22"/>
  <c r="BE142" i="22"/>
  <c r="BE145" i="22"/>
  <c r="F92" i="22"/>
  <c r="BE124" i="22"/>
  <c r="BE131" i="22"/>
  <c r="BE148" i="22"/>
  <c r="BE172" i="22"/>
  <c r="BE160" i="22"/>
  <c r="BE169" i="22"/>
  <c r="BE175" i="22"/>
  <c r="BE187" i="22"/>
  <c r="BE193" i="22"/>
  <c r="E85" i="22"/>
  <c r="BE150" i="22"/>
  <c r="BE166" i="22"/>
  <c r="BE202" i="22"/>
  <c r="BE206" i="22"/>
  <c r="BE217" i="22"/>
  <c r="BE178" i="22"/>
  <c r="BE184" i="22"/>
  <c r="BE199" i="22"/>
  <c r="BE223" i="22"/>
  <c r="BE226" i="22"/>
  <c r="BE229" i="22"/>
  <c r="BE232" i="22"/>
  <c r="BE153" i="22"/>
  <c r="BE155" i="22"/>
  <c r="BE157" i="22"/>
  <c r="BE162" i="22"/>
  <c r="BE181" i="22"/>
  <c r="BE210" i="22"/>
  <c r="BE213" i="22"/>
  <c r="BE220" i="22"/>
  <c r="BE190" i="22"/>
  <c r="BE196" i="22"/>
  <c r="BE123" i="21"/>
  <c r="BE130" i="21"/>
  <c r="J89" i="21"/>
  <c r="F118" i="21"/>
  <c r="BE141" i="21"/>
  <c r="BE145" i="21"/>
  <c r="BE154" i="21"/>
  <c r="BE163" i="21"/>
  <c r="BE185" i="21"/>
  <c r="E111" i="21"/>
  <c r="BE151" i="21"/>
  <c r="BE166" i="21"/>
  <c r="BE175" i="21"/>
  <c r="BE188" i="21"/>
  <c r="BE178" i="21"/>
  <c r="BE194" i="21"/>
  <c r="BE197" i="21"/>
  <c r="BE200" i="21"/>
  <c r="BE127" i="21"/>
  <c r="BE137" i="21"/>
  <c r="BE148" i="21"/>
  <c r="BE160" i="21"/>
  <c r="BE169" i="21"/>
  <c r="BE191" i="21"/>
  <c r="BE133" i="21"/>
  <c r="BE172" i="21"/>
  <c r="BE157" i="21"/>
  <c r="BE181" i="21"/>
  <c r="BE127" i="20"/>
  <c r="E115" i="20"/>
  <c r="F92" i="20"/>
  <c r="J119" i="20"/>
  <c r="BE130" i="20"/>
  <c r="BE147" i="20"/>
  <c r="BE133" i="20"/>
  <c r="BE136" i="20"/>
  <c r="BE139" i="20"/>
  <c r="BE143" i="20"/>
  <c r="BE150" i="20"/>
  <c r="BE153" i="20"/>
  <c r="BE157" i="20"/>
  <c r="BE160" i="20"/>
  <c r="BE167" i="20"/>
  <c r="BE198" i="20"/>
  <c r="BE201" i="20"/>
  <c r="BE211" i="20"/>
  <c r="BE163" i="20"/>
  <c r="BE171" i="20"/>
  <c r="BE204" i="20"/>
  <c r="BE195" i="20"/>
  <c r="BE183" i="20"/>
  <c r="BE214" i="20"/>
  <c r="BE180" i="20"/>
  <c r="BE192" i="20"/>
  <c r="BE207" i="20"/>
  <c r="BE217" i="20"/>
  <c r="BE220" i="20"/>
  <c r="BE177" i="20"/>
  <c r="BE174" i="20"/>
  <c r="BE186" i="20"/>
  <c r="BE189" i="20"/>
  <c r="BE223" i="20"/>
  <c r="BE226" i="20"/>
  <c r="BE230" i="20"/>
  <c r="BE233" i="20"/>
  <c r="BE235" i="20"/>
  <c r="BE134" i="19"/>
  <c r="BE172" i="19"/>
  <c r="BE178" i="19"/>
  <c r="BE187" i="19"/>
  <c r="F92" i="19"/>
  <c r="BE128" i="19"/>
  <c r="BE148" i="19"/>
  <c r="BE155" i="19"/>
  <c r="BE150" i="19"/>
  <c r="BE145" i="19"/>
  <c r="BE153" i="19"/>
  <c r="BE160" i="19"/>
  <c r="BE217" i="19"/>
  <c r="J116" i="19"/>
  <c r="BE181" i="19"/>
  <c r="E85" i="19"/>
  <c r="BE220" i="19"/>
  <c r="BE199" i="19"/>
  <c r="BE206" i="19"/>
  <c r="BE213" i="19"/>
  <c r="BE184" i="19"/>
  <c r="BE202" i="19"/>
  <c r="BE124" i="19"/>
  <c r="BE232" i="19"/>
  <c r="BE169" i="19"/>
  <c r="BE193" i="19"/>
  <c r="BE223" i="19"/>
  <c r="BE166" i="19"/>
  <c r="BE210" i="19"/>
  <c r="BE229" i="19"/>
  <c r="BE142" i="19"/>
  <c r="BE157" i="19"/>
  <c r="BE162" i="19"/>
  <c r="BE175" i="19"/>
  <c r="BE226" i="19"/>
  <c r="BE131" i="19"/>
  <c r="BE138" i="19"/>
  <c r="BE190" i="19"/>
  <c r="BE196" i="19"/>
  <c r="F92" i="18"/>
  <c r="J89" i="18"/>
  <c r="E111" i="18"/>
  <c r="BE130" i="18"/>
  <c r="BE154" i="18"/>
  <c r="BE160" i="18"/>
  <c r="BE175" i="18"/>
  <c r="BE123" i="18"/>
  <c r="BE133" i="18"/>
  <c r="BE141" i="18"/>
  <c r="BE145" i="18"/>
  <c r="BE148" i="18"/>
  <c r="BE169" i="18"/>
  <c r="BE191" i="18"/>
  <c r="BE127" i="18"/>
  <c r="BE194" i="18"/>
  <c r="BE185" i="18"/>
  <c r="BE172" i="18"/>
  <c r="BE178" i="18"/>
  <c r="BE188" i="18"/>
  <c r="BE137" i="18"/>
  <c r="BE151" i="18"/>
  <c r="BE197" i="18"/>
  <c r="BE200" i="18"/>
  <c r="BE157" i="18"/>
  <c r="BE163" i="18"/>
  <c r="BE166" i="18"/>
  <c r="BE181" i="18"/>
  <c r="BE143" i="17"/>
  <c r="E115" i="17"/>
  <c r="BE130" i="17"/>
  <c r="BE180" i="17"/>
  <c r="BE195" i="17"/>
  <c r="J89" i="17"/>
  <c r="F92" i="17"/>
  <c r="BE136" i="17"/>
  <c r="BE139" i="17"/>
  <c r="BE147" i="17"/>
  <c r="BE177" i="17"/>
  <c r="BE186" i="17"/>
  <c r="BE198" i="17"/>
  <c r="BE201" i="17"/>
  <c r="BE211" i="17"/>
  <c r="BE230" i="17"/>
  <c r="BE153" i="17"/>
  <c r="BE160" i="17"/>
  <c r="BE163" i="17"/>
  <c r="BE171" i="17"/>
  <c r="BE174" i="17"/>
  <c r="BE192" i="17"/>
  <c r="BE214" i="17"/>
  <c r="BE233" i="17"/>
  <c r="BE235" i="17"/>
  <c r="BE127" i="17"/>
  <c r="BE133" i="17"/>
  <c r="BE150" i="17"/>
  <c r="BE157" i="17"/>
  <c r="BE167" i="17"/>
  <c r="BE183" i="17"/>
  <c r="BE189" i="17"/>
  <c r="BE220" i="17"/>
  <c r="BE223" i="17"/>
  <c r="BE226" i="17"/>
  <c r="BE204" i="17"/>
  <c r="BE207" i="17"/>
  <c r="BE217" i="17"/>
  <c r="J116" i="16"/>
  <c r="BE145" i="16"/>
  <c r="BE128" i="16"/>
  <c r="J140" i="15"/>
  <c r="J99" i="15"/>
  <c r="F119" i="16"/>
  <c r="E85" i="16"/>
  <c r="BE131" i="16"/>
  <c r="BE134" i="16"/>
  <c r="BE148" i="16"/>
  <c r="BE150" i="16"/>
  <c r="BE138" i="16"/>
  <c r="BE153" i="16"/>
  <c r="BE157" i="16"/>
  <c r="BE175" i="16"/>
  <c r="BE199" i="16"/>
  <c r="BE235" i="16"/>
  <c r="BE142" i="16"/>
  <c r="BE172" i="16"/>
  <c r="BE178" i="16"/>
  <c r="BE193" i="16"/>
  <c r="BE196" i="16"/>
  <c r="BE202" i="16"/>
  <c r="BE216" i="16"/>
  <c r="BE155" i="16"/>
  <c r="BE162" i="16"/>
  <c r="BE165" i="16"/>
  <c r="BE169" i="16"/>
  <c r="BE190" i="16"/>
  <c r="BE223" i="16"/>
  <c r="BE124" i="16"/>
  <c r="BE160" i="16"/>
  <c r="BE181" i="16"/>
  <c r="BE184" i="16"/>
  <c r="BE187" i="16"/>
  <c r="BE205" i="16"/>
  <c r="BE209" i="16"/>
  <c r="BE213" i="16"/>
  <c r="BE229" i="16"/>
  <c r="BE232" i="16"/>
  <c r="BE220" i="16"/>
  <c r="BE226" i="16"/>
  <c r="BE134" i="15"/>
  <c r="BE152" i="15"/>
  <c r="BE154" i="15"/>
  <c r="BE161" i="15"/>
  <c r="E112" i="15"/>
  <c r="BE177" i="15"/>
  <c r="BE180" i="15"/>
  <c r="BE198" i="15"/>
  <c r="J89" i="15"/>
  <c r="BE168" i="15"/>
  <c r="BE189" i="15"/>
  <c r="F119" i="15"/>
  <c r="BE137" i="15"/>
  <c r="BE147" i="15"/>
  <c r="BE149" i="15"/>
  <c r="BE156" i="15"/>
  <c r="BE212" i="15"/>
  <c r="BE124" i="15"/>
  <c r="BE141" i="15"/>
  <c r="BE171" i="15"/>
  <c r="BE201" i="15"/>
  <c r="BE225" i="15"/>
  <c r="BE131" i="15"/>
  <c r="BE144" i="15"/>
  <c r="BE159" i="15"/>
  <c r="BE174" i="15"/>
  <c r="BE195" i="15"/>
  <c r="BE228" i="15"/>
  <c r="BE128" i="15"/>
  <c r="BE165" i="15"/>
  <c r="BE186" i="15"/>
  <c r="BE192" i="15"/>
  <c r="BE205" i="15"/>
  <c r="BE209" i="15"/>
  <c r="BE216" i="15"/>
  <c r="BE222" i="15"/>
  <c r="BE183" i="15"/>
  <c r="BE219" i="15"/>
  <c r="BE231" i="15"/>
  <c r="E85" i="14"/>
  <c r="BE144" i="14"/>
  <c r="F92" i="14"/>
  <c r="BE130" i="14"/>
  <c r="BE191" i="14"/>
  <c r="J89" i="14"/>
  <c r="BE140" i="14"/>
  <c r="BE160" i="14"/>
  <c r="BE133" i="14"/>
  <c r="BE154" i="14"/>
  <c r="BE179" i="14"/>
  <c r="BE197" i="14"/>
  <c r="BE200" i="14"/>
  <c r="BE215" i="14"/>
  <c r="BE206" i="14"/>
  <c r="BE224" i="14"/>
  <c r="BE126" i="14"/>
  <c r="BE136" i="14"/>
  <c r="BE157" i="14"/>
  <c r="BE182" i="14"/>
  <c r="BE232" i="14"/>
  <c r="BE251" i="14"/>
  <c r="BE254" i="14"/>
  <c r="BE150" i="14"/>
  <c r="BE170" i="14"/>
  <c r="BE175" i="14"/>
  <c r="BE212" i="14"/>
  <c r="BE221" i="14"/>
  <c r="BE147" i="14"/>
  <c r="BE164" i="14"/>
  <c r="BE167" i="14"/>
  <c r="BE172" i="14"/>
  <c r="BE184" i="14"/>
  <c r="BE188" i="14"/>
  <c r="BE194" i="14"/>
  <c r="BE203" i="14"/>
  <c r="BE209" i="14"/>
  <c r="BE218" i="14"/>
  <c r="BE235" i="14"/>
  <c r="BE242" i="14"/>
  <c r="BE248" i="14"/>
  <c r="BE228" i="14"/>
  <c r="BE239" i="14"/>
  <c r="BE245" i="14"/>
  <c r="BE177" i="14"/>
  <c r="J132" i="12"/>
  <c r="J98" i="12"/>
  <c r="E85" i="13"/>
  <c r="BE122" i="13"/>
  <c r="F117" i="13"/>
  <c r="BE126" i="13"/>
  <c r="BE129" i="13"/>
  <c r="BE140" i="13"/>
  <c r="BE155" i="13"/>
  <c r="BE158" i="13"/>
  <c r="BE164" i="13"/>
  <c r="BE170" i="13"/>
  <c r="J89" i="13"/>
  <c r="BE136" i="13"/>
  <c r="BE152" i="13"/>
  <c r="BE146" i="13"/>
  <c r="BE161" i="13"/>
  <c r="BE174" i="13"/>
  <c r="BE177" i="13"/>
  <c r="BE180" i="13"/>
  <c r="BE186" i="13"/>
  <c r="BE132" i="13"/>
  <c r="BE143" i="13"/>
  <c r="BE149" i="13"/>
  <c r="BE167" i="13"/>
  <c r="BE183" i="13"/>
  <c r="BE189" i="13"/>
  <c r="BE143" i="12"/>
  <c r="BE157" i="12"/>
  <c r="BE139" i="12"/>
  <c r="BE150" i="12"/>
  <c r="E115" i="12"/>
  <c r="J119" i="12"/>
  <c r="F122" i="12"/>
  <c r="BE133" i="12"/>
  <c r="BE160" i="12"/>
  <c r="BE171" i="12"/>
  <c r="BE127" i="12"/>
  <c r="BE147" i="12"/>
  <c r="BE167" i="12"/>
  <c r="BE180" i="12"/>
  <c r="BE183" i="12"/>
  <c r="BE130" i="12"/>
  <c r="BE163" i="12"/>
  <c r="BE177" i="12"/>
  <c r="BE186" i="12"/>
  <c r="BE189" i="12"/>
  <c r="BE195" i="12"/>
  <c r="BE198" i="12"/>
  <c r="BE206" i="12"/>
  <c r="BE210" i="12"/>
  <c r="BE219" i="12"/>
  <c r="BE234" i="12"/>
  <c r="BE203" i="12"/>
  <c r="BE213" i="12"/>
  <c r="BE216" i="12"/>
  <c r="BE229" i="12"/>
  <c r="BE232" i="12"/>
  <c r="BE136" i="12"/>
  <c r="BE153" i="12"/>
  <c r="BE174" i="12"/>
  <c r="BE201" i="12"/>
  <c r="BE222" i="12"/>
  <c r="BE192" i="12"/>
  <c r="BE225" i="12"/>
  <c r="BE124" i="11"/>
  <c r="BE128" i="11"/>
  <c r="J126" i="10"/>
  <c r="J98" i="10"/>
  <c r="J89" i="11"/>
  <c r="E112" i="11"/>
  <c r="F119" i="11"/>
  <c r="BE138" i="11"/>
  <c r="BE150" i="11"/>
  <c r="BE155" i="11"/>
  <c r="BE145" i="11"/>
  <c r="BE169" i="11"/>
  <c r="BE175" i="11"/>
  <c r="BE134" i="11"/>
  <c r="BE160" i="11"/>
  <c r="BE172" i="11"/>
  <c r="BE131" i="11"/>
  <c r="BE162" i="11"/>
  <c r="BE184" i="11"/>
  <c r="BE196" i="11"/>
  <c r="BE202" i="11"/>
  <c r="BE166" i="11"/>
  <c r="BE193" i="11"/>
  <c r="BE226" i="11"/>
  <c r="BE206" i="11"/>
  <c r="BE217" i="11"/>
  <c r="BE220" i="11"/>
  <c r="BE181" i="11"/>
  <c r="BE187" i="11"/>
  <c r="BE190" i="11"/>
  <c r="BE213" i="11"/>
  <c r="BE229" i="11"/>
  <c r="BE142" i="11"/>
  <c r="BE148" i="11"/>
  <c r="BE157" i="11"/>
  <c r="BE178" i="11"/>
  <c r="BE199" i="11"/>
  <c r="BE153" i="11"/>
  <c r="BE210" i="11"/>
  <c r="BE223" i="11"/>
  <c r="BE232" i="11"/>
  <c r="BE133" i="10"/>
  <c r="BE141" i="10"/>
  <c r="E85" i="10"/>
  <c r="J89" i="10"/>
  <c r="F118" i="10"/>
  <c r="BE127" i="10"/>
  <c r="BE154" i="10"/>
  <c r="BE160" i="10"/>
  <c r="BE123" i="10"/>
  <c r="BE137" i="10"/>
  <c r="BE145" i="10"/>
  <c r="BE151" i="10"/>
  <c r="BE172" i="10"/>
  <c r="BE191" i="10"/>
  <c r="BE148" i="10"/>
  <c r="BE157" i="10"/>
  <c r="BE166" i="10"/>
  <c r="BE169" i="10"/>
  <c r="BE175" i="10"/>
  <c r="BE178" i="10"/>
  <c r="BE185" i="10"/>
  <c r="BE200" i="10"/>
  <c r="BE130" i="10"/>
  <c r="BE163" i="10"/>
  <c r="BE181" i="10"/>
  <c r="BE188" i="10"/>
  <c r="BE194" i="10"/>
  <c r="BE197" i="10"/>
  <c r="J89" i="9"/>
  <c r="F92" i="9"/>
  <c r="BE133" i="9"/>
  <c r="BE183" i="9"/>
  <c r="BE177" i="9"/>
  <c r="BE226" i="9"/>
  <c r="E115" i="9"/>
  <c r="BE143" i="9"/>
  <c r="BE150" i="9"/>
  <c r="BE186" i="9"/>
  <c r="BE189" i="9"/>
  <c r="BE195" i="9"/>
  <c r="BE207" i="9"/>
  <c r="BE214" i="9"/>
  <c r="BE233" i="9"/>
  <c r="BE130" i="9"/>
  <c r="BE136" i="9"/>
  <c r="BE147" i="9"/>
  <c r="BE171" i="9"/>
  <c r="BE192" i="9"/>
  <c r="BE201" i="9"/>
  <c r="BE220" i="9"/>
  <c r="BE235" i="9"/>
  <c r="BE163" i="9"/>
  <c r="BE198" i="9"/>
  <c r="BE127" i="9"/>
  <c r="BE139" i="9"/>
  <c r="BE153" i="9"/>
  <c r="BE157" i="9"/>
  <c r="BE160" i="9"/>
  <c r="BE167" i="9"/>
  <c r="BE174" i="9"/>
  <c r="BE180" i="9"/>
  <c r="BE204" i="9"/>
  <c r="BE211" i="9"/>
  <c r="BE217" i="9"/>
  <c r="BE223" i="9"/>
  <c r="BE230" i="9"/>
  <c r="J116" i="8"/>
  <c r="BE131" i="8"/>
  <c r="BE134" i="8"/>
  <c r="E112" i="8"/>
  <c r="BE128" i="8"/>
  <c r="BE148" i="8"/>
  <c r="BE190" i="8"/>
  <c r="BE202" i="8"/>
  <c r="F92" i="8"/>
  <c r="BE138" i="8"/>
  <c r="BE155" i="8"/>
  <c r="BE169" i="8"/>
  <c r="BE178" i="8"/>
  <c r="BE181" i="8"/>
  <c r="BE124" i="8"/>
  <c r="BE160" i="8"/>
  <c r="BE172" i="8"/>
  <c r="BE210" i="8"/>
  <c r="BE213" i="8"/>
  <c r="BE187" i="8"/>
  <c r="BE193" i="8"/>
  <c r="BE199" i="8"/>
  <c r="BE217" i="8"/>
  <c r="BE223" i="8"/>
  <c r="BE226" i="8"/>
  <c r="BE153" i="8"/>
  <c r="BE162" i="8"/>
  <c r="BE206" i="8"/>
  <c r="BE145" i="8"/>
  <c r="BE196" i="8"/>
  <c r="BE142" i="8"/>
  <c r="BE150" i="8"/>
  <c r="BE157" i="8"/>
  <c r="BE166" i="8"/>
  <c r="BE175" i="8"/>
  <c r="BE184" i="8"/>
  <c r="BE220" i="8"/>
  <c r="BE229" i="8"/>
  <c r="BE232" i="8"/>
  <c r="J89" i="7"/>
  <c r="BE130" i="7"/>
  <c r="BE137" i="7"/>
  <c r="BE166" i="7"/>
  <c r="E111" i="7"/>
  <c r="BE123" i="7"/>
  <c r="BE141" i="7"/>
  <c r="BE157" i="7"/>
  <c r="BE127" i="7"/>
  <c r="BE151" i="7"/>
  <c r="BE175" i="7"/>
  <c r="BE181" i="7"/>
  <c r="BE185" i="7"/>
  <c r="BE194" i="7"/>
  <c r="BE197" i="7"/>
  <c r="BE145" i="7"/>
  <c r="BE169" i="7"/>
  <c r="BE172" i="7"/>
  <c r="BE200" i="7"/>
  <c r="F118" i="7"/>
  <c r="BE133" i="7"/>
  <c r="BE160" i="7"/>
  <c r="BE178" i="7"/>
  <c r="BE154" i="7"/>
  <c r="BE148" i="7"/>
  <c r="BE163" i="7"/>
  <c r="BE188" i="7"/>
  <c r="BE191" i="7"/>
  <c r="BE130" i="6"/>
  <c r="BE153" i="6"/>
  <c r="BE160" i="6"/>
  <c r="J89" i="6"/>
  <c r="F122" i="6"/>
  <c r="BE183" i="6"/>
  <c r="E115" i="6"/>
  <c r="BE133" i="6"/>
  <c r="BE139" i="6"/>
  <c r="BE143" i="6"/>
  <c r="BE167" i="6"/>
  <c r="BE192" i="6"/>
  <c r="BE157" i="6"/>
  <c r="BE195" i="6"/>
  <c r="BE204" i="6"/>
  <c r="BE226" i="6"/>
  <c r="BE233" i="6"/>
  <c r="BE171" i="6"/>
  <c r="BE147" i="6"/>
  <c r="BE150" i="6"/>
  <c r="BE163" i="6"/>
  <c r="BE174" i="6"/>
  <c r="BE186" i="6"/>
  <c r="BE189" i="6"/>
  <c r="BE198" i="6"/>
  <c r="BE201" i="6"/>
  <c r="BE214" i="6"/>
  <c r="BE220" i="6"/>
  <c r="BE223" i="6"/>
  <c r="BE177" i="6"/>
  <c r="BE180" i="6"/>
  <c r="BE207" i="6"/>
  <c r="BE217" i="6"/>
  <c r="BE230" i="6"/>
  <c r="BE127" i="6"/>
  <c r="BE136" i="6"/>
  <c r="BE211" i="6"/>
  <c r="BE235" i="6"/>
  <c r="J116" i="5"/>
  <c r="E112" i="5"/>
  <c r="BE124" i="5"/>
  <c r="BE128" i="5"/>
  <c r="BE157" i="5"/>
  <c r="BE169" i="5"/>
  <c r="BE175" i="5"/>
  <c r="BE193" i="5"/>
  <c r="BE148" i="5"/>
  <c r="BE160" i="5"/>
  <c r="BE178" i="5"/>
  <c r="BE190" i="5"/>
  <c r="BE199" i="5"/>
  <c r="BE202" i="5"/>
  <c r="BE217" i="5"/>
  <c r="F119" i="5"/>
  <c r="BE131" i="5"/>
  <c r="BE138" i="5"/>
  <c r="BE142" i="5"/>
  <c r="BE150" i="5"/>
  <c r="BE181" i="5"/>
  <c r="BE134" i="5"/>
  <c r="BE145" i="5"/>
  <c r="BE155" i="5"/>
  <c r="BE166" i="5"/>
  <c r="BE206" i="5"/>
  <c r="BE153" i="5"/>
  <c r="BE172" i="5"/>
  <c r="BE184" i="5"/>
  <c r="BE162" i="5"/>
  <c r="BE196" i="5"/>
  <c r="BE213" i="5"/>
  <c r="BE223" i="5"/>
  <c r="BE226" i="5"/>
  <c r="BE229" i="5"/>
  <c r="BE232" i="5"/>
  <c r="BE187" i="5"/>
  <c r="BE210" i="5"/>
  <c r="BE220" i="5"/>
  <c r="J115" i="4"/>
  <c r="E85" i="4"/>
  <c r="F92" i="4"/>
  <c r="BE151" i="4"/>
  <c r="BE154" i="4"/>
  <c r="BE127" i="4"/>
  <c r="BE163" i="4"/>
  <c r="BE175" i="4"/>
  <c r="BE130" i="4"/>
  <c r="BE148" i="4"/>
  <c r="BE157" i="4"/>
  <c r="BE160" i="4"/>
  <c r="BE166" i="4"/>
  <c r="BE123" i="4"/>
  <c r="BE137" i="4"/>
  <c r="BE169" i="4"/>
  <c r="BE172" i="4"/>
  <c r="BE178" i="4"/>
  <c r="BE191" i="4"/>
  <c r="BE194" i="4"/>
  <c r="BE200" i="4"/>
  <c r="BE133" i="4"/>
  <c r="BE141" i="4"/>
  <c r="BE145" i="4"/>
  <c r="BE181" i="4"/>
  <c r="BE185" i="4"/>
  <c r="BE188" i="4"/>
  <c r="BE197" i="4"/>
  <c r="BC97" i="1"/>
  <c r="E115" i="3"/>
  <c r="BE127" i="3"/>
  <c r="J89" i="3"/>
  <c r="BE139" i="3"/>
  <c r="F122" i="3"/>
  <c r="BE171" i="3"/>
  <c r="BE136" i="3"/>
  <c r="BE150" i="3"/>
  <c r="BE157" i="3"/>
  <c r="BE180" i="3"/>
  <c r="BE133" i="3"/>
  <c r="BE167" i="3"/>
  <c r="BE177" i="3"/>
  <c r="BE201" i="3"/>
  <c r="BE183" i="3"/>
  <c r="BE230" i="3"/>
  <c r="BE217" i="3"/>
  <c r="BE174" i="3"/>
  <c r="BE186" i="3"/>
  <c r="BE189" i="3"/>
  <c r="BE226" i="3"/>
  <c r="BE235" i="3"/>
  <c r="BE192" i="3"/>
  <c r="BE198" i="3"/>
  <c r="BE204" i="3"/>
  <c r="BE153" i="3"/>
  <c r="BE160" i="3"/>
  <c r="BE214" i="3"/>
  <c r="BE130" i="3"/>
  <c r="BE147" i="3"/>
  <c r="BE207" i="3"/>
  <c r="BE211" i="3"/>
  <c r="BE220" i="3"/>
  <c r="BE223" i="3"/>
  <c r="BE143" i="3"/>
  <c r="BE163" i="3"/>
  <c r="BE195" i="3"/>
  <c r="BE233" i="3"/>
  <c r="F92" i="2"/>
  <c r="BE124" i="2"/>
  <c r="BE131" i="2"/>
  <c r="BE181" i="2"/>
  <c r="BE223" i="2"/>
  <c r="J89" i="2"/>
  <c r="E112" i="2"/>
  <c r="BE226" i="2"/>
  <c r="BE184" i="2"/>
  <c r="BE187" i="2"/>
  <c r="BE190" i="2"/>
  <c r="BE193" i="2"/>
  <c r="BE202" i="2"/>
  <c r="BE205" i="2"/>
  <c r="BE209" i="2"/>
  <c r="BE213" i="2"/>
  <c r="BE216" i="2"/>
  <c r="BE128" i="2"/>
  <c r="BE134" i="2"/>
  <c r="BE153" i="2"/>
  <c r="BE160" i="2"/>
  <c r="BE162" i="2"/>
  <c r="BE165" i="2"/>
  <c r="BE169" i="2"/>
  <c r="BE178" i="2"/>
  <c r="AW95" i="1"/>
  <c r="BE138" i="2"/>
  <c r="BE145" i="2"/>
  <c r="BE150" i="2"/>
  <c r="BE155" i="2"/>
  <c r="BE172" i="2"/>
  <c r="BE148" i="2"/>
  <c r="BE157" i="2"/>
  <c r="BE175" i="2"/>
  <c r="BE196" i="2"/>
  <c r="BE199" i="2"/>
  <c r="BE235" i="2"/>
  <c r="BB95" i="1"/>
  <c r="BE142" i="2"/>
  <c r="BE229" i="2"/>
  <c r="BE220" i="2"/>
  <c r="BE232" i="2"/>
  <c r="BA95" i="1"/>
  <c r="BC95" i="1"/>
  <c r="BD95" i="1"/>
  <c r="F36" i="3"/>
  <c r="BC96" i="1" s="1"/>
  <c r="J34" i="6"/>
  <c r="AW99" i="1" s="1"/>
  <c r="F37" i="9"/>
  <c r="BD102" i="1" s="1"/>
  <c r="F37" i="12"/>
  <c r="BD105" i="1" s="1"/>
  <c r="F37" i="13"/>
  <c r="BD106" i="1" s="1"/>
  <c r="F36" i="14"/>
  <c r="BC107" i="1" s="1"/>
  <c r="F36" i="16"/>
  <c r="BC109" i="1"/>
  <c r="F37" i="18"/>
  <c r="BD111" i="1"/>
  <c r="F37" i="21"/>
  <c r="BD114" i="1" s="1"/>
  <c r="J34" i="23"/>
  <c r="AW116" i="1" s="1"/>
  <c r="F35" i="26"/>
  <c r="BB119" i="1"/>
  <c r="F35" i="29"/>
  <c r="BB122" i="1" s="1"/>
  <c r="F34" i="31"/>
  <c r="BA124" i="1" s="1"/>
  <c r="J34" i="34"/>
  <c r="AW127" i="1"/>
  <c r="F34" i="37"/>
  <c r="BA130" i="1"/>
  <c r="F35" i="4"/>
  <c r="BB97" i="1"/>
  <c r="F34" i="7"/>
  <c r="BA100" i="1" s="1"/>
  <c r="F35" i="9"/>
  <c r="BB102" i="1" s="1"/>
  <c r="J34" i="14"/>
  <c r="AW107" i="1" s="1"/>
  <c r="F34" i="16"/>
  <c r="BA109" i="1"/>
  <c r="F36" i="19"/>
  <c r="BC112" i="1"/>
  <c r="F35" i="22"/>
  <c r="BB115" i="1"/>
  <c r="F36" i="25"/>
  <c r="BC118" i="1"/>
  <c r="F35" i="28"/>
  <c r="BB121" i="1" s="1"/>
  <c r="F36" i="32"/>
  <c r="BC125" i="1"/>
  <c r="F34" i="35"/>
  <c r="BA128" i="1"/>
  <c r="F35" i="8"/>
  <c r="BB101" i="1" s="1"/>
  <c r="F35" i="11"/>
  <c r="BB104" i="1" s="1"/>
  <c r="F35" i="16"/>
  <c r="BB109" i="1"/>
  <c r="F34" i="20"/>
  <c r="BA113" i="1" s="1"/>
  <c r="F36" i="23"/>
  <c r="BC116" i="1"/>
  <c r="J34" i="26"/>
  <c r="AW119" i="1" s="1"/>
  <c r="F35" i="30"/>
  <c r="BB123" i="1"/>
  <c r="F37" i="30"/>
  <c r="BD123" i="1"/>
  <c r="F35" i="33"/>
  <c r="BB126" i="1"/>
  <c r="F34" i="36"/>
  <c r="BA129" i="1" s="1"/>
  <c r="F35" i="5"/>
  <c r="BB98" i="1"/>
  <c r="J34" i="8"/>
  <c r="AW101" i="1"/>
  <c r="F36" i="12"/>
  <c r="BC105" i="1" s="1"/>
  <c r="J34" i="13"/>
  <c r="AW106" i="1" s="1"/>
  <c r="F37" i="14"/>
  <c r="BD107" i="1"/>
  <c r="F37" i="16"/>
  <c r="BD109" i="1"/>
  <c r="F34" i="19"/>
  <c r="BA112" i="1"/>
  <c r="F35" i="21"/>
  <c r="BB114" i="1" s="1"/>
  <c r="J34" i="24"/>
  <c r="AW117" i="1"/>
  <c r="F35" i="25"/>
  <c r="BB118" i="1"/>
  <c r="F36" i="28"/>
  <c r="BC121" i="1"/>
  <c r="F37" i="32"/>
  <c r="BD125" i="1" s="1"/>
  <c r="F37" i="34"/>
  <c r="BD127" i="1"/>
  <c r="F36" i="36"/>
  <c r="BC129" i="1" s="1"/>
  <c r="F34" i="3"/>
  <c r="BA96" i="1" s="1"/>
  <c r="F35" i="6"/>
  <c r="BB99" i="1" s="1"/>
  <c r="F36" i="9"/>
  <c r="BC102" i="1" s="1"/>
  <c r="F37" i="11"/>
  <c r="BD104" i="1"/>
  <c r="F37" i="17"/>
  <c r="BD110" i="1" s="1"/>
  <c r="J34" i="19"/>
  <c r="AW112" i="1" s="1"/>
  <c r="J34" i="22"/>
  <c r="AW115" i="1"/>
  <c r="F37" i="25"/>
  <c r="BD118" i="1"/>
  <c r="F37" i="28"/>
  <c r="BD121" i="1" s="1"/>
  <c r="F35" i="32"/>
  <c r="BB125" i="1" s="1"/>
  <c r="F34" i="34"/>
  <c r="BA127" i="1"/>
  <c r="F37" i="36"/>
  <c r="BD129" i="1" s="1"/>
  <c r="J34" i="3"/>
  <c r="AW96" i="1" s="1"/>
  <c r="F34" i="6"/>
  <c r="BA99" i="1" s="1"/>
  <c r="F34" i="9"/>
  <c r="BA102" i="1"/>
  <c r="F34" i="11"/>
  <c r="BA104" i="1"/>
  <c r="F35" i="13"/>
  <c r="BB106" i="1"/>
  <c r="J34" i="15"/>
  <c r="AW108" i="1" s="1"/>
  <c r="J34" i="18"/>
  <c r="AW111" i="1"/>
  <c r="F37" i="20"/>
  <c r="BD113" i="1" s="1"/>
  <c r="F34" i="23"/>
  <c r="BA116" i="1" s="1"/>
  <c r="F36" i="26"/>
  <c r="BC119" i="1" s="1"/>
  <c r="F34" i="29"/>
  <c r="BA122" i="1"/>
  <c r="F34" i="32"/>
  <c r="BA125" i="1"/>
  <c r="F35" i="35"/>
  <c r="BB128" i="1"/>
  <c r="J34" i="7"/>
  <c r="AW100" i="1" s="1"/>
  <c r="J34" i="10"/>
  <c r="AW103" i="1"/>
  <c r="F35" i="10"/>
  <c r="BB103" i="1"/>
  <c r="F34" i="15"/>
  <c r="BA108" i="1"/>
  <c r="F34" i="18"/>
  <c r="BA111" i="1" s="1"/>
  <c r="F36" i="20"/>
  <c r="BC113" i="1"/>
  <c r="F37" i="23"/>
  <c r="BD116" i="1" s="1"/>
  <c r="F34" i="26"/>
  <c r="BA119" i="1" s="1"/>
  <c r="J34" i="29"/>
  <c r="AW122" i="1" s="1"/>
  <c r="F37" i="31"/>
  <c r="BD124" i="1"/>
  <c r="F35" i="34"/>
  <c r="BB127" i="1"/>
  <c r="F35" i="37"/>
  <c r="BB130" i="1"/>
  <c r="F37" i="3"/>
  <c r="BD96" i="1" s="1"/>
  <c r="F37" i="6"/>
  <c r="BD99" i="1" s="1"/>
  <c r="J34" i="9"/>
  <c r="AW102" i="1" s="1"/>
  <c r="F34" i="12"/>
  <c r="BA105" i="1" s="1"/>
  <c r="F35" i="12"/>
  <c r="BB105" i="1" s="1"/>
  <c r="F34" i="14"/>
  <c r="BA107" i="1"/>
  <c r="F36" i="15"/>
  <c r="BC108" i="1" s="1"/>
  <c r="J34" i="17"/>
  <c r="AW110" i="1" s="1"/>
  <c r="F35" i="20"/>
  <c r="BB113" i="1" s="1"/>
  <c r="F34" i="22"/>
  <c r="BA115" i="1"/>
  <c r="F34" i="24"/>
  <c r="BA117" i="1"/>
  <c r="F37" i="26"/>
  <c r="BD119" i="1" s="1"/>
  <c r="F37" i="29"/>
  <c r="BD122" i="1" s="1"/>
  <c r="F35" i="31"/>
  <c r="BB124" i="1"/>
  <c r="F36" i="34"/>
  <c r="BC127" i="1"/>
  <c r="J34" i="37"/>
  <c r="AW130" i="1" s="1"/>
  <c r="J34" i="4"/>
  <c r="AW97" i="1" s="1"/>
  <c r="J34" i="5"/>
  <c r="AW98" i="1"/>
  <c r="F37" i="7"/>
  <c r="BD100" i="1"/>
  <c r="F36" i="10"/>
  <c r="BC103" i="1"/>
  <c r="F37" i="15"/>
  <c r="BD108" i="1" s="1"/>
  <c r="F35" i="18"/>
  <c r="BB111" i="1"/>
  <c r="J34" i="21"/>
  <c r="AW114" i="1"/>
  <c r="F35" i="23"/>
  <c r="BB116" i="1" s="1"/>
  <c r="J34" i="27"/>
  <c r="AW120" i="1"/>
  <c r="F37" i="27"/>
  <c r="BD120" i="1"/>
  <c r="J34" i="30"/>
  <c r="AW123" i="1"/>
  <c r="J34" i="31"/>
  <c r="AW124" i="1" s="1"/>
  <c r="F36" i="33"/>
  <c r="BC126" i="1"/>
  <c r="F37" i="35"/>
  <c r="BD128" i="1"/>
  <c r="F35" i="3"/>
  <c r="BB96" i="1" s="1"/>
  <c r="F36" i="6"/>
  <c r="BC99" i="1" s="1"/>
  <c r="F36" i="11"/>
  <c r="BC104" i="1"/>
  <c r="F35" i="17"/>
  <c r="BB110" i="1" s="1"/>
  <c r="F37" i="19"/>
  <c r="BD112" i="1"/>
  <c r="F36" i="21"/>
  <c r="BC114" i="1" s="1"/>
  <c r="F37" i="24"/>
  <c r="BD117" i="1"/>
  <c r="J34" i="25"/>
  <c r="AW118" i="1"/>
  <c r="F34" i="30"/>
  <c r="BA123" i="1"/>
  <c r="F36" i="30"/>
  <c r="BC123" i="1" s="1"/>
  <c r="J34" i="32"/>
  <c r="AW125" i="1"/>
  <c r="J34" i="35"/>
  <c r="AW128" i="1"/>
  <c r="F36" i="37"/>
  <c r="BC130" i="1" s="1"/>
  <c r="F36" i="7"/>
  <c r="BC100" i="1" s="1"/>
  <c r="J34" i="11"/>
  <c r="AW104" i="1"/>
  <c r="F36" i="13"/>
  <c r="BC106" i="1"/>
  <c r="F35" i="15"/>
  <c r="BB108" i="1"/>
  <c r="F36" i="17"/>
  <c r="BC110" i="1" s="1"/>
  <c r="J34" i="20"/>
  <c r="AW113" i="1" s="1"/>
  <c r="F37" i="22"/>
  <c r="BD115" i="1"/>
  <c r="F34" i="25"/>
  <c r="BA118" i="1"/>
  <c r="F34" i="28"/>
  <c r="BA121" i="1" s="1"/>
  <c r="J34" i="33"/>
  <c r="AW126" i="1"/>
  <c r="J34" i="36"/>
  <c r="AW129" i="1"/>
  <c r="F37" i="4"/>
  <c r="BD97" i="1"/>
  <c r="F35" i="7"/>
  <c r="BB100" i="1" s="1"/>
  <c r="F34" i="5"/>
  <c r="BA98" i="1"/>
  <c r="F34" i="8"/>
  <c r="BA101" i="1"/>
  <c r="F34" i="10"/>
  <c r="BA103" i="1"/>
  <c r="F34" i="13"/>
  <c r="BA106" i="1" s="1"/>
  <c r="F35" i="14"/>
  <c r="BB107" i="1" s="1"/>
  <c r="J34" i="16"/>
  <c r="AW109" i="1"/>
  <c r="F36" i="18"/>
  <c r="BC111" i="1" s="1"/>
  <c r="F34" i="21"/>
  <c r="BA114" i="1" s="1"/>
  <c r="F36" i="24"/>
  <c r="BC117" i="1"/>
  <c r="F34" i="27"/>
  <c r="BA120" i="1"/>
  <c r="F36" i="27"/>
  <c r="BC120" i="1"/>
  <c r="F36" i="29"/>
  <c r="BC122" i="1" s="1"/>
  <c r="F36" i="31"/>
  <c r="BC124" i="1"/>
  <c r="F37" i="33"/>
  <c r="BD126" i="1"/>
  <c r="F35" i="36"/>
  <c r="BB129" i="1"/>
  <c r="F36" i="5"/>
  <c r="BC98" i="1" s="1"/>
  <c r="F36" i="8"/>
  <c r="BC101" i="1"/>
  <c r="J34" i="12"/>
  <c r="AW105" i="1" s="1"/>
  <c r="F34" i="4"/>
  <c r="BA97" i="1" s="1"/>
  <c r="F37" i="5"/>
  <c r="BD98" i="1" s="1"/>
  <c r="F37" i="8"/>
  <c r="BD101" i="1"/>
  <c r="F37" i="10"/>
  <c r="BD103" i="1"/>
  <c r="F34" i="17"/>
  <c r="BA110" i="1"/>
  <c r="F35" i="19"/>
  <c r="BB112" i="1" s="1"/>
  <c r="F36" i="22"/>
  <c r="BC115" i="1"/>
  <c r="F35" i="24"/>
  <c r="BB117" i="1"/>
  <c r="F35" i="27"/>
  <c r="BB120" i="1"/>
  <c r="J34" i="28"/>
  <c r="AW121" i="1" s="1"/>
  <c r="F34" i="33"/>
  <c r="BA126" i="1"/>
  <c r="F36" i="35"/>
  <c r="BC128" i="1"/>
  <c r="F37" i="37"/>
  <c r="BD130" i="1"/>
  <c r="T124" i="28" l="1"/>
  <c r="P124" i="28"/>
  <c r="AU121" i="1" s="1"/>
  <c r="P125" i="23"/>
  <c r="AU116" i="1" s="1"/>
  <c r="BK125" i="17"/>
  <c r="J125" i="17" s="1"/>
  <c r="J30" i="17" s="1"/>
  <c r="R125" i="3"/>
  <c r="T122" i="15"/>
  <c r="P122" i="22"/>
  <c r="AU115" i="1" s="1"/>
  <c r="BK122" i="8"/>
  <c r="J122" i="8" s="1"/>
  <c r="J96" i="8" s="1"/>
  <c r="P122" i="25"/>
  <c r="AU118" i="1" s="1"/>
  <c r="R120" i="31"/>
  <c r="J141" i="25"/>
  <c r="J99" i="25" s="1"/>
  <c r="BK122" i="25"/>
  <c r="J122" i="25" s="1"/>
  <c r="J30" i="25" s="1"/>
  <c r="R122" i="30"/>
  <c r="T120" i="27"/>
  <c r="P122" i="29"/>
  <c r="AU122" i="1" s="1"/>
  <c r="R122" i="5"/>
  <c r="P120" i="31"/>
  <c r="AU124" i="1" s="1"/>
  <c r="T123" i="33"/>
  <c r="BK125" i="12"/>
  <c r="J125" i="12"/>
  <c r="J30" i="12" s="1"/>
  <c r="AG105" i="1" s="1"/>
  <c r="AN105" i="1" s="1"/>
  <c r="P122" i="5"/>
  <c r="AU98" i="1"/>
  <c r="T122" i="19"/>
  <c r="R123" i="34"/>
  <c r="P120" i="32"/>
  <c r="AU125" i="1"/>
  <c r="R122" i="19"/>
  <c r="T123" i="37"/>
  <c r="P125" i="9"/>
  <c r="AU102" i="1" s="1"/>
  <c r="T125" i="3"/>
  <c r="BK120" i="27"/>
  <c r="J120" i="27" s="1"/>
  <c r="J96" i="27" s="1"/>
  <c r="T122" i="8"/>
  <c r="P123" i="36"/>
  <c r="AU129" i="1" s="1"/>
  <c r="R124" i="14"/>
  <c r="R120" i="32"/>
  <c r="R125" i="9"/>
  <c r="R123" i="33"/>
  <c r="R122" i="2"/>
  <c r="T125" i="23"/>
  <c r="T125" i="26"/>
  <c r="P123" i="35"/>
  <c r="AU128" i="1"/>
  <c r="R121" i="10"/>
  <c r="T123" i="35"/>
  <c r="BK123" i="37"/>
  <c r="J123" i="37"/>
  <c r="P122" i="15"/>
  <c r="AU108" i="1"/>
  <c r="P125" i="12"/>
  <c r="AU105" i="1" s="1"/>
  <c r="BK125" i="26"/>
  <c r="J125" i="26" s="1"/>
  <c r="J96" i="26" s="1"/>
  <c r="R125" i="20"/>
  <c r="P121" i="4"/>
  <c r="AU97" i="1"/>
  <c r="R125" i="17"/>
  <c r="R120" i="27"/>
  <c r="BK123" i="33"/>
  <c r="J123" i="33"/>
  <c r="J96" i="33" s="1"/>
  <c r="T121" i="7"/>
  <c r="R123" i="37"/>
  <c r="BK123" i="36"/>
  <c r="J123" i="36" s="1"/>
  <c r="J96" i="36" s="1"/>
  <c r="R125" i="23"/>
  <c r="R123" i="35"/>
  <c r="T125" i="6"/>
  <c r="P125" i="17"/>
  <c r="AU110" i="1"/>
  <c r="R123" i="36"/>
  <c r="R121" i="21"/>
  <c r="R120" i="13"/>
  <c r="T123" i="34"/>
  <c r="P125" i="3"/>
  <c r="AU96" i="1" s="1"/>
  <c r="P125" i="26"/>
  <c r="AU119" i="1" s="1"/>
  <c r="T121" i="4"/>
  <c r="P122" i="11"/>
  <c r="AU104" i="1"/>
  <c r="P125" i="20"/>
  <c r="AU113" i="1" s="1"/>
  <c r="T125" i="9"/>
  <c r="P123" i="34"/>
  <c r="AU127" i="1"/>
  <c r="R125" i="12"/>
  <c r="P123" i="37"/>
  <c r="AU130" i="1"/>
  <c r="P125" i="6"/>
  <c r="AU99" i="1" s="1"/>
  <c r="R122" i="25"/>
  <c r="BK122" i="15"/>
  <c r="J122" i="15"/>
  <c r="J30" i="15" s="1"/>
  <c r="AG108" i="1" s="1"/>
  <c r="AN108" i="1" s="1"/>
  <c r="T125" i="20"/>
  <c r="T120" i="32"/>
  <c r="T123" i="36"/>
  <c r="BK121" i="10"/>
  <c r="J121" i="10"/>
  <c r="J96" i="10" s="1"/>
  <c r="R122" i="11"/>
  <c r="BK122" i="2"/>
  <c r="J122" i="2"/>
  <c r="J30" i="2" s="1"/>
  <c r="AG95" i="1" s="1"/>
  <c r="AN95" i="1" s="1"/>
  <c r="BK125" i="20"/>
  <c r="J125" i="20" s="1"/>
  <c r="J96" i="20" s="1"/>
  <c r="BK124" i="14"/>
  <c r="J124" i="14" s="1"/>
  <c r="J96" i="14" s="1"/>
  <c r="BK121" i="4"/>
  <c r="J121" i="4"/>
  <c r="J96" i="4" s="1"/>
  <c r="BK122" i="5"/>
  <c r="J122" i="5"/>
  <c r="J96" i="5" s="1"/>
  <c r="BK120" i="32"/>
  <c r="J120" i="32"/>
  <c r="J96" i="32"/>
  <c r="BK122" i="16"/>
  <c r="J122" i="16" s="1"/>
  <c r="J96" i="16" s="1"/>
  <c r="BK125" i="9"/>
  <c r="J125" i="9" s="1"/>
  <c r="J96" i="9" s="1"/>
  <c r="BK122" i="30"/>
  <c r="J122" i="30"/>
  <c r="J30" i="30" s="1"/>
  <c r="AG123" i="1" s="1"/>
  <c r="AN123" i="1" s="1"/>
  <c r="BK121" i="7"/>
  <c r="J121" i="7" s="1"/>
  <c r="J96" i="7" s="1"/>
  <c r="BK122" i="11"/>
  <c r="J122" i="11" s="1"/>
  <c r="J96" i="11" s="1"/>
  <c r="BK122" i="19"/>
  <c r="J122" i="19"/>
  <c r="J96" i="19"/>
  <c r="BK121" i="21"/>
  <c r="J121" i="21"/>
  <c r="J96" i="21"/>
  <c r="BK125" i="23"/>
  <c r="J125" i="23" s="1"/>
  <c r="J30" i="23" s="1"/>
  <c r="AG116" i="1" s="1"/>
  <c r="BK122" i="29"/>
  <c r="J122" i="29"/>
  <c r="J30" i="29" s="1"/>
  <c r="AG122" i="1" s="1"/>
  <c r="J124" i="37"/>
  <c r="J97" i="37" s="1"/>
  <c r="BK120" i="13"/>
  <c r="J120" i="13"/>
  <c r="J96" i="13" s="1"/>
  <c r="BK121" i="24"/>
  <c r="J121" i="24"/>
  <c r="J96" i="24"/>
  <c r="BK125" i="6"/>
  <c r="J125" i="6" s="1"/>
  <c r="J30" i="6" s="1"/>
  <c r="AG99" i="1" s="1"/>
  <c r="BK120" i="31"/>
  <c r="J120" i="31"/>
  <c r="J96" i="31" s="1"/>
  <c r="BK123" i="34"/>
  <c r="J123" i="34"/>
  <c r="J96" i="34"/>
  <c r="BK125" i="3"/>
  <c r="J125" i="3" s="1"/>
  <c r="J96" i="3" s="1"/>
  <c r="BK124" i="28"/>
  <c r="J124" i="28" s="1"/>
  <c r="J96" i="28" s="1"/>
  <c r="BK123" i="35"/>
  <c r="J123" i="35"/>
  <c r="J30" i="35" s="1"/>
  <c r="AG128" i="1" s="1"/>
  <c r="AG118" i="1"/>
  <c r="AN118" i="1" s="1"/>
  <c r="AG111" i="1"/>
  <c r="J96" i="18"/>
  <c r="AG110" i="1"/>
  <c r="J96" i="17"/>
  <c r="J30" i="37"/>
  <c r="AG130" i="1" s="1"/>
  <c r="F33" i="4"/>
  <c r="AZ97" i="1" s="1"/>
  <c r="F33" i="8"/>
  <c r="AZ101" i="1"/>
  <c r="F33" i="15"/>
  <c r="AZ108" i="1" s="1"/>
  <c r="J33" i="20"/>
  <c r="AV113" i="1" s="1"/>
  <c r="AT113" i="1" s="1"/>
  <c r="J33" i="28"/>
  <c r="AV121" i="1" s="1"/>
  <c r="AT121" i="1" s="1"/>
  <c r="BB94" i="1"/>
  <c r="W31" i="1" s="1"/>
  <c r="J33" i="3"/>
  <c r="AV96" i="1" s="1"/>
  <c r="AT96" i="1" s="1"/>
  <c r="J30" i="8"/>
  <c r="AG101" i="1"/>
  <c r="F33" i="9"/>
  <c r="AZ102" i="1" s="1"/>
  <c r="F33" i="17"/>
  <c r="AZ110" i="1" s="1"/>
  <c r="F33" i="23"/>
  <c r="AZ116" i="1" s="1"/>
  <c r="F33" i="31"/>
  <c r="AZ124" i="1"/>
  <c r="J33" i="35"/>
  <c r="AV128" i="1" s="1"/>
  <c r="AT128" i="1" s="1"/>
  <c r="J33" i="6"/>
  <c r="AV99" i="1" s="1"/>
  <c r="AT99" i="1" s="1"/>
  <c r="F33" i="11"/>
  <c r="AZ104" i="1"/>
  <c r="F33" i="16"/>
  <c r="AZ109" i="1" s="1"/>
  <c r="F33" i="22"/>
  <c r="AZ115" i="1"/>
  <c r="J33" i="29"/>
  <c r="AV122" i="1" s="1"/>
  <c r="AT122" i="1" s="1"/>
  <c r="BA94" i="1"/>
  <c r="AW94" i="1" s="1"/>
  <c r="AK30" i="1" s="1"/>
  <c r="J33" i="5"/>
  <c r="AV98" i="1" s="1"/>
  <c r="AT98" i="1" s="1"/>
  <c r="F33" i="10"/>
  <c r="AZ103" i="1" s="1"/>
  <c r="J33" i="14"/>
  <c r="AV107" i="1"/>
  <c r="AT107" i="1"/>
  <c r="J33" i="22"/>
  <c r="AV115" i="1" s="1"/>
  <c r="AT115" i="1" s="1"/>
  <c r="F33" i="29"/>
  <c r="AZ122" i="1" s="1"/>
  <c r="BC94" i="1"/>
  <c r="W32" i="1" s="1"/>
  <c r="J33" i="2"/>
  <c r="AV95" i="1"/>
  <c r="AT95" i="1" s="1"/>
  <c r="J33" i="12"/>
  <c r="AV105" i="1" s="1"/>
  <c r="AT105" i="1" s="1"/>
  <c r="J33" i="18"/>
  <c r="AV111" i="1"/>
  <c r="AT111" i="1" s="1"/>
  <c r="AN111" i="1" s="1"/>
  <c r="J33" i="23"/>
  <c r="AV116" i="1" s="1"/>
  <c r="AT116" i="1" s="1"/>
  <c r="J33" i="31"/>
  <c r="AV124" i="1"/>
  <c r="AT124" i="1" s="1"/>
  <c r="J33" i="34"/>
  <c r="AV127" i="1"/>
  <c r="AT127" i="1" s="1"/>
  <c r="F33" i="2"/>
  <c r="AZ95" i="1"/>
  <c r="F33" i="12"/>
  <c r="AZ105" i="1" s="1"/>
  <c r="F33" i="18"/>
  <c r="AZ111" i="1"/>
  <c r="J30" i="22"/>
  <c r="AG115" i="1" s="1"/>
  <c r="J33" i="24"/>
  <c r="AV117" i="1"/>
  <c r="AT117" i="1"/>
  <c r="F33" i="30"/>
  <c r="AZ123" i="1" s="1"/>
  <c r="F33" i="33"/>
  <c r="AZ126" i="1"/>
  <c r="J33" i="25"/>
  <c r="AV118" i="1" s="1"/>
  <c r="AT118" i="1" s="1"/>
  <c r="F33" i="32"/>
  <c r="AZ125" i="1" s="1"/>
  <c r="BD94" i="1"/>
  <c r="W33" i="1" s="1"/>
  <c r="J33" i="4"/>
  <c r="AV97" i="1" s="1"/>
  <c r="AT97" i="1" s="1"/>
  <c r="J33" i="8"/>
  <c r="AV101" i="1" s="1"/>
  <c r="AT101" i="1" s="1"/>
  <c r="J33" i="15"/>
  <c r="AV108" i="1"/>
  <c r="AT108" i="1"/>
  <c r="F33" i="20"/>
  <c r="AZ113" i="1" s="1"/>
  <c r="F33" i="28"/>
  <c r="AZ121" i="1" s="1"/>
  <c r="F33" i="37"/>
  <c r="AZ130" i="1"/>
  <c r="F33" i="6"/>
  <c r="AZ99" i="1" s="1"/>
  <c r="F33" i="13"/>
  <c r="AZ106" i="1"/>
  <c r="F33" i="19"/>
  <c r="AZ112" i="1" s="1"/>
  <c r="F33" i="27"/>
  <c r="AZ120" i="1"/>
  <c r="F33" i="36"/>
  <c r="AZ129" i="1" s="1"/>
  <c r="F33" i="26"/>
  <c r="AZ119" i="1" s="1"/>
  <c r="F33" i="35"/>
  <c r="AZ128" i="1" s="1"/>
  <c r="F33" i="7"/>
  <c r="AZ100" i="1" s="1"/>
  <c r="J33" i="13"/>
  <c r="AV106" i="1"/>
  <c r="AT106" i="1" s="1"/>
  <c r="J33" i="19"/>
  <c r="AV112" i="1"/>
  <c r="AT112" i="1"/>
  <c r="J33" i="27"/>
  <c r="AV120" i="1" s="1"/>
  <c r="AT120" i="1" s="1"/>
  <c r="J33" i="36"/>
  <c r="AV129" i="1" s="1"/>
  <c r="AT129" i="1" s="1"/>
  <c r="F33" i="5"/>
  <c r="AZ98" i="1"/>
  <c r="J33" i="10"/>
  <c r="AV103" i="1" s="1"/>
  <c r="AT103" i="1" s="1"/>
  <c r="F33" i="14"/>
  <c r="AZ107" i="1" s="1"/>
  <c r="J33" i="21"/>
  <c r="AV114" i="1"/>
  <c r="AT114" i="1"/>
  <c r="J33" i="26"/>
  <c r="AV119" i="1" s="1"/>
  <c r="AT119" i="1" s="1"/>
  <c r="F33" i="34"/>
  <c r="AZ127" i="1" s="1"/>
  <c r="F33" i="3"/>
  <c r="AZ96" i="1" s="1"/>
  <c r="J33" i="9"/>
  <c r="AV102" i="1"/>
  <c r="AT102" i="1" s="1"/>
  <c r="J33" i="17"/>
  <c r="AV110" i="1" s="1"/>
  <c r="AT110" i="1" s="1"/>
  <c r="AN110" i="1" s="1"/>
  <c r="F33" i="24"/>
  <c r="AZ117" i="1"/>
  <c r="J33" i="30"/>
  <c r="AV123" i="1" s="1"/>
  <c r="AT123" i="1" s="1"/>
  <c r="J33" i="33"/>
  <c r="AV126" i="1" s="1"/>
  <c r="AT126" i="1" s="1"/>
  <c r="J33" i="7"/>
  <c r="AV100" i="1"/>
  <c r="AT100" i="1" s="1"/>
  <c r="J33" i="11"/>
  <c r="AV104" i="1"/>
  <c r="AT104" i="1" s="1"/>
  <c r="J33" i="16"/>
  <c r="AV109" i="1"/>
  <c r="AT109" i="1"/>
  <c r="F33" i="21"/>
  <c r="AZ114" i="1" s="1"/>
  <c r="F33" i="25"/>
  <c r="AZ118" i="1"/>
  <c r="J33" i="32"/>
  <c r="AV125" i="1" s="1"/>
  <c r="AT125" i="1" s="1"/>
  <c r="J33" i="37"/>
  <c r="AV130" i="1"/>
  <c r="AT130" i="1" s="1"/>
  <c r="AN99" i="1" l="1"/>
  <c r="AN130" i="1"/>
  <c r="AN116" i="1"/>
  <c r="J96" i="25"/>
  <c r="J96" i="2"/>
  <c r="J96" i="15"/>
  <c r="J96" i="12"/>
  <c r="J96" i="29"/>
  <c r="J96" i="35"/>
  <c r="J96" i="30"/>
  <c r="J96" i="6"/>
  <c r="J96" i="23"/>
  <c r="J96" i="37"/>
  <c r="J39" i="37"/>
  <c r="J39" i="35"/>
  <c r="J39" i="30"/>
  <c r="J39" i="29"/>
  <c r="J39" i="25"/>
  <c r="AN115" i="1"/>
  <c r="J39" i="23"/>
  <c r="J39" i="22"/>
  <c r="J39" i="18"/>
  <c r="J39" i="17"/>
  <c r="J39" i="15"/>
  <c r="J39" i="12"/>
  <c r="AN101" i="1"/>
  <c r="J39" i="8"/>
  <c r="J39" i="6"/>
  <c r="J39" i="2"/>
  <c r="AN128" i="1"/>
  <c r="AN122" i="1"/>
  <c r="AU94" i="1"/>
  <c r="J30" i="13"/>
  <c r="AG106" i="1" s="1"/>
  <c r="J30" i="20"/>
  <c r="AG113" i="1" s="1"/>
  <c r="J30" i="19"/>
  <c r="AG112" i="1"/>
  <c r="J30" i="24"/>
  <c r="AG117" i="1"/>
  <c r="J30" i="33"/>
  <c r="AG126" i="1" s="1"/>
  <c r="J30" i="3"/>
  <c r="AG96" i="1" s="1"/>
  <c r="AY94" i="1"/>
  <c r="J30" i="14"/>
  <c r="AG107" i="1" s="1"/>
  <c r="J30" i="27"/>
  <c r="AG120" i="1"/>
  <c r="J30" i="9"/>
  <c r="AG102" i="1"/>
  <c r="J30" i="10"/>
  <c r="AG103" i="1"/>
  <c r="J30" i="21"/>
  <c r="AG114" i="1" s="1"/>
  <c r="J30" i="26"/>
  <c r="AG119" i="1" s="1"/>
  <c r="J30" i="16"/>
  <c r="AG109" i="1"/>
  <c r="J30" i="11"/>
  <c r="AG104" i="1"/>
  <c r="J30" i="34"/>
  <c r="AG127" i="1" s="1"/>
  <c r="J30" i="36"/>
  <c r="AG129" i="1" s="1"/>
  <c r="J30" i="7"/>
  <c r="AG100" i="1"/>
  <c r="J30" i="32"/>
  <c r="AG125" i="1"/>
  <c r="J30" i="28"/>
  <c r="AG121" i="1" s="1"/>
  <c r="J30" i="31"/>
  <c r="AG124" i="1"/>
  <c r="J30" i="4"/>
  <c r="AG97" i="1"/>
  <c r="AZ94" i="1"/>
  <c r="W29" i="1" s="1"/>
  <c r="J30" i="5"/>
  <c r="AG98" i="1" s="1"/>
  <c r="W30" i="1"/>
  <c r="AX94" i="1"/>
  <c r="J39" i="10" l="1"/>
  <c r="J39" i="36"/>
  <c r="J39" i="7"/>
  <c r="J39" i="24"/>
  <c r="J39" i="9"/>
  <c r="J39" i="11"/>
  <c r="J39" i="4"/>
  <c r="J39" i="14"/>
  <c r="J39" i="13"/>
  <c r="J39" i="32"/>
  <c r="J39" i="33"/>
  <c r="J39" i="21"/>
  <c r="J39" i="34"/>
  <c r="J39" i="5"/>
  <c r="J39" i="31"/>
  <c r="J39" i="19"/>
  <c r="J39" i="28"/>
  <c r="J39" i="16"/>
  <c r="J39" i="26"/>
  <c r="J39" i="27"/>
  <c r="J39" i="3"/>
  <c r="J39" i="20"/>
  <c r="AN113" i="1"/>
  <c r="AN121" i="1"/>
  <c r="AN96" i="1"/>
  <c r="AN98" i="1"/>
  <c r="AN107" i="1"/>
  <c r="AN124" i="1"/>
  <c r="AN127" i="1"/>
  <c r="AN117" i="1"/>
  <c r="AN97" i="1"/>
  <c r="AN106" i="1"/>
  <c r="AN112" i="1"/>
  <c r="AN120" i="1"/>
  <c r="AN129" i="1"/>
  <c r="AN103" i="1"/>
  <c r="AN114" i="1"/>
  <c r="AN119" i="1"/>
  <c r="AN102" i="1"/>
  <c r="AN126" i="1"/>
  <c r="AN100" i="1"/>
  <c r="AN104" i="1"/>
  <c r="AN109" i="1"/>
  <c r="AN125" i="1"/>
  <c r="AV94" i="1"/>
  <c r="AK29" i="1" s="1"/>
  <c r="AG94" i="1"/>
  <c r="AK26" i="1" s="1"/>
  <c r="AK35" i="1" l="1"/>
  <c r="AT94" i="1"/>
  <c r="AN94" i="1" s="1"/>
</calcChain>
</file>

<file path=xl/sharedStrings.xml><?xml version="1.0" encoding="utf-8"?>
<sst xmlns="http://schemas.openxmlformats.org/spreadsheetml/2006/main" count="31028" uniqueCount="1379">
  <si>
    <t>Export Komplet</t>
  </si>
  <si>
    <t/>
  </si>
  <si>
    <t>2.0</t>
  </si>
  <si>
    <t>False</t>
  </si>
  <si>
    <t>{bf9314f2-4b65-432c-96fa-a69dfeabec23}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</si>
  <si>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</si>
  <si>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</si>
  <si>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</si>
  <si>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</si>
  <si>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</si>
  <si>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</si>
  <si>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</si>
  <si>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</si>
  <si>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</si>
  <si>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2024-ST-07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</si>
  <si>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</si>
  <si>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</si>
  <si>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NÁŠLAPNÉ VRSTVY, AKUST. PODHLEDY, VÝMALBA A VÝMĚNA ZASKLENÍ MŠ A ZŠ.17.LISTOPADU</t>
  </si>
  <si>
    <t>KSO:</t>
  </si>
  <si>
    <t>CC-CZ:</t>
  </si>
  <si>
    <t>Místo:</t>
  </si>
  <si>
    <t xml:space="preserve"> </t>
  </si>
  <si>
    <t>Datum:</t>
  </si>
  <si>
    <t>4. 4. 2025</t>
  </si>
  <si>
    <t>Zadavatel:</t>
  </si>
  <si>
    <t>IČ:</t>
  </si>
  <si>
    <t>Město Kopřivnice</t>
  </si>
  <si>
    <t>DIČ:</t>
  </si>
  <si>
    <t>Uchazeč:</t>
  </si>
  <si>
    <t>Vyplň údaj</t>
  </si>
  <si>
    <t>Projektant:</t>
  </si>
  <si>
    <t>Ing. Jan Stuchlík</t>
  </si>
  <si>
    <t>True</t>
  </si>
  <si>
    <t>Zpracovatel:</t>
  </si>
  <si>
    <t>190 07 680</t>
  </si>
  <si>
    <t>Ladislav Pekárek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</si>
  <si>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</si>
  <si>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</si>
  <si>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</si>
  <si>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</si>
  <si>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</si>
  <si>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</si>
  <si>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</si>
  <si>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</si>
  <si>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</si>
  <si>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</si>
  <si>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</si>
  <si>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</si>
  <si>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</si>
  <si>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</si>
  <si>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</si>
  <si>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</si>
  <si>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</si>
  <si>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</si>
  <si>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</si>
  <si>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</si>
  <si>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</si>
  <si>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</si>
  <si>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</si>
  <si>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</si>
  <si>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</si>
  <si>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</si>
  <si>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</si>
  <si>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</si>
  <si>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</si>
  <si>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</si>
  <si>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</si>
  <si>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</si>
  <si>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</si>
  <si>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</si>
  <si>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</si>
  <si>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</si>
  <si>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</si>
  <si>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</si>
  <si>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</si>
  <si>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</si>
  <si>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</si>
  <si>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</si>
  <si>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</si>
  <si>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</si>
  <si>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</si>
  <si>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</si>
  <si>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</t>
  </si>
  <si>
    <t>Místnost č.202</t>
  </si>
  <si>
    <t>STA</t>
  </si>
  <si>
    <t>1</t>
  </si>
  <si>
    <t>{d3c887a3-3962-4d00-9f86-e5387555295f}</t>
  </si>
  <si>
    <t>2</t>
  </si>
  <si>
    <t>203</t>
  </si>
  <si>
    <t>Místnost č.203</t>
  </si>
  <si>
    <t>{c6bdfbc3-1b08-4571-8f2e-f7d337c2f897}</t>
  </si>
  <si>
    <t>204</t>
  </si>
  <si>
    <t>Místnost č.204</t>
  </si>
  <si>
    <t>{a3267a62-4ef8-49ee-aa93-00e53269f450}</t>
  </si>
  <si>
    <t>205</t>
  </si>
  <si>
    <t>Místnost č.205</t>
  </si>
  <si>
    <t>{d15f5ac5-7602-46c5-afa5-084c70644d07}</t>
  </si>
  <si>
    <t>206</t>
  </si>
  <si>
    <t>Místnost č.206</t>
  </si>
  <si>
    <t>{3a5586fa-22d9-41f2-9751-d29375cd8926}</t>
  </si>
  <si>
    <t>207</t>
  </si>
  <si>
    <t>Místnost č.207</t>
  </si>
  <si>
    <t>{e1fd03d9-b27b-4cf6-92f7-3e747c5c44cb}</t>
  </si>
  <si>
    <t>208</t>
  </si>
  <si>
    <t>Místnost č.208</t>
  </si>
  <si>
    <t>{568f91be-d09e-4b35-9472-094ec615c08b}</t>
  </si>
  <si>
    <t>209</t>
  </si>
  <si>
    <t>Místnost č.209</t>
  </si>
  <si>
    <t>{cf4aa71b-f5ea-4383-970a-bea224f7067a}</t>
  </si>
  <si>
    <t>210</t>
  </si>
  <si>
    <t>Místnost č.210</t>
  </si>
  <si>
    <t>{052e4dbd-df37-41e1-bc66-f5f04fb30838}</t>
  </si>
  <si>
    <t>211</t>
  </si>
  <si>
    <t>Místnost č.211</t>
  </si>
  <si>
    <t>{f83809ce-bb81-4561-8b0e-3100f8e19bf5}</t>
  </si>
  <si>
    <t>212</t>
  </si>
  <si>
    <t>Místnost č.212</t>
  </si>
  <si>
    <t>{58ab78e1-d92d-4641-8fab-08097e373be9}</t>
  </si>
  <si>
    <t>213</t>
  </si>
  <si>
    <t>Místnost č.213</t>
  </si>
  <si>
    <t>{f59f350e-7d10-41a1-8f7a-1d92f6a4d66e}</t>
  </si>
  <si>
    <t>214</t>
  </si>
  <si>
    <t>Místnost č.214</t>
  </si>
  <si>
    <t>{6fd34a85-b938-49e0-8222-5d022e66b098}</t>
  </si>
  <si>
    <t>215</t>
  </si>
  <si>
    <t>Místnost č.215</t>
  </si>
  <si>
    <t>{62af751a-809d-40a5-b5ba-2997e427284b}</t>
  </si>
  <si>
    <t>302</t>
  </si>
  <si>
    <t>Místnost č.302</t>
  </si>
  <si>
    <t>{defe64c1-5616-4268-9bfd-4e858fa899e1}</t>
  </si>
  <si>
    <t>303</t>
  </si>
  <si>
    <t>Místnost č.303</t>
  </si>
  <si>
    <t>{53a13747-eb5b-4b70-bf0f-e9593ee352c7}</t>
  </si>
  <si>
    <t>304</t>
  </si>
  <si>
    <t>Místnost č.304</t>
  </si>
  <si>
    <t>{0cdef5b7-d08d-4b07-a5de-c2a820882ab2}</t>
  </si>
  <si>
    <t>305</t>
  </si>
  <si>
    <t>Místnost č.305</t>
  </si>
  <si>
    <t>{622c7afa-1787-47ca-9a25-c0284802dc85}</t>
  </si>
  <si>
    <t>306</t>
  </si>
  <si>
    <t>Místnost č.306</t>
  </si>
  <si>
    <t>{0b48142f-b876-4f35-ade7-7f70878b411b}</t>
  </si>
  <si>
    <t>307</t>
  </si>
  <si>
    <t>Místnost č.307</t>
  </si>
  <si>
    <t>{c89ae1ea-770a-4e73-9817-be9eab723ec3}</t>
  </si>
  <si>
    <t>308</t>
  </si>
  <si>
    <t>Místnost č.308</t>
  </si>
  <si>
    <t>{58f83adf-0a0a-4a4e-8205-145df4c3c67e}</t>
  </si>
  <si>
    <t>309</t>
  </si>
  <si>
    <t>Místnost č.309</t>
  </si>
  <si>
    <t>{a4314d6c-15b7-4671-8ca1-750b44da3426}</t>
  </si>
  <si>
    <t>310</t>
  </si>
  <si>
    <t>Místnost č.310</t>
  </si>
  <si>
    <t>{e98d35f6-626d-4481-a17c-3b54e7049eb6}</t>
  </si>
  <si>
    <t>311</t>
  </si>
  <si>
    <t>Místnost č.311</t>
  </si>
  <si>
    <t>{7e3d8c38-e3a8-44ed-89b7-faf8dee8a350}</t>
  </si>
  <si>
    <t>312</t>
  </si>
  <si>
    <t>Místnost č.312</t>
  </si>
  <si>
    <t>{a0fbb651-8259-4a7d-8ce4-ddbdb548c470}</t>
  </si>
  <si>
    <t>313</t>
  </si>
  <si>
    <t>Místnost č.313</t>
  </si>
  <si>
    <t>{96c2195e-b46e-4275-9016-2dc070178f70}</t>
  </si>
  <si>
    <t>314</t>
  </si>
  <si>
    <t>Místnost č.314</t>
  </si>
  <si>
    <t>{fb496f06-3109-45bd-9789-499de764833a}</t>
  </si>
  <si>
    <t>315</t>
  </si>
  <si>
    <t>Místnost č.315</t>
  </si>
  <si>
    <t>{f008c0d6-4933-4d47-9775-1206bfa978c4}</t>
  </si>
  <si>
    <t>CH 01</t>
  </si>
  <si>
    <t>Chodba 1.n.p.(školka)</t>
  </si>
  <si>
    <t>{d7ac8ae0-69fd-4227-8f20-7185dc782c70}</t>
  </si>
  <si>
    <t>CH 02</t>
  </si>
  <si>
    <t>Chodba 2.n.p.</t>
  </si>
  <si>
    <t>{8fc866af-6763-4269-8a5c-adcf147cf177}</t>
  </si>
  <si>
    <t>CH 03</t>
  </si>
  <si>
    <t>Chodba 3.n.p.</t>
  </si>
  <si>
    <t>{0c2f2753-4934-465b-9d9c-91e336c5ec3e}</t>
  </si>
  <si>
    <t>DV 01</t>
  </si>
  <si>
    <t>Školka (dveře 1530/2140mm)</t>
  </si>
  <si>
    <t>{a0d05d10-227d-413d-a897-4e0b6bd2ab31}</t>
  </si>
  <si>
    <t>DV 02</t>
  </si>
  <si>
    <t>Chodba 2.NP dveře A (dveře 1530/2140mm)</t>
  </si>
  <si>
    <t>{fc395842-a14d-4038-881b-7aae90f7d96a}</t>
  </si>
  <si>
    <t>DV 03</t>
  </si>
  <si>
    <t>Chodba 2.NP dveře B (dveře 1530/2140mm)</t>
  </si>
  <si>
    <t>{673af453-3c74-45e2-84fc-18baff7a9f66}</t>
  </si>
  <si>
    <t>DV 04</t>
  </si>
  <si>
    <t>Chodba 3.NP dveře A (dveře 1530/2140mm)</t>
  </si>
  <si>
    <t>{4fa95a01-8652-4f33-8da8-43831c898408}</t>
  </si>
  <si>
    <t>DV 05</t>
  </si>
  <si>
    <t>Chodba 3.NP dveře B (dveře 1530/2140mm)</t>
  </si>
  <si>
    <t>{8a2341a8-382d-4f81-9598-3b0c1d9e8869}</t>
  </si>
  <si>
    <t>KRYCÍ LIST SOUPISU PRACÍ</t>
  </si>
  <si>
    <t>Objekt:</t>
  </si>
  <si>
    <t>202 - Místnost č.202</t>
  </si>
  <si>
    <t>REKAPITULACE ČLENĚNÍ SOUPISU PRACÍ</t>
  </si>
  <si>
    <t>Kód dílu - Popis</t>
  </si>
  <si>
    <t>Cena celkem [CZK]</t>
  </si>
  <si>
    <t>Náklady ze soupisu prací</t>
  </si>
  <si>
    <t>-1</t>
  </si>
  <si>
    <t>9 - Ostatní konstrukce a práce, bourání</t>
  </si>
  <si>
    <t>997 - Přesun sutě</t>
  </si>
  <si>
    <t>766 - Konstrukce truhlářské</t>
  </si>
  <si>
    <t>776 - Podlahy povlakové</t>
  </si>
  <si>
    <t>783 - Dokončovací práce - nátěry</t>
  </si>
  <si>
    <t>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</si>
  <si>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</si>
  <si>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</si>
  <si>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</si>
  <si>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</si>
  <si>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</si>
  <si>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</si>
  <si>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</si>
  <si>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</si>
  <si>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</si>
  <si>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</si>
  <si>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</si>
  <si>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</si>
  <si>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</si>
  <si>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9</t>
  </si>
  <si>
    <t>Ostatní konstrukce a práce, bourání</t>
  </si>
  <si>
    <t>ROZPOCET</t>
  </si>
  <si>
    <t>K</t>
  </si>
  <si>
    <t>952901111</t>
  </si>
  <si>
    <t>Vyčištění budov bytové a občanské výstavby při výšce podlaží do 4 m</t>
  </si>
  <si>
    <t>m2</t>
  </si>
  <si>
    <t>4</t>
  </si>
  <si>
    <t>847309138</t>
  </si>
  <si>
    <t>PP</t>
  </si>
  <si>
    <t>Vyčištění budov nebo objektů před předáním do užívání budov bytové nebo občanské výstavby, světlé výšky podlaží do 4 m</t>
  </si>
  <si>
    <t>Online PSC</t>
  </si>
  <si>
    <t>https://podminky.urs.cz/item/CS_URS_2024_02/952901111</t>
  </si>
  <si>
    <t>997</t>
  </si>
  <si>
    <t>Přesun sutě</t>
  </si>
  <si>
    <t>997013211</t>
  </si>
  <si>
    <t>Vnitrostaveništní doprava suti a vybouraných hmot pro budovy v do 6 m ručně</t>
  </si>
  <si>
    <t>t</t>
  </si>
  <si>
    <t>-2119553828</t>
  </si>
  <si>
    <t>Vnitrostaveništní doprava suti a vybouraných hmot vodorovně do 50 m s naložením ručně pro budovy a haly výšky do 6 m</t>
  </si>
  <si>
    <t>https://podminky.urs.cz/item/CS_URS_2024_02/997013211</t>
  </si>
  <si>
    <t>3</t>
  </si>
  <si>
    <t>997013501</t>
  </si>
  <si>
    <t>Odvoz suti a vybouraných hmot na skládku nebo meziskládku do 1 km se složením</t>
  </si>
  <si>
    <t>-1033870088</t>
  </si>
  <si>
    <t>Odvoz suti a vybouraných hmot na skládku nebo meziskládku se složením, na vzdálenost do 1 km</t>
  </si>
  <si>
    <t>https://podminky.urs.cz/item/CS_URS_2024_02/997013501</t>
  </si>
  <si>
    <t>997013509</t>
  </si>
  <si>
    <t>Příplatek k odvozu suti a vybouraných hmot na skládku ZKD 1 km přes 1 km</t>
  </si>
  <si>
    <t>-367778038</t>
  </si>
  <si>
    <t>Odvoz suti a vybouraných hmot na skládku nebo meziskládku se složením, na vzdálenost Příplatek k ceně za každý další započatý 1 km přes 1 km</t>
  </si>
  <si>
    <t>https://podminky.urs.cz/item/CS_URS_2024_02/997013509</t>
  </si>
  <si>
    <t>VV</t>
  </si>
  <si>
    <t>0,053*14 'Přepočtené koeficientem množství</t>
  </si>
  <si>
    <t>5</t>
  </si>
  <si>
    <t>997013813</t>
  </si>
  <si>
    <t>Poplatek za uložení na skládce (skládkovné) stavebního odpadu z plastických hmot kód odpadu 17 02 03</t>
  </si>
  <si>
    <t>806650794</t>
  </si>
  <si>
    <t>Poplatek za uložení stavebního odpadu na skládce (skládkovné) z plastických hmot zatříděného do Katalogu odpadů pod kódem 17 02 03</t>
  </si>
  <si>
    <t>https://podminky.urs.cz/item/CS_URS_2024_02/997013813</t>
  </si>
  <si>
    <t>766</t>
  </si>
  <si>
    <t>Konstrukce truhlářské</t>
  </si>
  <si>
    <t>6</t>
  </si>
  <si>
    <t>766491851</t>
  </si>
  <si>
    <t>Demontáž prahů dveří jednokřídlových</t>
  </si>
  <si>
    <t>kus</t>
  </si>
  <si>
    <t>16</t>
  </si>
  <si>
    <t>182338529</t>
  </si>
  <si>
    <t>Demontáž ostatních truhlářských konstrukcí prahů dveří jednokřídlových</t>
  </si>
  <si>
    <t>https://podminky.urs.cz/item/CS_URS_2024_02/766491851</t>
  </si>
  <si>
    <t>7</t>
  </si>
  <si>
    <t>766660022</t>
  </si>
  <si>
    <t>Montáž dveřních křídel otvíravých jednokřídlových š přes 0,8 m požárních do ocelové zárubně</t>
  </si>
  <si>
    <t>-1059385414</t>
  </si>
  <si>
    <t>Montáž dveřních křídel dřevěných nebo plastových otevíravých do ocelové zárubně protipožárních jednokřídlových, šířky přes 800 mm</t>
  </si>
  <si>
    <t>https://podminky.urs.cz/item/CS_URS_2024_02/766660022</t>
  </si>
  <si>
    <t>8</t>
  </si>
  <si>
    <t>M</t>
  </si>
  <si>
    <t>61162039</t>
  </si>
  <si>
    <t>dveře jednokřídlé dřevotřískové protipožární EI (EW) 30 D3 povrch fóliový plné 900x1970-2100mm</t>
  </si>
  <si>
    <t>32</t>
  </si>
  <si>
    <t>-671378233</t>
  </si>
  <si>
    <t>766660728</t>
  </si>
  <si>
    <t>Montáž dveřního interiérového kování - zámku</t>
  </si>
  <si>
    <t>-1396046465</t>
  </si>
  <si>
    <t>Montáž dveřních doplňků dveřního kování interiérového zámku</t>
  </si>
  <si>
    <t>https://podminky.urs.cz/item/CS_URS_2024_02/766660728</t>
  </si>
  <si>
    <t>10</t>
  </si>
  <si>
    <t>54924008</t>
  </si>
  <si>
    <t>zámek zadlabací vložkový</t>
  </si>
  <si>
    <t>-1743824761</t>
  </si>
  <si>
    <t>11</t>
  </si>
  <si>
    <t>54964100</t>
  </si>
  <si>
    <t>vložka cylindrická</t>
  </si>
  <si>
    <t>-2001607203</t>
  </si>
  <si>
    <t>766660729</t>
  </si>
  <si>
    <t>Montáž dveřního interiérového kování - štítku s klikou</t>
  </si>
  <si>
    <t>-1962085464</t>
  </si>
  <si>
    <t>Montáž dveřních doplňků dveřního kování interiérového štítku s klikou</t>
  </si>
  <si>
    <t>https://podminky.urs.cz/item/CS_URS_2024_02/766660729</t>
  </si>
  <si>
    <t>13</t>
  </si>
  <si>
    <t>54914123</t>
  </si>
  <si>
    <t>kování rozetové klika/klika</t>
  </si>
  <si>
    <t>-1878813010</t>
  </si>
  <si>
    <t>14</t>
  </si>
  <si>
    <t>766691914</t>
  </si>
  <si>
    <t>Vyvěšení nebo zavěšení dřevěných křídel dveří pl do 2 m2</t>
  </si>
  <si>
    <t>932727155</t>
  </si>
  <si>
    <t>Ostatní práce vyvěšení nebo zavěšení křídel dřevěných dveřních, plochy do 2 m2</t>
  </si>
  <si>
    <t>https://podminky.urs.cz/item/CS_URS_2024_02/766691914</t>
  </si>
  <si>
    <t>15</t>
  </si>
  <si>
    <t>998766201</t>
  </si>
  <si>
    <t>Přesun hmot procentní pro kce truhlářské v objektech v do 6 m</t>
  </si>
  <si>
    <t>%</t>
  </si>
  <si>
    <t>62905542</t>
  </si>
  <si>
    <t>Přesun hmot pro konstrukce truhlářské stanovený procentní sazbou (%) z ceny vodorovná dopravní vzdálenost do 50 m základní v objektech výšky do 6 m</t>
  </si>
  <si>
    <t>https://podminky.urs.cz/item/CS_URS_2024_02/998766201</t>
  </si>
  <si>
    <t>776</t>
  </si>
  <si>
    <t>Podlahy povlakové</t>
  </si>
  <si>
    <t>776111115</t>
  </si>
  <si>
    <t>Broušení podkladu povlakových podlah před litím stěrky</t>
  </si>
  <si>
    <t>-1718334703</t>
  </si>
  <si>
    <t>Příprava podkladu povlakových podlah a stěn broušení podlah stávajícího podkladu před litím stěrky</t>
  </si>
  <si>
    <t>https://podminky.urs.cz/item/CS_URS_2024_02/776111115</t>
  </si>
  <si>
    <t>17</t>
  </si>
  <si>
    <t>776121112</t>
  </si>
  <si>
    <t>Vodou ředitelná penetrace savého podkladu povlakových podlah</t>
  </si>
  <si>
    <t>-1234049164</t>
  </si>
  <si>
    <t>Příprava podkladu povlakových podlah a stěn penetrace vodou ředitelná podlah</t>
  </si>
  <si>
    <t>https://podminky.urs.cz/item/CS_URS_2024_02/776121112</t>
  </si>
  <si>
    <t>18</t>
  </si>
  <si>
    <t>776141112</t>
  </si>
  <si>
    <t>Stěrka podlahová nivelační pro vyrovnání podkladu povlakových podlah pevnosti 20 MPa tl přes 3 do 5 mm</t>
  </si>
  <si>
    <t>-808390205</t>
  </si>
  <si>
    <t>Příprava podkladu povlakových podlah a stěn vyrovnání samonivelační stěrkou podlah min.pevnosti 20 MPa, tloušťky přes 3 do 5 mm</t>
  </si>
  <si>
    <t>https://podminky.urs.cz/item/CS_URS_2024_02/776141112</t>
  </si>
  <si>
    <t>19</t>
  </si>
  <si>
    <t>776201812</t>
  </si>
  <si>
    <t>Demontáž lepených povlakových podlah s podložkou ručně</t>
  </si>
  <si>
    <t>1624735024</t>
  </si>
  <si>
    <t>Demontáž povlakových podlahovin lepených ručně s podložkou</t>
  </si>
  <si>
    <t>https://podminky.urs.cz/item/CS_URS_2024_02/776201812</t>
  </si>
  <si>
    <t>20</t>
  </si>
  <si>
    <t>776221111</t>
  </si>
  <si>
    <t>Lepení pásů z PVC standardním lepidlem</t>
  </si>
  <si>
    <t>-2084428400</t>
  </si>
  <si>
    <t>Montáž podlahovin z PVC lepením standardním lepidlem z pásů</t>
  </si>
  <si>
    <t>https://podminky.urs.cz/item/CS_URS_2024_02/776221111</t>
  </si>
  <si>
    <t>28411151</t>
  </si>
  <si>
    <t>PVC vinyl heterogenní zátěžová tl 2,00mm nášlapná vrstva 0,70mm, hořlavost Bfl-s1, třída zátěže 34/43, útlum 4dB, bodová zátěž &lt;= 0,10mm, protiskluznost R10</t>
  </si>
  <si>
    <t>-1397854121</t>
  </si>
  <si>
    <t>4,86*1,1 'Přepočtené koeficientem množství</t>
  </si>
  <si>
    <t>22</t>
  </si>
  <si>
    <t>776223112</t>
  </si>
  <si>
    <t>Spoj povlakových podlahovin z PVC svařováním za studena</t>
  </si>
  <si>
    <t>m</t>
  </si>
  <si>
    <t>110716310</t>
  </si>
  <si>
    <t>Montáž podlahovin z PVC spoj podlah svařováním za studena</t>
  </si>
  <si>
    <t>https://podminky.urs.cz/item/CS_URS_2024_02/776223112</t>
  </si>
  <si>
    <t>23</t>
  </si>
  <si>
    <t>776410811</t>
  </si>
  <si>
    <t>Odstranění soklíků a lišt pryžových nebo plastových</t>
  </si>
  <si>
    <t>-599356186</t>
  </si>
  <si>
    <t>Demontáž soklíků nebo lišt pryžových nebo plastových</t>
  </si>
  <si>
    <t>https://podminky.urs.cz/item/CS_URS_2024_02/776410811</t>
  </si>
  <si>
    <t>24</t>
  </si>
  <si>
    <t>776421111</t>
  </si>
  <si>
    <t>Montáž obvodových lišt lepením</t>
  </si>
  <si>
    <t>359422438</t>
  </si>
  <si>
    <t>Montáž lišt obvodových lepených</t>
  </si>
  <si>
    <t>https://podminky.urs.cz/item/CS_URS_2024_02/776421111</t>
  </si>
  <si>
    <t>25</t>
  </si>
  <si>
    <t>28342005</t>
  </si>
  <si>
    <t>lišta ukončovací z PVC 12,5mm</t>
  </si>
  <si>
    <t>790389863</t>
  </si>
  <si>
    <t>9,14*1,02 'Přepočtené koeficientem množství</t>
  </si>
  <si>
    <t>26</t>
  </si>
  <si>
    <t>776421312</t>
  </si>
  <si>
    <t>Montáž přechodových šroubovaných lišt</t>
  </si>
  <si>
    <t>-947479674</t>
  </si>
  <si>
    <t>Montáž lišt přechodových šroubovaných</t>
  </si>
  <si>
    <t>https://podminky.urs.cz/item/CS_URS_2024_02/776421312</t>
  </si>
  <si>
    <t>27</t>
  </si>
  <si>
    <t>55343110</t>
  </si>
  <si>
    <t>profil přechodový Al narážecí 30mm stříbro</t>
  </si>
  <si>
    <t>-570669457</t>
  </si>
  <si>
    <t>0,9*1,05 'Přepočtené koeficientem množství</t>
  </si>
  <si>
    <t>28</t>
  </si>
  <si>
    <t>998776201</t>
  </si>
  <si>
    <t>Přesun hmot procentní pro podlahy povlakové v objektech v do 6 m</t>
  </si>
  <si>
    <t>-2061589508</t>
  </si>
  <si>
    <t>Přesun hmot pro podlahy povlakové stanovený procentní sazbou (%) z ceny vodorovná dopravní vzdálenost do 50 m základní v objektech výšky do 6 m</t>
  </si>
  <si>
    <t>https://podminky.urs.cz/item/CS_URS_2024_02/998776201</t>
  </si>
  <si>
    <t>783</t>
  </si>
  <si>
    <t>Dokončovací práce - nátěry</t>
  </si>
  <si>
    <t>29</t>
  </si>
  <si>
    <t>783301311</t>
  </si>
  <si>
    <t>Odmaštění zámečnických konstrukcí vodou ředitelným odmašťovačem</t>
  </si>
  <si>
    <t>108466028</t>
  </si>
  <si>
    <t>Příprava podkladu zámečnických konstrukcí před provedením nátěru odmaštění odmašťovačem vodou ředitelným</t>
  </si>
  <si>
    <t>https://podminky.urs.cz/item/CS_URS_2024_02/783301311</t>
  </si>
  <si>
    <t>((2*1,97+0,90)*(0,15+0,10))</t>
  </si>
  <si>
    <t>30</t>
  </si>
  <si>
    <t>783325101</t>
  </si>
  <si>
    <t>Mezinátěr jednonásobný akrylátový mezinátěr zámečnických konstrukcí</t>
  </si>
  <si>
    <t>703574707</t>
  </si>
  <si>
    <t>Mezinátěr zámečnických konstrukcí jednonásobný akrylátový</t>
  </si>
  <si>
    <t>https://podminky.urs.cz/item/CS_URS_2024_02/783325101</t>
  </si>
  <si>
    <t>31</t>
  </si>
  <si>
    <t>783327101</t>
  </si>
  <si>
    <t>Krycí jednonásobný akrylátový nátěr zámečnických konstrukcí</t>
  </si>
  <si>
    <t>-1327519524</t>
  </si>
  <si>
    <t>Krycí nátěr (email) zámečnických konstrukcí jednonásobný akrylátový</t>
  </si>
  <si>
    <t>https://podminky.urs.cz/item/CS_URS_2024_02/783327101</t>
  </si>
  <si>
    <t>784</t>
  </si>
  <si>
    <t>Dokončovací práce - malby a tapety</t>
  </si>
  <si>
    <t>784121001</t>
  </si>
  <si>
    <t>Oškrabání malby v místnostech v do 3,80 m</t>
  </si>
  <si>
    <t>-553536019</t>
  </si>
  <si>
    <t>Oškrabání malby v místnostech výšky do 3,80 m</t>
  </si>
  <si>
    <t>https://podminky.urs.cz/item/CS_URS_2024_02/784121001</t>
  </si>
  <si>
    <t>33</t>
  </si>
  <si>
    <t>784121011</t>
  </si>
  <si>
    <t>Rozmývání podkladu po oškrabání malby v místnostech v do 3,80 m</t>
  </si>
  <si>
    <t>-1373245773</t>
  </si>
  <si>
    <t>Rozmývání podkladu po oškrabání malby v místnostech výšky do 3,80 m</t>
  </si>
  <si>
    <t>https://podminky.urs.cz/item/CS_URS_2024_02/784121011</t>
  </si>
  <si>
    <t>34</t>
  </si>
  <si>
    <t>784171101</t>
  </si>
  <si>
    <t>Zakrytí vnitřních podlah včetně pozdějšího odkrytí</t>
  </si>
  <si>
    <t>-129776773</t>
  </si>
  <si>
    <t>Zakrytí nemalovaných ploch (materiál ve specifikaci) včetně pozdějšího odkrytí podlah</t>
  </si>
  <si>
    <t>https://podminky.urs.cz/item/CS_URS_2024_02/784171101</t>
  </si>
  <si>
    <t>35</t>
  </si>
  <si>
    <t>28323156</t>
  </si>
  <si>
    <t>fólie pro malířské potřeby zakrývací tl 41µ 4x5m</t>
  </si>
  <si>
    <t>99031642</t>
  </si>
  <si>
    <t>4,86*1,05 'Přepočtené koeficientem množství</t>
  </si>
  <si>
    <t>36</t>
  </si>
  <si>
    <t>784181101</t>
  </si>
  <si>
    <t>Základní akrylátová jednonásobná bezbarvá penetrace podkladu v místnostech v do 3,80 m</t>
  </si>
  <si>
    <t>-1356489947</t>
  </si>
  <si>
    <t>Penetrace podkladu jednonásobná základní akrylátová bezbarvá v místnostech výšky do 3,80 m</t>
  </si>
  <si>
    <t>https://podminky.urs.cz/item/CS_URS_2024_02/784181101</t>
  </si>
  <si>
    <t>37</t>
  </si>
  <si>
    <t>784211101</t>
  </si>
  <si>
    <t>Dvojnásobné bílé malby ze směsí za mokra výborně oděruvzdorných v místnostech v do 3,80 m</t>
  </si>
  <si>
    <t>-2072556186</t>
  </si>
  <si>
    <t>Malby z malířských směsí oděruvzdorných za mokra dvojnásobné, bílé za mokra oděruvzdorné výborně v místnostech výšky do 3,80 m</t>
  </si>
  <si>
    <t>https://podminky.urs.cz/item/CS_URS_2024_02/784211101</t>
  </si>
  <si>
    <t>203 - Místnost č.203</t>
  </si>
  <si>
    <t>713 - Izolace tepelné</t>
  </si>
  <si>
    <t>763 - Konstrukce suché výstavby</t>
  </si>
  <si>
    <t>787 - Dokončovací práce - zasklívání</t>
  </si>
  <si>
    <t>N01 - Zednické výpomoci</t>
  </si>
  <si>
    <t>269587990</t>
  </si>
  <si>
    <t>962081131-R</t>
  </si>
  <si>
    <t>Demontáž stávajícího kovového rámu, včetně otevíravých dveří a zasklení z copilit (rám 2x3,25m) + likvidace</t>
  </si>
  <si>
    <t>1242668317</t>
  </si>
  <si>
    <t>1100057324</t>
  </si>
  <si>
    <t>https://podminky.urs.cz/item/CS_URS_2024_01/997013211</t>
  </si>
  <si>
    <t>760759255</t>
  </si>
  <si>
    <t>https://podminky.urs.cz/item/CS_URS_2024_01/997013501</t>
  </si>
  <si>
    <t>-1915109490</t>
  </si>
  <si>
    <t>https://podminky.urs.cz/item/CS_URS_2024_01/997013509</t>
  </si>
  <si>
    <t>1,541*14 'Přepočtené koeficientem množství</t>
  </si>
  <si>
    <t>2033321177</t>
  </si>
  <si>
    <t>https://podminky.urs.cz/item/CS_URS_2024_01/997013813</t>
  </si>
  <si>
    <t>713</t>
  </si>
  <si>
    <t>Izolace tepelné</t>
  </si>
  <si>
    <t>713111111</t>
  </si>
  <si>
    <t>Montáž izolace tepelné vrchem stropů volně kladenými rohožemi, pásy, dílci, deskami</t>
  </si>
  <si>
    <t>-781110053</t>
  </si>
  <si>
    <t>Montáž tepelné izolace stropů rohožemi, pásy, dílci, deskami, bloky (izolační materiál ve specifikaci) vrchem bez překrytí lepenkou kladenými volně</t>
  </si>
  <si>
    <t>https://podminky.urs.cz/item/CS_URS_2024_01/713111111</t>
  </si>
  <si>
    <t>63166740</t>
  </si>
  <si>
    <t>pás tepelně izolační univerzální λ=0,038-0,039 tl 40mm</t>
  </si>
  <si>
    <t>1261093048</t>
  </si>
  <si>
    <t>78*1,05 'Přepočtené koeficientem množství</t>
  </si>
  <si>
    <t>998713211</t>
  </si>
  <si>
    <t>Přesun hmot procentní pro izolace tepelné s omezením mechanizace v objektech v do 6 m</t>
  </si>
  <si>
    <t>1518285280</t>
  </si>
  <si>
    <t>Přesun hmot pro izolace tepelné stanovený procentní sazbou (%) z ceny vodorovná dopravní vzdálenost do 50 m s omezením mechanizace v objektech výšky do 6 m</t>
  </si>
  <si>
    <t>https://podminky.urs.cz/item/CS_URS_2024_01/998713211</t>
  </si>
  <si>
    <t>763</t>
  </si>
  <si>
    <t>Konstrukce suché výstavby</t>
  </si>
  <si>
    <t>763135002</t>
  </si>
  <si>
    <t>Montáž SDK podhledu z desek perforovaných celoplošně s hranami speciálně tmelenými na dvouvrstvé kci z CD+UD</t>
  </si>
  <si>
    <t>-1647306907</t>
  </si>
  <si>
    <t>Montáž sádrokartonového podhledu z desek pro bezesparý podhled včetně zavěšené dvouvrstvé konstrukce z ocelových profilů CD, UD perforovaných celoplošně se speciálním tmelením hran</t>
  </si>
  <si>
    <t>https://podminky.urs.cz/item/CS_URS_2024_02/763135002</t>
  </si>
  <si>
    <t>59030599</t>
  </si>
  <si>
    <t>deska pro bezesparý deskový podhled s celoplošnou perforací tl 12,5mm</t>
  </si>
  <si>
    <t>967737662</t>
  </si>
  <si>
    <t>998763200</t>
  </si>
  <si>
    <t>Přesun hmot procentní pro dřevostavby v objektech v do 6 m</t>
  </si>
  <si>
    <t>-1636803241</t>
  </si>
  <si>
    <t>Přesun hmot pro dřevostavby stanovený procentní sazbou (%) z ceny vodorovná dopravní vzdálenost do 50 m základní v objektech výšky do 6 m</t>
  </si>
  <si>
    <t>https://podminky.urs.cz/item/CS_URS_2024_01/998763200</t>
  </si>
  <si>
    <t>-420772696</t>
  </si>
  <si>
    <t>https://podminky.urs.cz/item/CS_URS_2024_01/766491851</t>
  </si>
  <si>
    <t>1190145750</t>
  </si>
  <si>
    <t>https://podminky.urs.cz/item/CS_URS_2024_01/776111115</t>
  </si>
  <si>
    <t>517705123</t>
  </si>
  <si>
    <t>https://podminky.urs.cz/item/CS_URS_2024_01/776121112</t>
  </si>
  <si>
    <t>721297250</t>
  </si>
  <si>
    <t>https://podminky.urs.cz/item/CS_URS_2024_01/776141112</t>
  </si>
  <si>
    <t>2091605828</t>
  </si>
  <si>
    <t>https://podminky.urs.cz/item/CS_URS_2024_01/776201812</t>
  </si>
  <si>
    <t>-1093958740</t>
  </si>
  <si>
    <t>https://podminky.urs.cz/item/CS_URS_2024_01/776221111</t>
  </si>
  <si>
    <t>1919612660</t>
  </si>
  <si>
    <t>66,75*1,1 'Přepočtené koeficientem množství</t>
  </si>
  <si>
    <t>1903533351</t>
  </si>
  <si>
    <t>-1248186519</t>
  </si>
  <si>
    <t>https://podminky.urs.cz/item/CS_URS_2024_01/776410811</t>
  </si>
  <si>
    <t>-1906040275</t>
  </si>
  <si>
    <t>https://podminky.urs.cz/item/CS_URS_2024_01/776421111</t>
  </si>
  <si>
    <t>-757746289</t>
  </si>
  <si>
    <t>33,025*1,02 'Přepočtené koeficientem množství</t>
  </si>
  <si>
    <t>1608003086</t>
  </si>
  <si>
    <t>https://podminky.urs.cz/item/CS_URS_2024_01/776421312</t>
  </si>
  <si>
    <t>1937946838</t>
  </si>
  <si>
    <t>1,7*1,02 'Přepočtené koeficientem množství</t>
  </si>
  <si>
    <t>889910762</t>
  </si>
  <si>
    <t>https://podminky.urs.cz/item/CS_URS_2024_01/998776201</t>
  </si>
  <si>
    <t>-1817303580</t>
  </si>
  <si>
    <t>https://podminky.urs.cz/item/CS_URS_2024_01/784121001</t>
  </si>
  <si>
    <t>-2073145707</t>
  </si>
  <si>
    <t>https://podminky.urs.cz/item/CS_URS_2024_01/784121011</t>
  </si>
  <si>
    <t>-29515200</t>
  </si>
  <si>
    <t>-1247765378</t>
  </si>
  <si>
    <t>66,75*1,05 'Přepočtené koeficientem množství</t>
  </si>
  <si>
    <t>-1833822422</t>
  </si>
  <si>
    <t>https://podminky.urs.cz/item/CS_URS_2024_01/784181101</t>
  </si>
  <si>
    <t>-1047311609</t>
  </si>
  <si>
    <t>https://podminky.urs.cz/item/CS_URS_2024_01/784211101</t>
  </si>
  <si>
    <t>787</t>
  </si>
  <si>
    <t>Dokončovací práce - zasklívání</t>
  </si>
  <si>
    <t>787-R01</t>
  </si>
  <si>
    <t>Dodávka a montáž zasklení dle popisu v technické zprávě</t>
  </si>
  <si>
    <t>ks</t>
  </si>
  <si>
    <t>1607451987</t>
  </si>
  <si>
    <t>N01</t>
  </si>
  <si>
    <t>Zednické výpomoci</t>
  </si>
  <si>
    <t>ZV 01</t>
  </si>
  <si>
    <t>Zednické zapravení otvoru po demontáži rámu jako příprava pro montáž nového rámu</t>
  </si>
  <si>
    <t>1671660224</t>
  </si>
  <si>
    <t>ZV 02</t>
  </si>
  <si>
    <t>Zednické začišťovací práce po montáži sestavy</t>
  </si>
  <si>
    <t>1049666099</t>
  </si>
  <si>
    <t>204 - Místnost č.204</t>
  </si>
  <si>
    <t>-1130966510</t>
  </si>
  <si>
    <t>-1656024382</t>
  </si>
  <si>
    <t>-1914620600</t>
  </si>
  <si>
    <t>-1466348135</t>
  </si>
  <si>
    <t>0,116*14 'Přepočtené koeficientem množství</t>
  </si>
  <si>
    <t>1211334680</t>
  </si>
  <si>
    <t>-273571600</t>
  </si>
  <si>
    <t>-621704022</t>
  </si>
  <si>
    <t>-1698270391</t>
  </si>
  <si>
    <t>997773874</t>
  </si>
  <si>
    <t>1165371844</t>
  </si>
  <si>
    <t>-1449169812</t>
  </si>
  <si>
    <t>627799944</t>
  </si>
  <si>
    <t>26,5*1,1 'Přepočtené koeficientem množství</t>
  </si>
  <si>
    <t>1928977823</t>
  </si>
  <si>
    <t>-584094321</t>
  </si>
  <si>
    <t>155153667</t>
  </si>
  <si>
    <t>1558152548</t>
  </si>
  <si>
    <t>10,72*1,02 'Přepočtené koeficientem množství</t>
  </si>
  <si>
    <t>609235906</t>
  </si>
  <si>
    <t>524881389</t>
  </si>
  <si>
    <t>0,9*1,02 'Přepočtené koeficientem množství</t>
  </si>
  <si>
    <t>219078880</t>
  </si>
  <si>
    <t>-339671812</t>
  </si>
  <si>
    <t>106648773</t>
  </si>
  <si>
    <t>1260899665</t>
  </si>
  <si>
    <t>-622761278</t>
  </si>
  <si>
    <t>26,5*1,05 'Přepočtené koeficientem množství</t>
  </si>
  <si>
    <t>-1620530576</t>
  </si>
  <si>
    <t>-330645826</t>
  </si>
  <si>
    <t>205 - Místnost č.205</t>
  </si>
  <si>
    <t>-559547740</t>
  </si>
  <si>
    <t>2050977026</t>
  </si>
  <si>
    <t>850648780</t>
  </si>
  <si>
    <t>-1397112537</t>
  </si>
  <si>
    <t>0,051*14 'Přepočtené koeficientem množství</t>
  </si>
  <si>
    <t>-1992420565</t>
  </si>
  <si>
    <t>696451665</t>
  </si>
  <si>
    <t>-1841380966</t>
  </si>
  <si>
    <t>https://podminky.urs.cz/item/CS_URS_2024_01/766660022</t>
  </si>
  <si>
    <t>2037622422</t>
  </si>
  <si>
    <t>2139745887</t>
  </si>
  <si>
    <t>1353131395</t>
  </si>
  <si>
    <t>-1942763959</t>
  </si>
  <si>
    <t>-417123642</t>
  </si>
  <si>
    <t>-656976133</t>
  </si>
  <si>
    <t>1536823491</t>
  </si>
  <si>
    <t>https://podminky.urs.cz/item/CS_URS_2024_01/766691914</t>
  </si>
  <si>
    <t>-737133278</t>
  </si>
  <si>
    <t>1747302206</t>
  </si>
  <si>
    <t>1623900214</t>
  </si>
  <si>
    <t>-262289534</t>
  </si>
  <si>
    <t>-1502699449</t>
  </si>
  <si>
    <t>-167413867</t>
  </si>
  <si>
    <t>4,53*1,1 'Přepočtené koeficientem množství</t>
  </si>
  <si>
    <t>1860843656</t>
  </si>
  <si>
    <t>958263573</t>
  </si>
  <si>
    <t>2030938720</t>
  </si>
  <si>
    <t>-1189163225</t>
  </si>
  <si>
    <t>8,17*1,02 'Přepočtené koeficientem množství</t>
  </si>
  <si>
    <t>974979936</t>
  </si>
  <si>
    <t>2124588926</t>
  </si>
  <si>
    <t>0,882352941176471*1,02 'Přepočtené koeficientem množství</t>
  </si>
  <si>
    <t>114937971</t>
  </si>
  <si>
    <t>1152838240</t>
  </si>
  <si>
    <t>https://podminky.urs.cz/item/CS_URS_2024_01/783301311</t>
  </si>
  <si>
    <t>-185175776</t>
  </si>
  <si>
    <t>https://podminky.urs.cz/item/CS_URS_2024_01/783325101</t>
  </si>
  <si>
    <t>-1897352656</t>
  </si>
  <si>
    <t>https://podminky.urs.cz/item/CS_URS_2024_01/783327101</t>
  </si>
  <si>
    <t>398062047</t>
  </si>
  <si>
    <t>744362370</t>
  </si>
  <si>
    <t>-978759916</t>
  </si>
  <si>
    <t>-255347153</t>
  </si>
  <si>
    <t>4,53*1,05 'Přepočtené koeficientem množství</t>
  </si>
  <si>
    <t>1339587566</t>
  </si>
  <si>
    <t>-2128267047</t>
  </si>
  <si>
    <t>206 - Místnost č.206</t>
  </si>
  <si>
    <t>1710586883</t>
  </si>
  <si>
    <t>1723396944</t>
  </si>
  <si>
    <t>2032458954</t>
  </si>
  <si>
    <t>3739514</t>
  </si>
  <si>
    <t>-1015125270</t>
  </si>
  <si>
    <t>1,544*14 'Přepočtené koeficientem množství</t>
  </si>
  <si>
    <t>1485462999</t>
  </si>
  <si>
    <t>1251936662</t>
  </si>
  <si>
    <t>-1189163437</t>
  </si>
  <si>
    <t>80*1,05 'Přepočtené koeficientem množství</t>
  </si>
  <si>
    <t>215048527</t>
  </si>
  <si>
    <t>-1356161931</t>
  </si>
  <si>
    <t>-1585172950</t>
  </si>
  <si>
    <t>984038067</t>
  </si>
  <si>
    <t>353608116</t>
  </si>
  <si>
    <t>-1356064516</t>
  </si>
  <si>
    <t>2144158789</t>
  </si>
  <si>
    <t>1478776039</t>
  </si>
  <si>
    <t>-1202904710</t>
  </si>
  <si>
    <t>1761040076</t>
  </si>
  <si>
    <t>830677395</t>
  </si>
  <si>
    <t>68*1,1 'Přepočtené koeficientem množství</t>
  </si>
  <si>
    <t>843091349</t>
  </si>
  <si>
    <t>-1451036920</t>
  </si>
  <si>
    <t>-1797523314</t>
  </si>
  <si>
    <t>-1295307709</t>
  </si>
  <si>
    <t>33,65*1,02 'Přepočtené koeficientem množství</t>
  </si>
  <si>
    <t>-1125857613</t>
  </si>
  <si>
    <t>-467506030</t>
  </si>
  <si>
    <t>-1514547210</t>
  </si>
  <si>
    <t>-1118675131</t>
  </si>
  <si>
    <t>-1619066348</t>
  </si>
  <si>
    <t>-1951050765</t>
  </si>
  <si>
    <t>-2073845185</t>
  </si>
  <si>
    <t>68*1,05 'Přepočtené koeficientem množství</t>
  </si>
  <si>
    <t>519516421</t>
  </si>
  <si>
    <t>387637620</t>
  </si>
  <si>
    <t>-30610983</t>
  </si>
  <si>
    <t>308188680</t>
  </si>
  <si>
    <t>1678296168</t>
  </si>
  <si>
    <t>207 - Místnost č.207</t>
  </si>
  <si>
    <t>-1973123369</t>
  </si>
  <si>
    <t>1759928615</t>
  </si>
  <si>
    <t>-1728666064</t>
  </si>
  <si>
    <t>-2089318860</t>
  </si>
  <si>
    <t>0,082*14 'Přepočtené koeficientem množství</t>
  </si>
  <si>
    <t>-253863955</t>
  </si>
  <si>
    <t>-150490568</t>
  </si>
  <si>
    <t>-1072290502</t>
  </si>
  <si>
    <t>-828097655</t>
  </si>
  <si>
    <t>697632559</t>
  </si>
  <si>
    <t>-1408479899</t>
  </si>
  <si>
    <t>-1389399527</t>
  </si>
  <si>
    <t>-1639719609</t>
  </si>
  <si>
    <t>17,94*1,1 'Přepočtené koeficientem množství</t>
  </si>
  <si>
    <t>471090344</t>
  </si>
  <si>
    <t>1128645443</t>
  </si>
  <si>
    <t>556361925</t>
  </si>
  <si>
    <t>-1360921546</t>
  </si>
  <si>
    <t>17,28*1,02 'Přepočtené koeficientem množství</t>
  </si>
  <si>
    <t>-388320760</t>
  </si>
  <si>
    <t>-964571364</t>
  </si>
  <si>
    <t>1745350950</t>
  </si>
  <si>
    <t>-40681583</t>
  </si>
  <si>
    <t>237560391</t>
  </si>
  <si>
    <t>-157043516</t>
  </si>
  <si>
    <t>-1831074840</t>
  </si>
  <si>
    <t>17,94*1,05 'Přepočtené koeficientem množství</t>
  </si>
  <si>
    <t>-1874282355</t>
  </si>
  <si>
    <t>-1525942086</t>
  </si>
  <si>
    <t>208 - Místnost č.208</t>
  </si>
  <si>
    <t>-1577713788</t>
  </si>
  <si>
    <t>-373274878</t>
  </si>
  <si>
    <t>195265818</t>
  </si>
  <si>
    <t>-381378426</t>
  </si>
  <si>
    <t>0,049*14 'Přepočtené koeficientem množství</t>
  </si>
  <si>
    <t>-395520571</t>
  </si>
  <si>
    <t>738774688</t>
  </si>
  <si>
    <t>659824635</t>
  </si>
  <si>
    <t>-1368615501</t>
  </si>
  <si>
    <t>-602693271</t>
  </si>
  <si>
    <t>-2081172019</t>
  </si>
  <si>
    <t>-1321997882</t>
  </si>
  <si>
    <t>-1796060588</t>
  </si>
  <si>
    <t>-1697683513</t>
  </si>
  <si>
    <t>1705586187</t>
  </si>
  <si>
    <t>2131684447</t>
  </si>
  <si>
    <t>-61095047</t>
  </si>
  <si>
    <t>2109466346</t>
  </si>
  <si>
    <t>1094393815</t>
  </si>
  <si>
    <t>1004102733</t>
  </si>
  <si>
    <t>1444955692</t>
  </si>
  <si>
    <t>4,19*1,1 'Přepočtené koeficientem množství</t>
  </si>
  <si>
    <t>1423773142</t>
  </si>
  <si>
    <t>1614614388</t>
  </si>
  <si>
    <t>1228605391</t>
  </si>
  <si>
    <t>1248072726</t>
  </si>
  <si>
    <t>7,66*1,02 'Přepočtené koeficientem množství</t>
  </si>
  <si>
    <t>-127513032</t>
  </si>
  <si>
    <t>-543037083</t>
  </si>
  <si>
    <t>-801224070</t>
  </si>
  <si>
    <t>481239227</t>
  </si>
  <si>
    <t>408867984</t>
  </si>
  <si>
    <t>654082645</t>
  </si>
  <si>
    <t>62045025</t>
  </si>
  <si>
    <t>1272565503</t>
  </si>
  <si>
    <t>1388092364</t>
  </si>
  <si>
    <t>-1880348369</t>
  </si>
  <si>
    <t>4,19*1,05 'Přepočtené koeficientem množství</t>
  </si>
  <si>
    <t>-1976524524</t>
  </si>
  <si>
    <t>1322318624</t>
  </si>
  <si>
    <t>209 - Místnost č.209</t>
  </si>
  <si>
    <t>472759211</t>
  </si>
  <si>
    <t>1164432544</t>
  </si>
  <si>
    <t>1147471849</t>
  </si>
  <si>
    <t>1571008454</t>
  </si>
  <si>
    <t>1377943343</t>
  </si>
  <si>
    <t>1,558*14 'Přepočtené koeficientem množství</t>
  </si>
  <si>
    <t>-383230641</t>
  </si>
  <si>
    <t>876296571</t>
  </si>
  <si>
    <t>-2123890638</t>
  </si>
  <si>
    <t>83*1,05 'Přepočtené koeficientem množství</t>
  </si>
  <si>
    <t>-589166076</t>
  </si>
  <si>
    <t>2139938152</t>
  </si>
  <si>
    <t>1901512833</t>
  </si>
  <si>
    <t>29172877</t>
  </si>
  <si>
    <t>-2079841144</t>
  </si>
  <si>
    <t>1272884820</t>
  </si>
  <si>
    <t>495239823</t>
  </si>
  <si>
    <t>-772759499</t>
  </si>
  <si>
    <t>1813640405</t>
  </si>
  <si>
    <t>-664021334</t>
  </si>
  <si>
    <t>-1275844511</t>
  </si>
  <si>
    <t>72*1,1 'Přepočtené koeficientem množství</t>
  </si>
  <si>
    <t>1377767911</t>
  </si>
  <si>
    <t>2013405684</t>
  </si>
  <si>
    <t>1233391009</t>
  </si>
  <si>
    <t>-437614118</t>
  </si>
  <si>
    <t>34,65*1,02 'Přepočtené koeficientem množství</t>
  </si>
  <si>
    <t>718300954</t>
  </si>
  <si>
    <t>-1750168564</t>
  </si>
  <si>
    <t>2130671419</t>
  </si>
  <si>
    <t>1841088794</t>
  </si>
  <si>
    <t>1965831333</t>
  </si>
  <si>
    <t>1655082191</t>
  </si>
  <si>
    <t>1560381633</t>
  </si>
  <si>
    <t>72*1,05 'Přepočtené koeficientem množství</t>
  </si>
  <si>
    <t>-2011226734</t>
  </si>
  <si>
    <t>-1592279059</t>
  </si>
  <si>
    <t>-797809270</t>
  </si>
  <si>
    <t>2126688088</t>
  </si>
  <si>
    <t>-1250793233</t>
  </si>
  <si>
    <t>210 - Místnost č.210</t>
  </si>
  <si>
    <t>451552735</t>
  </si>
  <si>
    <t>1542392079</t>
  </si>
  <si>
    <t>1929239027</t>
  </si>
  <si>
    <t>-1675585487</t>
  </si>
  <si>
    <t>0,076*14 'Přepočtené koeficientem množství</t>
  </si>
  <si>
    <t>-2127241276</t>
  </si>
  <si>
    <t>-955693214</t>
  </si>
  <si>
    <t>-143865706</t>
  </si>
  <si>
    <t>89250361</t>
  </si>
  <si>
    <t>-530627442</t>
  </si>
  <si>
    <t>-214044081</t>
  </si>
  <si>
    <t>-713546643</t>
  </si>
  <si>
    <t>-919677385</t>
  </si>
  <si>
    <t>16,45*1,1 'Přepočtené koeficientem množství</t>
  </si>
  <si>
    <t>687527250</t>
  </si>
  <si>
    <t>-497394254</t>
  </si>
  <si>
    <t>-1265578559</t>
  </si>
  <si>
    <t>-1856616797</t>
  </si>
  <si>
    <t>16,76*1,02 'Přepočtené koeficientem množství</t>
  </si>
  <si>
    <t>-1255573478</t>
  </si>
  <si>
    <t>1003047745</t>
  </si>
  <si>
    <t>-1973258010</t>
  </si>
  <si>
    <t>1074618672</t>
  </si>
  <si>
    <t>-21532698</t>
  </si>
  <si>
    <t>579347797</t>
  </si>
  <si>
    <t>1366316766</t>
  </si>
  <si>
    <t>16,45*1,05 'Přepočtené koeficientem množství</t>
  </si>
  <si>
    <t>1164514726</t>
  </si>
  <si>
    <t>961618220</t>
  </si>
  <si>
    <t>211 - Místnost č.211</t>
  </si>
  <si>
    <t>-1141109117</t>
  </si>
  <si>
    <t>1224628926</t>
  </si>
  <si>
    <t>-827868421</t>
  </si>
  <si>
    <t>-866233314</t>
  </si>
  <si>
    <t>-1038845210</t>
  </si>
  <si>
    <t>672115780</t>
  </si>
  <si>
    <t>1764203287</t>
  </si>
  <si>
    <t>-1572822410</t>
  </si>
  <si>
    <t>534439642</t>
  </si>
  <si>
    <t>918537634</t>
  </si>
  <si>
    <t>138034104</t>
  </si>
  <si>
    <t>-1421195017</t>
  </si>
  <si>
    <t>608188748</t>
  </si>
  <si>
    <t>-1389214061</t>
  </si>
  <si>
    <t>220466176</t>
  </si>
  <si>
    <t>373824628</t>
  </si>
  <si>
    <t>-109647340</t>
  </si>
  <si>
    <t>2098463828</t>
  </si>
  <si>
    <t>166340822</t>
  </si>
  <si>
    <t>47666810</t>
  </si>
  <si>
    <t>4,43*1,1 'Přepočtené koeficientem množství</t>
  </si>
  <si>
    <t>259610616</t>
  </si>
  <si>
    <t>-1578901357</t>
  </si>
  <si>
    <t>24591684</t>
  </si>
  <si>
    <t>-328519768</t>
  </si>
  <si>
    <t>8,45*1,02 'Přepočtené koeficientem množství</t>
  </si>
  <si>
    <t>1198462299</t>
  </si>
  <si>
    <t>-754783745</t>
  </si>
  <si>
    <t>-728198281</t>
  </si>
  <si>
    <t>525732345</t>
  </si>
  <si>
    <t>-1547395382</t>
  </si>
  <si>
    <t>-1370395988</t>
  </si>
  <si>
    <t>100630666</t>
  </si>
  <si>
    <t>-1513698481</t>
  </si>
  <si>
    <t>1667737189</t>
  </si>
  <si>
    <t>-1087174971</t>
  </si>
  <si>
    <t>4,43*1,05 'Přepočtené koeficientem množství</t>
  </si>
  <si>
    <t>-387867573</t>
  </si>
  <si>
    <t>-863555157</t>
  </si>
  <si>
    <t>212 - Místnost č.212</t>
  </si>
  <si>
    <t>-601762161</t>
  </si>
  <si>
    <t>-1813578349</t>
  </si>
  <si>
    <t>1563676950</t>
  </si>
  <si>
    <t>-461430014</t>
  </si>
  <si>
    <t>1684175818</t>
  </si>
  <si>
    <t>1,55*14 'Přepočtené koeficientem množství</t>
  </si>
  <si>
    <t>917685512</t>
  </si>
  <si>
    <t>-1398721944</t>
  </si>
  <si>
    <t>-1987200026</t>
  </si>
  <si>
    <t>-472827362</t>
  </si>
  <si>
    <t>771108945</t>
  </si>
  <si>
    <t>2055044359</t>
  </si>
  <si>
    <t>-1791376040</t>
  </si>
  <si>
    <t>1058250976</t>
  </si>
  <si>
    <t>-2081682586</t>
  </si>
  <si>
    <t>1504000142</t>
  </si>
  <si>
    <t>-1154890759</t>
  </si>
  <si>
    <t>339728918</t>
  </si>
  <si>
    <t>-983155179</t>
  </si>
  <si>
    <t>-1784138062</t>
  </si>
  <si>
    <t>69,45*1,1 'Přepočtené koeficientem množství</t>
  </si>
  <si>
    <t>1857532117</t>
  </si>
  <si>
    <t>382237266</t>
  </si>
  <si>
    <t>828697390</t>
  </si>
  <si>
    <t>-866691124</t>
  </si>
  <si>
    <t>34,03*1,02 'Přepočtené koeficientem množství</t>
  </si>
  <si>
    <t>1981403830</t>
  </si>
  <si>
    <t>1621117829</t>
  </si>
  <si>
    <t>1,8*1,02 'Přepočtené koeficientem množství</t>
  </si>
  <si>
    <t>-700724043</t>
  </si>
  <si>
    <t>-422468605</t>
  </si>
  <si>
    <t>-1710749205</t>
  </si>
  <si>
    <t>-281403277</t>
  </si>
  <si>
    <t>-1315980327</t>
  </si>
  <si>
    <t>69,45*1,05 'Přepočtené koeficientem množství</t>
  </si>
  <si>
    <t>-1936501961</t>
  </si>
  <si>
    <t>-1725364896</t>
  </si>
  <si>
    <t>1765075602</t>
  </si>
  <si>
    <t>1302491169</t>
  </si>
  <si>
    <t>1939743947</t>
  </si>
  <si>
    <t>213 - Místnost č.213</t>
  </si>
  <si>
    <t>-992428171</t>
  </si>
  <si>
    <t>858629813</t>
  </si>
  <si>
    <t>-1380698696</t>
  </si>
  <si>
    <t>-707243806</t>
  </si>
  <si>
    <t>0,093*14 'Přepočtené koeficientem množství</t>
  </si>
  <si>
    <t>1782695568</t>
  </si>
  <si>
    <t>1944257531</t>
  </si>
  <si>
    <t>21328148</t>
  </si>
  <si>
    <t>204857794</t>
  </si>
  <si>
    <t>-724614520</t>
  </si>
  <si>
    <t>1757290491</t>
  </si>
  <si>
    <t>-282788858</t>
  </si>
  <si>
    <t>20,36*1,1 'Přepočtené koeficientem množství</t>
  </si>
  <si>
    <t>805505743</t>
  </si>
  <si>
    <t>1783809004</t>
  </si>
  <si>
    <t>979435213</t>
  </si>
  <si>
    <t>970540998</t>
  </si>
  <si>
    <t>18,22*1,02 'Přepočtené koeficientem množství</t>
  </si>
  <si>
    <t>-988758177</t>
  </si>
  <si>
    <t>-221863734</t>
  </si>
  <si>
    <t>732197332</t>
  </si>
  <si>
    <t>371295261</t>
  </si>
  <si>
    <t>475652633</t>
  </si>
  <si>
    <t>20,36*1,05 'Přepočtené koeficientem množství</t>
  </si>
  <si>
    <t>-660164032</t>
  </si>
  <si>
    <t>992310221</t>
  </si>
  <si>
    <t>214 - Místnost č.214</t>
  </si>
  <si>
    <t>-1751756773</t>
  </si>
  <si>
    <t>1235007848</t>
  </si>
  <si>
    <t>-1775945407</t>
  </si>
  <si>
    <t>-1707730454</t>
  </si>
  <si>
    <t>0,338*14 'Přepočtené koeficientem množství</t>
  </si>
  <si>
    <t>1556098004</t>
  </si>
  <si>
    <t>-149978335</t>
  </si>
  <si>
    <t>1367399819</t>
  </si>
  <si>
    <t>102*1,05 'Přepočtené koeficientem množství</t>
  </si>
  <si>
    <t>398183499</t>
  </si>
  <si>
    <t>314711655</t>
  </si>
  <si>
    <t>904361538</t>
  </si>
  <si>
    <t>-1748143158</t>
  </si>
  <si>
    <t>-238959853</t>
  </si>
  <si>
    <t>-281421741</t>
  </si>
  <si>
    <t>-841706462</t>
  </si>
  <si>
    <t>1228460422</t>
  </si>
  <si>
    <t>-2117682966</t>
  </si>
  <si>
    <t>2072860904</t>
  </si>
  <si>
    <t>-2074849670</t>
  </si>
  <si>
    <t>692808015</t>
  </si>
  <si>
    <t>1320914737</t>
  </si>
  <si>
    <t>131098323</t>
  </si>
  <si>
    <t>1791751887</t>
  </si>
  <si>
    <t>-1794834568</t>
  </si>
  <si>
    <t>23306618</t>
  </si>
  <si>
    <t>-1523262599</t>
  </si>
  <si>
    <t>-2089271042</t>
  </si>
  <si>
    <t>89,12*1,1 'Přepočtené koeficientem množství</t>
  </si>
  <si>
    <t>668434756</t>
  </si>
  <si>
    <t>-108561401</t>
  </si>
  <si>
    <t>-2092102912</t>
  </si>
  <si>
    <t>146071892</t>
  </si>
  <si>
    <t>39,61*1,02 'Přepočtené koeficientem množství</t>
  </si>
  <si>
    <t>-1348496758</t>
  </si>
  <si>
    <t>574436631</t>
  </si>
  <si>
    <t>-1521505150</t>
  </si>
  <si>
    <t>1388695178</t>
  </si>
  <si>
    <t>-2008639652</t>
  </si>
  <si>
    <t>-1475587611</t>
  </si>
  <si>
    <t>1088956302</t>
  </si>
  <si>
    <t>38</t>
  </si>
  <si>
    <t>441184733</t>
  </si>
  <si>
    <t>39</t>
  </si>
  <si>
    <t>1188516593</t>
  </si>
  <si>
    <t>40</t>
  </si>
  <si>
    <t>-465817881</t>
  </si>
  <si>
    <t>89,12*1,05 'Přepočtené koeficientem množství</t>
  </si>
  <si>
    <t>41</t>
  </si>
  <si>
    <t>1526532443</t>
  </si>
  <si>
    <t>42</t>
  </si>
  <si>
    <t>-1326492842</t>
  </si>
  <si>
    <t>215 - Místnost č.215</t>
  </si>
  <si>
    <t>-1006215462</t>
  </si>
  <si>
    <t>-395348564</t>
  </si>
  <si>
    <t>-1367039332</t>
  </si>
  <si>
    <t>185695807</t>
  </si>
  <si>
    <t>614636085</t>
  </si>
  <si>
    <t>1773671070</t>
  </si>
  <si>
    <t>1074502787</t>
  </si>
  <si>
    <t>-160424770</t>
  </si>
  <si>
    <t>262900389</t>
  </si>
  <si>
    <t>1555938041</t>
  </si>
  <si>
    <t>-39181908</t>
  </si>
  <si>
    <t>-1950073988</t>
  </si>
  <si>
    <t>-689685919</t>
  </si>
  <si>
    <t>174861811</t>
  </si>
  <si>
    <t>275943255</t>
  </si>
  <si>
    <t>-1475858998</t>
  </si>
  <si>
    <t>-995661715</t>
  </si>
  <si>
    <t>-192131801</t>
  </si>
  <si>
    <t>-592305431</t>
  </si>
  <si>
    <t>1299088877</t>
  </si>
  <si>
    <t>23,63*1,1 'Přepočtené koeficientem množství</t>
  </si>
  <si>
    <t>1238199627</t>
  </si>
  <si>
    <t>-623502458</t>
  </si>
  <si>
    <t>566568607</t>
  </si>
  <si>
    <t>2087643443</t>
  </si>
  <si>
    <t>20,78*1,02 'Přepočtené koeficientem množství</t>
  </si>
  <si>
    <t>-1945096116</t>
  </si>
  <si>
    <t>-1086398643</t>
  </si>
  <si>
    <t>-446024971</t>
  </si>
  <si>
    <t>350039324</t>
  </si>
  <si>
    <t>-1065661119</t>
  </si>
  <si>
    <t>1961742125</t>
  </si>
  <si>
    <t>-1379637679</t>
  </si>
  <si>
    <t>-86338573</t>
  </si>
  <si>
    <t>-1663143369</t>
  </si>
  <si>
    <t>-1405567378</t>
  </si>
  <si>
    <t>23,63*1,05 'Přepočtené koeficientem množství</t>
  </si>
  <si>
    <t>-1784449568</t>
  </si>
  <si>
    <t>1593645246</t>
  </si>
  <si>
    <t>302 - Místnost č.302</t>
  </si>
  <si>
    <t>-467941851</t>
  </si>
  <si>
    <t>-1471034129</t>
  </si>
  <si>
    <t>1035141032</t>
  </si>
  <si>
    <t>-711581926</t>
  </si>
  <si>
    <t>1554556051</t>
  </si>
  <si>
    <t>1609096158</t>
  </si>
  <si>
    <t>https://podminky.urs.cz/item/CS_URS_2024_01/998766201</t>
  </si>
  <si>
    <t>-2097988081</t>
  </si>
  <si>
    <t>-48096056</t>
  </si>
  <si>
    <t>652766128</t>
  </si>
  <si>
    <t>303 - Místnost č.303</t>
  </si>
  <si>
    <t>946080499</t>
  </si>
  <si>
    <t>-1621082303</t>
  </si>
  <si>
    <t>-965841976</t>
  </si>
  <si>
    <t>-772216984</t>
  </si>
  <si>
    <t>691653097</t>
  </si>
  <si>
    <t>304 - Místnost č.304</t>
  </si>
  <si>
    <t>319830473</t>
  </si>
  <si>
    <t>1068559391</t>
  </si>
  <si>
    <t>446147852</t>
  </si>
  <si>
    <t>690078812</t>
  </si>
  <si>
    <t>305 - Místnost č.305</t>
  </si>
  <si>
    <t>-1900804425</t>
  </si>
  <si>
    <t>-285896721</t>
  </si>
  <si>
    <t>1737142398</t>
  </si>
  <si>
    <t>11851733</t>
  </si>
  <si>
    <t>1088996107</t>
  </si>
  <si>
    <t>643240789</t>
  </si>
  <si>
    <t>-556956969</t>
  </si>
  <si>
    <t>432183942</t>
  </si>
  <si>
    <t>432174376</t>
  </si>
  <si>
    <t>306 - Místnost č.306</t>
  </si>
  <si>
    <t>-1507556688</t>
  </si>
  <si>
    <t>1965167079</t>
  </si>
  <si>
    <t>776167058</t>
  </si>
  <si>
    <t>374084580</t>
  </si>
  <si>
    <t>1228871684</t>
  </si>
  <si>
    <t>307 - Místnost č.307</t>
  </si>
  <si>
    <t>-2127572051</t>
  </si>
  <si>
    <t>-1560822547</t>
  </si>
  <si>
    <t>-1794707238</t>
  </si>
  <si>
    <t>-1031642287</t>
  </si>
  <si>
    <t>308 - Místnost č.308</t>
  </si>
  <si>
    <t>106158253</t>
  </si>
  <si>
    <t>938950944</t>
  </si>
  <si>
    <t>409482808</t>
  </si>
  <si>
    <t>239741553</t>
  </si>
  <si>
    <t>-1644717715</t>
  </si>
  <si>
    <t>-163695644</t>
  </si>
  <si>
    <t>712937488</t>
  </si>
  <si>
    <t>1131500120</t>
  </si>
  <si>
    <t>-1668501838</t>
  </si>
  <si>
    <t>309 - Místnost č.309</t>
  </si>
  <si>
    <t>1967724920</t>
  </si>
  <si>
    <t>896112</t>
  </si>
  <si>
    <t>-427511204</t>
  </si>
  <si>
    <t>-699623880</t>
  </si>
  <si>
    <t>-1170711019</t>
  </si>
  <si>
    <t>310 - Místnost č.310</t>
  </si>
  <si>
    <t>642473087</t>
  </si>
  <si>
    <t>-780219266</t>
  </si>
  <si>
    <t>-4971526</t>
  </si>
  <si>
    <t>-1176189067</t>
  </si>
  <si>
    <t>311 - Místnost č.311</t>
  </si>
  <si>
    <t>-138112784</t>
  </si>
  <si>
    <t>-22136348</t>
  </si>
  <si>
    <t>-795102870</t>
  </si>
  <si>
    <t>1787105849</t>
  </si>
  <si>
    <t>-1172957512</t>
  </si>
  <si>
    <t>1978683133</t>
  </si>
  <si>
    <t>-98208080</t>
  </si>
  <si>
    <t>-465411129</t>
  </si>
  <si>
    <t>730843206</t>
  </si>
  <si>
    <t>312 - Místnost č.312</t>
  </si>
  <si>
    <t>635085411</t>
  </si>
  <si>
    <t>1602105418</t>
  </si>
  <si>
    <t>1251144628</t>
  </si>
  <si>
    <t>-517692178</t>
  </si>
  <si>
    <t>-181185288</t>
  </si>
  <si>
    <t>313 - Místnost č.313</t>
  </si>
  <si>
    <t>-669262093</t>
  </si>
  <si>
    <t>-1138032029</t>
  </si>
  <si>
    <t>-438783442</t>
  </si>
  <si>
    <t>90228525</t>
  </si>
  <si>
    <t>314 - Místnost č.314</t>
  </si>
  <si>
    <t>1208538224</t>
  </si>
  <si>
    <t>-1033868662</t>
  </si>
  <si>
    <t>985437879</t>
  </si>
  <si>
    <t>341881423</t>
  </si>
  <si>
    <t>1184327711</t>
  </si>
  <si>
    <t>347970016</t>
  </si>
  <si>
    <t>1731169604</t>
  </si>
  <si>
    <t>33153691</t>
  </si>
  <si>
    <t>720808466</t>
  </si>
  <si>
    <t>1376972812</t>
  </si>
  <si>
    <t>315 - Místnost č.315</t>
  </si>
  <si>
    <t>1298230316</t>
  </si>
  <si>
    <t>-632617832</t>
  </si>
  <si>
    <t>-10325938</t>
  </si>
  <si>
    <t>1343710055</t>
  </si>
  <si>
    <t>2001060155</t>
  </si>
  <si>
    <t>766705214</t>
  </si>
  <si>
    <t>-86790785</t>
  </si>
  <si>
    <t>-162399086</t>
  </si>
  <si>
    <t>259888309</t>
  </si>
  <si>
    <t>CH 01 - Chodba 1.n.p.(školka)</t>
  </si>
  <si>
    <t>767 - Konstrukce zámečnické</t>
  </si>
  <si>
    <t>-54947593</t>
  </si>
  <si>
    <t>1154922891</t>
  </si>
  <si>
    <t>-89533839</t>
  </si>
  <si>
    <t>913781705</t>
  </si>
  <si>
    <t>6,032*14 'Přepočtené koeficientem množství</t>
  </si>
  <si>
    <t>1998619033</t>
  </si>
  <si>
    <t>-1428762778</t>
  </si>
  <si>
    <t>-1514667695</t>
  </si>
  <si>
    <t>120*1,05 'Přepočtené koeficientem množství</t>
  </si>
  <si>
    <t>586882349</t>
  </si>
  <si>
    <t>302161402</t>
  </si>
  <si>
    <t>1886828317</t>
  </si>
  <si>
    <t>1169677493</t>
  </si>
  <si>
    <t>767</t>
  </si>
  <si>
    <t>Konstrukce zámečnické</t>
  </si>
  <si>
    <t>767581803</t>
  </si>
  <si>
    <t>Demontáž podhledu tvarovaný plech</t>
  </si>
  <si>
    <t>1599177265</t>
  </si>
  <si>
    <t>Demontáž podhledů tvarovaných plechů</t>
  </si>
  <si>
    <t>https://podminky.urs.cz/item/CS_URS_2024_01/767581803</t>
  </si>
  <si>
    <t>998767201</t>
  </si>
  <si>
    <t>Přesun hmot procentní pro zámečnické konstrukce v objektech v do 6 m</t>
  </si>
  <si>
    <t>1057377583</t>
  </si>
  <si>
    <t>Přesun hmot pro zámečnické konstrukce stanovený procentní sazbou (%) z ceny vodorovná dopravní vzdálenost do 50 m základní v objektech výšky do 6 m</t>
  </si>
  <si>
    <t>https://podminky.urs.cz/item/CS_URS_2024_01/998767201</t>
  </si>
  <si>
    <t>326023544</t>
  </si>
  <si>
    <t>1587157294</t>
  </si>
  <si>
    <t>-1752890924</t>
  </si>
  <si>
    <t>-1362722779</t>
  </si>
  <si>
    <t>-1891964756</t>
  </si>
  <si>
    <t>572272801</t>
  </si>
  <si>
    <t>CH 02 - Chodba 2.n.p.</t>
  </si>
  <si>
    <t>715418130</t>
  </si>
  <si>
    <t>965081213</t>
  </si>
  <si>
    <t>Bourání podlah z dlaždic keramických nebo xylolitových tl do 10 mm plochy přes 1 m2</t>
  </si>
  <si>
    <t>1798763983</t>
  </si>
  <si>
    <t>Bourání podlah z dlaždic bez podkladního lože nebo mazaniny, s jakoukoliv výplní spár keramických nebo xylolitových tl. do 10 mm, plochy přes 1 m2</t>
  </si>
  <si>
    <t>https://podminky.urs.cz/item/CS_URS_2024_01/965081213</t>
  </si>
  <si>
    <t>5,175*14 'Přepočtené koeficientem množství</t>
  </si>
  <si>
    <t>-285060782</t>
  </si>
  <si>
    <t>-743237433</t>
  </si>
  <si>
    <t>776141114</t>
  </si>
  <si>
    <t>Stěrka podlahová nivelační pro vyrovnání podkladu povlakových podlah pevnosti 20 MPa tl přes 8 do 10 mm</t>
  </si>
  <si>
    <t>1654270962</t>
  </si>
  <si>
    <t>Příprava podkladu povlakových podlah a stěn vyrovnání samonivelační stěrkou podlah min.pevnosti 20 MPa, tloušťky přes 8 do 10 mm</t>
  </si>
  <si>
    <t>https://podminky.urs.cz/item/CS_URS_2024_01/776141114</t>
  </si>
  <si>
    <t>640920242</t>
  </si>
  <si>
    <t>-553616139</t>
  </si>
  <si>
    <t>143,66*1,1 'Přepočtené koeficientem množství</t>
  </si>
  <si>
    <t>-893385858</t>
  </si>
  <si>
    <t>-1757929856</t>
  </si>
  <si>
    <t>729126380</t>
  </si>
  <si>
    <t>95*1,02 'Přepočtené koeficientem množství</t>
  </si>
  <si>
    <t>1649749969</t>
  </si>
  <si>
    <t>-743870399</t>
  </si>
  <si>
    <t>2062058811</t>
  </si>
  <si>
    <t>-338874681</t>
  </si>
  <si>
    <t>143,66*1,05 'Přepočtené koeficientem množství</t>
  </si>
  <si>
    <t>1376554712</t>
  </si>
  <si>
    <t>-1690326768</t>
  </si>
  <si>
    <t>CH 03 - Chodba 3.n.p.</t>
  </si>
  <si>
    <t>-1195807201</t>
  </si>
  <si>
    <t>-631762982</t>
  </si>
  <si>
    <t>1353620447</t>
  </si>
  <si>
    <t>1541603555</t>
  </si>
  <si>
    <t>DV 01 - Školka (dveře 1530/2140mm)</t>
  </si>
  <si>
    <t>6 - Úpravy povrchů, podlahy a osazování výplní</t>
  </si>
  <si>
    <t>997 - Doprava suti a vybouraných hmot</t>
  </si>
  <si>
    <t>998 - Přesun hmot</t>
  </si>
  <si>
    <t>Úpravy povrchů, podlahy a osazování výplní</t>
  </si>
  <si>
    <t>612315302</t>
  </si>
  <si>
    <t>Vápenná štuková omítka ostění nebo nadpraží</t>
  </si>
  <si>
    <t>-977627553</t>
  </si>
  <si>
    <t>Vápenná omítka ostění nebo nadpraží štuková dvouvrstvá</t>
  </si>
  <si>
    <t>https://podminky.urs.cz/item/CS_URS_2024_02/612315302</t>
  </si>
  <si>
    <t>619995001</t>
  </si>
  <si>
    <t>Začištění omítek kolem oken, dveří, podlah nebo obkladů</t>
  </si>
  <si>
    <t>-1962290318</t>
  </si>
  <si>
    <t>Začištění omítek (s dodáním hmot) kolem oken, dveří, podlah, obkladů apod.</t>
  </si>
  <si>
    <t>https://podminky.urs.cz/item/CS_URS_2024_02/619995001</t>
  </si>
  <si>
    <t>2,14+1,53+2,14</t>
  </si>
  <si>
    <t>968072456</t>
  </si>
  <si>
    <t>Vybourání kovových dveřních zárubní pl přes 2 m2</t>
  </si>
  <si>
    <t>1332663846</t>
  </si>
  <si>
    <t>Vybourání kovových rámů oken s křídly, dveřních zárubní, vrat, stěn, ostění nebo obkladů dveřních zárubní, plochy přes 2 m2</t>
  </si>
  <si>
    <t>https://podminky.urs.cz/item/CS_URS_2024_02/968072456</t>
  </si>
  <si>
    <t>1,53*2,14</t>
  </si>
  <si>
    <t>Doprava suti a vybouraných hmot</t>
  </si>
  <si>
    <t>997013112</t>
  </si>
  <si>
    <t>Vnitrostaveništní doprava suti a vybouraných hmot pro budovy v přes 6 do 9 m</t>
  </si>
  <si>
    <t>1290321664</t>
  </si>
  <si>
    <t>Vnitrostaveništní doprava suti a vybouraných hmot vodorovně do 50 m s naložením základní pro budovy a haly výšky přes 6 do 9 m</t>
  </si>
  <si>
    <t>https://podminky.urs.cz/item/CS_URS_2024_02/997013112</t>
  </si>
  <si>
    <t>-1162661835</t>
  </si>
  <si>
    <t>1605681200</t>
  </si>
  <si>
    <t>0,21*14 'Přepočtené koeficientem množství</t>
  </si>
  <si>
    <t>997013631</t>
  </si>
  <si>
    <t>Poplatek za uložení na skládce (skládkovné) stavebního odpadu směsného kód odpadu 17 09 04</t>
  </si>
  <si>
    <t>-2043266533</t>
  </si>
  <si>
    <t>Poplatek za uložení stavebního odpadu na skládce (skládkovné) směsného stavebního a demoličního zatříděného do Katalogu odpadů pod kódem 17 09 04</t>
  </si>
  <si>
    <t>https://podminky.urs.cz/item/CS_URS_2024_02/997013631</t>
  </si>
  <si>
    <t>998</t>
  </si>
  <si>
    <t>Přesun hmot</t>
  </si>
  <si>
    <t>998018002</t>
  </si>
  <si>
    <t>Přesun hmot pro budovy ruční pro budovy v přes 6 do 12 m</t>
  </si>
  <si>
    <t>-1180381774</t>
  </si>
  <si>
    <t>Přesun hmot pro budovy občanské výstavby, bydlení, výrobu a služby ruční (bez užití mechanizace) vodorovná dopravní vzdálenost do 100 m pro budovy s jakoukoliv nosnou konstrukcí výšky přes 6 do 12 m</t>
  </si>
  <si>
    <t>https://podminky.urs.cz/item/CS_URS_2024_02/998018002</t>
  </si>
  <si>
    <t>767646510</t>
  </si>
  <si>
    <t>Montáž dveří protipožárního uzávěru jednokřídlového</t>
  </si>
  <si>
    <t>624713245</t>
  </si>
  <si>
    <t>Montáž dveří ocelových nebo hliníkových protipožárních uzávěrů jednokřídlových</t>
  </si>
  <si>
    <t>https://podminky.urs.cz/item/CS_URS_2024_02/767646510</t>
  </si>
  <si>
    <t>RMAT0001</t>
  </si>
  <si>
    <t>Dodávka interiérových protipožárních hliníkových dveří s bezpečnostním označením (polepem) ve výšce 1,1-1,6m (dle výběru investora); dveřní křídla prosklené s bezpečnostním sklem stavební otvor 1530/2140 mm včetně rámu</t>
  </si>
  <si>
    <t>1178560881</t>
  </si>
  <si>
    <t>767691823</t>
  </si>
  <si>
    <t>Vyvěšení nebo zavěšení kovových křídel dveří přes 2 m2</t>
  </si>
  <si>
    <t>-2005600651</t>
  </si>
  <si>
    <t>Ostatní práce - vyvěšení nebo zavěšení kovových křídel dveří, plochy přes 2 m2</t>
  </si>
  <si>
    <t>https://podminky.urs.cz/item/CS_URS_2024_02/767691823</t>
  </si>
  <si>
    <t>998767312</t>
  </si>
  <si>
    <t>Přesun hmot procentní pro zámečnické konstrukce ruční v objektech v přes 6 do 12 m</t>
  </si>
  <si>
    <t>-1827379386</t>
  </si>
  <si>
    <t>Přesun hmot pro zámečnické konstrukce stanovený procentní sazbou (%) z ceny vodorovná dopravní vzdálenost do 50 m ruční (bez užití mechanizace) v objektech výšky přes 6 do 12 m</t>
  </si>
  <si>
    <t>https://podminky.urs.cz/item/CS_URS_2024_02/998767312</t>
  </si>
  <si>
    <t>1894896552</t>
  </si>
  <si>
    <t>625114216</t>
  </si>
  <si>
    <t>130182702</t>
  </si>
  <si>
    <t>341328395</t>
  </si>
  <si>
    <t>-1949501427</t>
  </si>
  <si>
    <t>607352881</t>
  </si>
  <si>
    <t>0,5*1,1 'Přepočtené koeficientem množství</t>
  </si>
  <si>
    <t>2055891739</t>
  </si>
  <si>
    <t>2075336958</t>
  </si>
  <si>
    <t>-1935699293</t>
  </si>
  <si>
    <t>0,6*1,02 'Přepočtené koeficientem množství</t>
  </si>
  <si>
    <t>998776312</t>
  </si>
  <si>
    <t>Přesun hmot procentní pro podlahy povlakové ruční v objektech v přes 6 do 12 m</t>
  </si>
  <si>
    <t>Přesun hmot pro podlahy povlakové stanovený procentní sazbou (%) z ceny vodorovná dopravní vzdálenost do 50 m ruční (bez užití mechanizace) v objektech výšky přes 6 do 12 m</t>
  </si>
  <si>
    <t>https://podminky.urs.cz/item/CS_URS_2024_02/998776312</t>
  </si>
  <si>
    <t>1815374571</t>
  </si>
  <si>
    <t>635380359</t>
  </si>
  <si>
    <t>-2083103277</t>
  </si>
  <si>
    <t>DV 02 - Chodba 2.NP dveře A (dveře 1530/2140mm)</t>
  </si>
  <si>
    <t>-246376217</t>
  </si>
  <si>
    <t>-289655700</t>
  </si>
  <si>
    <t>451473944</t>
  </si>
  <si>
    <t>-1910739822</t>
  </si>
  <si>
    <t>1062092517</t>
  </si>
  <si>
    <t>953892739</t>
  </si>
  <si>
    <t>-864518297</t>
  </si>
  <si>
    <t>-1851717569</t>
  </si>
  <si>
    <t>1852464582</t>
  </si>
  <si>
    <t>-1421187113</t>
  </si>
  <si>
    <t>-748062633</t>
  </si>
  <si>
    <t>-1676186828</t>
  </si>
  <si>
    <t>-741488894</t>
  </si>
  <si>
    <t>-142718566</t>
  </si>
  <si>
    <t>6761899</t>
  </si>
  <si>
    <t>-218765453</t>
  </si>
  <si>
    <t>738371390</t>
  </si>
  <si>
    <t>-1420164756</t>
  </si>
  <si>
    <t>-1664148746</t>
  </si>
  <si>
    <t>-2009594163</t>
  </si>
  <si>
    <t>234313625</t>
  </si>
  <si>
    <t>270798702</t>
  </si>
  <si>
    <t>838812299</t>
  </si>
  <si>
    <t>499322086</t>
  </si>
  <si>
    <t>-943713261</t>
  </si>
  <si>
    <t>DV 03 - Chodba 2.NP dveře B (dveře 1530/2140mm)</t>
  </si>
  <si>
    <t>771 - Podlahy z dlaždic</t>
  </si>
  <si>
    <t>-1900955840</t>
  </si>
  <si>
    <t>1939865329</t>
  </si>
  <si>
    <t>731214121</t>
  </si>
  <si>
    <t>https://podminky.urs.cz/item/CS_URS_2024_02/965081213</t>
  </si>
  <si>
    <t>329340573</t>
  </si>
  <si>
    <t>-1941881717</t>
  </si>
  <si>
    <t>-102860386</t>
  </si>
  <si>
    <t>830118555</t>
  </si>
  <si>
    <t>0,278*14 'Přepočtené koeficientem množství</t>
  </si>
  <si>
    <t>1344830851</t>
  </si>
  <si>
    <t>-1768964690</t>
  </si>
  <si>
    <t>-488074588</t>
  </si>
  <si>
    <t>-1234660123</t>
  </si>
  <si>
    <t>1821113018</t>
  </si>
  <si>
    <t>771</t>
  </si>
  <si>
    <t>Podlahy z dlaždic</t>
  </si>
  <si>
    <t>771121011</t>
  </si>
  <si>
    <t>Nátěr penetrační na podlahu</t>
  </si>
  <si>
    <t>-1595708475</t>
  </si>
  <si>
    <t>Příprava podkladu před provedením dlažby nátěr penetrační na podlahu</t>
  </si>
  <si>
    <t>https://podminky.urs.cz/item/CS_URS_2024_02/771121011</t>
  </si>
  <si>
    <t>771121025</t>
  </si>
  <si>
    <t>Broušení stávajícího podkladu před litím stěrky před pokládkou dlažby</t>
  </si>
  <si>
    <t>922358747</t>
  </si>
  <si>
    <t>Příprava podkladu před provedením dlažby broušení podlah stávajícího podkladu před litím stěrky</t>
  </si>
  <si>
    <t>https://podminky.urs.cz/item/CS_URS_2024_02/771121025</t>
  </si>
  <si>
    <t>771574616</t>
  </si>
  <si>
    <t>Montáž podlah keramických hladkých lepených cementovým standardním lepidlem přes 9 do 12 ks/m2</t>
  </si>
  <si>
    <t>Montáž podlah z dlaždic keramických lepených cementovým standardním lepidlem hladkých, tloušťky do 10 mm přes 9 do 12 ks/m2</t>
  </si>
  <si>
    <t>https://podminky.urs.cz/item/CS_URS_2024_02/771574616</t>
  </si>
  <si>
    <t>59761128</t>
  </si>
  <si>
    <t>dlažba keramická slinutá nemrazuvzdorná R9/A povrch hladký/matný tl do 10mm přes 9 do 12ks/m2</t>
  </si>
  <si>
    <t>756935468</t>
  </si>
  <si>
    <t>2*1,1 'Přepočtené koeficientem množství</t>
  </si>
  <si>
    <t>998771312</t>
  </si>
  <si>
    <t>Přesun hmot procentní pro podlahy z dlaždic ruční v objektech v přes 6 do 12 m</t>
  </si>
  <si>
    <t>-1610942769</t>
  </si>
  <si>
    <t>Přesun hmot pro podlahy z dlaždic stanovený procentní sazbou (%) z ceny vodorovná dopravní vzdálenost do 50 m ruční (bez užití mechanizace) v objektech výšky přes 6 do 12 m</t>
  </si>
  <si>
    <t>https://podminky.urs.cz/item/CS_URS_2024_02/998771312</t>
  </si>
  <si>
    <t>1804030748</t>
  </si>
  <si>
    <t>-1998151596</t>
  </si>
  <si>
    <t>DV 04 - Chodba 3.NP dveře A (dveře 1530/2140mm)</t>
  </si>
  <si>
    <t>974138959</t>
  </si>
  <si>
    <t>1285548676</t>
  </si>
  <si>
    <t>-1538685838</t>
  </si>
  <si>
    <t>137946436</t>
  </si>
  <si>
    <t>-1420416559</t>
  </si>
  <si>
    <t>-1528998324</t>
  </si>
  <si>
    <t>1826817461</t>
  </si>
  <si>
    <t>-1124896824</t>
  </si>
  <si>
    <t>794103330</t>
  </si>
  <si>
    <t>-19963386</t>
  </si>
  <si>
    <t>-1666249675</t>
  </si>
  <si>
    <t>-818591726</t>
  </si>
  <si>
    <t>622761977</t>
  </si>
  <si>
    <t>1860013346</t>
  </si>
  <si>
    <t>896639038</t>
  </si>
  <si>
    <t>603081420</t>
  </si>
  <si>
    <t>-17668081</t>
  </si>
  <si>
    <t>230147228</t>
  </si>
  <si>
    <t>1879257457</t>
  </si>
  <si>
    <t>-1551396108</t>
  </si>
  <si>
    <t>1672679831</t>
  </si>
  <si>
    <t>DV 05 - Chodba 3.NP dveře B (dveře 1530/2140mm)</t>
  </si>
  <si>
    <t>-353555034</t>
  </si>
  <si>
    <t>-398117563</t>
  </si>
  <si>
    <t>-367172159</t>
  </si>
  <si>
    <t>1853545585</t>
  </si>
  <si>
    <t>1849200082</t>
  </si>
  <si>
    <t>-186975203</t>
  </si>
  <si>
    <t>-1306996023</t>
  </si>
  <si>
    <t>738228903</t>
  </si>
  <si>
    <t>-1057811966</t>
  </si>
  <si>
    <t>1684168639</t>
  </si>
  <si>
    <t>1172110946</t>
  </si>
  <si>
    <t>217041373</t>
  </si>
  <si>
    <t>693114568</t>
  </si>
  <si>
    <t>-1988186228</t>
  </si>
  <si>
    <t>-1708106522</t>
  </si>
  <si>
    <t>-611505195</t>
  </si>
  <si>
    <t>2046566303</t>
  </si>
  <si>
    <t>699943602</t>
  </si>
  <si>
    <t>-93619137</t>
  </si>
  <si>
    <t>-915979662</t>
  </si>
  <si>
    <t>876237298</t>
  </si>
  <si>
    <t>-2077051987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</si>
</sst>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4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21112" TargetMode="External"/><Relationship Id="rId13" Type="http://schemas.openxmlformats.org/officeDocument/2006/relationships/hyperlink" Target="https://podminky.urs.cz/item/CS_URS_2024_01/7764108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211101" TargetMode="External"/><Relationship Id="rId7" Type="http://schemas.openxmlformats.org/officeDocument/2006/relationships/hyperlink" Target="https://podminky.urs.cz/item/CS_URS_2024_01/776111115" TargetMode="External"/><Relationship Id="rId12" Type="http://schemas.openxmlformats.org/officeDocument/2006/relationships/hyperlink" Target="https://podminky.urs.cz/item/CS_URS_2024_02/7762231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998776201" TargetMode="External"/><Relationship Id="rId20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22111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421312" TargetMode="External"/><Relationship Id="rId10" Type="http://schemas.openxmlformats.org/officeDocument/2006/relationships/hyperlink" Target="https://podminky.urs.cz/item/CS_URS_2024_01/776201812" TargetMode="External"/><Relationship Id="rId19" Type="http://schemas.openxmlformats.org/officeDocument/2006/relationships/hyperlink" Target="https://podminky.urs.cz/item/CS_URS_2024_02/78417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76141112" TargetMode="External"/><Relationship Id="rId14" Type="http://schemas.openxmlformats.org/officeDocument/2006/relationships/hyperlink" Target="https://podminky.urs.cz/item/CS_URS_2024_01/776421111" TargetMode="External"/><Relationship Id="rId2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hyperlink" Target="https://podminky.urs.cz/item/CS_URS_2024_02/784171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330131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12101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29" Type="http://schemas.openxmlformats.org/officeDocument/2006/relationships/drawing" Target="../drawings/drawing11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3327101" TargetMode="External"/><Relationship Id="rId28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3325101" TargetMode="External"/><Relationship Id="rId27" Type="http://schemas.openxmlformats.org/officeDocument/2006/relationships/hyperlink" Target="https://podminky.urs.cz/item/CS_URS_2024_01/784181101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12101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drawing" Target="../drawings/drawing12.xm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7841210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21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41811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9987762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2/784171101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41112" TargetMode="External"/><Relationship Id="rId13" Type="http://schemas.openxmlformats.org/officeDocument/2006/relationships/hyperlink" Target="https://podminky.urs.cz/item/CS_URS_2024_01/776421111" TargetMode="External"/><Relationship Id="rId18" Type="http://schemas.openxmlformats.org/officeDocument/2006/relationships/hyperlink" Target="https://podminky.urs.cz/item/CS_URS_2024_01/784181101" TargetMode="External"/><Relationship Id="rId3" Type="http://schemas.openxmlformats.org/officeDocument/2006/relationships/hyperlink" Target="https://podminky.urs.cz/item/CS_URS_2024_01/997013501" TargetMode="External"/><Relationship Id="rId7" Type="http://schemas.openxmlformats.org/officeDocument/2006/relationships/hyperlink" Target="https://podminky.urs.cz/item/CS_URS_2024_01/776121112" TargetMode="External"/><Relationship Id="rId12" Type="http://schemas.openxmlformats.org/officeDocument/2006/relationships/hyperlink" Target="https://podminky.urs.cz/item/CS_URS_2024_01/776410811" TargetMode="External"/><Relationship Id="rId17" Type="http://schemas.openxmlformats.org/officeDocument/2006/relationships/hyperlink" Target="https://podminky.urs.cz/item/CS_URS_2024_02/7841711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784121011" TargetMode="External"/><Relationship Id="rId20" Type="http://schemas.openxmlformats.org/officeDocument/2006/relationships/drawing" Target="../drawings/drawing13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76111115" TargetMode="External"/><Relationship Id="rId11" Type="http://schemas.openxmlformats.org/officeDocument/2006/relationships/hyperlink" Target="https://podminky.urs.cz/item/CS_URS_2024_02/776223112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84121001" TargetMode="External"/><Relationship Id="rId10" Type="http://schemas.openxmlformats.org/officeDocument/2006/relationships/hyperlink" Target="https://podminky.urs.cz/item/CS_URS_2024_01/776221111" TargetMode="External"/><Relationship Id="rId19" Type="http://schemas.openxmlformats.org/officeDocument/2006/relationships/hyperlink" Target="https://podminky.urs.cz/item/CS_URS_2024_01/78421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76201812" TargetMode="External"/><Relationship Id="rId14" Type="http://schemas.openxmlformats.org/officeDocument/2006/relationships/hyperlink" Target="https://podminky.urs.cz/item/CS_URS_2024_01/998776201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2/766660729" TargetMode="External"/><Relationship Id="rId18" Type="http://schemas.openxmlformats.org/officeDocument/2006/relationships/hyperlink" Target="https://podminky.urs.cz/item/CS_URS_2024_01/776201812" TargetMode="External"/><Relationship Id="rId26" Type="http://schemas.openxmlformats.org/officeDocument/2006/relationships/hyperlink" Target="https://podminky.urs.cz/item/CS_URS_2024_01/783325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7641081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2/766660728" TargetMode="External"/><Relationship Id="rId17" Type="http://schemas.openxmlformats.org/officeDocument/2006/relationships/hyperlink" Target="https://podminky.urs.cz/item/CS_URS_2024_01/776141112" TargetMode="External"/><Relationship Id="rId25" Type="http://schemas.openxmlformats.org/officeDocument/2006/relationships/hyperlink" Target="https://podminky.urs.cz/item/CS_URS_2024_01/783301311" TargetMode="External"/><Relationship Id="rId33" Type="http://schemas.openxmlformats.org/officeDocument/2006/relationships/drawing" Target="../drawings/drawing14.xm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776121112" TargetMode="External"/><Relationship Id="rId20" Type="http://schemas.openxmlformats.org/officeDocument/2006/relationships/hyperlink" Target="https://podminky.urs.cz/item/CS_URS_2024_02/776223112" TargetMode="External"/><Relationship Id="rId29" Type="http://schemas.openxmlformats.org/officeDocument/2006/relationships/hyperlink" Target="https://podminky.urs.cz/item/CS_URS_2024_01/78412101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66660022" TargetMode="External"/><Relationship Id="rId24" Type="http://schemas.openxmlformats.org/officeDocument/2006/relationships/hyperlink" Target="https://podminky.urs.cz/item/CS_URS_2024_01/998776201" TargetMode="External"/><Relationship Id="rId32" Type="http://schemas.openxmlformats.org/officeDocument/2006/relationships/hyperlink" Target="https://podminky.urs.cz/item/CS_URS_2024_01/78421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111115" TargetMode="External"/><Relationship Id="rId23" Type="http://schemas.openxmlformats.org/officeDocument/2006/relationships/hyperlink" Target="https://podminky.urs.cz/item/CS_URS_2024_01/776421312" TargetMode="External"/><Relationship Id="rId28" Type="http://schemas.openxmlformats.org/officeDocument/2006/relationships/hyperlink" Target="https://podminky.urs.cz/item/CS_URS_2024_01/7841210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776221111" TargetMode="External"/><Relationship Id="rId31" Type="http://schemas.openxmlformats.org/officeDocument/2006/relationships/hyperlink" Target="https://podminky.urs.cz/item/CS_URS_2024_01/78418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66691914" TargetMode="External"/><Relationship Id="rId22" Type="http://schemas.openxmlformats.org/officeDocument/2006/relationships/hyperlink" Target="https://podminky.urs.cz/item/CS_URS_2024_01/776421111" TargetMode="External"/><Relationship Id="rId27" Type="http://schemas.openxmlformats.org/officeDocument/2006/relationships/hyperlink" Target="https://podminky.urs.cz/item/CS_URS_2024_01/783327101" TargetMode="External"/><Relationship Id="rId30" Type="http://schemas.openxmlformats.org/officeDocument/2006/relationships/hyperlink" Target="https://podminky.urs.cz/item/CS_URS_2024_02/784171101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hyperlink" Target="https://podminky.urs.cz/item/CS_URS_2024_02/784171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330131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12101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29" Type="http://schemas.openxmlformats.org/officeDocument/2006/relationships/drawing" Target="../drawings/drawing15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3327101" TargetMode="External"/><Relationship Id="rId28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3325101" TargetMode="External"/><Relationship Id="rId27" Type="http://schemas.openxmlformats.org/officeDocument/2006/relationships/hyperlink" Target="https://podminky.urs.cz/item/CS_URS_2024_01/784181101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21112" TargetMode="External"/><Relationship Id="rId18" Type="http://schemas.openxmlformats.org/officeDocument/2006/relationships/hyperlink" Target="https://podminky.urs.cz/item/CS_URS_2024_01/776410811" TargetMode="External"/><Relationship Id="rId26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99877620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11115" TargetMode="External"/><Relationship Id="rId17" Type="http://schemas.openxmlformats.org/officeDocument/2006/relationships/hyperlink" Target="https://podminky.urs.cz/item/CS_URS_2024_02/776223112" TargetMode="External"/><Relationship Id="rId25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776221111" TargetMode="External"/><Relationship Id="rId20" Type="http://schemas.openxmlformats.org/officeDocument/2006/relationships/hyperlink" Target="https://podminky.urs.cz/item/CS_URS_2024_01/776421312" TargetMode="External"/><Relationship Id="rId29" Type="http://schemas.openxmlformats.org/officeDocument/2006/relationships/hyperlink" Target="https://podminky.urs.cz/item/CS_URS_2024_01/78421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998766201" TargetMode="External"/><Relationship Id="rId24" Type="http://schemas.openxmlformats.org/officeDocument/2006/relationships/hyperlink" Target="https://podminky.urs.cz/item/CS_URS_2024_01/783327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01812" TargetMode="External"/><Relationship Id="rId23" Type="http://schemas.openxmlformats.org/officeDocument/2006/relationships/hyperlink" Target="https://podminky.urs.cz/item/CS_URS_2024_01/783325101" TargetMode="External"/><Relationship Id="rId28" Type="http://schemas.openxmlformats.org/officeDocument/2006/relationships/hyperlink" Target="https://podminky.urs.cz/item/CS_URS_2024_01/78418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11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141112" TargetMode="External"/><Relationship Id="rId22" Type="http://schemas.openxmlformats.org/officeDocument/2006/relationships/hyperlink" Target="https://podminky.urs.cz/item/CS_URS_2024_01/783301311" TargetMode="External"/><Relationship Id="rId27" Type="http://schemas.openxmlformats.org/officeDocument/2006/relationships/hyperlink" Target="https://podminky.urs.cz/item/CS_URS_2024_02/784171101" TargetMode="External"/><Relationship Id="rId30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drawing" Target="../drawings/drawing17.xm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12100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2111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8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2/7841711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4121011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21112" TargetMode="External"/><Relationship Id="rId13" Type="http://schemas.openxmlformats.org/officeDocument/2006/relationships/hyperlink" Target="https://podminky.urs.cz/item/CS_URS_2024_01/7764108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211101" TargetMode="External"/><Relationship Id="rId7" Type="http://schemas.openxmlformats.org/officeDocument/2006/relationships/hyperlink" Target="https://podminky.urs.cz/item/CS_URS_2024_01/776111115" TargetMode="External"/><Relationship Id="rId12" Type="http://schemas.openxmlformats.org/officeDocument/2006/relationships/hyperlink" Target="https://podminky.urs.cz/item/CS_URS_2024_02/7762231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998776201" TargetMode="External"/><Relationship Id="rId20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22111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421312" TargetMode="External"/><Relationship Id="rId10" Type="http://schemas.openxmlformats.org/officeDocument/2006/relationships/hyperlink" Target="https://podminky.urs.cz/item/CS_URS_2024_01/776201812" TargetMode="External"/><Relationship Id="rId19" Type="http://schemas.openxmlformats.org/officeDocument/2006/relationships/hyperlink" Target="https://podminky.urs.cz/item/CS_URS_2024_02/78417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76141112" TargetMode="External"/><Relationship Id="rId14" Type="http://schemas.openxmlformats.org/officeDocument/2006/relationships/hyperlink" Target="https://podminky.urs.cz/item/CS_URS_2024_01/776421111" TargetMode="External"/><Relationship Id="rId2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hyperlink" Target="https://podminky.urs.cz/item/CS_URS_2024_02/784171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330131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12101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29" Type="http://schemas.openxmlformats.org/officeDocument/2006/relationships/drawing" Target="../drawings/drawing19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3327101" TargetMode="External"/><Relationship Id="rId28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3325101" TargetMode="External"/><Relationship Id="rId27" Type="http://schemas.openxmlformats.org/officeDocument/2006/relationships/hyperlink" Target="https://podminky.urs.cz/item/CS_URS_2024_01/78418110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2/776121112" TargetMode="External"/><Relationship Id="rId18" Type="http://schemas.openxmlformats.org/officeDocument/2006/relationships/hyperlink" Target="https://podminky.urs.cz/item/CS_URS_2024_02/776410811" TargetMode="External"/><Relationship Id="rId26" Type="http://schemas.openxmlformats.org/officeDocument/2006/relationships/hyperlink" Target="https://podminky.urs.cz/item/CS_URS_2024_02/784121011" TargetMode="External"/><Relationship Id="rId3" Type="http://schemas.openxmlformats.org/officeDocument/2006/relationships/hyperlink" Target="https://podminky.urs.cz/item/CS_URS_2024_02/997013501" TargetMode="External"/><Relationship Id="rId21" Type="http://schemas.openxmlformats.org/officeDocument/2006/relationships/hyperlink" Target="https://podminky.urs.cz/item/CS_URS_2024_02/998776201" TargetMode="External"/><Relationship Id="rId7" Type="http://schemas.openxmlformats.org/officeDocument/2006/relationships/hyperlink" Target="https://podminky.urs.cz/item/CS_URS_2024_02/766660022" TargetMode="External"/><Relationship Id="rId12" Type="http://schemas.openxmlformats.org/officeDocument/2006/relationships/hyperlink" Target="https://podminky.urs.cz/item/CS_URS_2024_02/776111115" TargetMode="External"/><Relationship Id="rId17" Type="http://schemas.openxmlformats.org/officeDocument/2006/relationships/hyperlink" Target="https://podminky.urs.cz/item/CS_URS_2024_02/776223112" TargetMode="External"/><Relationship Id="rId25" Type="http://schemas.openxmlformats.org/officeDocument/2006/relationships/hyperlink" Target="https://podminky.urs.cz/item/CS_URS_2024_02/784121001" TargetMode="External"/><Relationship Id="rId2" Type="http://schemas.openxmlformats.org/officeDocument/2006/relationships/hyperlink" Target="https://podminky.urs.cz/item/CS_URS_2024_02/997013211" TargetMode="External"/><Relationship Id="rId16" Type="http://schemas.openxmlformats.org/officeDocument/2006/relationships/hyperlink" Target="https://podminky.urs.cz/item/CS_URS_2024_02/776221111" TargetMode="External"/><Relationship Id="rId20" Type="http://schemas.openxmlformats.org/officeDocument/2006/relationships/hyperlink" Target="https://podminky.urs.cz/item/CS_URS_2024_02/776421312" TargetMode="External"/><Relationship Id="rId29" Type="http://schemas.openxmlformats.org/officeDocument/2006/relationships/hyperlink" Target="https://podminky.urs.cz/item/CS_URS_2024_02/78421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2/766491851" TargetMode="External"/><Relationship Id="rId11" Type="http://schemas.openxmlformats.org/officeDocument/2006/relationships/hyperlink" Target="https://podminky.urs.cz/item/CS_URS_2024_02/998766201" TargetMode="External"/><Relationship Id="rId24" Type="http://schemas.openxmlformats.org/officeDocument/2006/relationships/hyperlink" Target="https://podminky.urs.cz/item/CS_URS_2024_02/783327101" TargetMode="External"/><Relationship Id="rId5" Type="http://schemas.openxmlformats.org/officeDocument/2006/relationships/hyperlink" Target="https://podminky.urs.cz/item/CS_URS_2024_02/997013813" TargetMode="External"/><Relationship Id="rId15" Type="http://schemas.openxmlformats.org/officeDocument/2006/relationships/hyperlink" Target="https://podminky.urs.cz/item/CS_URS_2024_02/776201812" TargetMode="External"/><Relationship Id="rId23" Type="http://schemas.openxmlformats.org/officeDocument/2006/relationships/hyperlink" Target="https://podminky.urs.cz/item/CS_URS_2024_02/783325101" TargetMode="External"/><Relationship Id="rId28" Type="http://schemas.openxmlformats.org/officeDocument/2006/relationships/hyperlink" Target="https://podminky.urs.cz/item/CS_URS_2024_02/784181101" TargetMode="External"/><Relationship Id="rId10" Type="http://schemas.openxmlformats.org/officeDocument/2006/relationships/hyperlink" Target="https://podminky.urs.cz/item/CS_URS_2024_02/766691914" TargetMode="External"/><Relationship Id="rId19" Type="http://schemas.openxmlformats.org/officeDocument/2006/relationships/hyperlink" Target="https://podminky.urs.cz/item/CS_URS_2024_02/776421111" TargetMode="External"/><Relationship Id="rId4" Type="http://schemas.openxmlformats.org/officeDocument/2006/relationships/hyperlink" Target="https://podminky.urs.cz/item/CS_URS_2024_02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2/776141112" TargetMode="External"/><Relationship Id="rId22" Type="http://schemas.openxmlformats.org/officeDocument/2006/relationships/hyperlink" Target="https://podminky.urs.cz/item/CS_URS_2024_02/783301311" TargetMode="External"/><Relationship Id="rId27" Type="http://schemas.openxmlformats.org/officeDocument/2006/relationships/hyperlink" Target="https://podminky.urs.cz/item/CS_URS_2024_02/784171101" TargetMode="External"/><Relationship Id="rId30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drawing" Target="../drawings/drawing20.xm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12100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2111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8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2/7841711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4121011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21112" TargetMode="External"/><Relationship Id="rId13" Type="http://schemas.openxmlformats.org/officeDocument/2006/relationships/hyperlink" Target="https://podminky.urs.cz/item/CS_URS_2024_01/7764108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211101" TargetMode="External"/><Relationship Id="rId7" Type="http://schemas.openxmlformats.org/officeDocument/2006/relationships/hyperlink" Target="https://podminky.urs.cz/item/CS_URS_2024_01/776111115" TargetMode="External"/><Relationship Id="rId12" Type="http://schemas.openxmlformats.org/officeDocument/2006/relationships/hyperlink" Target="https://podminky.urs.cz/item/CS_URS_2024_02/7762231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998776201" TargetMode="External"/><Relationship Id="rId20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22111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421312" TargetMode="External"/><Relationship Id="rId10" Type="http://schemas.openxmlformats.org/officeDocument/2006/relationships/hyperlink" Target="https://podminky.urs.cz/item/CS_URS_2024_01/776201812" TargetMode="External"/><Relationship Id="rId19" Type="http://schemas.openxmlformats.org/officeDocument/2006/relationships/hyperlink" Target="https://podminky.urs.cz/item/CS_URS_2024_02/78417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76141112" TargetMode="External"/><Relationship Id="rId14" Type="http://schemas.openxmlformats.org/officeDocument/2006/relationships/hyperlink" Target="https://podminky.urs.cz/item/CS_URS_2024_01/776421111" TargetMode="External"/><Relationship Id="rId2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hyperlink" Target="https://podminky.urs.cz/item/CS_URS_2024_02/784171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330131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12101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29" Type="http://schemas.openxmlformats.org/officeDocument/2006/relationships/drawing" Target="../drawings/drawing22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3327101" TargetMode="External"/><Relationship Id="rId28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3325101" TargetMode="External"/><Relationship Id="rId27" Type="http://schemas.openxmlformats.org/officeDocument/2006/relationships/hyperlink" Target="https://podminky.urs.cz/item/CS_URS_2024_01/784181101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drawing" Target="../drawings/drawing23.xm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12100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2111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8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2/7841711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4121011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21112" TargetMode="External"/><Relationship Id="rId13" Type="http://schemas.openxmlformats.org/officeDocument/2006/relationships/hyperlink" Target="https://podminky.urs.cz/item/CS_URS_2024_01/7764108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211101" TargetMode="External"/><Relationship Id="rId7" Type="http://schemas.openxmlformats.org/officeDocument/2006/relationships/hyperlink" Target="https://podminky.urs.cz/item/CS_URS_2024_01/776111115" TargetMode="External"/><Relationship Id="rId12" Type="http://schemas.openxmlformats.org/officeDocument/2006/relationships/hyperlink" Target="https://podminky.urs.cz/item/CS_URS_2024_02/7762231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998776201" TargetMode="External"/><Relationship Id="rId20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22111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421312" TargetMode="External"/><Relationship Id="rId10" Type="http://schemas.openxmlformats.org/officeDocument/2006/relationships/hyperlink" Target="https://podminky.urs.cz/item/CS_URS_2024_01/776201812" TargetMode="External"/><Relationship Id="rId19" Type="http://schemas.openxmlformats.org/officeDocument/2006/relationships/hyperlink" Target="https://podminky.urs.cz/item/CS_URS_2024_02/78417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76141112" TargetMode="External"/><Relationship Id="rId14" Type="http://schemas.openxmlformats.org/officeDocument/2006/relationships/hyperlink" Target="https://podminky.urs.cz/item/CS_URS_2024_01/776421111" TargetMode="External"/><Relationship Id="rId2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hyperlink" Target="https://podminky.urs.cz/item/CS_URS_2024_02/784171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330131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12101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29" Type="http://schemas.openxmlformats.org/officeDocument/2006/relationships/drawing" Target="../drawings/drawing25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3327101" TargetMode="External"/><Relationship Id="rId28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3325101" TargetMode="External"/><Relationship Id="rId27" Type="http://schemas.openxmlformats.org/officeDocument/2006/relationships/hyperlink" Target="https://podminky.urs.cz/item/CS_URS_2024_01/784181101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12101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drawing" Target="../drawings/drawing26.xm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7841210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21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41811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9987762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2/784171101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41112" TargetMode="External"/><Relationship Id="rId13" Type="http://schemas.openxmlformats.org/officeDocument/2006/relationships/hyperlink" Target="https://podminky.urs.cz/item/CS_URS_2024_01/776421111" TargetMode="External"/><Relationship Id="rId18" Type="http://schemas.openxmlformats.org/officeDocument/2006/relationships/hyperlink" Target="https://podminky.urs.cz/item/CS_URS_2024_01/784181101" TargetMode="External"/><Relationship Id="rId3" Type="http://schemas.openxmlformats.org/officeDocument/2006/relationships/hyperlink" Target="https://podminky.urs.cz/item/CS_URS_2024_01/997013501" TargetMode="External"/><Relationship Id="rId7" Type="http://schemas.openxmlformats.org/officeDocument/2006/relationships/hyperlink" Target="https://podminky.urs.cz/item/CS_URS_2024_01/776121112" TargetMode="External"/><Relationship Id="rId12" Type="http://schemas.openxmlformats.org/officeDocument/2006/relationships/hyperlink" Target="https://podminky.urs.cz/item/CS_URS_2024_01/776410811" TargetMode="External"/><Relationship Id="rId17" Type="http://schemas.openxmlformats.org/officeDocument/2006/relationships/hyperlink" Target="https://podminky.urs.cz/item/CS_URS_2024_02/7841711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784121011" TargetMode="External"/><Relationship Id="rId20" Type="http://schemas.openxmlformats.org/officeDocument/2006/relationships/drawing" Target="../drawings/drawing27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76111115" TargetMode="External"/><Relationship Id="rId11" Type="http://schemas.openxmlformats.org/officeDocument/2006/relationships/hyperlink" Target="https://podminky.urs.cz/item/CS_URS_2024_02/776223112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84121001" TargetMode="External"/><Relationship Id="rId10" Type="http://schemas.openxmlformats.org/officeDocument/2006/relationships/hyperlink" Target="https://podminky.urs.cz/item/CS_URS_2024_01/776221111" TargetMode="External"/><Relationship Id="rId19" Type="http://schemas.openxmlformats.org/officeDocument/2006/relationships/hyperlink" Target="https://podminky.urs.cz/item/CS_URS_2024_01/78421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76201812" TargetMode="External"/><Relationship Id="rId14" Type="http://schemas.openxmlformats.org/officeDocument/2006/relationships/hyperlink" Target="https://podminky.urs.cz/item/CS_URS_2024_01/998776201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2/766660729" TargetMode="External"/><Relationship Id="rId18" Type="http://schemas.openxmlformats.org/officeDocument/2006/relationships/hyperlink" Target="https://podminky.urs.cz/item/CS_URS_2024_01/776201812" TargetMode="External"/><Relationship Id="rId26" Type="http://schemas.openxmlformats.org/officeDocument/2006/relationships/hyperlink" Target="https://podminky.urs.cz/item/CS_URS_2024_01/783325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7641081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2/766660728" TargetMode="External"/><Relationship Id="rId17" Type="http://schemas.openxmlformats.org/officeDocument/2006/relationships/hyperlink" Target="https://podminky.urs.cz/item/CS_URS_2024_01/776141112" TargetMode="External"/><Relationship Id="rId25" Type="http://schemas.openxmlformats.org/officeDocument/2006/relationships/hyperlink" Target="https://podminky.urs.cz/item/CS_URS_2024_01/783301311" TargetMode="External"/><Relationship Id="rId33" Type="http://schemas.openxmlformats.org/officeDocument/2006/relationships/drawing" Target="../drawings/drawing28.xm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776121112" TargetMode="External"/><Relationship Id="rId20" Type="http://schemas.openxmlformats.org/officeDocument/2006/relationships/hyperlink" Target="https://podminky.urs.cz/item/CS_URS_2024_02/776223112" TargetMode="External"/><Relationship Id="rId29" Type="http://schemas.openxmlformats.org/officeDocument/2006/relationships/hyperlink" Target="https://podminky.urs.cz/item/CS_URS_2024_01/78412101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66660022" TargetMode="External"/><Relationship Id="rId24" Type="http://schemas.openxmlformats.org/officeDocument/2006/relationships/hyperlink" Target="https://podminky.urs.cz/item/CS_URS_2024_01/998776201" TargetMode="External"/><Relationship Id="rId32" Type="http://schemas.openxmlformats.org/officeDocument/2006/relationships/hyperlink" Target="https://podminky.urs.cz/item/CS_URS_2024_01/78421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111115" TargetMode="External"/><Relationship Id="rId23" Type="http://schemas.openxmlformats.org/officeDocument/2006/relationships/hyperlink" Target="https://podminky.urs.cz/item/CS_URS_2024_01/776421312" TargetMode="External"/><Relationship Id="rId28" Type="http://schemas.openxmlformats.org/officeDocument/2006/relationships/hyperlink" Target="https://podminky.urs.cz/item/CS_URS_2024_01/7841210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776221111" TargetMode="External"/><Relationship Id="rId31" Type="http://schemas.openxmlformats.org/officeDocument/2006/relationships/hyperlink" Target="https://podminky.urs.cz/item/CS_URS_2024_01/78418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66691914" TargetMode="External"/><Relationship Id="rId22" Type="http://schemas.openxmlformats.org/officeDocument/2006/relationships/hyperlink" Target="https://podminky.urs.cz/item/CS_URS_2024_01/776421111" TargetMode="External"/><Relationship Id="rId27" Type="http://schemas.openxmlformats.org/officeDocument/2006/relationships/hyperlink" Target="https://podminky.urs.cz/item/CS_URS_2024_01/783327101" TargetMode="External"/><Relationship Id="rId30" Type="http://schemas.openxmlformats.org/officeDocument/2006/relationships/hyperlink" Target="https://podminky.urs.cz/item/CS_URS_2024_02/784171101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hyperlink" Target="https://podminky.urs.cz/item/CS_URS_2024_02/784171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330131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12101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29" Type="http://schemas.openxmlformats.org/officeDocument/2006/relationships/drawing" Target="../drawings/drawing29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3327101" TargetMode="External"/><Relationship Id="rId28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3325101" TargetMode="External"/><Relationship Id="rId27" Type="http://schemas.openxmlformats.org/officeDocument/2006/relationships/hyperlink" Target="https://podminky.urs.cz/item/CS_URS_2024_01/78418110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drawing" Target="../drawings/drawing3.xm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12100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2111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8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2/7841711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4121011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1/99701350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84121001" TargetMode="External"/><Relationship Id="rId17" Type="http://schemas.openxmlformats.org/officeDocument/2006/relationships/drawing" Target="../drawings/drawing30.xm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78421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9987672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84181101" TargetMode="External"/><Relationship Id="rId10" Type="http://schemas.openxmlformats.org/officeDocument/2006/relationships/hyperlink" Target="https://podminky.urs.cz/item/CS_URS_2024_01/767581803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2/784171101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21112" TargetMode="External"/><Relationship Id="rId13" Type="http://schemas.openxmlformats.org/officeDocument/2006/relationships/hyperlink" Target="https://podminky.urs.cz/item/CS_URS_2024_01/784121001" TargetMode="External"/><Relationship Id="rId18" Type="http://schemas.openxmlformats.org/officeDocument/2006/relationships/drawing" Target="../drawings/drawing31.xml"/><Relationship Id="rId3" Type="http://schemas.openxmlformats.org/officeDocument/2006/relationships/hyperlink" Target="https://podminky.urs.cz/item/CS_URS_2024_01/997013211" TargetMode="External"/><Relationship Id="rId7" Type="http://schemas.openxmlformats.org/officeDocument/2006/relationships/hyperlink" Target="https://podminky.urs.cz/item/CS_URS_2024_01/776111115" TargetMode="External"/><Relationship Id="rId12" Type="http://schemas.openxmlformats.org/officeDocument/2006/relationships/hyperlink" Target="https://podminky.urs.cz/item/CS_URS_2024_01/776421111" TargetMode="External"/><Relationship Id="rId17" Type="http://schemas.openxmlformats.org/officeDocument/2006/relationships/hyperlink" Target="https://podminky.urs.cz/item/CS_URS_2024_01/784211101" TargetMode="External"/><Relationship Id="rId2" Type="http://schemas.openxmlformats.org/officeDocument/2006/relationships/hyperlink" Target="https://podminky.urs.cz/item/CS_URS_2024_01/965081213" TargetMode="External"/><Relationship Id="rId16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997013813" TargetMode="External"/><Relationship Id="rId11" Type="http://schemas.openxmlformats.org/officeDocument/2006/relationships/hyperlink" Target="https://podminky.urs.cz/item/CS_URS_2024_02/776223112" TargetMode="External"/><Relationship Id="rId5" Type="http://schemas.openxmlformats.org/officeDocument/2006/relationships/hyperlink" Target="https://podminky.urs.cz/item/CS_URS_2024_01/997013509" TargetMode="External"/><Relationship Id="rId15" Type="http://schemas.openxmlformats.org/officeDocument/2006/relationships/hyperlink" Target="https://podminky.urs.cz/item/CS_URS_2024_02/784171101" TargetMode="External"/><Relationship Id="rId10" Type="http://schemas.openxmlformats.org/officeDocument/2006/relationships/hyperlink" Target="https://podminky.urs.cz/item/CS_URS_2024_01/776221111" TargetMode="External"/><Relationship Id="rId4" Type="http://schemas.openxmlformats.org/officeDocument/2006/relationships/hyperlink" Target="https://podminky.urs.cz/item/CS_URS_2024_01/997013501" TargetMode="External"/><Relationship Id="rId9" Type="http://schemas.openxmlformats.org/officeDocument/2006/relationships/hyperlink" Target="https://podminky.urs.cz/item/CS_URS_2024_01/776141114" TargetMode="External"/><Relationship Id="rId14" Type="http://schemas.openxmlformats.org/officeDocument/2006/relationships/hyperlink" Target="https://podminky.urs.cz/item/CS_URS_2024_01/784121011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21112" TargetMode="External"/><Relationship Id="rId13" Type="http://schemas.openxmlformats.org/officeDocument/2006/relationships/hyperlink" Target="https://podminky.urs.cz/item/CS_URS_2024_01/784121001" TargetMode="External"/><Relationship Id="rId18" Type="http://schemas.openxmlformats.org/officeDocument/2006/relationships/drawing" Target="../drawings/drawing32.xml"/><Relationship Id="rId3" Type="http://schemas.openxmlformats.org/officeDocument/2006/relationships/hyperlink" Target="https://podminky.urs.cz/item/CS_URS_2024_01/997013211" TargetMode="External"/><Relationship Id="rId7" Type="http://schemas.openxmlformats.org/officeDocument/2006/relationships/hyperlink" Target="https://podminky.urs.cz/item/CS_URS_2024_01/776111115" TargetMode="External"/><Relationship Id="rId12" Type="http://schemas.openxmlformats.org/officeDocument/2006/relationships/hyperlink" Target="https://podminky.urs.cz/item/CS_URS_2024_01/776421111" TargetMode="External"/><Relationship Id="rId17" Type="http://schemas.openxmlformats.org/officeDocument/2006/relationships/hyperlink" Target="https://podminky.urs.cz/item/CS_URS_2024_01/784211101" TargetMode="External"/><Relationship Id="rId2" Type="http://schemas.openxmlformats.org/officeDocument/2006/relationships/hyperlink" Target="https://podminky.urs.cz/item/CS_URS_2024_01/965081213" TargetMode="External"/><Relationship Id="rId16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997013813" TargetMode="External"/><Relationship Id="rId11" Type="http://schemas.openxmlformats.org/officeDocument/2006/relationships/hyperlink" Target="https://podminky.urs.cz/item/CS_URS_2024_02/776223112" TargetMode="External"/><Relationship Id="rId5" Type="http://schemas.openxmlformats.org/officeDocument/2006/relationships/hyperlink" Target="https://podminky.urs.cz/item/CS_URS_2024_01/997013509" TargetMode="External"/><Relationship Id="rId15" Type="http://schemas.openxmlformats.org/officeDocument/2006/relationships/hyperlink" Target="https://podminky.urs.cz/item/CS_URS_2024_02/784171101" TargetMode="External"/><Relationship Id="rId10" Type="http://schemas.openxmlformats.org/officeDocument/2006/relationships/hyperlink" Target="https://podminky.urs.cz/item/CS_URS_2024_01/776221111" TargetMode="External"/><Relationship Id="rId4" Type="http://schemas.openxmlformats.org/officeDocument/2006/relationships/hyperlink" Target="https://podminky.urs.cz/item/CS_URS_2024_01/997013501" TargetMode="External"/><Relationship Id="rId9" Type="http://schemas.openxmlformats.org/officeDocument/2006/relationships/hyperlink" Target="https://podminky.urs.cz/item/CS_URS_2024_01/776141114" TargetMode="External"/><Relationship Id="rId14" Type="http://schemas.openxmlformats.org/officeDocument/2006/relationships/hyperlink" Target="https://podminky.urs.cz/item/CS_URS_2024_01/784121011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8018002" TargetMode="External"/><Relationship Id="rId13" Type="http://schemas.openxmlformats.org/officeDocument/2006/relationships/hyperlink" Target="https://podminky.urs.cz/item/CS_URS_2024_01/776121112" TargetMode="External"/><Relationship Id="rId18" Type="http://schemas.openxmlformats.org/officeDocument/2006/relationships/hyperlink" Target="https://podminky.urs.cz/item/CS_URS_2024_01/776421111" TargetMode="External"/><Relationship Id="rId3" Type="http://schemas.openxmlformats.org/officeDocument/2006/relationships/hyperlink" Target="https://podminky.urs.cz/item/CS_URS_2024_02/968072456" TargetMode="External"/><Relationship Id="rId21" Type="http://schemas.openxmlformats.org/officeDocument/2006/relationships/hyperlink" Target="https://podminky.urs.cz/item/CS_URS_2024_01/784121011" TargetMode="External"/><Relationship Id="rId7" Type="http://schemas.openxmlformats.org/officeDocument/2006/relationships/hyperlink" Target="https://podminky.urs.cz/item/CS_URS_2024_02/997013631" TargetMode="External"/><Relationship Id="rId12" Type="http://schemas.openxmlformats.org/officeDocument/2006/relationships/hyperlink" Target="https://podminky.urs.cz/item/CS_URS_2024_01/776111115" TargetMode="External"/><Relationship Id="rId17" Type="http://schemas.openxmlformats.org/officeDocument/2006/relationships/hyperlink" Target="https://podminky.urs.cz/item/CS_URS_2024_01/776410811" TargetMode="External"/><Relationship Id="rId2" Type="http://schemas.openxmlformats.org/officeDocument/2006/relationships/hyperlink" Target="https://podminky.urs.cz/item/CS_URS_2024_02/619995001" TargetMode="External"/><Relationship Id="rId16" Type="http://schemas.openxmlformats.org/officeDocument/2006/relationships/hyperlink" Target="https://podminky.urs.cz/item/CS_URS_2024_01/776221111" TargetMode="External"/><Relationship Id="rId20" Type="http://schemas.openxmlformats.org/officeDocument/2006/relationships/hyperlink" Target="https://podminky.urs.cz/item/CS_URS_2024_01/784121001" TargetMode="External"/><Relationship Id="rId1" Type="http://schemas.openxmlformats.org/officeDocument/2006/relationships/hyperlink" Target="https://podminky.urs.cz/item/CS_URS_2024_02/612315302" TargetMode="External"/><Relationship Id="rId6" Type="http://schemas.openxmlformats.org/officeDocument/2006/relationships/hyperlink" Target="https://podminky.urs.cz/item/CS_URS_2024_02/997013509" TargetMode="External"/><Relationship Id="rId11" Type="http://schemas.openxmlformats.org/officeDocument/2006/relationships/hyperlink" Target="https://podminky.urs.cz/item/CS_URS_2024_02/998767312" TargetMode="External"/><Relationship Id="rId24" Type="http://schemas.openxmlformats.org/officeDocument/2006/relationships/drawing" Target="../drawings/drawing33.xml"/><Relationship Id="rId5" Type="http://schemas.openxmlformats.org/officeDocument/2006/relationships/hyperlink" Target="https://podminky.urs.cz/item/CS_URS_2024_02/997013501" TargetMode="External"/><Relationship Id="rId15" Type="http://schemas.openxmlformats.org/officeDocument/2006/relationships/hyperlink" Target="https://podminky.urs.cz/item/CS_URS_2024_01/776201812" TargetMode="External"/><Relationship Id="rId23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2/767691823" TargetMode="External"/><Relationship Id="rId19" Type="http://schemas.openxmlformats.org/officeDocument/2006/relationships/hyperlink" Target="https://podminky.urs.cz/item/CS_URS_2024_02/998776312" TargetMode="External"/><Relationship Id="rId4" Type="http://schemas.openxmlformats.org/officeDocument/2006/relationships/hyperlink" Target="https://podminky.urs.cz/item/CS_URS_2024_02/997013112" TargetMode="External"/><Relationship Id="rId9" Type="http://schemas.openxmlformats.org/officeDocument/2006/relationships/hyperlink" Target="https://podminky.urs.cz/item/CS_URS_2024_02/767646510" TargetMode="External"/><Relationship Id="rId14" Type="http://schemas.openxmlformats.org/officeDocument/2006/relationships/hyperlink" Target="https://podminky.urs.cz/item/CS_URS_2024_01/776141112" TargetMode="External"/><Relationship Id="rId22" Type="http://schemas.openxmlformats.org/officeDocument/2006/relationships/hyperlink" Target="https://podminky.urs.cz/item/CS_URS_2024_01/784181101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8018002" TargetMode="External"/><Relationship Id="rId13" Type="http://schemas.openxmlformats.org/officeDocument/2006/relationships/hyperlink" Target="https://podminky.urs.cz/item/CS_URS_2024_01/776121112" TargetMode="External"/><Relationship Id="rId18" Type="http://schemas.openxmlformats.org/officeDocument/2006/relationships/hyperlink" Target="https://podminky.urs.cz/item/CS_URS_2024_01/776421111" TargetMode="External"/><Relationship Id="rId3" Type="http://schemas.openxmlformats.org/officeDocument/2006/relationships/hyperlink" Target="https://podminky.urs.cz/item/CS_URS_2024_02/968072456" TargetMode="External"/><Relationship Id="rId21" Type="http://schemas.openxmlformats.org/officeDocument/2006/relationships/hyperlink" Target="https://podminky.urs.cz/item/CS_URS_2024_01/784121011" TargetMode="External"/><Relationship Id="rId7" Type="http://schemas.openxmlformats.org/officeDocument/2006/relationships/hyperlink" Target="https://podminky.urs.cz/item/CS_URS_2024_02/997013631" TargetMode="External"/><Relationship Id="rId12" Type="http://schemas.openxmlformats.org/officeDocument/2006/relationships/hyperlink" Target="https://podminky.urs.cz/item/CS_URS_2024_01/776111115" TargetMode="External"/><Relationship Id="rId17" Type="http://schemas.openxmlformats.org/officeDocument/2006/relationships/hyperlink" Target="https://podminky.urs.cz/item/CS_URS_2024_01/776410811" TargetMode="External"/><Relationship Id="rId2" Type="http://schemas.openxmlformats.org/officeDocument/2006/relationships/hyperlink" Target="https://podminky.urs.cz/item/CS_URS_2024_02/619995001" TargetMode="External"/><Relationship Id="rId16" Type="http://schemas.openxmlformats.org/officeDocument/2006/relationships/hyperlink" Target="https://podminky.urs.cz/item/CS_URS_2024_01/776221111" TargetMode="External"/><Relationship Id="rId20" Type="http://schemas.openxmlformats.org/officeDocument/2006/relationships/hyperlink" Target="https://podminky.urs.cz/item/CS_URS_2024_01/784121001" TargetMode="External"/><Relationship Id="rId1" Type="http://schemas.openxmlformats.org/officeDocument/2006/relationships/hyperlink" Target="https://podminky.urs.cz/item/CS_URS_2024_02/612315302" TargetMode="External"/><Relationship Id="rId6" Type="http://schemas.openxmlformats.org/officeDocument/2006/relationships/hyperlink" Target="https://podminky.urs.cz/item/CS_URS_2024_02/997013509" TargetMode="External"/><Relationship Id="rId11" Type="http://schemas.openxmlformats.org/officeDocument/2006/relationships/hyperlink" Target="https://podminky.urs.cz/item/CS_URS_2024_02/998767312" TargetMode="External"/><Relationship Id="rId24" Type="http://schemas.openxmlformats.org/officeDocument/2006/relationships/drawing" Target="../drawings/drawing34.xml"/><Relationship Id="rId5" Type="http://schemas.openxmlformats.org/officeDocument/2006/relationships/hyperlink" Target="https://podminky.urs.cz/item/CS_URS_2024_02/997013501" TargetMode="External"/><Relationship Id="rId15" Type="http://schemas.openxmlformats.org/officeDocument/2006/relationships/hyperlink" Target="https://podminky.urs.cz/item/CS_URS_2024_01/776201812" TargetMode="External"/><Relationship Id="rId23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2/767691823" TargetMode="External"/><Relationship Id="rId19" Type="http://schemas.openxmlformats.org/officeDocument/2006/relationships/hyperlink" Target="https://podminky.urs.cz/item/CS_URS_2024_02/998776312" TargetMode="External"/><Relationship Id="rId4" Type="http://schemas.openxmlformats.org/officeDocument/2006/relationships/hyperlink" Target="https://podminky.urs.cz/item/CS_URS_2024_02/997013112" TargetMode="External"/><Relationship Id="rId9" Type="http://schemas.openxmlformats.org/officeDocument/2006/relationships/hyperlink" Target="https://podminky.urs.cz/item/CS_URS_2024_02/767646510" TargetMode="External"/><Relationship Id="rId14" Type="http://schemas.openxmlformats.org/officeDocument/2006/relationships/hyperlink" Target="https://podminky.urs.cz/item/CS_URS_2024_01/776141112" TargetMode="External"/><Relationship Id="rId22" Type="http://schemas.openxmlformats.org/officeDocument/2006/relationships/hyperlink" Target="https://podminky.urs.cz/item/CS_URS_2024_01/784181101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7013631" TargetMode="External"/><Relationship Id="rId13" Type="http://schemas.openxmlformats.org/officeDocument/2006/relationships/hyperlink" Target="https://podminky.urs.cz/item/CS_URS_2024_02/7711210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2/965081213" TargetMode="External"/><Relationship Id="rId21" Type="http://schemas.openxmlformats.org/officeDocument/2006/relationships/drawing" Target="../drawings/drawing35.xml"/><Relationship Id="rId7" Type="http://schemas.openxmlformats.org/officeDocument/2006/relationships/hyperlink" Target="https://podminky.urs.cz/item/CS_URS_2024_02/997013509" TargetMode="External"/><Relationship Id="rId12" Type="http://schemas.openxmlformats.org/officeDocument/2006/relationships/hyperlink" Target="https://podminky.urs.cz/item/CS_URS_2024_02/9987673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2/619995001" TargetMode="External"/><Relationship Id="rId16" Type="http://schemas.openxmlformats.org/officeDocument/2006/relationships/hyperlink" Target="https://podminky.urs.cz/item/CS_URS_2024_02/998771312" TargetMode="External"/><Relationship Id="rId20" Type="http://schemas.openxmlformats.org/officeDocument/2006/relationships/hyperlink" Target="https://podminky.urs.cz/item/CS_URS_2024_01/784211101" TargetMode="External"/><Relationship Id="rId1" Type="http://schemas.openxmlformats.org/officeDocument/2006/relationships/hyperlink" Target="https://podminky.urs.cz/item/CS_URS_2024_02/612315302" TargetMode="External"/><Relationship Id="rId6" Type="http://schemas.openxmlformats.org/officeDocument/2006/relationships/hyperlink" Target="https://podminky.urs.cz/item/CS_URS_2024_02/997013501" TargetMode="External"/><Relationship Id="rId11" Type="http://schemas.openxmlformats.org/officeDocument/2006/relationships/hyperlink" Target="https://podminky.urs.cz/item/CS_URS_2024_02/767691823" TargetMode="External"/><Relationship Id="rId5" Type="http://schemas.openxmlformats.org/officeDocument/2006/relationships/hyperlink" Target="https://podminky.urs.cz/item/CS_URS_2024_02/997013112" TargetMode="External"/><Relationship Id="rId15" Type="http://schemas.openxmlformats.org/officeDocument/2006/relationships/hyperlink" Target="https://podminky.urs.cz/item/CS_URS_2024_02/771574616" TargetMode="External"/><Relationship Id="rId10" Type="http://schemas.openxmlformats.org/officeDocument/2006/relationships/hyperlink" Target="https://podminky.urs.cz/item/CS_URS_2024_02/767646510" TargetMode="External"/><Relationship Id="rId19" Type="http://schemas.openxmlformats.org/officeDocument/2006/relationships/hyperlink" Target="https://podminky.urs.cz/item/CS_URS_2024_01/784181101" TargetMode="External"/><Relationship Id="rId4" Type="http://schemas.openxmlformats.org/officeDocument/2006/relationships/hyperlink" Target="https://podminky.urs.cz/item/CS_URS_2024_02/968072456" TargetMode="External"/><Relationship Id="rId9" Type="http://schemas.openxmlformats.org/officeDocument/2006/relationships/hyperlink" Target="https://podminky.urs.cz/item/CS_URS_2024_02/998018002" TargetMode="External"/><Relationship Id="rId14" Type="http://schemas.openxmlformats.org/officeDocument/2006/relationships/hyperlink" Target="https://podminky.urs.cz/item/CS_URS_2024_02/771121025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7013631" TargetMode="External"/><Relationship Id="rId13" Type="http://schemas.openxmlformats.org/officeDocument/2006/relationships/hyperlink" Target="https://podminky.urs.cz/item/CS_URS_2024_02/7711210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2/965081213" TargetMode="External"/><Relationship Id="rId21" Type="http://schemas.openxmlformats.org/officeDocument/2006/relationships/drawing" Target="../drawings/drawing36.xml"/><Relationship Id="rId7" Type="http://schemas.openxmlformats.org/officeDocument/2006/relationships/hyperlink" Target="https://podminky.urs.cz/item/CS_URS_2024_02/997013509" TargetMode="External"/><Relationship Id="rId12" Type="http://schemas.openxmlformats.org/officeDocument/2006/relationships/hyperlink" Target="https://podminky.urs.cz/item/CS_URS_2024_02/9987673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2/619995001" TargetMode="External"/><Relationship Id="rId16" Type="http://schemas.openxmlformats.org/officeDocument/2006/relationships/hyperlink" Target="https://podminky.urs.cz/item/CS_URS_2024_02/998771312" TargetMode="External"/><Relationship Id="rId20" Type="http://schemas.openxmlformats.org/officeDocument/2006/relationships/hyperlink" Target="https://podminky.urs.cz/item/CS_URS_2024_01/784211101" TargetMode="External"/><Relationship Id="rId1" Type="http://schemas.openxmlformats.org/officeDocument/2006/relationships/hyperlink" Target="https://podminky.urs.cz/item/CS_URS_2024_02/612315302" TargetMode="External"/><Relationship Id="rId6" Type="http://schemas.openxmlformats.org/officeDocument/2006/relationships/hyperlink" Target="https://podminky.urs.cz/item/CS_URS_2024_02/997013501" TargetMode="External"/><Relationship Id="rId11" Type="http://schemas.openxmlformats.org/officeDocument/2006/relationships/hyperlink" Target="https://podminky.urs.cz/item/CS_URS_2024_02/767691823" TargetMode="External"/><Relationship Id="rId5" Type="http://schemas.openxmlformats.org/officeDocument/2006/relationships/hyperlink" Target="https://podminky.urs.cz/item/CS_URS_2024_02/997013112" TargetMode="External"/><Relationship Id="rId15" Type="http://schemas.openxmlformats.org/officeDocument/2006/relationships/hyperlink" Target="https://podminky.urs.cz/item/CS_URS_2024_02/771574616" TargetMode="External"/><Relationship Id="rId10" Type="http://schemas.openxmlformats.org/officeDocument/2006/relationships/hyperlink" Target="https://podminky.urs.cz/item/CS_URS_2024_02/767646510" TargetMode="External"/><Relationship Id="rId19" Type="http://schemas.openxmlformats.org/officeDocument/2006/relationships/hyperlink" Target="https://podminky.urs.cz/item/CS_URS_2024_01/784181101" TargetMode="External"/><Relationship Id="rId4" Type="http://schemas.openxmlformats.org/officeDocument/2006/relationships/hyperlink" Target="https://podminky.urs.cz/item/CS_URS_2024_02/968072456" TargetMode="External"/><Relationship Id="rId9" Type="http://schemas.openxmlformats.org/officeDocument/2006/relationships/hyperlink" Target="https://podminky.urs.cz/item/CS_URS_2024_02/998018002" TargetMode="External"/><Relationship Id="rId14" Type="http://schemas.openxmlformats.org/officeDocument/2006/relationships/hyperlink" Target="https://podminky.urs.cz/item/CS_URS_2024_02/771121025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7013631" TargetMode="External"/><Relationship Id="rId13" Type="http://schemas.openxmlformats.org/officeDocument/2006/relationships/hyperlink" Target="https://podminky.urs.cz/item/CS_URS_2024_02/7711210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2/965081213" TargetMode="External"/><Relationship Id="rId21" Type="http://schemas.openxmlformats.org/officeDocument/2006/relationships/drawing" Target="../drawings/drawing37.xml"/><Relationship Id="rId7" Type="http://schemas.openxmlformats.org/officeDocument/2006/relationships/hyperlink" Target="https://podminky.urs.cz/item/CS_URS_2024_02/997013509" TargetMode="External"/><Relationship Id="rId12" Type="http://schemas.openxmlformats.org/officeDocument/2006/relationships/hyperlink" Target="https://podminky.urs.cz/item/CS_URS_2024_02/9987673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2/619995001" TargetMode="External"/><Relationship Id="rId16" Type="http://schemas.openxmlformats.org/officeDocument/2006/relationships/hyperlink" Target="https://podminky.urs.cz/item/CS_URS_2024_02/998771312" TargetMode="External"/><Relationship Id="rId20" Type="http://schemas.openxmlformats.org/officeDocument/2006/relationships/hyperlink" Target="https://podminky.urs.cz/item/CS_URS_2024_01/784211101" TargetMode="External"/><Relationship Id="rId1" Type="http://schemas.openxmlformats.org/officeDocument/2006/relationships/hyperlink" Target="https://podminky.urs.cz/item/CS_URS_2024_02/612315302" TargetMode="External"/><Relationship Id="rId6" Type="http://schemas.openxmlformats.org/officeDocument/2006/relationships/hyperlink" Target="https://podminky.urs.cz/item/CS_URS_2024_02/997013501" TargetMode="External"/><Relationship Id="rId11" Type="http://schemas.openxmlformats.org/officeDocument/2006/relationships/hyperlink" Target="https://podminky.urs.cz/item/CS_URS_2024_02/767691823" TargetMode="External"/><Relationship Id="rId5" Type="http://schemas.openxmlformats.org/officeDocument/2006/relationships/hyperlink" Target="https://podminky.urs.cz/item/CS_URS_2024_02/997013112" TargetMode="External"/><Relationship Id="rId15" Type="http://schemas.openxmlformats.org/officeDocument/2006/relationships/hyperlink" Target="https://podminky.urs.cz/item/CS_URS_2024_02/771574616" TargetMode="External"/><Relationship Id="rId10" Type="http://schemas.openxmlformats.org/officeDocument/2006/relationships/hyperlink" Target="https://podminky.urs.cz/item/CS_URS_2024_02/767646510" TargetMode="External"/><Relationship Id="rId19" Type="http://schemas.openxmlformats.org/officeDocument/2006/relationships/hyperlink" Target="https://podminky.urs.cz/item/CS_URS_2024_01/784181101" TargetMode="External"/><Relationship Id="rId4" Type="http://schemas.openxmlformats.org/officeDocument/2006/relationships/hyperlink" Target="https://podminky.urs.cz/item/CS_URS_2024_02/968072456" TargetMode="External"/><Relationship Id="rId9" Type="http://schemas.openxmlformats.org/officeDocument/2006/relationships/hyperlink" Target="https://podminky.urs.cz/item/CS_URS_2024_02/998018002" TargetMode="External"/><Relationship Id="rId14" Type="http://schemas.openxmlformats.org/officeDocument/2006/relationships/hyperlink" Target="https://podminky.urs.cz/item/CS_URS_2024_02/771121025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21112" TargetMode="External"/><Relationship Id="rId13" Type="http://schemas.openxmlformats.org/officeDocument/2006/relationships/hyperlink" Target="https://podminky.urs.cz/item/CS_URS_2024_01/7764108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211101" TargetMode="External"/><Relationship Id="rId7" Type="http://schemas.openxmlformats.org/officeDocument/2006/relationships/hyperlink" Target="https://podminky.urs.cz/item/CS_URS_2024_01/776111115" TargetMode="External"/><Relationship Id="rId12" Type="http://schemas.openxmlformats.org/officeDocument/2006/relationships/hyperlink" Target="https://podminky.urs.cz/item/CS_URS_2024_02/7762231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998776201" TargetMode="External"/><Relationship Id="rId20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22111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421312" TargetMode="External"/><Relationship Id="rId10" Type="http://schemas.openxmlformats.org/officeDocument/2006/relationships/hyperlink" Target="https://podminky.urs.cz/item/CS_URS_2024_01/776201812" TargetMode="External"/><Relationship Id="rId19" Type="http://schemas.openxmlformats.org/officeDocument/2006/relationships/hyperlink" Target="https://podminky.urs.cz/item/CS_URS_2024_02/78417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76141112" TargetMode="External"/><Relationship Id="rId14" Type="http://schemas.openxmlformats.org/officeDocument/2006/relationships/hyperlink" Target="https://podminky.urs.cz/item/CS_URS_2024_01/776421111" TargetMode="External"/><Relationship Id="rId2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hyperlink" Target="https://podminky.urs.cz/item/CS_URS_2024_02/784171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330131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12101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29" Type="http://schemas.openxmlformats.org/officeDocument/2006/relationships/drawing" Target="../drawings/drawing5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3327101" TargetMode="External"/><Relationship Id="rId28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3325101" TargetMode="External"/><Relationship Id="rId27" Type="http://schemas.openxmlformats.org/officeDocument/2006/relationships/hyperlink" Target="https://podminky.urs.cz/item/CS_URS_2024_01/78418110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drawing" Target="../drawings/drawing6.xm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12100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2111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8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2/7841711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412101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21112" TargetMode="External"/><Relationship Id="rId13" Type="http://schemas.openxmlformats.org/officeDocument/2006/relationships/hyperlink" Target="https://podminky.urs.cz/item/CS_URS_2024_01/7764108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211101" TargetMode="External"/><Relationship Id="rId7" Type="http://schemas.openxmlformats.org/officeDocument/2006/relationships/hyperlink" Target="https://podminky.urs.cz/item/CS_URS_2024_01/776111115" TargetMode="External"/><Relationship Id="rId12" Type="http://schemas.openxmlformats.org/officeDocument/2006/relationships/hyperlink" Target="https://podminky.urs.cz/item/CS_URS_2024_02/7762231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998776201" TargetMode="External"/><Relationship Id="rId20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22111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421312" TargetMode="External"/><Relationship Id="rId10" Type="http://schemas.openxmlformats.org/officeDocument/2006/relationships/hyperlink" Target="https://podminky.urs.cz/item/CS_URS_2024_01/776201812" TargetMode="External"/><Relationship Id="rId19" Type="http://schemas.openxmlformats.org/officeDocument/2006/relationships/hyperlink" Target="https://podminky.urs.cz/item/CS_URS_2024_02/78417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76141112" TargetMode="External"/><Relationship Id="rId14" Type="http://schemas.openxmlformats.org/officeDocument/2006/relationships/hyperlink" Target="https://podminky.urs.cz/item/CS_URS_2024_01/776421111" TargetMode="External"/><Relationship Id="rId2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hyperlink" Target="https://podminky.urs.cz/item/CS_URS_2024_02/784171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330131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12101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29" Type="http://schemas.openxmlformats.org/officeDocument/2006/relationships/drawing" Target="../drawings/drawing8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3327101" TargetMode="External"/><Relationship Id="rId28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3325101" TargetMode="External"/><Relationship Id="rId27" Type="http://schemas.openxmlformats.org/officeDocument/2006/relationships/hyperlink" Target="https://podminky.urs.cz/item/CS_URS_2024_01/78418110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drawing" Target="../drawings/drawing9.xm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12100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2111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8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2/7841711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4121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32"/>
  <sheetViews>
    <sheetView showGridLines="0" workbookViewId="0"/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89" t="s">
        <v>5</v>
      </c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 x14ac:dyDescent="0.2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 x14ac:dyDescent="0.2">
      <c r="B5" s="16"/>
      <c r="D5" s="20" t="s">
        <v>13</v>
      </c>
      <c r="K5" s="194" t="s">
        <v>14</v>
      </c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R5" s="16"/>
      <c r="BE5" s="191" t="s">
        <v>15</v>
      </c>
      <c r="BS5" s="13" t="s">
        <v>6</v>
      </c>
    </row>
    <row r="6" spans="1:74" ht="36.950000000000003" customHeight="1" x14ac:dyDescent="0.2">
      <c r="B6" s="16"/>
      <c r="D6" s="22" t="s">
        <v>16</v>
      </c>
      <c r="K6" s="195" t="s">
        <v>17</v>
      </c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R6" s="16"/>
      <c r="BE6" s="192"/>
      <c r="BS6" s="13" t="s">
        <v>6</v>
      </c>
    </row>
    <row r="7" spans="1:74" ht="12" customHeight="1" x14ac:dyDescent="0.2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92"/>
      <c r="BS7" s="13" t="s">
        <v>6</v>
      </c>
    </row>
    <row r="8" spans="1:74" ht="12" customHeight="1" x14ac:dyDescent="0.2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92"/>
      <c r="BS8" s="13" t="s">
        <v>6</v>
      </c>
    </row>
    <row r="9" spans="1:74" ht="14.45" customHeight="1" x14ac:dyDescent="0.2">
      <c r="B9" s="16"/>
      <c r="AR9" s="16"/>
      <c r="BE9" s="192"/>
      <c r="BS9" s="13" t="s">
        <v>6</v>
      </c>
    </row>
    <row r="10" spans="1:74" ht="12" customHeight="1" x14ac:dyDescent="0.2">
      <c r="B10" s="16"/>
      <c r="D10" s="23" t="s">
        <v>24</v>
      </c>
      <c r="AK10" s="23" t="s">
        <v>25</v>
      </c>
      <c r="AN10" s="21" t="s">
        <v>1</v>
      </c>
      <c r="AR10" s="16"/>
      <c r="BE10" s="192"/>
      <c r="BS10" s="13" t="s">
        <v>6</v>
      </c>
    </row>
    <row r="11" spans="1:74" ht="18.399999999999999" customHeight="1" x14ac:dyDescent="0.2">
      <c r="B11" s="16"/>
      <c r="E11" s="21" t="s">
        <v>26</v>
      </c>
      <c r="AK11" s="23" t="s">
        <v>27</v>
      </c>
      <c r="AN11" s="21" t="s">
        <v>1</v>
      </c>
      <c r="AR11" s="16"/>
      <c r="BE11" s="192"/>
      <c r="BS11" s="13" t="s">
        <v>6</v>
      </c>
    </row>
    <row r="12" spans="1:74" ht="6.95" customHeight="1" x14ac:dyDescent="0.2">
      <c r="B12" s="16"/>
      <c r="AR12" s="16"/>
      <c r="BE12" s="192"/>
      <c r="BS12" s="13" t="s">
        <v>6</v>
      </c>
    </row>
    <row r="13" spans="1:74" ht="12" customHeight="1" x14ac:dyDescent="0.2">
      <c r="B13" s="16"/>
      <c r="D13" s="23" t="s">
        <v>28</v>
      </c>
      <c r="AK13" s="23" t="s">
        <v>25</v>
      </c>
      <c r="AN13" s="25" t="s">
        <v>29</v>
      </c>
      <c r="AR13" s="16"/>
      <c r="BE13" s="192"/>
      <c r="BS13" s="13" t="s">
        <v>6</v>
      </c>
    </row>
    <row r="14" spans="1:74" ht="12.75" x14ac:dyDescent="0.2">
      <c r="B14" s="16"/>
      <c r="E14" s="196" t="s">
        <v>29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3" t="s">
        <v>27</v>
      </c>
      <c r="AN14" s="25" t="s">
        <v>29</v>
      </c>
      <c r="AR14" s="16"/>
      <c r="BE14" s="192"/>
      <c r="BS14" s="13" t="s">
        <v>6</v>
      </c>
    </row>
    <row r="15" spans="1:74" ht="6.95" customHeight="1" x14ac:dyDescent="0.2">
      <c r="B15" s="16"/>
      <c r="AR15" s="16"/>
      <c r="BE15" s="192"/>
      <c r="BS15" s="13" t="s">
        <v>3</v>
      </c>
    </row>
    <row r="16" spans="1:74" ht="12" customHeight="1" x14ac:dyDescent="0.2">
      <c r="B16" s="16"/>
      <c r="D16" s="23" t="s">
        <v>30</v>
      </c>
      <c r="AK16" s="23" t="s">
        <v>25</v>
      </c>
      <c r="AN16" s="21" t="s">
        <v>1</v>
      </c>
      <c r="AR16" s="16"/>
      <c r="BE16" s="192"/>
      <c r="BS16" s="13" t="s">
        <v>3</v>
      </c>
    </row>
    <row r="17" spans="2:71" ht="18.399999999999999" customHeight="1" x14ac:dyDescent="0.2">
      <c r="B17" s="16"/>
      <c r="E17" s="21" t="s">
        <v>31</v>
      </c>
      <c r="AK17" s="23" t="s">
        <v>27</v>
      </c>
      <c r="AN17" s="21" t="s">
        <v>1</v>
      </c>
      <c r="AR17" s="16"/>
      <c r="BE17" s="192"/>
      <c r="BS17" s="13" t="s">
        <v>32</v>
      </c>
    </row>
    <row r="18" spans="2:71" ht="6.95" customHeight="1" x14ac:dyDescent="0.2">
      <c r="B18" s="16"/>
      <c r="AR18" s="16"/>
      <c r="BE18" s="192"/>
      <c r="BS18" s="13" t="s">
        <v>6</v>
      </c>
    </row>
    <row r="19" spans="2:71" ht="12" customHeight="1" x14ac:dyDescent="0.2">
      <c r="B19" s="16"/>
      <c r="D19" s="23" t="s">
        <v>33</v>
      </c>
      <c r="AK19" s="23" t="s">
        <v>25</v>
      </c>
      <c r="AN19" s="21" t="s">
        <v>34</v>
      </c>
      <c r="AR19" s="16"/>
      <c r="BE19" s="192"/>
      <c r="BS19" s="13" t="s">
        <v>6</v>
      </c>
    </row>
    <row r="20" spans="2:71" ht="18.399999999999999" customHeight="1" x14ac:dyDescent="0.2">
      <c r="B20" s="16"/>
      <c r="E20" s="21" t="s">
        <v>35</v>
      </c>
      <c r="AK20" s="23" t="s">
        <v>27</v>
      </c>
      <c r="AN20" s="21" t="s">
        <v>1</v>
      </c>
      <c r="AR20" s="16"/>
      <c r="BE20" s="192"/>
      <c r="BS20" s="13" t="s">
        <v>32</v>
      </c>
    </row>
    <row r="21" spans="2:71" ht="6.95" customHeight="1" x14ac:dyDescent="0.2">
      <c r="B21" s="16"/>
      <c r="AR21" s="16"/>
      <c r="BE21" s="192"/>
    </row>
    <row r="22" spans="2:71" ht="12" customHeight="1" x14ac:dyDescent="0.2">
      <c r="B22" s="16"/>
      <c r="D22" s="23" t="s">
        <v>36</v>
      </c>
      <c r="AR22" s="16"/>
      <c r="BE22" s="192"/>
    </row>
    <row r="23" spans="2:71" ht="16.5" customHeight="1" x14ac:dyDescent="0.2">
      <c r="B23" s="16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6"/>
      <c r="BE23" s="192"/>
    </row>
    <row r="24" spans="2:71" ht="6.95" customHeight="1" x14ac:dyDescent="0.2">
      <c r="B24" s="16"/>
      <c r="AR24" s="16"/>
      <c r="BE24" s="192"/>
    </row>
    <row r="25" spans="2:71" ht="6.9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92"/>
    </row>
    <row r="26" spans="2:71" s="1" customFormat="1" ht="25.9" customHeight="1" x14ac:dyDescent="0.2">
      <c r="B26" s="28"/>
      <c r="D26" s="29" t="s">
        <v>37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9">
        <f>ROUND(AG94,2)</f>
        <v>0</v>
      </c>
      <c r="AL26" s="200"/>
      <c r="AM26" s="200"/>
      <c r="AN26" s="200"/>
      <c r="AO26" s="200"/>
      <c r="AR26" s="28"/>
      <c r="BE26" s="192"/>
    </row>
    <row r="27" spans="2:71" s="1" customFormat="1" ht="6.95" customHeight="1" x14ac:dyDescent="0.2">
      <c r="B27" s="28"/>
      <c r="AR27" s="28"/>
      <c r="BE27" s="192"/>
    </row>
    <row r="28" spans="2:71" s="1" customFormat="1" ht="12.75" x14ac:dyDescent="0.2">
      <c r="B28" s="28"/>
      <c r="L28" s="201" t="s">
        <v>38</v>
      </c>
      <c r="M28" s="201"/>
      <c r="N28" s="201"/>
      <c r="O28" s="201"/>
      <c r="P28" s="201"/>
      <c r="W28" s="201" t="s">
        <v>39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40</v>
      </c>
      <c r="AL28" s="201"/>
      <c r="AM28" s="201"/>
      <c r="AN28" s="201"/>
      <c r="AO28" s="201"/>
      <c r="AR28" s="28"/>
      <c r="BE28" s="192"/>
    </row>
    <row r="29" spans="2:71" s="2" customFormat="1" ht="14.45" customHeight="1" x14ac:dyDescent="0.2">
      <c r="B29" s="32"/>
      <c r="D29" s="23" t="s">
        <v>41</v>
      </c>
      <c r="F29" s="23" t="s">
        <v>42</v>
      </c>
      <c r="L29" s="204">
        <v>0.21</v>
      </c>
      <c r="M29" s="203"/>
      <c r="N29" s="203"/>
      <c r="O29" s="203"/>
      <c r="P29" s="203"/>
      <c r="W29" s="202">
        <f>ROUND(AZ94, 2)</f>
        <v>0</v>
      </c>
      <c r="X29" s="203"/>
      <c r="Y29" s="203"/>
      <c r="Z29" s="203"/>
      <c r="AA29" s="203"/>
      <c r="AB29" s="203"/>
      <c r="AC29" s="203"/>
      <c r="AD29" s="203"/>
      <c r="AE29" s="203"/>
      <c r="AK29" s="202">
        <f>ROUND(AV94, 2)</f>
        <v>0</v>
      </c>
      <c r="AL29" s="203"/>
      <c r="AM29" s="203"/>
      <c r="AN29" s="203"/>
      <c r="AO29" s="203"/>
      <c r="AR29" s="32"/>
      <c r="BE29" s="193"/>
    </row>
    <row r="30" spans="2:71" s="2" customFormat="1" ht="14.45" customHeight="1" x14ac:dyDescent="0.2">
      <c r="B30" s="32"/>
      <c r="F30" s="23" t="s">
        <v>43</v>
      </c>
      <c r="L30" s="204">
        <v>0.12</v>
      </c>
      <c r="M30" s="203"/>
      <c r="N30" s="203"/>
      <c r="O30" s="203"/>
      <c r="P30" s="203"/>
      <c r="W30" s="202">
        <f>ROUND(BA94, 2)</f>
        <v>0</v>
      </c>
      <c r="X30" s="203"/>
      <c r="Y30" s="203"/>
      <c r="Z30" s="203"/>
      <c r="AA30" s="203"/>
      <c r="AB30" s="203"/>
      <c r="AC30" s="203"/>
      <c r="AD30" s="203"/>
      <c r="AE30" s="203"/>
      <c r="AK30" s="202">
        <f>ROUND(AW94, 2)</f>
        <v>0</v>
      </c>
      <c r="AL30" s="203"/>
      <c r="AM30" s="203"/>
      <c r="AN30" s="203"/>
      <c r="AO30" s="203"/>
      <c r="AR30" s="32"/>
      <c r="BE30" s="193"/>
    </row>
    <row r="31" spans="2:71" s="2" customFormat="1" ht="14.45" hidden="1" customHeight="1" x14ac:dyDescent="0.2">
      <c r="B31" s="32"/>
      <c r="F31" s="23" t="s">
        <v>44</v>
      </c>
      <c r="L31" s="204">
        <v>0.21</v>
      </c>
      <c r="M31" s="203"/>
      <c r="N31" s="203"/>
      <c r="O31" s="203"/>
      <c r="P31" s="203"/>
      <c r="W31" s="202">
        <f>ROUND(BB94, 2)</f>
        <v>0</v>
      </c>
      <c r="X31" s="203"/>
      <c r="Y31" s="203"/>
      <c r="Z31" s="203"/>
      <c r="AA31" s="203"/>
      <c r="AB31" s="203"/>
      <c r="AC31" s="203"/>
      <c r="AD31" s="203"/>
      <c r="AE31" s="203"/>
      <c r="AK31" s="202">
        <v>0</v>
      </c>
      <c r="AL31" s="203"/>
      <c r="AM31" s="203"/>
      <c r="AN31" s="203"/>
      <c r="AO31" s="203"/>
      <c r="AR31" s="32"/>
      <c r="BE31" s="193"/>
    </row>
    <row r="32" spans="2:71" s="2" customFormat="1" ht="14.45" hidden="1" customHeight="1" x14ac:dyDescent="0.2">
      <c r="B32" s="32"/>
      <c r="F32" s="23" t="s">
        <v>45</v>
      </c>
      <c r="L32" s="204">
        <v>0.12</v>
      </c>
      <c r="M32" s="203"/>
      <c r="N32" s="203"/>
      <c r="O32" s="203"/>
      <c r="P32" s="203"/>
      <c r="W32" s="202">
        <f>ROUND(BC94, 2)</f>
        <v>0</v>
      </c>
      <c r="X32" s="203"/>
      <c r="Y32" s="203"/>
      <c r="Z32" s="203"/>
      <c r="AA32" s="203"/>
      <c r="AB32" s="203"/>
      <c r="AC32" s="203"/>
      <c r="AD32" s="203"/>
      <c r="AE32" s="203"/>
      <c r="AK32" s="202">
        <v>0</v>
      </c>
      <c r="AL32" s="203"/>
      <c r="AM32" s="203"/>
      <c r="AN32" s="203"/>
      <c r="AO32" s="203"/>
      <c r="AR32" s="32"/>
      <c r="BE32" s="193"/>
    </row>
    <row r="33" spans="2:57" s="2" customFormat="1" ht="14.45" hidden="1" customHeight="1" x14ac:dyDescent="0.2">
      <c r="B33" s="32"/>
      <c r="F33" s="23" t="s">
        <v>46</v>
      </c>
      <c r="L33" s="204">
        <v>0</v>
      </c>
      <c r="M33" s="203"/>
      <c r="N33" s="203"/>
      <c r="O33" s="203"/>
      <c r="P33" s="203"/>
      <c r="W33" s="202">
        <f>ROUND(BD94, 2)</f>
        <v>0</v>
      </c>
      <c r="X33" s="203"/>
      <c r="Y33" s="203"/>
      <c r="Z33" s="203"/>
      <c r="AA33" s="203"/>
      <c r="AB33" s="203"/>
      <c r="AC33" s="203"/>
      <c r="AD33" s="203"/>
      <c r="AE33" s="203"/>
      <c r="AK33" s="202">
        <v>0</v>
      </c>
      <c r="AL33" s="203"/>
      <c r="AM33" s="203"/>
      <c r="AN33" s="203"/>
      <c r="AO33" s="203"/>
      <c r="AR33" s="32"/>
      <c r="BE33" s="193"/>
    </row>
    <row r="34" spans="2:57" s="1" customFormat="1" ht="6.95" customHeight="1" x14ac:dyDescent="0.2">
      <c r="B34" s="28"/>
      <c r="AR34" s="28"/>
      <c r="BE34" s="192"/>
    </row>
    <row r="35" spans="2:57" s="1" customFormat="1" ht="25.9" customHeight="1" x14ac:dyDescent="0.2">
      <c r="B35" s="28"/>
      <c r="C35" s="33"/>
      <c r="D35" s="34" t="s">
        <v>47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48</v>
      </c>
      <c r="U35" s="35"/>
      <c r="V35" s="35"/>
      <c r="W35" s="35"/>
      <c r="X35" s="188" t="s">
        <v>49</v>
      </c>
      <c r="Y35" s="186"/>
      <c r="Z35" s="186"/>
      <c r="AA35" s="186"/>
      <c r="AB35" s="186"/>
      <c r="AC35" s="35"/>
      <c r="AD35" s="35"/>
      <c r="AE35" s="35"/>
      <c r="AF35" s="35"/>
      <c r="AG35" s="35"/>
      <c r="AH35" s="35"/>
      <c r="AI35" s="35"/>
      <c r="AJ35" s="35"/>
      <c r="AK35" s="185">
        <f>SUM(AK26:AK33)</f>
        <v>0</v>
      </c>
      <c r="AL35" s="186"/>
      <c r="AM35" s="186"/>
      <c r="AN35" s="186"/>
      <c r="AO35" s="187"/>
      <c r="AP35" s="33"/>
      <c r="AQ35" s="33"/>
      <c r="AR35" s="28"/>
    </row>
    <row r="36" spans="2:57" s="1" customFormat="1" ht="6.95" customHeight="1" x14ac:dyDescent="0.2">
      <c r="B36" s="28"/>
      <c r="AR36" s="28"/>
    </row>
    <row r="37" spans="2:57" s="1" customFormat="1" ht="14.45" customHeight="1" x14ac:dyDescent="0.2">
      <c r="B37" s="28"/>
      <c r="AR37" s="28"/>
    </row>
    <row r="38" spans="2:57" ht="14.45" customHeight="1" x14ac:dyDescent="0.2">
      <c r="B38" s="16"/>
      <c r="AR38" s="16"/>
    </row>
    <row r="39" spans="2:57" ht="14.45" customHeight="1" x14ac:dyDescent="0.2">
      <c r="B39" s="16"/>
      <c r="AR39" s="16"/>
    </row>
    <row r="40" spans="2:57" ht="14.45" customHeight="1" x14ac:dyDescent="0.2">
      <c r="B40" s="16"/>
      <c r="AR40" s="16"/>
    </row>
    <row r="41" spans="2:57" ht="14.45" customHeight="1" x14ac:dyDescent="0.2">
      <c r="B41" s="16"/>
      <c r="AR41" s="16"/>
    </row>
    <row r="42" spans="2:57" ht="14.45" customHeight="1" x14ac:dyDescent="0.2">
      <c r="B42" s="16"/>
      <c r="AR42" s="16"/>
    </row>
    <row r="43" spans="2:57" ht="14.45" customHeight="1" x14ac:dyDescent="0.2">
      <c r="B43" s="16"/>
      <c r="AR43" s="16"/>
    </row>
    <row r="44" spans="2:57" ht="14.45" customHeight="1" x14ac:dyDescent="0.2">
      <c r="B44" s="16"/>
      <c r="AR44" s="16"/>
    </row>
    <row r="45" spans="2:57" ht="14.45" customHeight="1" x14ac:dyDescent="0.2">
      <c r="B45" s="16"/>
      <c r="AR45" s="16"/>
    </row>
    <row r="46" spans="2:57" ht="14.45" customHeight="1" x14ac:dyDescent="0.2">
      <c r="B46" s="16"/>
      <c r="AR46" s="16"/>
    </row>
    <row r="47" spans="2:57" ht="14.45" customHeight="1" x14ac:dyDescent="0.2">
      <c r="B47" s="16"/>
      <c r="AR47" s="16"/>
    </row>
    <row r="48" spans="2:57" ht="14.45" customHeight="1" x14ac:dyDescent="0.2">
      <c r="B48" s="16"/>
      <c r="AR48" s="16"/>
    </row>
    <row r="49" spans="2:44" s="1" customFormat="1" ht="14.45" customHeight="1" x14ac:dyDescent="0.2">
      <c r="B49" s="28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8"/>
      <c r="D60" s="39" t="s">
        <v>52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53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52</v>
      </c>
      <c r="AI60" s="30"/>
      <c r="AJ60" s="30"/>
      <c r="AK60" s="30"/>
      <c r="AL60" s="30"/>
      <c r="AM60" s="39" t="s">
        <v>53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8"/>
      <c r="D64" s="37" t="s">
        <v>54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55</v>
      </c>
      <c r="AI64" s="38"/>
      <c r="AJ64" s="38"/>
      <c r="AK64" s="38"/>
      <c r="AL64" s="38"/>
      <c r="AM64" s="38"/>
      <c r="AN64" s="38"/>
      <c r="AO64" s="38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8"/>
      <c r="D75" s="39" t="s">
        <v>52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53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52</v>
      </c>
      <c r="AI75" s="30"/>
      <c r="AJ75" s="30"/>
      <c r="AK75" s="30"/>
      <c r="AL75" s="30"/>
      <c r="AM75" s="39" t="s">
        <v>53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 x14ac:dyDescent="0.2">
      <c r="B82" s="28"/>
      <c r="C82" s="17" t="s">
        <v>56</v>
      </c>
      <c r="AR82" s="28"/>
    </row>
    <row r="83" spans="1:91" s="1" customFormat="1" ht="6.95" customHeight="1" x14ac:dyDescent="0.2">
      <c r="B83" s="28"/>
      <c r="AR83" s="28"/>
    </row>
    <row r="84" spans="1:91" s="3" customFormat="1" ht="12" customHeight="1" x14ac:dyDescent="0.2">
      <c r="B84" s="44"/>
      <c r="C84" s="23" t="s">
        <v>13</v>
      </c>
      <c r="L84" s="3" t="str">
        <f>K5</f>
        <v>2024-ST-07</v>
      </c>
      <c r="AR84" s="44"/>
    </row>
    <row r="85" spans="1:91" s="4" customFormat="1" ht="36.950000000000003" customHeight="1" x14ac:dyDescent="0.2">
      <c r="B85" s="45"/>
      <c r="C85" s="46" t="s">
        <v>16</v>
      </c>
      <c r="L85" s="170" t="str">
        <f>K6</f>
        <v>NÁŠLAPNÉ VRSTVY, AKUST. PODHLEDY, VÝMALBA A VÝMĚNA ZASKLENÍ MŠ A ZŠ.17.LISTOPADU</v>
      </c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R85" s="45"/>
    </row>
    <row r="86" spans="1:91" s="1" customFormat="1" ht="6.95" customHeight="1" x14ac:dyDescent="0.2">
      <c r="B86" s="28"/>
      <c r="AR86" s="28"/>
    </row>
    <row r="87" spans="1:91" s="1" customFormat="1" ht="12" customHeight="1" x14ac:dyDescent="0.2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67" t="str">
        <f>IF(AN8= "","",AN8)</f>
        <v>4. 4. 2025</v>
      </c>
      <c r="AN87" s="167"/>
      <c r="AR87" s="28"/>
    </row>
    <row r="88" spans="1:91" s="1" customFormat="1" ht="6.95" customHeight="1" x14ac:dyDescent="0.2">
      <c r="B88" s="28"/>
      <c r="AR88" s="28"/>
    </row>
    <row r="89" spans="1:91" s="1" customFormat="1" ht="15.2" customHeight="1" x14ac:dyDescent="0.2">
      <c r="B89" s="28"/>
      <c r="C89" s="23" t="s">
        <v>24</v>
      </c>
      <c r="L89" s="3" t="str">
        <f>IF(E11= "","",E11)</f>
        <v>Město Kopřivnice</v>
      </c>
      <c r="AI89" s="23" t="s">
        <v>30</v>
      </c>
      <c r="AM89" s="174" t="str">
        <f>IF(E17="","",E17)</f>
        <v>Ing. Jan Stuchlík</v>
      </c>
      <c r="AN89" s="175"/>
      <c r="AO89" s="175"/>
      <c r="AP89" s="175"/>
      <c r="AR89" s="28"/>
      <c r="AS89" s="176" t="s">
        <v>57</v>
      </c>
      <c r="AT89" s="177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 x14ac:dyDescent="0.2">
      <c r="B90" s="28"/>
      <c r="C90" s="23" t="s">
        <v>28</v>
      </c>
      <c r="L90" s="3" t="str">
        <f>IF(E14= "Vyplň údaj","",E14)</f>
        <v/>
      </c>
      <c r="AI90" s="23" t="s">
        <v>33</v>
      </c>
      <c r="AM90" s="174" t="str">
        <f>IF(E20="","",E20)</f>
        <v>Ladislav Pekárek</v>
      </c>
      <c r="AN90" s="175"/>
      <c r="AO90" s="175"/>
      <c r="AP90" s="175"/>
      <c r="AR90" s="28"/>
      <c r="AS90" s="178"/>
      <c r="AT90" s="179"/>
      <c r="BD90" s="52"/>
    </row>
    <row r="91" spans="1:91" s="1" customFormat="1" ht="10.9" customHeight="1" x14ac:dyDescent="0.2">
      <c r="B91" s="28"/>
      <c r="AR91" s="28"/>
      <c r="AS91" s="178"/>
      <c r="AT91" s="179"/>
      <c r="BD91" s="52"/>
    </row>
    <row r="92" spans="1:91" s="1" customFormat="1" ht="29.25" customHeight="1" x14ac:dyDescent="0.2">
      <c r="B92" s="28"/>
      <c r="C92" s="168" t="s">
        <v>58</v>
      </c>
      <c r="D92" s="169"/>
      <c r="E92" s="169"/>
      <c r="F92" s="169"/>
      <c r="G92" s="169"/>
      <c r="H92" s="53"/>
      <c r="I92" s="180" t="s">
        <v>59</v>
      </c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82" t="s">
        <v>60</v>
      </c>
      <c r="AH92" s="169"/>
      <c r="AI92" s="169"/>
      <c r="AJ92" s="169"/>
      <c r="AK92" s="169"/>
      <c r="AL92" s="169"/>
      <c r="AM92" s="169"/>
      <c r="AN92" s="180" t="s">
        <v>61</v>
      </c>
      <c r="AO92" s="169"/>
      <c r="AP92" s="181"/>
      <c r="AQ92" s="54" t="s">
        <v>62</v>
      </c>
      <c r="AR92" s="28"/>
      <c r="AS92" s="55" t="s">
        <v>63</v>
      </c>
      <c r="AT92" s="56" t="s">
        <v>64</v>
      </c>
      <c r="AU92" s="56" t="s">
        <v>65</v>
      </c>
      <c r="AV92" s="56" t="s">
        <v>66</v>
      </c>
      <c r="AW92" s="56" t="s">
        <v>67</v>
      </c>
      <c r="AX92" s="56" t="s">
        <v>68</v>
      </c>
      <c r="AY92" s="56" t="s">
        <v>69</v>
      </c>
      <c r="AZ92" s="56" t="s">
        <v>70</v>
      </c>
      <c r="BA92" s="56" t="s">
        <v>71</v>
      </c>
      <c r="BB92" s="56" t="s">
        <v>72</v>
      </c>
      <c r="BC92" s="56" t="s">
        <v>73</v>
      </c>
      <c r="BD92" s="57" t="s">
        <v>74</v>
      </c>
    </row>
    <row r="93" spans="1:91" s="1" customFormat="1" ht="10.9" customHeight="1" x14ac:dyDescent="0.2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 x14ac:dyDescent="0.2">
      <c r="B94" s="59"/>
      <c r="C94" s="60" t="s">
        <v>75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3">
        <f>ROUND(SUM(AG95:AG130),2)</f>
        <v>0</v>
      </c>
      <c r="AH94" s="183"/>
      <c r="AI94" s="183"/>
      <c r="AJ94" s="183"/>
      <c r="AK94" s="183"/>
      <c r="AL94" s="183"/>
      <c r="AM94" s="183"/>
      <c r="AN94" s="184">
        <f t="shared" ref="AN94:AN130" si="0">SUM(AG94,AT94)</f>
        <v>0</v>
      </c>
      <c r="AO94" s="184"/>
      <c r="AP94" s="184"/>
      <c r="AQ94" s="63" t="s">
        <v>1</v>
      </c>
      <c r="AR94" s="59"/>
      <c r="AS94" s="64">
        <f>ROUND(SUM(AS95:AS130),2)</f>
        <v>0</v>
      </c>
      <c r="AT94" s="65">
        <f t="shared" ref="AT94:AT130" si="1">ROUND(SUM(AV94:AW94),2)</f>
        <v>0</v>
      </c>
      <c r="AU94" s="66">
        <f>ROUND(SUM(AU95:AU130),5)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ROUND(SUM(AZ95:AZ130),2)</f>
        <v>0</v>
      </c>
      <c r="BA94" s="65">
        <f>ROUND(SUM(BA95:BA130),2)</f>
        <v>0</v>
      </c>
      <c r="BB94" s="65">
        <f>ROUND(SUM(BB95:BB130),2)</f>
        <v>0</v>
      </c>
      <c r="BC94" s="65">
        <f>ROUND(SUM(BC95:BC130),2)</f>
        <v>0</v>
      </c>
      <c r="BD94" s="67">
        <f>ROUND(SUM(BD95:BD130),2)</f>
        <v>0</v>
      </c>
      <c r="BS94" s="68" t="s">
        <v>76</v>
      </c>
      <c r="BT94" s="68" t="s">
        <v>77</v>
      </c>
      <c r="BU94" s="69" t="s">
        <v>78</v>
      </c>
      <c r="BV94" s="68" t="s">
        <v>79</v>
      </c>
      <c r="BW94" s="68" t="s">
        <v>4</v>
      </c>
      <c r="BX94" s="68" t="s">
        <v>80</v>
      </c>
      <c r="CL94" s="68" t="s">
        <v>1</v>
      </c>
    </row>
    <row r="95" spans="1:91" s="6" customFormat="1" ht="16.5" customHeight="1" x14ac:dyDescent="0.2">
      <c r="A95" s="70" t="s">
        <v>81</v>
      </c>
      <c r="B95" s="71"/>
      <c r="C95" s="72"/>
      <c r="D95" s="166" t="s">
        <v>82</v>
      </c>
      <c r="E95" s="166"/>
      <c r="F95" s="166"/>
      <c r="G95" s="166"/>
      <c r="H95" s="166"/>
      <c r="I95" s="73"/>
      <c r="J95" s="166" t="s">
        <v>83</v>
      </c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72">
        <f>'202 - Místnost č.202'!J30</f>
        <v>0</v>
      </c>
      <c r="AH95" s="173"/>
      <c r="AI95" s="173"/>
      <c r="AJ95" s="173"/>
      <c r="AK95" s="173"/>
      <c r="AL95" s="173"/>
      <c r="AM95" s="173"/>
      <c r="AN95" s="172">
        <f t="shared" si="0"/>
        <v>0</v>
      </c>
      <c r="AO95" s="173"/>
      <c r="AP95" s="173"/>
      <c r="AQ95" s="74" t="s">
        <v>84</v>
      </c>
      <c r="AR95" s="71"/>
      <c r="AS95" s="75">
        <v>0</v>
      </c>
      <c r="AT95" s="76">
        <f t="shared" si="1"/>
        <v>0</v>
      </c>
      <c r="AU95" s="77">
        <f>'202 - Místnost č.202'!P122</f>
        <v>0</v>
      </c>
      <c r="AV95" s="76">
        <f>'202 - Místnost č.202'!J33</f>
        <v>0</v>
      </c>
      <c r="AW95" s="76">
        <f>'202 - Místnost č.202'!J34</f>
        <v>0</v>
      </c>
      <c r="AX95" s="76">
        <f>'202 - Místnost č.202'!J35</f>
        <v>0</v>
      </c>
      <c r="AY95" s="76">
        <f>'202 - Místnost č.202'!J36</f>
        <v>0</v>
      </c>
      <c r="AZ95" s="76">
        <f>'202 - Místnost č.202'!F33</f>
        <v>0</v>
      </c>
      <c r="BA95" s="76">
        <f>'202 - Místnost č.202'!F34</f>
        <v>0</v>
      </c>
      <c r="BB95" s="76">
        <f>'202 - Místnost č.202'!F35</f>
        <v>0</v>
      </c>
      <c r="BC95" s="76">
        <f>'202 - Místnost č.202'!F36</f>
        <v>0</v>
      </c>
      <c r="BD95" s="78">
        <f>'202 - Místnost č.202'!F37</f>
        <v>0</v>
      </c>
      <c r="BT95" s="79" t="s">
        <v>85</v>
      </c>
      <c r="BV95" s="79" t="s">
        <v>79</v>
      </c>
      <c r="BW95" s="79" t="s">
        <v>86</v>
      </c>
      <c r="BX95" s="79" t="s">
        <v>4</v>
      </c>
      <c r="CL95" s="79" t="s">
        <v>1</v>
      </c>
      <c r="CM95" s="79" t="s">
        <v>87</v>
      </c>
    </row>
    <row r="96" spans="1:91" s="6" customFormat="1" ht="16.5" customHeight="1" x14ac:dyDescent="0.2">
      <c r="A96" s="70" t="s">
        <v>81</v>
      </c>
      <c r="B96" s="71"/>
      <c r="C96" s="72"/>
      <c r="D96" s="166" t="s">
        <v>88</v>
      </c>
      <c r="E96" s="166"/>
      <c r="F96" s="166"/>
      <c r="G96" s="166"/>
      <c r="H96" s="166"/>
      <c r="I96" s="73"/>
      <c r="J96" s="166" t="s">
        <v>89</v>
      </c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72">
        <f>'203 - Místnost č.203'!J30</f>
        <v>0</v>
      </c>
      <c r="AH96" s="173"/>
      <c r="AI96" s="173"/>
      <c r="AJ96" s="173"/>
      <c r="AK96" s="173"/>
      <c r="AL96" s="173"/>
      <c r="AM96" s="173"/>
      <c r="AN96" s="172">
        <f t="shared" si="0"/>
        <v>0</v>
      </c>
      <c r="AO96" s="173"/>
      <c r="AP96" s="173"/>
      <c r="AQ96" s="74" t="s">
        <v>84</v>
      </c>
      <c r="AR96" s="71"/>
      <c r="AS96" s="75">
        <v>0</v>
      </c>
      <c r="AT96" s="76">
        <f t="shared" si="1"/>
        <v>0</v>
      </c>
      <c r="AU96" s="77">
        <f>'203 - Místnost č.203'!P125</f>
        <v>0</v>
      </c>
      <c r="AV96" s="76">
        <f>'203 - Místnost č.203'!J33</f>
        <v>0</v>
      </c>
      <c r="AW96" s="76">
        <f>'203 - Místnost č.203'!J34</f>
        <v>0</v>
      </c>
      <c r="AX96" s="76">
        <f>'203 - Místnost č.203'!J35</f>
        <v>0</v>
      </c>
      <c r="AY96" s="76">
        <f>'203 - Místnost č.203'!J36</f>
        <v>0</v>
      </c>
      <c r="AZ96" s="76">
        <f>'203 - Místnost č.203'!F33</f>
        <v>0</v>
      </c>
      <c r="BA96" s="76">
        <f>'203 - Místnost č.203'!F34</f>
        <v>0</v>
      </c>
      <c r="BB96" s="76">
        <f>'203 - Místnost č.203'!F35</f>
        <v>0</v>
      </c>
      <c r="BC96" s="76">
        <f>'203 - Místnost č.203'!F36</f>
        <v>0</v>
      </c>
      <c r="BD96" s="78">
        <f>'203 - Místnost č.203'!F37</f>
        <v>0</v>
      </c>
      <c r="BT96" s="79" t="s">
        <v>85</v>
      </c>
      <c r="BV96" s="79" t="s">
        <v>79</v>
      </c>
      <c r="BW96" s="79" t="s">
        <v>90</v>
      </c>
      <c r="BX96" s="79" t="s">
        <v>4</v>
      </c>
      <c r="CL96" s="79" t="s">
        <v>1</v>
      </c>
      <c r="CM96" s="79" t="s">
        <v>87</v>
      </c>
    </row>
    <row r="97" spans="1:91" s="6" customFormat="1" ht="16.5" customHeight="1" x14ac:dyDescent="0.2">
      <c r="A97" s="70" t="s">
        <v>81</v>
      </c>
      <c r="B97" s="71"/>
      <c r="C97" s="72"/>
      <c r="D97" s="166" t="s">
        <v>91</v>
      </c>
      <c r="E97" s="166"/>
      <c r="F97" s="166"/>
      <c r="G97" s="166"/>
      <c r="H97" s="166"/>
      <c r="I97" s="73"/>
      <c r="J97" s="166" t="s">
        <v>92</v>
      </c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72">
        <f>'204 - Místnost č.204'!J30</f>
        <v>0</v>
      </c>
      <c r="AH97" s="173"/>
      <c r="AI97" s="173"/>
      <c r="AJ97" s="173"/>
      <c r="AK97" s="173"/>
      <c r="AL97" s="173"/>
      <c r="AM97" s="173"/>
      <c r="AN97" s="172">
        <f t="shared" si="0"/>
        <v>0</v>
      </c>
      <c r="AO97" s="173"/>
      <c r="AP97" s="173"/>
      <c r="AQ97" s="74" t="s">
        <v>84</v>
      </c>
      <c r="AR97" s="71"/>
      <c r="AS97" s="75">
        <v>0</v>
      </c>
      <c r="AT97" s="76">
        <f t="shared" si="1"/>
        <v>0</v>
      </c>
      <c r="AU97" s="77">
        <f>'204 - Místnost č.204'!P121</f>
        <v>0</v>
      </c>
      <c r="AV97" s="76">
        <f>'204 - Místnost č.204'!J33</f>
        <v>0</v>
      </c>
      <c r="AW97" s="76">
        <f>'204 - Místnost č.204'!J34</f>
        <v>0</v>
      </c>
      <c r="AX97" s="76">
        <f>'204 - Místnost č.204'!J35</f>
        <v>0</v>
      </c>
      <c r="AY97" s="76">
        <f>'204 - Místnost č.204'!J36</f>
        <v>0</v>
      </c>
      <c r="AZ97" s="76">
        <f>'204 - Místnost č.204'!F33</f>
        <v>0</v>
      </c>
      <c r="BA97" s="76">
        <f>'204 - Místnost č.204'!F34</f>
        <v>0</v>
      </c>
      <c r="BB97" s="76">
        <f>'204 - Místnost č.204'!F35</f>
        <v>0</v>
      </c>
      <c r="BC97" s="76">
        <f>'204 - Místnost č.204'!F36</f>
        <v>0</v>
      </c>
      <c r="BD97" s="78">
        <f>'204 - Místnost č.204'!F37</f>
        <v>0</v>
      </c>
      <c r="BT97" s="79" t="s">
        <v>85</v>
      </c>
      <c r="BV97" s="79" t="s">
        <v>79</v>
      </c>
      <c r="BW97" s="79" t="s">
        <v>93</v>
      </c>
      <c r="BX97" s="79" t="s">
        <v>4</v>
      </c>
      <c r="CL97" s="79" t="s">
        <v>1</v>
      </c>
      <c r="CM97" s="79" t="s">
        <v>87</v>
      </c>
    </row>
    <row r="98" spans="1:91" s="6" customFormat="1" ht="16.5" customHeight="1" x14ac:dyDescent="0.2">
      <c r="A98" s="70" t="s">
        <v>81</v>
      </c>
      <c r="B98" s="71"/>
      <c r="C98" s="72"/>
      <c r="D98" s="166" t="s">
        <v>94</v>
      </c>
      <c r="E98" s="166"/>
      <c r="F98" s="166"/>
      <c r="G98" s="166"/>
      <c r="H98" s="166"/>
      <c r="I98" s="73"/>
      <c r="J98" s="166" t="s">
        <v>95</v>
      </c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72">
        <f>'205 - Místnost č.205'!J30</f>
        <v>0</v>
      </c>
      <c r="AH98" s="173"/>
      <c r="AI98" s="173"/>
      <c r="AJ98" s="173"/>
      <c r="AK98" s="173"/>
      <c r="AL98" s="173"/>
      <c r="AM98" s="173"/>
      <c r="AN98" s="172">
        <f t="shared" si="0"/>
        <v>0</v>
      </c>
      <c r="AO98" s="173"/>
      <c r="AP98" s="173"/>
      <c r="AQ98" s="74" t="s">
        <v>84</v>
      </c>
      <c r="AR98" s="71"/>
      <c r="AS98" s="75">
        <v>0</v>
      </c>
      <c r="AT98" s="76">
        <f t="shared" si="1"/>
        <v>0</v>
      </c>
      <c r="AU98" s="77">
        <f>'205 - Místnost č.205'!P122</f>
        <v>0</v>
      </c>
      <c r="AV98" s="76">
        <f>'205 - Místnost č.205'!J33</f>
        <v>0</v>
      </c>
      <c r="AW98" s="76">
        <f>'205 - Místnost č.205'!J34</f>
        <v>0</v>
      </c>
      <c r="AX98" s="76">
        <f>'205 - Místnost č.205'!J35</f>
        <v>0</v>
      </c>
      <c r="AY98" s="76">
        <f>'205 - Místnost č.205'!J36</f>
        <v>0</v>
      </c>
      <c r="AZ98" s="76">
        <f>'205 - Místnost č.205'!F33</f>
        <v>0</v>
      </c>
      <c r="BA98" s="76">
        <f>'205 - Místnost č.205'!F34</f>
        <v>0</v>
      </c>
      <c r="BB98" s="76">
        <f>'205 - Místnost č.205'!F35</f>
        <v>0</v>
      </c>
      <c r="BC98" s="76">
        <f>'205 - Místnost č.205'!F36</f>
        <v>0</v>
      </c>
      <c r="BD98" s="78">
        <f>'205 - Místnost č.205'!F37</f>
        <v>0</v>
      </c>
      <c r="BT98" s="79" t="s">
        <v>85</v>
      </c>
      <c r="BV98" s="79" t="s">
        <v>79</v>
      </c>
      <c r="BW98" s="79" t="s">
        <v>96</v>
      </c>
      <c r="BX98" s="79" t="s">
        <v>4</v>
      </c>
      <c r="CL98" s="79" t="s">
        <v>1</v>
      </c>
      <c r="CM98" s="79" t="s">
        <v>87</v>
      </c>
    </row>
    <row r="99" spans="1:91" s="6" customFormat="1" ht="16.5" customHeight="1" x14ac:dyDescent="0.2">
      <c r="A99" s="70" t="s">
        <v>81</v>
      </c>
      <c r="B99" s="71"/>
      <c r="C99" s="72"/>
      <c r="D99" s="166" t="s">
        <v>97</v>
      </c>
      <c r="E99" s="166"/>
      <c r="F99" s="166"/>
      <c r="G99" s="166"/>
      <c r="H99" s="166"/>
      <c r="I99" s="73"/>
      <c r="J99" s="166" t="s">
        <v>98</v>
      </c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72">
        <f>'206 - Místnost č.206'!J30</f>
        <v>0</v>
      </c>
      <c r="AH99" s="173"/>
      <c r="AI99" s="173"/>
      <c r="AJ99" s="173"/>
      <c r="AK99" s="173"/>
      <c r="AL99" s="173"/>
      <c r="AM99" s="173"/>
      <c r="AN99" s="172">
        <f t="shared" si="0"/>
        <v>0</v>
      </c>
      <c r="AO99" s="173"/>
      <c r="AP99" s="173"/>
      <c r="AQ99" s="74" t="s">
        <v>84</v>
      </c>
      <c r="AR99" s="71"/>
      <c r="AS99" s="75">
        <v>0</v>
      </c>
      <c r="AT99" s="76">
        <f t="shared" si="1"/>
        <v>0</v>
      </c>
      <c r="AU99" s="77">
        <f>'206 - Místnost č.206'!P125</f>
        <v>0</v>
      </c>
      <c r="AV99" s="76">
        <f>'206 - Místnost č.206'!J33</f>
        <v>0</v>
      </c>
      <c r="AW99" s="76">
        <f>'206 - Místnost č.206'!J34</f>
        <v>0</v>
      </c>
      <c r="AX99" s="76">
        <f>'206 - Místnost č.206'!J35</f>
        <v>0</v>
      </c>
      <c r="AY99" s="76">
        <f>'206 - Místnost č.206'!J36</f>
        <v>0</v>
      </c>
      <c r="AZ99" s="76">
        <f>'206 - Místnost č.206'!F33</f>
        <v>0</v>
      </c>
      <c r="BA99" s="76">
        <f>'206 - Místnost č.206'!F34</f>
        <v>0</v>
      </c>
      <c r="BB99" s="76">
        <f>'206 - Místnost č.206'!F35</f>
        <v>0</v>
      </c>
      <c r="BC99" s="76">
        <f>'206 - Místnost č.206'!F36</f>
        <v>0</v>
      </c>
      <c r="BD99" s="78">
        <f>'206 - Místnost č.206'!F37</f>
        <v>0</v>
      </c>
      <c r="BT99" s="79" t="s">
        <v>85</v>
      </c>
      <c r="BV99" s="79" t="s">
        <v>79</v>
      </c>
      <c r="BW99" s="79" t="s">
        <v>99</v>
      </c>
      <c r="BX99" s="79" t="s">
        <v>4</v>
      </c>
      <c r="CL99" s="79" t="s">
        <v>1</v>
      </c>
      <c r="CM99" s="79" t="s">
        <v>87</v>
      </c>
    </row>
    <row r="100" spans="1:91" s="6" customFormat="1" ht="16.5" customHeight="1" x14ac:dyDescent="0.2">
      <c r="A100" s="70" t="s">
        <v>81</v>
      </c>
      <c r="B100" s="71"/>
      <c r="C100" s="72"/>
      <c r="D100" s="166" t="s">
        <v>100</v>
      </c>
      <c r="E100" s="166"/>
      <c r="F100" s="166"/>
      <c r="G100" s="166"/>
      <c r="H100" s="166"/>
      <c r="I100" s="73"/>
      <c r="J100" s="166" t="s">
        <v>101</v>
      </c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72">
        <f>'207 - Místnost č.207'!J30</f>
        <v>0</v>
      </c>
      <c r="AH100" s="173"/>
      <c r="AI100" s="173"/>
      <c r="AJ100" s="173"/>
      <c r="AK100" s="173"/>
      <c r="AL100" s="173"/>
      <c r="AM100" s="173"/>
      <c r="AN100" s="172">
        <f t="shared" si="0"/>
        <v>0</v>
      </c>
      <c r="AO100" s="173"/>
      <c r="AP100" s="173"/>
      <c r="AQ100" s="74" t="s">
        <v>84</v>
      </c>
      <c r="AR100" s="71"/>
      <c r="AS100" s="75">
        <v>0</v>
      </c>
      <c r="AT100" s="76">
        <f t="shared" si="1"/>
        <v>0</v>
      </c>
      <c r="AU100" s="77">
        <f>'207 - Místnost č.207'!P121</f>
        <v>0</v>
      </c>
      <c r="AV100" s="76">
        <f>'207 - Místnost č.207'!J33</f>
        <v>0</v>
      </c>
      <c r="AW100" s="76">
        <f>'207 - Místnost č.207'!J34</f>
        <v>0</v>
      </c>
      <c r="AX100" s="76">
        <f>'207 - Místnost č.207'!J35</f>
        <v>0</v>
      </c>
      <c r="AY100" s="76">
        <f>'207 - Místnost č.207'!J36</f>
        <v>0</v>
      </c>
      <c r="AZ100" s="76">
        <f>'207 - Místnost č.207'!F33</f>
        <v>0</v>
      </c>
      <c r="BA100" s="76">
        <f>'207 - Místnost č.207'!F34</f>
        <v>0</v>
      </c>
      <c r="BB100" s="76">
        <f>'207 - Místnost č.207'!F35</f>
        <v>0</v>
      </c>
      <c r="BC100" s="76">
        <f>'207 - Místnost č.207'!F36</f>
        <v>0</v>
      </c>
      <c r="BD100" s="78">
        <f>'207 - Místnost č.207'!F37</f>
        <v>0</v>
      </c>
      <c r="BT100" s="79" t="s">
        <v>85</v>
      </c>
      <c r="BV100" s="79" t="s">
        <v>79</v>
      </c>
      <c r="BW100" s="79" t="s">
        <v>102</v>
      </c>
      <c r="BX100" s="79" t="s">
        <v>4</v>
      </c>
      <c r="CL100" s="79" t="s">
        <v>1</v>
      </c>
      <c r="CM100" s="79" t="s">
        <v>87</v>
      </c>
    </row>
    <row r="101" spans="1:91" s="6" customFormat="1" ht="16.5" customHeight="1" x14ac:dyDescent="0.2">
      <c r="A101" s="70" t="s">
        <v>81</v>
      </c>
      <c r="B101" s="71"/>
      <c r="C101" s="72"/>
      <c r="D101" s="166" t="s">
        <v>103</v>
      </c>
      <c r="E101" s="166"/>
      <c r="F101" s="166"/>
      <c r="G101" s="166"/>
      <c r="H101" s="166"/>
      <c r="I101" s="73"/>
      <c r="J101" s="166" t="s">
        <v>104</v>
      </c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72">
        <f>'208 - Místnost č.208'!J30</f>
        <v>0</v>
      </c>
      <c r="AH101" s="173"/>
      <c r="AI101" s="173"/>
      <c r="AJ101" s="173"/>
      <c r="AK101" s="173"/>
      <c r="AL101" s="173"/>
      <c r="AM101" s="173"/>
      <c r="AN101" s="172">
        <f t="shared" si="0"/>
        <v>0</v>
      </c>
      <c r="AO101" s="173"/>
      <c r="AP101" s="173"/>
      <c r="AQ101" s="74" t="s">
        <v>84</v>
      </c>
      <c r="AR101" s="71"/>
      <c r="AS101" s="75">
        <v>0</v>
      </c>
      <c r="AT101" s="76">
        <f t="shared" si="1"/>
        <v>0</v>
      </c>
      <c r="AU101" s="77">
        <f>'208 - Místnost č.208'!P122</f>
        <v>0</v>
      </c>
      <c r="AV101" s="76">
        <f>'208 - Místnost č.208'!J33</f>
        <v>0</v>
      </c>
      <c r="AW101" s="76">
        <f>'208 - Místnost č.208'!J34</f>
        <v>0</v>
      </c>
      <c r="AX101" s="76">
        <f>'208 - Místnost č.208'!J35</f>
        <v>0</v>
      </c>
      <c r="AY101" s="76">
        <f>'208 - Místnost č.208'!J36</f>
        <v>0</v>
      </c>
      <c r="AZ101" s="76">
        <f>'208 - Místnost č.208'!F33</f>
        <v>0</v>
      </c>
      <c r="BA101" s="76">
        <f>'208 - Místnost č.208'!F34</f>
        <v>0</v>
      </c>
      <c r="BB101" s="76">
        <f>'208 - Místnost č.208'!F35</f>
        <v>0</v>
      </c>
      <c r="BC101" s="76">
        <f>'208 - Místnost č.208'!F36</f>
        <v>0</v>
      </c>
      <c r="BD101" s="78">
        <f>'208 - Místnost č.208'!F37</f>
        <v>0</v>
      </c>
      <c r="BT101" s="79" t="s">
        <v>85</v>
      </c>
      <c r="BV101" s="79" t="s">
        <v>79</v>
      </c>
      <c r="BW101" s="79" t="s">
        <v>105</v>
      </c>
      <c r="BX101" s="79" t="s">
        <v>4</v>
      </c>
      <c r="CL101" s="79" t="s">
        <v>1</v>
      </c>
      <c r="CM101" s="79" t="s">
        <v>87</v>
      </c>
    </row>
    <row r="102" spans="1:91" s="6" customFormat="1" ht="16.5" customHeight="1" x14ac:dyDescent="0.2">
      <c r="A102" s="70" t="s">
        <v>81</v>
      </c>
      <c r="B102" s="71"/>
      <c r="C102" s="72"/>
      <c r="D102" s="166" t="s">
        <v>106</v>
      </c>
      <c r="E102" s="166"/>
      <c r="F102" s="166"/>
      <c r="G102" s="166"/>
      <c r="H102" s="166"/>
      <c r="I102" s="73"/>
      <c r="J102" s="166" t="s">
        <v>107</v>
      </c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72">
        <f>'209 - Místnost č.209'!J30</f>
        <v>0</v>
      </c>
      <c r="AH102" s="173"/>
      <c r="AI102" s="173"/>
      <c r="AJ102" s="173"/>
      <c r="AK102" s="173"/>
      <c r="AL102" s="173"/>
      <c r="AM102" s="173"/>
      <c r="AN102" s="172">
        <f t="shared" si="0"/>
        <v>0</v>
      </c>
      <c r="AO102" s="173"/>
      <c r="AP102" s="173"/>
      <c r="AQ102" s="74" t="s">
        <v>84</v>
      </c>
      <c r="AR102" s="71"/>
      <c r="AS102" s="75">
        <v>0</v>
      </c>
      <c r="AT102" s="76">
        <f t="shared" si="1"/>
        <v>0</v>
      </c>
      <c r="AU102" s="77">
        <f>'209 - Místnost č.209'!P125</f>
        <v>0</v>
      </c>
      <c r="AV102" s="76">
        <f>'209 - Místnost č.209'!J33</f>
        <v>0</v>
      </c>
      <c r="AW102" s="76">
        <f>'209 - Místnost č.209'!J34</f>
        <v>0</v>
      </c>
      <c r="AX102" s="76">
        <f>'209 - Místnost č.209'!J35</f>
        <v>0</v>
      </c>
      <c r="AY102" s="76">
        <f>'209 - Místnost č.209'!J36</f>
        <v>0</v>
      </c>
      <c r="AZ102" s="76">
        <f>'209 - Místnost č.209'!F33</f>
        <v>0</v>
      </c>
      <c r="BA102" s="76">
        <f>'209 - Místnost č.209'!F34</f>
        <v>0</v>
      </c>
      <c r="BB102" s="76">
        <f>'209 - Místnost č.209'!F35</f>
        <v>0</v>
      </c>
      <c r="BC102" s="76">
        <f>'209 - Místnost č.209'!F36</f>
        <v>0</v>
      </c>
      <c r="BD102" s="78">
        <f>'209 - Místnost č.209'!F37</f>
        <v>0</v>
      </c>
      <c r="BT102" s="79" t="s">
        <v>85</v>
      </c>
      <c r="BV102" s="79" t="s">
        <v>79</v>
      </c>
      <c r="BW102" s="79" t="s">
        <v>108</v>
      </c>
      <c r="BX102" s="79" t="s">
        <v>4</v>
      </c>
      <c r="CL102" s="79" t="s">
        <v>1</v>
      </c>
      <c r="CM102" s="79" t="s">
        <v>87</v>
      </c>
    </row>
    <row r="103" spans="1:91" s="6" customFormat="1" ht="16.5" customHeight="1" x14ac:dyDescent="0.2">
      <c r="A103" s="70" t="s">
        <v>81</v>
      </c>
      <c r="B103" s="71"/>
      <c r="C103" s="72"/>
      <c r="D103" s="166" t="s">
        <v>109</v>
      </c>
      <c r="E103" s="166"/>
      <c r="F103" s="166"/>
      <c r="G103" s="166"/>
      <c r="H103" s="166"/>
      <c r="I103" s="73"/>
      <c r="J103" s="166" t="s">
        <v>110</v>
      </c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72">
        <f>'210 - Místnost č.210'!J30</f>
        <v>0</v>
      </c>
      <c r="AH103" s="173"/>
      <c r="AI103" s="173"/>
      <c r="AJ103" s="173"/>
      <c r="AK103" s="173"/>
      <c r="AL103" s="173"/>
      <c r="AM103" s="173"/>
      <c r="AN103" s="172">
        <f t="shared" si="0"/>
        <v>0</v>
      </c>
      <c r="AO103" s="173"/>
      <c r="AP103" s="173"/>
      <c r="AQ103" s="74" t="s">
        <v>84</v>
      </c>
      <c r="AR103" s="71"/>
      <c r="AS103" s="75">
        <v>0</v>
      </c>
      <c r="AT103" s="76">
        <f t="shared" si="1"/>
        <v>0</v>
      </c>
      <c r="AU103" s="77">
        <f>'210 - Místnost č.210'!P121</f>
        <v>0</v>
      </c>
      <c r="AV103" s="76">
        <f>'210 - Místnost č.210'!J33</f>
        <v>0</v>
      </c>
      <c r="AW103" s="76">
        <f>'210 - Místnost č.210'!J34</f>
        <v>0</v>
      </c>
      <c r="AX103" s="76">
        <f>'210 - Místnost č.210'!J35</f>
        <v>0</v>
      </c>
      <c r="AY103" s="76">
        <f>'210 - Místnost č.210'!J36</f>
        <v>0</v>
      </c>
      <c r="AZ103" s="76">
        <f>'210 - Místnost č.210'!F33</f>
        <v>0</v>
      </c>
      <c r="BA103" s="76">
        <f>'210 - Místnost č.210'!F34</f>
        <v>0</v>
      </c>
      <c r="BB103" s="76">
        <f>'210 - Místnost č.210'!F35</f>
        <v>0</v>
      </c>
      <c r="BC103" s="76">
        <f>'210 - Místnost č.210'!F36</f>
        <v>0</v>
      </c>
      <c r="BD103" s="78">
        <f>'210 - Místnost č.210'!F37</f>
        <v>0</v>
      </c>
      <c r="BT103" s="79" t="s">
        <v>85</v>
      </c>
      <c r="BV103" s="79" t="s">
        <v>79</v>
      </c>
      <c r="BW103" s="79" t="s">
        <v>111</v>
      </c>
      <c r="BX103" s="79" t="s">
        <v>4</v>
      </c>
      <c r="CL103" s="79" t="s">
        <v>1</v>
      </c>
      <c r="CM103" s="79" t="s">
        <v>87</v>
      </c>
    </row>
    <row r="104" spans="1:91" s="6" customFormat="1" ht="16.5" customHeight="1" x14ac:dyDescent="0.2">
      <c r="A104" s="70" t="s">
        <v>81</v>
      </c>
      <c r="B104" s="71"/>
      <c r="C104" s="72"/>
      <c r="D104" s="166" t="s">
        <v>112</v>
      </c>
      <c r="E104" s="166"/>
      <c r="F104" s="166"/>
      <c r="G104" s="166"/>
      <c r="H104" s="166"/>
      <c r="I104" s="73"/>
      <c r="J104" s="166" t="s">
        <v>113</v>
      </c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72">
        <f>'211 - Místnost č.211'!J30</f>
        <v>0</v>
      </c>
      <c r="AH104" s="173"/>
      <c r="AI104" s="173"/>
      <c r="AJ104" s="173"/>
      <c r="AK104" s="173"/>
      <c r="AL104" s="173"/>
      <c r="AM104" s="173"/>
      <c r="AN104" s="172">
        <f t="shared" si="0"/>
        <v>0</v>
      </c>
      <c r="AO104" s="173"/>
      <c r="AP104" s="173"/>
      <c r="AQ104" s="74" t="s">
        <v>84</v>
      </c>
      <c r="AR104" s="71"/>
      <c r="AS104" s="75">
        <v>0</v>
      </c>
      <c r="AT104" s="76">
        <f t="shared" si="1"/>
        <v>0</v>
      </c>
      <c r="AU104" s="77">
        <f>'211 - Místnost č.211'!P122</f>
        <v>0</v>
      </c>
      <c r="AV104" s="76">
        <f>'211 - Místnost č.211'!J33</f>
        <v>0</v>
      </c>
      <c r="AW104" s="76">
        <f>'211 - Místnost č.211'!J34</f>
        <v>0</v>
      </c>
      <c r="AX104" s="76">
        <f>'211 - Místnost č.211'!J35</f>
        <v>0</v>
      </c>
      <c r="AY104" s="76">
        <f>'211 - Místnost č.211'!J36</f>
        <v>0</v>
      </c>
      <c r="AZ104" s="76">
        <f>'211 - Místnost č.211'!F33</f>
        <v>0</v>
      </c>
      <c r="BA104" s="76">
        <f>'211 - Místnost č.211'!F34</f>
        <v>0</v>
      </c>
      <c r="BB104" s="76">
        <f>'211 - Místnost č.211'!F35</f>
        <v>0</v>
      </c>
      <c r="BC104" s="76">
        <f>'211 - Místnost č.211'!F36</f>
        <v>0</v>
      </c>
      <c r="BD104" s="78">
        <f>'211 - Místnost č.211'!F37</f>
        <v>0</v>
      </c>
      <c r="BT104" s="79" t="s">
        <v>85</v>
      </c>
      <c r="BV104" s="79" t="s">
        <v>79</v>
      </c>
      <c r="BW104" s="79" t="s">
        <v>114</v>
      </c>
      <c r="BX104" s="79" t="s">
        <v>4</v>
      </c>
      <c r="CL104" s="79" t="s">
        <v>1</v>
      </c>
      <c r="CM104" s="79" t="s">
        <v>87</v>
      </c>
    </row>
    <row r="105" spans="1:91" s="6" customFormat="1" ht="16.5" customHeight="1" x14ac:dyDescent="0.2">
      <c r="A105" s="70" t="s">
        <v>81</v>
      </c>
      <c r="B105" s="71"/>
      <c r="C105" s="72"/>
      <c r="D105" s="166" t="s">
        <v>115</v>
      </c>
      <c r="E105" s="166"/>
      <c r="F105" s="166"/>
      <c r="G105" s="166"/>
      <c r="H105" s="166"/>
      <c r="I105" s="73"/>
      <c r="J105" s="166" t="s">
        <v>116</v>
      </c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72">
        <f>'212 - Místnost č.212'!J30</f>
        <v>0</v>
      </c>
      <c r="AH105" s="173"/>
      <c r="AI105" s="173"/>
      <c r="AJ105" s="173"/>
      <c r="AK105" s="173"/>
      <c r="AL105" s="173"/>
      <c r="AM105" s="173"/>
      <c r="AN105" s="172">
        <f t="shared" si="0"/>
        <v>0</v>
      </c>
      <c r="AO105" s="173"/>
      <c r="AP105" s="173"/>
      <c r="AQ105" s="74" t="s">
        <v>84</v>
      </c>
      <c r="AR105" s="71"/>
      <c r="AS105" s="75">
        <v>0</v>
      </c>
      <c r="AT105" s="76">
        <f t="shared" si="1"/>
        <v>0</v>
      </c>
      <c r="AU105" s="77">
        <f>'212 - Místnost č.212'!P125</f>
        <v>0</v>
      </c>
      <c r="AV105" s="76">
        <f>'212 - Místnost č.212'!J33</f>
        <v>0</v>
      </c>
      <c r="AW105" s="76">
        <f>'212 - Místnost č.212'!J34</f>
        <v>0</v>
      </c>
      <c r="AX105" s="76">
        <f>'212 - Místnost č.212'!J35</f>
        <v>0</v>
      </c>
      <c r="AY105" s="76">
        <f>'212 - Místnost č.212'!J36</f>
        <v>0</v>
      </c>
      <c r="AZ105" s="76">
        <f>'212 - Místnost č.212'!F33</f>
        <v>0</v>
      </c>
      <c r="BA105" s="76">
        <f>'212 - Místnost č.212'!F34</f>
        <v>0</v>
      </c>
      <c r="BB105" s="76">
        <f>'212 - Místnost č.212'!F35</f>
        <v>0</v>
      </c>
      <c r="BC105" s="76">
        <f>'212 - Místnost č.212'!F36</f>
        <v>0</v>
      </c>
      <c r="BD105" s="78">
        <f>'212 - Místnost č.212'!F37</f>
        <v>0</v>
      </c>
      <c r="BT105" s="79" t="s">
        <v>85</v>
      </c>
      <c r="BV105" s="79" t="s">
        <v>79</v>
      </c>
      <c r="BW105" s="79" t="s">
        <v>117</v>
      </c>
      <c r="BX105" s="79" t="s">
        <v>4</v>
      </c>
      <c r="CL105" s="79" t="s">
        <v>1</v>
      </c>
      <c r="CM105" s="79" t="s">
        <v>87</v>
      </c>
    </row>
    <row r="106" spans="1:91" s="6" customFormat="1" ht="16.5" customHeight="1" x14ac:dyDescent="0.2">
      <c r="A106" s="70" t="s">
        <v>81</v>
      </c>
      <c r="B106" s="71"/>
      <c r="C106" s="72"/>
      <c r="D106" s="166" t="s">
        <v>118</v>
      </c>
      <c r="E106" s="166"/>
      <c r="F106" s="166"/>
      <c r="G106" s="166"/>
      <c r="H106" s="166"/>
      <c r="I106" s="73"/>
      <c r="J106" s="166" t="s">
        <v>119</v>
      </c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72">
        <f>'213 - Místnost č.213'!J30</f>
        <v>0</v>
      </c>
      <c r="AH106" s="173"/>
      <c r="AI106" s="173"/>
      <c r="AJ106" s="173"/>
      <c r="AK106" s="173"/>
      <c r="AL106" s="173"/>
      <c r="AM106" s="173"/>
      <c r="AN106" s="172">
        <f t="shared" si="0"/>
        <v>0</v>
      </c>
      <c r="AO106" s="173"/>
      <c r="AP106" s="173"/>
      <c r="AQ106" s="74" t="s">
        <v>84</v>
      </c>
      <c r="AR106" s="71"/>
      <c r="AS106" s="75">
        <v>0</v>
      </c>
      <c r="AT106" s="76">
        <f t="shared" si="1"/>
        <v>0</v>
      </c>
      <c r="AU106" s="77">
        <f>'213 - Místnost č.213'!P120</f>
        <v>0</v>
      </c>
      <c r="AV106" s="76">
        <f>'213 - Místnost č.213'!J33</f>
        <v>0</v>
      </c>
      <c r="AW106" s="76">
        <f>'213 - Místnost č.213'!J34</f>
        <v>0</v>
      </c>
      <c r="AX106" s="76">
        <f>'213 - Místnost č.213'!J35</f>
        <v>0</v>
      </c>
      <c r="AY106" s="76">
        <f>'213 - Místnost č.213'!J36</f>
        <v>0</v>
      </c>
      <c r="AZ106" s="76">
        <f>'213 - Místnost č.213'!F33</f>
        <v>0</v>
      </c>
      <c r="BA106" s="76">
        <f>'213 - Místnost č.213'!F34</f>
        <v>0</v>
      </c>
      <c r="BB106" s="76">
        <f>'213 - Místnost č.213'!F35</f>
        <v>0</v>
      </c>
      <c r="BC106" s="76">
        <f>'213 - Místnost č.213'!F36</f>
        <v>0</v>
      </c>
      <c r="BD106" s="78">
        <f>'213 - Místnost č.213'!F37</f>
        <v>0</v>
      </c>
      <c r="BT106" s="79" t="s">
        <v>85</v>
      </c>
      <c r="BV106" s="79" t="s">
        <v>79</v>
      </c>
      <c r="BW106" s="79" t="s">
        <v>120</v>
      </c>
      <c r="BX106" s="79" t="s">
        <v>4</v>
      </c>
      <c r="CL106" s="79" t="s">
        <v>1</v>
      </c>
      <c r="CM106" s="79" t="s">
        <v>87</v>
      </c>
    </row>
    <row r="107" spans="1:91" s="6" customFormat="1" ht="16.5" customHeight="1" x14ac:dyDescent="0.2">
      <c r="A107" s="70" t="s">
        <v>81</v>
      </c>
      <c r="B107" s="71"/>
      <c r="C107" s="72"/>
      <c r="D107" s="166" t="s">
        <v>121</v>
      </c>
      <c r="E107" s="166"/>
      <c r="F107" s="166"/>
      <c r="G107" s="166"/>
      <c r="H107" s="166"/>
      <c r="I107" s="73"/>
      <c r="J107" s="166" t="s">
        <v>122</v>
      </c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72">
        <f>'214 - Místnost č.214'!J30</f>
        <v>0</v>
      </c>
      <c r="AH107" s="173"/>
      <c r="AI107" s="173"/>
      <c r="AJ107" s="173"/>
      <c r="AK107" s="173"/>
      <c r="AL107" s="173"/>
      <c r="AM107" s="173"/>
      <c r="AN107" s="172">
        <f t="shared" si="0"/>
        <v>0</v>
      </c>
      <c r="AO107" s="173"/>
      <c r="AP107" s="173"/>
      <c r="AQ107" s="74" t="s">
        <v>84</v>
      </c>
      <c r="AR107" s="71"/>
      <c r="AS107" s="75">
        <v>0</v>
      </c>
      <c r="AT107" s="76">
        <f t="shared" si="1"/>
        <v>0</v>
      </c>
      <c r="AU107" s="77">
        <f>'214 - Místnost č.214'!P124</f>
        <v>0</v>
      </c>
      <c r="AV107" s="76">
        <f>'214 - Místnost č.214'!J33</f>
        <v>0</v>
      </c>
      <c r="AW107" s="76">
        <f>'214 - Místnost č.214'!J34</f>
        <v>0</v>
      </c>
      <c r="AX107" s="76">
        <f>'214 - Místnost č.214'!J35</f>
        <v>0</v>
      </c>
      <c r="AY107" s="76">
        <f>'214 - Místnost č.214'!J36</f>
        <v>0</v>
      </c>
      <c r="AZ107" s="76">
        <f>'214 - Místnost č.214'!F33</f>
        <v>0</v>
      </c>
      <c r="BA107" s="76">
        <f>'214 - Místnost č.214'!F34</f>
        <v>0</v>
      </c>
      <c r="BB107" s="76">
        <f>'214 - Místnost č.214'!F35</f>
        <v>0</v>
      </c>
      <c r="BC107" s="76">
        <f>'214 - Místnost č.214'!F36</f>
        <v>0</v>
      </c>
      <c r="BD107" s="78">
        <f>'214 - Místnost č.214'!F37</f>
        <v>0</v>
      </c>
      <c r="BT107" s="79" t="s">
        <v>85</v>
      </c>
      <c r="BV107" s="79" t="s">
        <v>79</v>
      </c>
      <c r="BW107" s="79" t="s">
        <v>123</v>
      </c>
      <c r="BX107" s="79" t="s">
        <v>4</v>
      </c>
      <c r="CL107" s="79" t="s">
        <v>1</v>
      </c>
      <c r="CM107" s="79" t="s">
        <v>87</v>
      </c>
    </row>
    <row r="108" spans="1:91" s="6" customFormat="1" ht="16.5" customHeight="1" x14ac:dyDescent="0.2">
      <c r="A108" s="70" t="s">
        <v>81</v>
      </c>
      <c r="B108" s="71"/>
      <c r="C108" s="72"/>
      <c r="D108" s="166" t="s">
        <v>124</v>
      </c>
      <c r="E108" s="166"/>
      <c r="F108" s="166"/>
      <c r="G108" s="166"/>
      <c r="H108" s="166"/>
      <c r="I108" s="73"/>
      <c r="J108" s="166" t="s">
        <v>125</v>
      </c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72">
        <f>'215 - Místnost č.215'!J30</f>
        <v>0</v>
      </c>
      <c r="AH108" s="173"/>
      <c r="AI108" s="173"/>
      <c r="AJ108" s="173"/>
      <c r="AK108" s="173"/>
      <c r="AL108" s="173"/>
      <c r="AM108" s="173"/>
      <c r="AN108" s="172">
        <f t="shared" si="0"/>
        <v>0</v>
      </c>
      <c r="AO108" s="173"/>
      <c r="AP108" s="173"/>
      <c r="AQ108" s="74" t="s">
        <v>84</v>
      </c>
      <c r="AR108" s="71"/>
      <c r="AS108" s="75">
        <v>0</v>
      </c>
      <c r="AT108" s="76">
        <f t="shared" si="1"/>
        <v>0</v>
      </c>
      <c r="AU108" s="77">
        <f>'215 - Místnost č.215'!P122</f>
        <v>0</v>
      </c>
      <c r="AV108" s="76">
        <f>'215 - Místnost č.215'!J33</f>
        <v>0</v>
      </c>
      <c r="AW108" s="76">
        <f>'215 - Místnost č.215'!J34</f>
        <v>0</v>
      </c>
      <c r="AX108" s="76">
        <f>'215 - Místnost č.215'!J35</f>
        <v>0</v>
      </c>
      <c r="AY108" s="76">
        <f>'215 - Místnost č.215'!J36</f>
        <v>0</v>
      </c>
      <c r="AZ108" s="76">
        <f>'215 - Místnost č.215'!F33</f>
        <v>0</v>
      </c>
      <c r="BA108" s="76">
        <f>'215 - Místnost č.215'!F34</f>
        <v>0</v>
      </c>
      <c r="BB108" s="76">
        <f>'215 - Místnost č.215'!F35</f>
        <v>0</v>
      </c>
      <c r="BC108" s="76">
        <f>'215 - Místnost č.215'!F36</f>
        <v>0</v>
      </c>
      <c r="BD108" s="78">
        <f>'215 - Místnost č.215'!F37</f>
        <v>0</v>
      </c>
      <c r="BT108" s="79" t="s">
        <v>85</v>
      </c>
      <c r="BV108" s="79" t="s">
        <v>79</v>
      </c>
      <c r="BW108" s="79" t="s">
        <v>126</v>
      </c>
      <c r="BX108" s="79" t="s">
        <v>4</v>
      </c>
      <c r="CL108" s="79" t="s">
        <v>1</v>
      </c>
      <c r="CM108" s="79" t="s">
        <v>87</v>
      </c>
    </row>
    <row r="109" spans="1:91" s="6" customFormat="1" ht="16.5" customHeight="1" x14ac:dyDescent="0.2">
      <c r="A109" s="70" t="s">
        <v>81</v>
      </c>
      <c r="B109" s="71"/>
      <c r="C109" s="72"/>
      <c r="D109" s="166" t="s">
        <v>127</v>
      </c>
      <c r="E109" s="166"/>
      <c r="F109" s="166"/>
      <c r="G109" s="166"/>
      <c r="H109" s="166"/>
      <c r="I109" s="73"/>
      <c r="J109" s="166" t="s">
        <v>128</v>
      </c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72">
        <f>'302 - Místnost č.302'!J30</f>
        <v>0</v>
      </c>
      <c r="AH109" s="173"/>
      <c r="AI109" s="173"/>
      <c r="AJ109" s="173"/>
      <c r="AK109" s="173"/>
      <c r="AL109" s="173"/>
      <c r="AM109" s="173"/>
      <c r="AN109" s="172">
        <f t="shared" si="0"/>
        <v>0</v>
      </c>
      <c r="AO109" s="173"/>
      <c r="AP109" s="173"/>
      <c r="AQ109" s="74" t="s">
        <v>84</v>
      </c>
      <c r="AR109" s="71"/>
      <c r="AS109" s="75">
        <v>0</v>
      </c>
      <c r="AT109" s="76">
        <f t="shared" si="1"/>
        <v>0</v>
      </c>
      <c r="AU109" s="77">
        <f>'302 - Místnost č.302'!P122</f>
        <v>0</v>
      </c>
      <c r="AV109" s="76">
        <f>'302 - Místnost č.302'!J33</f>
        <v>0</v>
      </c>
      <c r="AW109" s="76">
        <f>'302 - Místnost č.302'!J34</f>
        <v>0</v>
      </c>
      <c r="AX109" s="76">
        <f>'302 - Místnost č.302'!J35</f>
        <v>0</v>
      </c>
      <c r="AY109" s="76">
        <f>'302 - Místnost č.302'!J36</f>
        <v>0</v>
      </c>
      <c r="AZ109" s="76">
        <f>'302 - Místnost č.302'!F33</f>
        <v>0</v>
      </c>
      <c r="BA109" s="76">
        <f>'302 - Místnost č.302'!F34</f>
        <v>0</v>
      </c>
      <c r="BB109" s="76">
        <f>'302 - Místnost č.302'!F35</f>
        <v>0</v>
      </c>
      <c r="BC109" s="76">
        <f>'302 - Místnost č.302'!F36</f>
        <v>0</v>
      </c>
      <c r="BD109" s="78">
        <f>'302 - Místnost č.302'!F37</f>
        <v>0</v>
      </c>
      <c r="BT109" s="79" t="s">
        <v>85</v>
      </c>
      <c r="BV109" s="79" t="s">
        <v>79</v>
      </c>
      <c r="BW109" s="79" t="s">
        <v>129</v>
      </c>
      <c r="BX109" s="79" t="s">
        <v>4</v>
      </c>
      <c r="CL109" s="79" t="s">
        <v>1</v>
      </c>
      <c r="CM109" s="79" t="s">
        <v>87</v>
      </c>
    </row>
    <row r="110" spans="1:91" s="6" customFormat="1" ht="16.5" customHeight="1" x14ac:dyDescent="0.2">
      <c r="A110" s="70" t="s">
        <v>81</v>
      </c>
      <c r="B110" s="71"/>
      <c r="C110" s="72"/>
      <c r="D110" s="166" t="s">
        <v>130</v>
      </c>
      <c r="E110" s="166"/>
      <c r="F110" s="166"/>
      <c r="G110" s="166"/>
      <c r="H110" s="166"/>
      <c r="I110" s="73"/>
      <c r="J110" s="166" t="s">
        <v>131</v>
      </c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72">
        <f>'303 - Místnost č.303'!J30</f>
        <v>0</v>
      </c>
      <c r="AH110" s="173"/>
      <c r="AI110" s="173"/>
      <c r="AJ110" s="173"/>
      <c r="AK110" s="173"/>
      <c r="AL110" s="173"/>
      <c r="AM110" s="173"/>
      <c r="AN110" s="172">
        <f t="shared" si="0"/>
        <v>0</v>
      </c>
      <c r="AO110" s="173"/>
      <c r="AP110" s="173"/>
      <c r="AQ110" s="74" t="s">
        <v>84</v>
      </c>
      <c r="AR110" s="71"/>
      <c r="AS110" s="75">
        <v>0</v>
      </c>
      <c r="AT110" s="76">
        <f t="shared" si="1"/>
        <v>0</v>
      </c>
      <c r="AU110" s="77">
        <f>'303 - Místnost č.303'!P125</f>
        <v>0</v>
      </c>
      <c r="AV110" s="76">
        <f>'303 - Místnost č.303'!J33</f>
        <v>0</v>
      </c>
      <c r="AW110" s="76">
        <f>'303 - Místnost č.303'!J34</f>
        <v>0</v>
      </c>
      <c r="AX110" s="76">
        <f>'303 - Místnost č.303'!J35</f>
        <v>0</v>
      </c>
      <c r="AY110" s="76">
        <f>'303 - Místnost č.303'!J36</f>
        <v>0</v>
      </c>
      <c r="AZ110" s="76">
        <f>'303 - Místnost č.303'!F33</f>
        <v>0</v>
      </c>
      <c r="BA110" s="76">
        <f>'303 - Místnost č.303'!F34</f>
        <v>0</v>
      </c>
      <c r="BB110" s="76">
        <f>'303 - Místnost č.303'!F35</f>
        <v>0</v>
      </c>
      <c r="BC110" s="76">
        <f>'303 - Místnost č.303'!F36</f>
        <v>0</v>
      </c>
      <c r="BD110" s="78">
        <f>'303 - Místnost č.303'!F37</f>
        <v>0</v>
      </c>
      <c r="BT110" s="79" t="s">
        <v>85</v>
      </c>
      <c r="BV110" s="79" t="s">
        <v>79</v>
      </c>
      <c r="BW110" s="79" t="s">
        <v>132</v>
      </c>
      <c r="BX110" s="79" t="s">
        <v>4</v>
      </c>
      <c r="CL110" s="79" t="s">
        <v>1</v>
      </c>
      <c r="CM110" s="79" t="s">
        <v>87</v>
      </c>
    </row>
    <row r="111" spans="1:91" s="6" customFormat="1" ht="16.5" customHeight="1" x14ac:dyDescent="0.2">
      <c r="A111" s="70" t="s">
        <v>81</v>
      </c>
      <c r="B111" s="71"/>
      <c r="C111" s="72"/>
      <c r="D111" s="166" t="s">
        <v>133</v>
      </c>
      <c r="E111" s="166"/>
      <c r="F111" s="166"/>
      <c r="G111" s="166"/>
      <c r="H111" s="166"/>
      <c r="I111" s="73"/>
      <c r="J111" s="166" t="s">
        <v>134</v>
      </c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72">
        <f>'304 - Místnost č.304'!J30</f>
        <v>0</v>
      </c>
      <c r="AH111" s="173"/>
      <c r="AI111" s="173"/>
      <c r="AJ111" s="173"/>
      <c r="AK111" s="173"/>
      <c r="AL111" s="173"/>
      <c r="AM111" s="173"/>
      <c r="AN111" s="172">
        <f t="shared" si="0"/>
        <v>0</v>
      </c>
      <c r="AO111" s="173"/>
      <c r="AP111" s="173"/>
      <c r="AQ111" s="74" t="s">
        <v>84</v>
      </c>
      <c r="AR111" s="71"/>
      <c r="AS111" s="75">
        <v>0</v>
      </c>
      <c r="AT111" s="76">
        <f t="shared" si="1"/>
        <v>0</v>
      </c>
      <c r="AU111" s="77">
        <f>'304 - Místnost č.304'!P121</f>
        <v>0</v>
      </c>
      <c r="AV111" s="76">
        <f>'304 - Místnost č.304'!J33</f>
        <v>0</v>
      </c>
      <c r="AW111" s="76">
        <f>'304 - Místnost č.304'!J34</f>
        <v>0</v>
      </c>
      <c r="AX111" s="76">
        <f>'304 - Místnost č.304'!J35</f>
        <v>0</v>
      </c>
      <c r="AY111" s="76">
        <f>'304 - Místnost č.304'!J36</f>
        <v>0</v>
      </c>
      <c r="AZ111" s="76">
        <f>'304 - Místnost č.304'!F33</f>
        <v>0</v>
      </c>
      <c r="BA111" s="76">
        <f>'304 - Místnost č.304'!F34</f>
        <v>0</v>
      </c>
      <c r="BB111" s="76">
        <f>'304 - Místnost č.304'!F35</f>
        <v>0</v>
      </c>
      <c r="BC111" s="76">
        <f>'304 - Místnost č.304'!F36</f>
        <v>0</v>
      </c>
      <c r="BD111" s="78">
        <f>'304 - Místnost č.304'!F37</f>
        <v>0</v>
      </c>
      <c r="BT111" s="79" t="s">
        <v>85</v>
      </c>
      <c r="BV111" s="79" t="s">
        <v>79</v>
      </c>
      <c r="BW111" s="79" t="s">
        <v>135</v>
      </c>
      <c r="BX111" s="79" t="s">
        <v>4</v>
      </c>
      <c r="CL111" s="79" t="s">
        <v>1</v>
      </c>
      <c r="CM111" s="79" t="s">
        <v>87</v>
      </c>
    </row>
    <row r="112" spans="1:91" s="6" customFormat="1" ht="16.5" customHeight="1" x14ac:dyDescent="0.2">
      <c r="A112" s="70" t="s">
        <v>81</v>
      </c>
      <c r="B112" s="71"/>
      <c r="C112" s="72"/>
      <c r="D112" s="166" t="s">
        <v>136</v>
      </c>
      <c r="E112" s="166"/>
      <c r="F112" s="166"/>
      <c r="G112" s="166"/>
      <c r="H112" s="166"/>
      <c r="I112" s="73"/>
      <c r="J112" s="166" t="s">
        <v>137</v>
      </c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72">
        <f>'305 - Místnost č.305'!J30</f>
        <v>0</v>
      </c>
      <c r="AH112" s="173"/>
      <c r="AI112" s="173"/>
      <c r="AJ112" s="173"/>
      <c r="AK112" s="173"/>
      <c r="AL112" s="173"/>
      <c r="AM112" s="173"/>
      <c r="AN112" s="172">
        <f t="shared" si="0"/>
        <v>0</v>
      </c>
      <c r="AO112" s="173"/>
      <c r="AP112" s="173"/>
      <c r="AQ112" s="74" t="s">
        <v>84</v>
      </c>
      <c r="AR112" s="71"/>
      <c r="AS112" s="75">
        <v>0</v>
      </c>
      <c r="AT112" s="76">
        <f t="shared" si="1"/>
        <v>0</v>
      </c>
      <c r="AU112" s="77">
        <f>'305 - Místnost č.305'!P122</f>
        <v>0</v>
      </c>
      <c r="AV112" s="76">
        <f>'305 - Místnost č.305'!J33</f>
        <v>0</v>
      </c>
      <c r="AW112" s="76">
        <f>'305 - Místnost č.305'!J34</f>
        <v>0</v>
      </c>
      <c r="AX112" s="76">
        <f>'305 - Místnost č.305'!J35</f>
        <v>0</v>
      </c>
      <c r="AY112" s="76">
        <f>'305 - Místnost č.305'!J36</f>
        <v>0</v>
      </c>
      <c r="AZ112" s="76">
        <f>'305 - Místnost č.305'!F33</f>
        <v>0</v>
      </c>
      <c r="BA112" s="76">
        <f>'305 - Místnost č.305'!F34</f>
        <v>0</v>
      </c>
      <c r="BB112" s="76">
        <f>'305 - Místnost č.305'!F35</f>
        <v>0</v>
      </c>
      <c r="BC112" s="76">
        <f>'305 - Místnost č.305'!F36</f>
        <v>0</v>
      </c>
      <c r="BD112" s="78">
        <f>'305 - Místnost č.305'!F37</f>
        <v>0</v>
      </c>
      <c r="BT112" s="79" t="s">
        <v>85</v>
      </c>
      <c r="BV112" s="79" t="s">
        <v>79</v>
      </c>
      <c r="BW112" s="79" t="s">
        <v>138</v>
      </c>
      <c r="BX112" s="79" t="s">
        <v>4</v>
      </c>
      <c r="CL112" s="79" t="s">
        <v>1</v>
      </c>
      <c r="CM112" s="79" t="s">
        <v>87</v>
      </c>
    </row>
    <row r="113" spans="1:91" s="6" customFormat="1" ht="16.5" customHeight="1" x14ac:dyDescent="0.2">
      <c r="A113" s="70" t="s">
        <v>81</v>
      </c>
      <c r="B113" s="71"/>
      <c r="C113" s="72"/>
      <c r="D113" s="166" t="s">
        <v>139</v>
      </c>
      <c r="E113" s="166"/>
      <c r="F113" s="166"/>
      <c r="G113" s="166"/>
      <c r="H113" s="166"/>
      <c r="I113" s="73"/>
      <c r="J113" s="166" t="s">
        <v>140</v>
      </c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72">
        <f>'306 - Místnost č.306'!J30</f>
        <v>0</v>
      </c>
      <c r="AH113" s="173"/>
      <c r="AI113" s="173"/>
      <c r="AJ113" s="173"/>
      <c r="AK113" s="173"/>
      <c r="AL113" s="173"/>
      <c r="AM113" s="173"/>
      <c r="AN113" s="172">
        <f t="shared" si="0"/>
        <v>0</v>
      </c>
      <c r="AO113" s="173"/>
      <c r="AP113" s="173"/>
      <c r="AQ113" s="74" t="s">
        <v>84</v>
      </c>
      <c r="AR113" s="71"/>
      <c r="AS113" s="75">
        <v>0</v>
      </c>
      <c r="AT113" s="76">
        <f t="shared" si="1"/>
        <v>0</v>
      </c>
      <c r="AU113" s="77">
        <f>'306 - Místnost č.306'!P125</f>
        <v>0</v>
      </c>
      <c r="AV113" s="76">
        <f>'306 - Místnost č.306'!J33</f>
        <v>0</v>
      </c>
      <c r="AW113" s="76">
        <f>'306 - Místnost č.306'!J34</f>
        <v>0</v>
      </c>
      <c r="AX113" s="76">
        <f>'306 - Místnost č.306'!J35</f>
        <v>0</v>
      </c>
      <c r="AY113" s="76">
        <f>'306 - Místnost č.306'!J36</f>
        <v>0</v>
      </c>
      <c r="AZ113" s="76">
        <f>'306 - Místnost č.306'!F33</f>
        <v>0</v>
      </c>
      <c r="BA113" s="76">
        <f>'306 - Místnost č.306'!F34</f>
        <v>0</v>
      </c>
      <c r="BB113" s="76">
        <f>'306 - Místnost č.306'!F35</f>
        <v>0</v>
      </c>
      <c r="BC113" s="76">
        <f>'306 - Místnost č.306'!F36</f>
        <v>0</v>
      </c>
      <c r="BD113" s="78">
        <f>'306 - Místnost č.306'!F37</f>
        <v>0</v>
      </c>
      <c r="BT113" s="79" t="s">
        <v>85</v>
      </c>
      <c r="BV113" s="79" t="s">
        <v>79</v>
      </c>
      <c r="BW113" s="79" t="s">
        <v>141</v>
      </c>
      <c r="BX113" s="79" t="s">
        <v>4</v>
      </c>
      <c r="CL113" s="79" t="s">
        <v>1</v>
      </c>
      <c r="CM113" s="79" t="s">
        <v>87</v>
      </c>
    </row>
    <row r="114" spans="1:91" s="6" customFormat="1" ht="16.5" customHeight="1" x14ac:dyDescent="0.2">
      <c r="A114" s="70" t="s">
        <v>81</v>
      </c>
      <c r="B114" s="71"/>
      <c r="C114" s="72"/>
      <c r="D114" s="166" t="s">
        <v>142</v>
      </c>
      <c r="E114" s="166"/>
      <c r="F114" s="166"/>
      <c r="G114" s="166"/>
      <c r="H114" s="166"/>
      <c r="I114" s="73"/>
      <c r="J114" s="166" t="s">
        <v>143</v>
      </c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72">
        <f>'307 - Místnost č.307'!J30</f>
        <v>0</v>
      </c>
      <c r="AH114" s="173"/>
      <c r="AI114" s="173"/>
      <c r="AJ114" s="173"/>
      <c r="AK114" s="173"/>
      <c r="AL114" s="173"/>
      <c r="AM114" s="173"/>
      <c r="AN114" s="172">
        <f t="shared" si="0"/>
        <v>0</v>
      </c>
      <c r="AO114" s="173"/>
      <c r="AP114" s="173"/>
      <c r="AQ114" s="74" t="s">
        <v>84</v>
      </c>
      <c r="AR114" s="71"/>
      <c r="AS114" s="75">
        <v>0</v>
      </c>
      <c r="AT114" s="76">
        <f t="shared" si="1"/>
        <v>0</v>
      </c>
      <c r="AU114" s="77">
        <f>'307 - Místnost č.307'!P121</f>
        <v>0</v>
      </c>
      <c r="AV114" s="76">
        <f>'307 - Místnost č.307'!J33</f>
        <v>0</v>
      </c>
      <c r="AW114" s="76">
        <f>'307 - Místnost č.307'!J34</f>
        <v>0</v>
      </c>
      <c r="AX114" s="76">
        <f>'307 - Místnost č.307'!J35</f>
        <v>0</v>
      </c>
      <c r="AY114" s="76">
        <f>'307 - Místnost č.307'!J36</f>
        <v>0</v>
      </c>
      <c r="AZ114" s="76">
        <f>'307 - Místnost č.307'!F33</f>
        <v>0</v>
      </c>
      <c r="BA114" s="76">
        <f>'307 - Místnost č.307'!F34</f>
        <v>0</v>
      </c>
      <c r="BB114" s="76">
        <f>'307 - Místnost č.307'!F35</f>
        <v>0</v>
      </c>
      <c r="BC114" s="76">
        <f>'307 - Místnost č.307'!F36</f>
        <v>0</v>
      </c>
      <c r="BD114" s="78">
        <f>'307 - Místnost č.307'!F37</f>
        <v>0</v>
      </c>
      <c r="BT114" s="79" t="s">
        <v>85</v>
      </c>
      <c r="BV114" s="79" t="s">
        <v>79</v>
      </c>
      <c r="BW114" s="79" t="s">
        <v>144</v>
      </c>
      <c r="BX114" s="79" t="s">
        <v>4</v>
      </c>
      <c r="CL114" s="79" t="s">
        <v>1</v>
      </c>
      <c r="CM114" s="79" t="s">
        <v>87</v>
      </c>
    </row>
    <row r="115" spans="1:91" s="6" customFormat="1" ht="16.5" customHeight="1" x14ac:dyDescent="0.2">
      <c r="A115" s="70" t="s">
        <v>81</v>
      </c>
      <c r="B115" s="71"/>
      <c r="C115" s="72"/>
      <c r="D115" s="166" t="s">
        <v>145</v>
      </c>
      <c r="E115" s="166"/>
      <c r="F115" s="166"/>
      <c r="G115" s="166"/>
      <c r="H115" s="166"/>
      <c r="I115" s="73"/>
      <c r="J115" s="166" t="s">
        <v>146</v>
      </c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72">
        <f>'308 - Místnost č.308'!J30</f>
        <v>0</v>
      </c>
      <c r="AH115" s="173"/>
      <c r="AI115" s="173"/>
      <c r="AJ115" s="173"/>
      <c r="AK115" s="173"/>
      <c r="AL115" s="173"/>
      <c r="AM115" s="173"/>
      <c r="AN115" s="172">
        <f t="shared" si="0"/>
        <v>0</v>
      </c>
      <c r="AO115" s="173"/>
      <c r="AP115" s="173"/>
      <c r="AQ115" s="74" t="s">
        <v>84</v>
      </c>
      <c r="AR115" s="71"/>
      <c r="AS115" s="75">
        <v>0</v>
      </c>
      <c r="AT115" s="76">
        <f t="shared" si="1"/>
        <v>0</v>
      </c>
      <c r="AU115" s="77">
        <f>'308 - Místnost č.308'!P122</f>
        <v>0</v>
      </c>
      <c r="AV115" s="76">
        <f>'308 - Místnost č.308'!J33</f>
        <v>0</v>
      </c>
      <c r="AW115" s="76">
        <f>'308 - Místnost č.308'!J34</f>
        <v>0</v>
      </c>
      <c r="AX115" s="76">
        <f>'308 - Místnost č.308'!J35</f>
        <v>0</v>
      </c>
      <c r="AY115" s="76">
        <f>'308 - Místnost č.308'!J36</f>
        <v>0</v>
      </c>
      <c r="AZ115" s="76">
        <f>'308 - Místnost č.308'!F33</f>
        <v>0</v>
      </c>
      <c r="BA115" s="76">
        <f>'308 - Místnost č.308'!F34</f>
        <v>0</v>
      </c>
      <c r="BB115" s="76">
        <f>'308 - Místnost č.308'!F35</f>
        <v>0</v>
      </c>
      <c r="BC115" s="76">
        <f>'308 - Místnost č.308'!F36</f>
        <v>0</v>
      </c>
      <c r="BD115" s="78">
        <f>'308 - Místnost č.308'!F37</f>
        <v>0</v>
      </c>
      <c r="BT115" s="79" t="s">
        <v>85</v>
      </c>
      <c r="BV115" s="79" t="s">
        <v>79</v>
      </c>
      <c r="BW115" s="79" t="s">
        <v>147</v>
      </c>
      <c r="BX115" s="79" t="s">
        <v>4</v>
      </c>
      <c r="CL115" s="79" t="s">
        <v>1</v>
      </c>
      <c r="CM115" s="79" t="s">
        <v>87</v>
      </c>
    </row>
    <row r="116" spans="1:91" s="6" customFormat="1" ht="16.5" customHeight="1" x14ac:dyDescent="0.2">
      <c r="A116" s="70" t="s">
        <v>81</v>
      </c>
      <c r="B116" s="71"/>
      <c r="C116" s="72"/>
      <c r="D116" s="166" t="s">
        <v>148</v>
      </c>
      <c r="E116" s="166"/>
      <c r="F116" s="166"/>
      <c r="G116" s="166"/>
      <c r="H116" s="166"/>
      <c r="I116" s="73"/>
      <c r="J116" s="166" t="s">
        <v>149</v>
      </c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72">
        <f>'309 - Místnost č.309'!J30</f>
        <v>0</v>
      </c>
      <c r="AH116" s="173"/>
      <c r="AI116" s="173"/>
      <c r="AJ116" s="173"/>
      <c r="AK116" s="173"/>
      <c r="AL116" s="173"/>
      <c r="AM116" s="173"/>
      <c r="AN116" s="172">
        <f t="shared" si="0"/>
        <v>0</v>
      </c>
      <c r="AO116" s="173"/>
      <c r="AP116" s="173"/>
      <c r="AQ116" s="74" t="s">
        <v>84</v>
      </c>
      <c r="AR116" s="71"/>
      <c r="AS116" s="75">
        <v>0</v>
      </c>
      <c r="AT116" s="76">
        <f t="shared" si="1"/>
        <v>0</v>
      </c>
      <c r="AU116" s="77">
        <f>'309 - Místnost č.309'!P125</f>
        <v>0</v>
      </c>
      <c r="AV116" s="76">
        <f>'309 - Místnost č.309'!J33</f>
        <v>0</v>
      </c>
      <c r="AW116" s="76">
        <f>'309 - Místnost č.309'!J34</f>
        <v>0</v>
      </c>
      <c r="AX116" s="76">
        <f>'309 - Místnost č.309'!J35</f>
        <v>0</v>
      </c>
      <c r="AY116" s="76">
        <f>'309 - Místnost č.309'!J36</f>
        <v>0</v>
      </c>
      <c r="AZ116" s="76">
        <f>'309 - Místnost č.309'!F33</f>
        <v>0</v>
      </c>
      <c r="BA116" s="76">
        <f>'309 - Místnost č.309'!F34</f>
        <v>0</v>
      </c>
      <c r="BB116" s="76">
        <f>'309 - Místnost č.309'!F35</f>
        <v>0</v>
      </c>
      <c r="BC116" s="76">
        <f>'309 - Místnost č.309'!F36</f>
        <v>0</v>
      </c>
      <c r="BD116" s="78">
        <f>'309 - Místnost č.309'!F37</f>
        <v>0</v>
      </c>
      <c r="BT116" s="79" t="s">
        <v>85</v>
      </c>
      <c r="BV116" s="79" t="s">
        <v>79</v>
      </c>
      <c r="BW116" s="79" t="s">
        <v>150</v>
      </c>
      <c r="BX116" s="79" t="s">
        <v>4</v>
      </c>
      <c r="CL116" s="79" t="s">
        <v>1</v>
      </c>
      <c r="CM116" s="79" t="s">
        <v>87</v>
      </c>
    </row>
    <row r="117" spans="1:91" s="6" customFormat="1" ht="16.5" customHeight="1" x14ac:dyDescent="0.2">
      <c r="A117" s="70" t="s">
        <v>81</v>
      </c>
      <c r="B117" s="71"/>
      <c r="C117" s="72"/>
      <c r="D117" s="166" t="s">
        <v>151</v>
      </c>
      <c r="E117" s="166"/>
      <c r="F117" s="166"/>
      <c r="G117" s="166"/>
      <c r="H117" s="166"/>
      <c r="I117" s="73"/>
      <c r="J117" s="166" t="s">
        <v>152</v>
      </c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72">
        <f>'310 - Místnost č.310'!J30</f>
        <v>0</v>
      </c>
      <c r="AH117" s="173"/>
      <c r="AI117" s="173"/>
      <c r="AJ117" s="173"/>
      <c r="AK117" s="173"/>
      <c r="AL117" s="173"/>
      <c r="AM117" s="173"/>
      <c r="AN117" s="172">
        <f t="shared" si="0"/>
        <v>0</v>
      </c>
      <c r="AO117" s="173"/>
      <c r="AP117" s="173"/>
      <c r="AQ117" s="74" t="s">
        <v>84</v>
      </c>
      <c r="AR117" s="71"/>
      <c r="AS117" s="75">
        <v>0</v>
      </c>
      <c r="AT117" s="76">
        <f t="shared" si="1"/>
        <v>0</v>
      </c>
      <c r="AU117" s="77">
        <f>'310 - Místnost č.310'!P121</f>
        <v>0</v>
      </c>
      <c r="AV117" s="76">
        <f>'310 - Místnost č.310'!J33</f>
        <v>0</v>
      </c>
      <c r="AW117" s="76">
        <f>'310 - Místnost č.310'!J34</f>
        <v>0</v>
      </c>
      <c r="AX117" s="76">
        <f>'310 - Místnost č.310'!J35</f>
        <v>0</v>
      </c>
      <c r="AY117" s="76">
        <f>'310 - Místnost č.310'!J36</f>
        <v>0</v>
      </c>
      <c r="AZ117" s="76">
        <f>'310 - Místnost č.310'!F33</f>
        <v>0</v>
      </c>
      <c r="BA117" s="76">
        <f>'310 - Místnost č.310'!F34</f>
        <v>0</v>
      </c>
      <c r="BB117" s="76">
        <f>'310 - Místnost č.310'!F35</f>
        <v>0</v>
      </c>
      <c r="BC117" s="76">
        <f>'310 - Místnost č.310'!F36</f>
        <v>0</v>
      </c>
      <c r="BD117" s="78">
        <f>'310 - Místnost č.310'!F37</f>
        <v>0</v>
      </c>
      <c r="BT117" s="79" t="s">
        <v>85</v>
      </c>
      <c r="BV117" s="79" t="s">
        <v>79</v>
      </c>
      <c r="BW117" s="79" t="s">
        <v>153</v>
      </c>
      <c r="BX117" s="79" t="s">
        <v>4</v>
      </c>
      <c r="CL117" s="79" t="s">
        <v>1</v>
      </c>
      <c r="CM117" s="79" t="s">
        <v>87</v>
      </c>
    </row>
    <row r="118" spans="1:91" s="6" customFormat="1" ht="16.5" customHeight="1" x14ac:dyDescent="0.2">
      <c r="A118" s="70" t="s">
        <v>81</v>
      </c>
      <c r="B118" s="71"/>
      <c r="C118" s="72"/>
      <c r="D118" s="166" t="s">
        <v>154</v>
      </c>
      <c r="E118" s="166"/>
      <c r="F118" s="166"/>
      <c r="G118" s="166"/>
      <c r="H118" s="166"/>
      <c r="I118" s="73"/>
      <c r="J118" s="166" t="s">
        <v>155</v>
      </c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72">
        <f>'311 - Místnost č.311'!J30</f>
        <v>0</v>
      </c>
      <c r="AH118" s="173"/>
      <c r="AI118" s="173"/>
      <c r="AJ118" s="173"/>
      <c r="AK118" s="173"/>
      <c r="AL118" s="173"/>
      <c r="AM118" s="173"/>
      <c r="AN118" s="172">
        <f t="shared" si="0"/>
        <v>0</v>
      </c>
      <c r="AO118" s="173"/>
      <c r="AP118" s="173"/>
      <c r="AQ118" s="74" t="s">
        <v>84</v>
      </c>
      <c r="AR118" s="71"/>
      <c r="AS118" s="75">
        <v>0</v>
      </c>
      <c r="AT118" s="76">
        <f t="shared" si="1"/>
        <v>0</v>
      </c>
      <c r="AU118" s="77">
        <f>'311 - Místnost č.311'!P122</f>
        <v>0</v>
      </c>
      <c r="AV118" s="76">
        <f>'311 - Místnost č.311'!J33</f>
        <v>0</v>
      </c>
      <c r="AW118" s="76">
        <f>'311 - Místnost č.311'!J34</f>
        <v>0</v>
      </c>
      <c r="AX118" s="76">
        <f>'311 - Místnost č.311'!J35</f>
        <v>0</v>
      </c>
      <c r="AY118" s="76">
        <f>'311 - Místnost č.311'!J36</f>
        <v>0</v>
      </c>
      <c r="AZ118" s="76">
        <f>'311 - Místnost č.311'!F33</f>
        <v>0</v>
      </c>
      <c r="BA118" s="76">
        <f>'311 - Místnost č.311'!F34</f>
        <v>0</v>
      </c>
      <c r="BB118" s="76">
        <f>'311 - Místnost č.311'!F35</f>
        <v>0</v>
      </c>
      <c r="BC118" s="76">
        <f>'311 - Místnost č.311'!F36</f>
        <v>0</v>
      </c>
      <c r="BD118" s="78">
        <f>'311 - Místnost č.311'!F37</f>
        <v>0</v>
      </c>
      <c r="BT118" s="79" t="s">
        <v>85</v>
      </c>
      <c r="BV118" s="79" t="s">
        <v>79</v>
      </c>
      <c r="BW118" s="79" t="s">
        <v>156</v>
      </c>
      <c r="BX118" s="79" t="s">
        <v>4</v>
      </c>
      <c r="CL118" s="79" t="s">
        <v>1</v>
      </c>
      <c r="CM118" s="79" t="s">
        <v>87</v>
      </c>
    </row>
    <row r="119" spans="1:91" s="6" customFormat="1" ht="16.5" customHeight="1" x14ac:dyDescent="0.2">
      <c r="A119" s="70" t="s">
        <v>81</v>
      </c>
      <c r="B119" s="71"/>
      <c r="C119" s="72"/>
      <c r="D119" s="166" t="s">
        <v>157</v>
      </c>
      <c r="E119" s="166"/>
      <c r="F119" s="166"/>
      <c r="G119" s="166"/>
      <c r="H119" s="166"/>
      <c r="I119" s="73"/>
      <c r="J119" s="166" t="s">
        <v>158</v>
      </c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72">
        <f>'312 - Místnost č.312'!J30</f>
        <v>0</v>
      </c>
      <c r="AH119" s="173"/>
      <c r="AI119" s="173"/>
      <c r="AJ119" s="173"/>
      <c r="AK119" s="173"/>
      <c r="AL119" s="173"/>
      <c r="AM119" s="173"/>
      <c r="AN119" s="172">
        <f t="shared" si="0"/>
        <v>0</v>
      </c>
      <c r="AO119" s="173"/>
      <c r="AP119" s="173"/>
      <c r="AQ119" s="74" t="s">
        <v>84</v>
      </c>
      <c r="AR119" s="71"/>
      <c r="AS119" s="75">
        <v>0</v>
      </c>
      <c r="AT119" s="76">
        <f t="shared" si="1"/>
        <v>0</v>
      </c>
      <c r="AU119" s="77">
        <f>'312 - Místnost č.312'!P125</f>
        <v>0</v>
      </c>
      <c r="AV119" s="76">
        <f>'312 - Místnost č.312'!J33</f>
        <v>0</v>
      </c>
      <c r="AW119" s="76">
        <f>'312 - Místnost č.312'!J34</f>
        <v>0</v>
      </c>
      <c r="AX119" s="76">
        <f>'312 - Místnost č.312'!J35</f>
        <v>0</v>
      </c>
      <c r="AY119" s="76">
        <f>'312 - Místnost č.312'!J36</f>
        <v>0</v>
      </c>
      <c r="AZ119" s="76">
        <f>'312 - Místnost č.312'!F33</f>
        <v>0</v>
      </c>
      <c r="BA119" s="76">
        <f>'312 - Místnost č.312'!F34</f>
        <v>0</v>
      </c>
      <c r="BB119" s="76">
        <f>'312 - Místnost č.312'!F35</f>
        <v>0</v>
      </c>
      <c r="BC119" s="76">
        <f>'312 - Místnost č.312'!F36</f>
        <v>0</v>
      </c>
      <c r="BD119" s="78">
        <f>'312 - Místnost č.312'!F37</f>
        <v>0</v>
      </c>
      <c r="BT119" s="79" t="s">
        <v>85</v>
      </c>
      <c r="BV119" s="79" t="s">
        <v>79</v>
      </c>
      <c r="BW119" s="79" t="s">
        <v>159</v>
      </c>
      <c r="BX119" s="79" t="s">
        <v>4</v>
      </c>
      <c r="CL119" s="79" t="s">
        <v>1</v>
      </c>
      <c r="CM119" s="79" t="s">
        <v>87</v>
      </c>
    </row>
    <row r="120" spans="1:91" s="6" customFormat="1" ht="16.5" customHeight="1" x14ac:dyDescent="0.2">
      <c r="A120" s="70" t="s">
        <v>81</v>
      </c>
      <c r="B120" s="71"/>
      <c r="C120" s="72"/>
      <c r="D120" s="166" t="s">
        <v>160</v>
      </c>
      <c r="E120" s="166"/>
      <c r="F120" s="166"/>
      <c r="G120" s="166"/>
      <c r="H120" s="166"/>
      <c r="I120" s="73"/>
      <c r="J120" s="166" t="s">
        <v>161</v>
      </c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72">
        <f>'313 - Místnost č.313'!J30</f>
        <v>0</v>
      </c>
      <c r="AH120" s="173"/>
      <c r="AI120" s="173"/>
      <c r="AJ120" s="173"/>
      <c r="AK120" s="173"/>
      <c r="AL120" s="173"/>
      <c r="AM120" s="173"/>
      <c r="AN120" s="172">
        <f t="shared" si="0"/>
        <v>0</v>
      </c>
      <c r="AO120" s="173"/>
      <c r="AP120" s="173"/>
      <c r="AQ120" s="74" t="s">
        <v>84</v>
      </c>
      <c r="AR120" s="71"/>
      <c r="AS120" s="75">
        <v>0</v>
      </c>
      <c r="AT120" s="76">
        <f t="shared" si="1"/>
        <v>0</v>
      </c>
      <c r="AU120" s="77">
        <f>'313 - Místnost č.313'!P120</f>
        <v>0</v>
      </c>
      <c r="AV120" s="76">
        <f>'313 - Místnost č.313'!J33</f>
        <v>0</v>
      </c>
      <c r="AW120" s="76">
        <f>'313 - Místnost č.313'!J34</f>
        <v>0</v>
      </c>
      <c r="AX120" s="76">
        <f>'313 - Místnost č.313'!J35</f>
        <v>0</v>
      </c>
      <c r="AY120" s="76">
        <f>'313 - Místnost č.313'!J36</f>
        <v>0</v>
      </c>
      <c r="AZ120" s="76">
        <f>'313 - Místnost č.313'!F33</f>
        <v>0</v>
      </c>
      <c r="BA120" s="76">
        <f>'313 - Místnost č.313'!F34</f>
        <v>0</v>
      </c>
      <c r="BB120" s="76">
        <f>'313 - Místnost č.313'!F35</f>
        <v>0</v>
      </c>
      <c r="BC120" s="76">
        <f>'313 - Místnost č.313'!F36</f>
        <v>0</v>
      </c>
      <c r="BD120" s="78">
        <f>'313 - Místnost č.313'!F37</f>
        <v>0</v>
      </c>
      <c r="BT120" s="79" t="s">
        <v>85</v>
      </c>
      <c r="BV120" s="79" t="s">
        <v>79</v>
      </c>
      <c r="BW120" s="79" t="s">
        <v>162</v>
      </c>
      <c r="BX120" s="79" t="s">
        <v>4</v>
      </c>
      <c r="CL120" s="79" t="s">
        <v>1</v>
      </c>
      <c r="CM120" s="79" t="s">
        <v>87</v>
      </c>
    </row>
    <row r="121" spans="1:91" s="6" customFormat="1" ht="16.5" customHeight="1" x14ac:dyDescent="0.2">
      <c r="A121" s="70" t="s">
        <v>81</v>
      </c>
      <c r="B121" s="71"/>
      <c r="C121" s="72"/>
      <c r="D121" s="166" t="s">
        <v>163</v>
      </c>
      <c r="E121" s="166"/>
      <c r="F121" s="166"/>
      <c r="G121" s="166"/>
      <c r="H121" s="166"/>
      <c r="I121" s="73"/>
      <c r="J121" s="166" t="s">
        <v>164</v>
      </c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72">
        <f>'314 - Místnost č.314'!J30</f>
        <v>0</v>
      </c>
      <c r="AH121" s="173"/>
      <c r="AI121" s="173"/>
      <c r="AJ121" s="173"/>
      <c r="AK121" s="173"/>
      <c r="AL121" s="173"/>
      <c r="AM121" s="173"/>
      <c r="AN121" s="172">
        <f t="shared" si="0"/>
        <v>0</v>
      </c>
      <c r="AO121" s="173"/>
      <c r="AP121" s="173"/>
      <c r="AQ121" s="74" t="s">
        <v>84</v>
      </c>
      <c r="AR121" s="71"/>
      <c r="AS121" s="75">
        <v>0</v>
      </c>
      <c r="AT121" s="76">
        <f t="shared" si="1"/>
        <v>0</v>
      </c>
      <c r="AU121" s="77">
        <f>'314 - Místnost č.314'!P124</f>
        <v>0</v>
      </c>
      <c r="AV121" s="76">
        <f>'314 - Místnost č.314'!J33</f>
        <v>0</v>
      </c>
      <c r="AW121" s="76">
        <f>'314 - Místnost č.314'!J34</f>
        <v>0</v>
      </c>
      <c r="AX121" s="76">
        <f>'314 - Místnost č.314'!J35</f>
        <v>0</v>
      </c>
      <c r="AY121" s="76">
        <f>'314 - Místnost č.314'!J36</f>
        <v>0</v>
      </c>
      <c r="AZ121" s="76">
        <f>'314 - Místnost č.314'!F33</f>
        <v>0</v>
      </c>
      <c r="BA121" s="76">
        <f>'314 - Místnost č.314'!F34</f>
        <v>0</v>
      </c>
      <c r="BB121" s="76">
        <f>'314 - Místnost č.314'!F35</f>
        <v>0</v>
      </c>
      <c r="BC121" s="76">
        <f>'314 - Místnost č.314'!F36</f>
        <v>0</v>
      </c>
      <c r="BD121" s="78">
        <f>'314 - Místnost č.314'!F37</f>
        <v>0</v>
      </c>
      <c r="BT121" s="79" t="s">
        <v>85</v>
      </c>
      <c r="BV121" s="79" t="s">
        <v>79</v>
      </c>
      <c r="BW121" s="79" t="s">
        <v>165</v>
      </c>
      <c r="BX121" s="79" t="s">
        <v>4</v>
      </c>
      <c r="CL121" s="79" t="s">
        <v>1</v>
      </c>
      <c r="CM121" s="79" t="s">
        <v>87</v>
      </c>
    </row>
    <row r="122" spans="1:91" s="6" customFormat="1" ht="16.5" customHeight="1" x14ac:dyDescent="0.2">
      <c r="A122" s="70" t="s">
        <v>81</v>
      </c>
      <c r="B122" s="71"/>
      <c r="C122" s="72"/>
      <c r="D122" s="166" t="s">
        <v>166</v>
      </c>
      <c r="E122" s="166"/>
      <c r="F122" s="166"/>
      <c r="G122" s="166"/>
      <c r="H122" s="166"/>
      <c r="I122" s="73"/>
      <c r="J122" s="166" t="s">
        <v>167</v>
      </c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72">
        <f>'315 - Místnost č.315'!J30</f>
        <v>0</v>
      </c>
      <c r="AH122" s="173"/>
      <c r="AI122" s="173"/>
      <c r="AJ122" s="173"/>
      <c r="AK122" s="173"/>
      <c r="AL122" s="173"/>
      <c r="AM122" s="173"/>
      <c r="AN122" s="172">
        <f t="shared" si="0"/>
        <v>0</v>
      </c>
      <c r="AO122" s="173"/>
      <c r="AP122" s="173"/>
      <c r="AQ122" s="74" t="s">
        <v>84</v>
      </c>
      <c r="AR122" s="71"/>
      <c r="AS122" s="75">
        <v>0</v>
      </c>
      <c r="AT122" s="76">
        <f t="shared" si="1"/>
        <v>0</v>
      </c>
      <c r="AU122" s="77">
        <f>'315 - Místnost č.315'!P122</f>
        <v>0</v>
      </c>
      <c r="AV122" s="76">
        <f>'315 - Místnost č.315'!J33</f>
        <v>0</v>
      </c>
      <c r="AW122" s="76">
        <f>'315 - Místnost č.315'!J34</f>
        <v>0</v>
      </c>
      <c r="AX122" s="76">
        <f>'315 - Místnost č.315'!J35</f>
        <v>0</v>
      </c>
      <c r="AY122" s="76">
        <f>'315 - Místnost č.315'!J36</f>
        <v>0</v>
      </c>
      <c r="AZ122" s="76">
        <f>'315 - Místnost č.315'!F33</f>
        <v>0</v>
      </c>
      <c r="BA122" s="76">
        <f>'315 - Místnost č.315'!F34</f>
        <v>0</v>
      </c>
      <c r="BB122" s="76">
        <f>'315 - Místnost č.315'!F35</f>
        <v>0</v>
      </c>
      <c r="BC122" s="76">
        <f>'315 - Místnost č.315'!F36</f>
        <v>0</v>
      </c>
      <c r="BD122" s="78">
        <f>'315 - Místnost č.315'!F37</f>
        <v>0</v>
      </c>
      <c r="BT122" s="79" t="s">
        <v>85</v>
      </c>
      <c r="BV122" s="79" t="s">
        <v>79</v>
      </c>
      <c r="BW122" s="79" t="s">
        <v>168</v>
      </c>
      <c r="BX122" s="79" t="s">
        <v>4</v>
      </c>
      <c r="CL122" s="79" t="s">
        <v>1</v>
      </c>
      <c r="CM122" s="79" t="s">
        <v>87</v>
      </c>
    </row>
    <row r="123" spans="1:91" s="6" customFormat="1" ht="16.5" customHeight="1" x14ac:dyDescent="0.2">
      <c r="A123" s="70" t="s">
        <v>81</v>
      </c>
      <c r="B123" s="71"/>
      <c r="C123" s="72"/>
      <c r="D123" s="166" t="s">
        <v>169</v>
      </c>
      <c r="E123" s="166"/>
      <c r="F123" s="166"/>
      <c r="G123" s="166"/>
      <c r="H123" s="166"/>
      <c r="I123" s="73"/>
      <c r="J123" s="166" t="s">
        <v>170</v>
      </c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72">
        <f>'CH 01 - Chodba 1.n.p.(ško...'!J30</f>
        <v>0</v>
      </c>
      <c r="AH123" s="173"/>
      <c r="AI123" s="173"/>
      <c r="AJ123" s="173"/>
      <c r="AK123" s="173"/>
      <c r="AL123" s="173"/>
      <c r="AM123" s="173"/>
      <c r="AN123" s="172">
        <f t="shared" si="0"/>
        <v>0</v>
      </c>
      <c r="AO123" s="173"/>
      <c r="AP123" s="173"/>
      <c r="AQ123" s="74" t="s">
        <v>84</v>
      </c>
      <c r="AR123" s="71"/>
      <c r="AS123" s="75">
        <v>0</v>
      </c>
      <c r="AT123" s="76">
        <f t="shared" si="1"/>
        <v>0</v>
      </c>
      <c r="AU123" s="77">
        <f>'CH 01 - Chodba 1.n.p.(ško...'!P122</f>
        <v>0</v>
      </c>
      <c r="AV123" s="76">
        <f>'CH 01 - Chodba 1.n.p.(ško...'!J33</f>
        <v>0</v>
      </c>
      <c r="AW123" s="76">
        <f>'CH 01 - Chodba 1.n.p.(ško...'!J34</f>
        <v>0</v>
      </c>
      <c r="AX123" s="76">
        <f>'CH 01 - Chodba 1.n.p.(ško...'!J35</f>
        <v>0</v>
      </c>
      <c r="AY123" s="76">
        <f>'CH 01 - Chodba 1.n.p.(ško...'!J36</f>
        <v>0</v>
      </c>
      <c r="AZ123" s="76">
        <f>'CH 01 - Chodba 1.n.p.(ško...'!F33</f>
        <v>0</v>
      </c>
      <c r="BA123" s="76">
        <f>'CH 01 - Chodba 1.n.p.(ško...'!F34</f>
        <v>0</v>
      </c>
      <c r="BB123" s="76">
        <f>'CH 01 - Chodba 1.n.p.(ško...'!F35</f>
        <v>0</v>
      </c>
      <c r="BC123" s="76">
        <f>'CH 01 - Chodba 1.n.p.(ško...'!F36</f>
        <v>0</v>
      </c>
      <c r="BD123" s="78">
        <f>'CH 01 - Chodba 1.n.p.(ško...'!F37</f>
        <v>0</v>
      </c>
      <c r="BT123" s="79" t="s">
        <v>85</v>
      </c>
      <c r="BV123" s="79" t="s">
        <v>79</v>
      </c>
      <c r="BW123" s="79" t="s">
        <v>171</v>
      </c>
      <c r="BX123" s="79" t="s">
        <v>4</v>
      </c>
      <c r="CL123" s="79" t="s">
        <v>1</v>
      </c>
      <c r="CM123" s="79" t="s">
        <v>87</v>
      </c>
    </row>
    <row r="124" spans="1:91" s="6" customFormat="1" ht="16.5" customHeight="1" x14ac:dyDescent="0.2">
      <c r="A124" s="70" t="s">
        <v>81</v>
      </c>
      <c r="B124" s="71"/>
      <c r="C124" s="72"/>
      <c r="D124" s="166" t="s">
        <v>172</v>
      </c>
      <c r="E124" s="166"/>
      <c r="F124" s="166"/>
      <c r="G124" s="166"/>
      <c r="H124" s="166"/>
      <c r="I124" s="73"/>
      <c r="J124" s="166" t="s">
        <v>173</v>
      </c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72">
        <f>'CH 02 - Chodba 2.n.p.'!J30</f>
        <v>0</v>
      </c>
      <c r="AH124" s="173"/>
      <c r="AI124" s="173"/>
      <c r="AJ124" s="173"/>
      <c r="AK124" s="173"/>
      <c r="AL124" s="173"/>
      <c r="AM124" s="173"/>
      <c r="AN124" s="172">
        <f t="shared" si="0"/>
        <v>0</v>
      </c>
      <c r="AO124" s="173"/>
      <c r="AP124" s="173"/>
      <c r="AQ124" s="74" t="s">
        <v>84</v>
      </c>
      <c r="AR124" s="71"/>
      <c r="AS124" s="75">
        <v>0</v>
      </c>
      <c r="AT124" s="76">
        <f t="shared" si="1"/>
        <v>0</v>
      </c>
      <c r="AU124" s="77">
        <f>'CH 02 - Chodba 2.n.p.'!P120</f>
        <v>0</v>
      </c>
      <c r="AV124" s="76">
        <f>'CH 02 - Chodba 2.n.p.'!J33</f>
        <v>0</v>
      </c>
      <c r="AW124" s="76">
        <f>'CH 02 - Chodba 2.n.p.'!J34</f>
        <v>0</v>
      </c>
      <c r="AX124" s="76">
        <f>'CH 02 - Chodba 2.n.p.'!J35</f>
        <v>0</v>
      </c>
      <c r="AY124" s="76">
        <f>'CH 02 - Chodba 2.n.p.'!J36</f>
        <v>0</v>
      </c>
      <c r="AZ124" s="76">
        <f>'CH 02 - Chodba 2.n.p.'!F33</f>
        <v>0</v>
      </c>
      <c r="BA124" s="76">
        <f>'CH 02 - Chodba 2.n.p.'!F34</f>
        <v>0</v>
      </c>
      <c r="BB124" s="76">
        <f>'CH 02 - Chodba 2.n.p.'!F35</f>
        <v>0</v>
      </c>
      <c r="BC124" s="76">
        <f>'CH 02 - Chodba 2.n.p.'!F36</f>
        <v>0</v>
      </c>
      <c r="BD124" s="78">
        <f>'CH 02 - Chodba 2.n.p.'!F37</f>
        <v>0</v>
      </c>
      <c r="BT124" s="79" t="s">
        <v>85</v>
      </c>
      <c r="BV124" s="79" t="s">
        <v>79</v>
      </c>
      <c r="BW124" s="79" t="s">
        <v>174</v>
      </c>
      <c r="BX124" s="79" t="s">
        <v>4</v>
      </c>
      <c r="CL124" s="79" t="s">
        <v>1</v>
      </c>
      <c r="CM124" s="79" t="s">
        <v>87</v>
      </c>
    </row>
    <row r="125" spans="1:91" s="6" customFormat="1" ht="16.5" customHeight="1" x14ac:dyDescent="0.2">
      <c r="A125" s="70" t="s">
        <v>81</v>
      </c>
      <c r="B125" s="71"/>
      <c r="C125" s="72"/>
      <c r="D125" s="166" t="s">
        <v>175</v>
      </c>
      <c r="E125" s="166"/>
      <c r="F125" s="166"/>
      <c r="G125" s="166"/>
      <c r="H125" s="166"/>
      <c r="I125" s="73"/>
      <c r="J125" s="166" t="s">
        <v>176</v>
      </c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72">
        <f>'CH 03 - Chodba 3.n.p.'!J30</f>
        <v>0</v>
      </c>
      <c r="AH125" s="173"/>
      <c r="AI125" s="173"/>
      <c r="AJ125" s="173"/>
      <c r="AK125" s="173"/>
      <c r="AL125" s="173"/>
      <c r="AM125" s="173"/>
      <c r="AN125" s="172">
        <f t="shared" si="0"/>
        <v>0</v>
      </c>
      <c r="AO125" s="173"/>
      <c r="AP125" s="173"/>
      <c r="AQ125" s="74" t="s">
        <v>84</v>
      </c>
      <c r="AR125" s="71"/>
      <c r="AS125" s="75">
        <v>0</v>
      </c>
      <c r="AT125" s="76">
        <f t="shared" si="1"/>
        <v>0</v>
      </c>
      <c r="AU125" s="77">
        <f>'CH 03 - Chodba 3.n.p.'!P120</f>
        <v>0</v>
      </c>
      <c r="AV125" s="76">
        <f>'CH 03 - Chodba 3.n.p.'!J33</f>
        <v>0</v>
      </c>
      <c r="AW125" s="76">
        <f>'CH 03 - Chodba 3.n.p.'!J34</f>
        <v>0</v>
      </c>
      <c r="AX125" s="76">
        <f>'CH 03 - Chodba 3.n.p.'!J35</f>
        <v>0</v>
      </c>
      <c r="AY125" s="76">
        <f>'CH 03 - Chodba 3.n.p.'!J36</f>
        <v>0</v>
      </c>
      <c r="AZ125" s="76">
        <f>'CH 03 - Chodba 3.n.p.'!F33</f>
        <v>0</v>
      </c>
      <c r="BA125" s="76">
        <f>'CH 03 - Chodba 3.n.p.'!F34</f>
        <v>0</v>
      </c>
      <c r="BB125" s="76">
        <f>'CH 03 - Chodba 3.n.p.'!F35</f>
        <v>0</v>
      </c>
      <c r="BC125" s="76">
        <f>'CH 03 - Chodba 3.n.p.'!F36</f>
        <v>0</v>
      </c>
      <c r="BD125" s="78">
        <f>'CH 03 - Chodba 3.n.p.'!F37</f>
        <v>0</v>
      </c>
      <c r="BT125" s="79" t="s">
        <v>85</v>
      </c>
      <c r="BV125" s="79" t="s">
        <v>79</v>
      </c>
      <c r="BW125" s="79" t="s">
        <v>177</v>
      </c>
      <c r="BX125" s="79" t="s">
        <v>4</v>
      </c>
      <c r="CL125" s="79" t="s">
        <v>1</v>
      </c>
      <c r="CM125" s="79" t="s">
        <v>87</v>
      </c>
    </row>
    <row r="126" spans="1:91" s="6" customFormat="1" ht="16.5" customHeight="1" x14ac:dyDescent="0.2">
      <c r="A126" s="70" t="s">
        <v>81</v>
      </c>
      <c r="B126" s="71"/>
      <c r="C126" s="72"/>
      <c r="D126" s="166" t="s">
        <v>178</v>
      </c>
      <c r="E126" s="166"/>
      <c r="F126" s="166"/>
      <c r="G126" s="166"/>
      <c r="H126" s="166"/>
      <c r="I126" s="73"/>
      <c r="J126" s="166" t="s">
        <v>179</v>
      </c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72">
        <f>'DV 01 - Školka (dveře 153...'!J30</f>
        <v>0</v>
      </c>
      <c r="AH126" s="173"/>
      <c r="AI126" s="173"/>
      <c r="AJ126" s="173"/>
      <c r="AK126" s="173"/>
      <c r="AL126" s="173"/>
      <c r="AM126" s="173"/>
      <c r="AN126" s="172">
        <f t="shared" si="0"/>
        <v>0</v>
      </c>
      <c r="AO126" s="173"/>
      <c r="AP126" s="173"/>
      <c r="AQ126" s="74" t="s">
        <v>84</v>
      </c>
      <c r="AR126" s="71"/>
      <c r="AS126" s="75">
        <v>0</v>
      </c>
      <c r="AT126" s="76">
        <f t="shared" si="1"/>
        <v>0</v>
      </c>
      <c r="AU126" s="77">
        <f>'DV 01 - Školka (dveře 153...'!P123</f>
        <v>0</v>
      </c>
      <c r="AV126" s="76">
        <f>'DV 01 - Školka (dveře 153...'!J33</f>
        <v>0</v>
      </c>
      <c r="AW126" s="76">
        <f>'DV 01 - Školka (dveře 153...'!J34</f>
        <v>0</v>
      </c>
      <c r="AX126" s="76">
        <f>'DV 01 - Školka (dveře 153...'!J35</f>
        <v>0</v>
      </c>
      <c r="AY126" s="76">
        <f>'DV 01 - Školka (dveře 153...'!J36</f>
        <v>0</v>
      </c>
      <c r="AZ126" s="76">
        <f>'DV 01 - Školka (dveře 153...'!F33</f>
        <v>0</v>
      </c>
      <c r="BA126" s="76">
        <f>'DV 01 - Školka (dveře 153...'!F34</f>
        <v>0</v>
      </c>
      <c r="BB126" s="76">
        <f>'DV 01 - Školka (dveře 153...'!F35</f>
        <v>0</v>
      </c>
      <c r="BC126" s="76">
        <f>'DV 01 - Školka (dveře 153...'!F36</f>
        <v>0</v>
      </c>
      <c r="BD126" s="78">
        <f>'DV 01 - Školka (dveře 153...'!F37</f>
        <v>0</v>
      </c>
      <c r="BT126" s="79" t="s">
        <v>85</v>
      </c>
      <c r="BV126" s="79" t="s">
        <v>79</v>
      </c>
      <c r="BW126" s="79" t="s">
        <v>180</v>
      </c>
      <c r="BX126" s="79" t="s">
        <v>4</v>
      </c>
      <c r="CL126" s="79" t="s">
        <v>1</v>
      </c>
      <c r="CM126" s="79" t="s">
        <v>87</v>
      </c>
    </row>
    <row r="127" spans="1:91" s="6" customFormat="1" ht="24.75" customHeight="1" x14ac:dyDescent="0.2">
      <c r="A127" s="70" t="s">
        <v>81</v>
      </c>
      <c r="B127" s="71"/>
      <c r="C127" s="72"/>
      <c r="D127" s="166" t="s">
        <v>181</v>
      </c>
      <c r="E127" s="166"/>
      <c r="F127" s="166"/>
      <c r="G127" s="166"/>
      <c r="H127" s="166"/>
      <c r="I127" s="73"/>
      <c r="J127" s="166" t="s">
        <v>182</v>
      </c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72">
        <f>'DV 02 - Chodba 2.NP dveře...'!J30</f>
        <v>0</v>
      </c>
      <c r="AH127" s="173"/>
      <c r="AI127" s="173"/>
      <c r="AJ127" s="173"/>
      <c r="AK127" s="173"/>
      <c r="AL127" s="173"/>
      <c r="AM127" s="173"/>
      <c r="AN127" s="172">
        <f t="shared" si="0"/>
        <v>0</v>
      </c>
      <c r="AO127" s="173"/>
      <c r="AP127" s="173"/>
      <c r="AQ127" s="74" t="s">
        <v>84</v>
      </c>
      <c r="AR127" s="71"/>
      <c r="AS127" s="75">
        <v>0</v>
      </c>
      <c r="AT127" s="76">
        <f t="shared" si="1"/>
        <v>0</v>
      </c>
      <c r="AU127" s="77">
        <f>'DV 02 - Chodba 2.NP dveře...'!P123</f>
        <v>0</v>
      </c>
      <c r="AV127" s="76">
        <f>'DV 02 - Chodba 2.NP dveře...'!J33</f>
        <v>0</v>
      </c>
      <c r="AW127" s="76">
        <f>'DV 02 - Chodba 2.NP dveře...'!J34</f>
        <v>0</v>
      </c>
      <c r="AX127" s="76">
        <f>'DV 02 - Chodba 2.NP dveře...'!J35</f>
        <v>0</v>
      </c>
      <c r="AY127" s="76">
        <f>'DV 02 - Chodba 2.NP dveře...'!J36</f>
        <v>0</v>
      </c>
      <c r="AZ127" s="76">
        <f>'DV 02 - Chodba 2.NP dveře...'!F33</f>
        <v>0</v>
      </c>
      <c r="BA127" s="76">
        <f>'DV 02 - Chodba 2.NP dveře...'!F34</f>
        <v>0</v>
      </c>
      <c r="BB127" s="76">
        <f>'DV 02 - Chodba 2.NP dveře...'!F35</f>
        <v>0</v>
      </c>
      <c r="BC127" s="76">
        <f>'DV 02 - Chodba 2.NP dveře...'!F36</f>
        <v>0</v>
      </c>
      <c r="BD127" s="78">
        <f>'DV 02 - Chodba 2.NP dveře...'!F37</f>
        <v>0</v>
      </c>
      <c r="BT127" s="79" t="s">
        <v>85</v>
      </c>
      <c r="BV127" s="79" t="s">
        <v>79</v>
      </c>
      <c r="BW127" s="79" t="s">
        <v>183</v>
      </c>
      <c r="BX127" s="79" t="s">
        <v>4</v>
      </c>
      <c r="CL127" s="79" t="s">
        <v>1</v>
      </c>
      <c r="CM127" s="79" t="s">
        <v>87</v>
      </c>
    </row>
    <row r="128" spans="1:91" s="6" customFormat="1" ht="24.75" customHeight="1" x14ac:dyDescent="0.2">
      <c r="A128" s="70" t="s">
        <v>81</v>
      </c>
      <c r="B128" s="71"/>
      <c r="C128" s="72"/>
      <c r="D128" s="166" t="s">
        <v>184</v>
      </c>
      <c r="E128" s="166"/>
      <c r="F128" s="166"/>
      <c r="G128" s="166"/>
      <c r="H128" s="166"/>
      <c r="I128" s="73"/>
      <c r="J128" s="166" t="s">
        <v>185</v>
      </c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172">
        <f>'DV 03 - Chodba 2.NP dveře...'!J30</f>
        <v>0</v>
      </c>
      <c r="AH128" s="173"/>
      <c r="AI128" s="173"/>
      <c r="AJ128" s="173"/>
      <c r="AK128" s="173"/>
      <c r="AL128" s="173"/>
      <c r="AM128" s="173"/>
      <c r="AN128" s="172">
        <f t="shared" si="0"/>
        <v>0</v>
      </c>
      <c r="AO128" s="173"/>
      <c r="AP128" s="173"/>
      <c r="AQ128" s="74" t="s">
        <v>84</v>
      </c>
      <c r="AR128" s="71"/>
      <c r="AS128" s="75">
        <v>0</v>
      </c>
      <c r="AT128" s="76">
        <f t="shared" si="1"/>
        <v>0</v>
      </c>
      <c r="AU128" s="77">
        <f>'DV 03 - Chodba 2.NP dveře...'!P123</f>
        <v>0</v>
      </c>
      <c r="AV128" s="76">
        <f>'DV 03 - Chodba 2.NP dveře...'!J33</f>
        <v>0</v>
      </c>
      <c r="AW128" s="76">
        <f>'DV 03 - Chodba 2.NP dveře...'!J34</f>
        <v>0</v>
      </c>
      <c r="AX128" s="76">
        <f>'DV 03 - Chodba 2.NP dveře...'!J35</f>
        <v>0</v>
      </c>
      <c r="AY128" s="76">
        <f>'DV 03 - Chodba 2.NP dveře...'!J36</f>
        <v>0</v>
      </c>
      <c r="AZ128" s="76">
        <f>'DV 03 - Chodba 2.NP dveře...'!F33</f>
        <v>0</v>
      </c>
      <c r="BA128" s="76">
        <f>'DV 03 - Chodba 2.NP dveře...'!F34</f>
        <v>0</v>
      </c>
      <c r="BB128" s="76">
        <f>'DV 03 - Chodba 2.NP dveře...'!F35</f>
        <v>0</v>
      </c>
      <c r="BC128" s="76">
        <f>'DV 03 - Chodba 2.NP dveře...'!F36</f>
        <v>0</v>
      </c>
      <c r="BD128" s="78">
        <f>'DV 03 - Chodba 2.NP dveře...'!F37</f>
        <v>0</v>
      </c>
      <c r="BT128" s="79" t="s">
        <v>85</v>
      </c>
      <c r="BV128" s="79" t="s">
        <v>79</v>
      </c>
      <c r="BW128" s="79" t="s">
        <v>186</v>
      </c>
      <c r="BX128" s="79" t="s">
        <v>4</v>
      </c>
      <c r="CL128" s="79" t="s">
        <v>1</v>
      </c>
      <c r="CM128" s="79" t="s">
        <v>87</v>
      </c>
    </row>
    <row r="129" spans="1:91" s="6" customFormat="1" ht="24.75" customHeight="1" x14ac:dyDescent="0.2">
      <c r="A129" s="70" t="s">
        <v>81</v>
      </c>
      <c r="B129" s="71"/>
      <c r="C129" s="72"/>
      <c r="D129" s="166" t="s">
        <v>187</v>
      </c>
      <c r="E129" s="166"/>
      <c r="F129" s="166"/>
      <c r="G129" s="166"/>
      <c r="H129" s="166"/>
      <c r="I129" s="73"/>
      <c r="J129" s="166" t="s">
        <v>188</v>
      </c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72">
        <f>'DV 04 - Chodba 3.NP dveře...'!J30</f>
        <v>0</v>
      </c>
      <c r="AH129" s="173"/>
      <c r="AI129" s="173"/>
      <c r="AJ129" s="173"/>
      <c r="AK129" s="173"/>
      <c r="AL129" s="173"/>
      <c r="AM129" s="173"/>
      <c r="AN129" s="172">
        <f t="shared" si="0"/>
        <v>0</v>
      </c>
      <c r="AO129" s="173"/>
      <c r="AP129" s="173"/>
      <c r="AQ129" s="74" t="s">
        <v>84</v>
      </c>
      <c r="AR129" s="71"/>
      <c r="AS129" s="75">
        <v>0</v>
      </c>
      <c r="AT129" s="76">
        <f t="shared" si="1"/>
        <v>0</v>
      </c>
      <c r="AU129" s="77">
        <f>'DV 04 - Chodba 3.NP dveře...'!P123</f>
        <v>0</v>
      </c>
      <c r="AV129" s="76">
        <f>'DV 04 - Chodba 3.NP dveře...'!J33</f>
        <v>0</v>
      </c>
      <c r="AW129" s="76">
        <f>'DV 04 - Chodba 3.NP dveře...'!J34</f>
        <v>0</v>
      </c>
      <c r="AX129" s="76">
        <f>'DV 04 - Chodba 3.NP dveře...'!J35</f>
        <v>0</v>
      </c>
      <c r="AY129" s="76">
        <f>'DV 04 - Chodba 3.NP dveře...'!J36</f>
        <v>0</v>
      </c>
      <c r="AZ129" s="76">
        <f>'DV 04 - Chodba 3.NP dveře...'!F33</f>
        <v>0</v>
      </c>
      <c r="BA129" s="76">
        <f>'DV 04 - Chodba 3.NP dveře...'!F34</f>
        <v>0</v>
      </c>
      <c r="BB129" s="76">
        <f>'DV 04 - Chodba 3.NP dveře...'!F35</f>
        <v>0</v>
      </c>
      <c r="BC129" s="76">
        <f>'DV 04 - Chodba 3.NP dveře...'!F36</f>
        <v>0</v>
      </c>
      <c r="BD129" s="78">
        <f>'DV 04 - Chodba 3.NP dveře...'!F37</f>
        <v>0</v>
      </c>
      <c r="BT129" s="79" t="s">
        <v>85</v>
      </c>
      <c r="BV129" s="79" t="s">
        <v>79</v>
      </c>
      <c r="BW129" s="79" t="s">
        <v>189</v>
      </c>
      <c r="BX129" s="79" t="s">
        <v>4</v>
      </c>
      <c r="CL129" s="79" t="s">
        <v>1</v>
      </c>
      <c r="CM129" s="79" t="s">
        <v>87</v>
      </c>
    </row>
    <row r="130" spans="1:91" s="6" customFormat="1" ht="24.75" customHeight="1" x14ac:dyDescent="0.2">
      <c r="A130" s="70" t="s">
        <v>81</v>
      </c>
      <c r="B130" s="71"/>
      <c r="C130" s="72"/>
      <c r="D130" s="166" t="s">
        <v>190</v>
      </c>
      <c r="E130" s="166"/>
      <c r="F130" s="166"/>
      <c r="G130" s="166"/>
      <c r="H130" s="166"/>
      <c r="I130" s="73"/>
      <c r="J130" s="166" t="s">
        <v>191</v>
      </c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72">
        <f>'DV 05 - Chodba 3.NP dveře...'!J30</f>
        <v>0</v>
      </c>
      <c r="AH130" s="173"/>
      <c r="AI130" s="173"/>
      <c r="AJ130" s="173"/>
      <c r="AK130" s="173"/>
      <c r="AL130" s="173"/>
      <c r="AM130" s="173"/>
      <c r="AN130" s="172">
        <f t="shared" si="0"/>
        <v>0</v>
      </c>
      <c r="AO130" s="173"/>
      <c r="AP130" s="173"/>
      <c r="AQ130" s="74" t="s">
        <v>84</v>
      </c>
      <c r="AR130" s="71"/>
      <c r="AS130" s="80">
        <v>0</v>
      </c>
      <c r="AT130" s="81">
        <f t="shared" si="1"/>
        <v>0</v>
      </c>
      <c r="AU130" s="82">
        <f>'DV 05 - Chodba 3.NP dveře...'!P123</f>
        <v>0</v>
      </c>
      <c r="AV130" s="81">
        <f>'DV 05 - Chodba 3.NP dveře...'!J33</f>
        <v>0</v>
      </c>
      <c r="AW130" s="81">
        <f>'DV 05 - Chodba 3.NP dveře...'!J34</f>
        <v>0</v>
      </c>
      <c r="AX130" s="81">
        <f>'DV 05 - Chodba 3.NP dveře...'!J35</f>
        <v>0</v>
      </c>
      <c r="AY130" s="81">
        <f>'DV 05 - Chodba 3.NP dveře...'!J36</f>
        <v>0</v>
      </c>
      <c r="AZ130" s="81">
        <f>'DV 05 - Chodba 3.NP dveře...'!F33</f>
        <v>0</v>
      </c>
      <c r="BA130" s="81">
        <f>'DV 05 - Chodba 3.NP dveře...'!F34</f>
        <v>0</v>
      </c>
      <c r="BB130" s="81">
        <f>'DV 05 - Chodba 3.NP dveře...'!F35</f>
        <v>0</v>
      </c>
      <c r="BC130" s="81">
        <f>'DV 05 - Chodba 3.NP dveře...'!F36</f>
        <v>0</v>
      </c>
      <c r="BD130" s="83">
        <f>'DV 05 - Chodba 3.NP dveře...'!F37</f>
        <v>0</v>
      </c>
      <c r="BT130" s="79" t="s">
        <v>85</v>
      </c>
      <c r="BV130" s="79" t="s">
        <v>79</v>
      </c>
      <c r="BW130" s="79" t="s">
        <v>192</v>
      </c>
      <c r="BX130" s="79" t="s">
        <v>4</v>
      </c>
      <c r="CL130" s="79" t="s">
        <v>1</v>
      </c>
      <c r="CM130" s="79" t="s">
        <v>87</v>
      </c>
    </row>
    <row r="131" spans="1:91" s="1" customFormat="1" ht="30" customHeight="1" x14ac:dyDescent="0.2">
      <c r="B131" s="28"/>
      <c r="AR131" s="28"/>
    </row>
    <row r="132" spans="1:91" s="1" customFormat="1" ht="6.95" customHeight="1" x14ac:dyDescent="0.2"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28"/>
    </row>
  </sheetData>
  <mergeCells count="182"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1:AM101"/>
    <mergeCell ref="AN101:AP101"/>
    <mergeCell ref="AN102:AP102"/>
    <mergeCell ref="AG102:AM102"/>
    <mergeCell ref="AN103:AP103"/>
    <mergeCell ref="AG103:AM103"/>
    <mergeCell ref="I92:AF92"/>
    <mergeCell ref="J101:AF101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AN104:AP104"/>
    <mergeCell ref="AG104:AM104"/>
    <mergeCell ref="AN105:AP105"/>
    <mergeCell ref="AG105:AM105"/>
    <mergeCell ref="AN106:AP106"/>
    <mergeCell ref="AG106:AM106"/>
    <mergeCell ref="AN107:AP107"/>
    <mergeCell ref="AG107:AM107"/>
    <mergeCell ref="AG108:AM108"/>
    <mergeCell ref="AN108:AP108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AM89:AP89"/>
    <mergeCell ref="AS89:AT91"/>
    <mergeCell ref="AM90:AP90"/>
    <mergeCell ref="AN92:AP92"/>
    <mergeCell ref="AG92:AM92"/>
    <mergeCell ref="AN95:AP95"/>
    <mergeCell ref="AG95:AM95"/>
    <mergeCell ref="AN96:AP96"/>
    <mergeCell ref="AG96:AM96"/>
    <mergeCell ref="AG113:AM113"/>
    <mergeCell ref="AN113:AP113"/>
    <mergeCell ref="AN114:AP114"/>
    <mergeCell ref="AG114:AM114"/>
    <mergeCell ref="AG115:AM115"/>
    <mergeCell ref="AN115:AP115"/>
    <mergeCell ref="AG109:AM109"/>
    <mergeCell ref="AN109:AP109"/>
    <mergeCell ref="AN110:AP110"/>
    <mergeCell ref="AG110:AM110"/>
    <mergeCell ref="AN130:AP130"/>
    <mergeCell ref="AG130:AM130"/>
    <mergeCell ref="AG121:AM121"/>
    <mergeCell ref="AN121:AP121"/>
    <mergeCell ref="AN122:AP122"/>
    <mergeCell ref="AG122:AM122"/>
    <mergeCell ref="AN123:AP123"/>
    <mergeCell ref="AG123:AM123"/>
    <mergeCell ref="AN124:AP124"/>
    <mergeCell ref="AG124:AM124"/>
    <mergeCell ref="AN125:AP125"/>
    <mergeCell ref="AG125:AM125"/>
    <mergeCell ref="J107:AF107"/>
    <mergeCell ref="J106:AF106"/>
    <mergeCell ref="AN126:AP126"/>
    <mergeCell ref="AG126:AM126"/>
    <mergeCell ref="AN127:AP127"/>
    <mergeCell ref="AG127:AM127"/>
    <mergeCell ref="AN128:AP128"/>
    <mergeCell ref="AG128:AM128"/>
    <mergeCell ref="AN129:AP129"/>
    <mergeCell ref="AG129:AM129"/>
    <mergeCell ref="AN116:AP116"/>
    <mergeCell ref="AG116:AM116"/>
    <mergeCell ref="AN117:AP117"/>
    <mergeCell ref="AG117:AM117"/>
    <mergeCell ref="AN118:AP118"/>
    <mergeCell ref="AG118:AM118"/>
    <mergeCell ref="AN119:AP119"/>
    <mergeCell ref="AG119:AM119"/>
    <mergeCell ref="AN120:AP120"/>
    <mergeCell ref="AG120:AM120"/>
    <mergeCell ref="AN111:AP111"/>
    <mergeCell ref="AG111:AM111"/>
    <mergeCell ref="AG112:AM112"/>
    <mergeCell ref="AN112:AP112"/>
    <mergeCell ref="J118:AF118"/>
    <mergeCell ref="J105:AF105"/>
    <mergeCell ref="J100:AF100"/>
    <mergeCell ref="J104:AF104"/>
    <mergeCell ref="J103:AF103"/>
    <mergeCell ref="J111:AF111"/>
    <mergeCell ref="L85:AO85"/>
    <mergeCell ref="J119:AF119"/>
    <mergeCell ref="J120:AF120"/>
    <mergeCell ref="J112:AF112"/>
    <mergeCell ref="J113:AF113"/>
    <mergeCell ref="J115:AF115"/>
    <mergeCell ref="J114:AF114"/>
    <mergeCell ref="J116:AF116"/>
    <mergeCell ref="J95:AF95"/>
    <mergeCell ref="J117:AF117"/>
    <mergeCell ref="J96:AF96"/>
    <mergeCell ref="J97:AF97"/>
    <mergeCell ref="J110:AF110"/>
    <mergeCell ref="J102:AF102"/>
    <mergeCell ref="J109:AF109"/>
    <mergeCell ref="J98:AF98"/>
    <mergeCell ref="J108:AF108"/>
    <mergeCell ref="J99:AF99"/>
    <mergeCell ref="J121:AF121"/>
    <mergeCell ref="J122:AF122"/>
    <mergeCell ref="J123:AF123"/>
    <mergeCell ref="J124:AF124"/>
    <mergeCell ref="J125:AF125"/>
    <mergeCell ref="J126:AF126"/>
    <mergeCell ref="J127:AF127"/>
    <mergeCell ref="J128:AF128"/>
    <mergeCell ref="J129:AF129"/>
    <mergeCell ref="J130:AF130"/>
    <mergeCell ref="AM87:AN87"/>
    <mergeCell ref="C92:G92"/>
    <mergeCell ref="D106:H106"/>
    <mergeCell ref="D104:H104"/>
    <mergeCell ref="D105:H105"/>
    <mergeCell ref="D107:H107"/>
    <mergeCell ref="D108:H108"/>
    <mergeCell ref="D109:H109"/>
    <mergeCell ref="D110:H110"/>
    <mergeCell ref="D111:H111"/>
    <mergeCell ref="D112:H112"/>
    <mergeCell ref="D113:H113"/>
    <mergeCell ref="D114:H114"/>
    <mergeCell ref="D115:H115"/>
    <mergeCell ref="D116:H116"/>
    <mergeCell ref="D117:H117"/>
    <mergeCell ref="D103:H103"/>
    <mergeCell ref="D102:H102"/>
    <mergeCell ref="D118:H118"/>
    <mergeCell ref="D101:H101"/>
    <mergeCell ref="D100:H100"/>
    <mergeCell ref="D98:H98"/>
    <mergeCell ref="D95:H95"/>
    <mergeCell ref="D125:H125"/>
    <mergeCell ref="D126:H126"/>
    <mergeCell ref="D127:H127"/>
    <mergeCell ref="D128:H128"/>
    <mergeCell ref="D129:H129"/>
    <mergeCell ref="D130:H130"/>
    <mergeCell ref="D97:H97"/>
    <mergeCell ref="D96:H96"/>
    <mergeCell ref="D99:H99"/>
    <mergeCell ref="D119:H119"/>
    <mergeCell ref="D120:H120"/>
    <mergeCell ref="D121:H121"/>
    <mergeCell ref="D122:H122"/>
    <mergeCell ref="D123:H123"/>
    <mergeCell ref="D124:H124"/>
  </mergeCells>
  <hyperlinks>
    <hyperlink ref="A95" location="'202 - Místnost č.202'!C2" display="/" xr:uid="{00000000-0004-0000-0000-000000000000}"/>
    <hyperlink ref="A96" location="'203 - Místnost č.203'!C2" display="/" xr:uid="{00000000-0004-0000-0000-000001000000}"/>
    <hyperlink ref="A97" location="'204 - Místnost č.204'!C2" display="/" xr:uid="{00000000-0004-0000-0000-000002000000}"/>
    <hyperlink ref="A98" location="'205 - Místnost č.205'!C2" display="/" xr:uid="{00000000-0004-0000-0000-000003000000}"/>
    <hyperlink ref="A99" location="'206 - Místnost č.206'!C2" display="/" xr:uid="{00000000-0004-0000-0000-000004000000}"/>
    <hyperlink ref="A100" location="'207 - Místnost č.207'!C2" display="/" xr:uid="{00000000-0004-0000-0000-000005000000}"/>
    <hyperlink ref="A101" location="'208 - Místnost č.208'!C2" display="/" xr:uid="{00000000-0004-0000-0000-000006000000}"/>
    <hyperlink ref="A102" location="'209 - Místnost č.209'!C2" display="/" xr:uid="{00000000-0004-0000-0000-000007000000}"/>
    <hyperlink ref="A103" location="'210 - Místnost č.210'!C2" display="/" xr:uid="{00000000-0004-0000-0000-000008000000}"/>
    <hyperlink ref="A104" location="'211 - Místnost č.211'!C2" display="/" xr:uid="{00000000-0004-0000-0000-000009000000}"/>
    <hyperlink ref="A105" location="'212 - Místnost č.212'!C2" display="/" xr:uid="{00000000-0004-0000-0000-00000A000000}"/>
    <hyperlink ref="A106" location="'213 - Místnost č.213'!C2" display="/" xr:uid="{00000000-0004-0000-0000-00000B000000}"/>
    <hyperlink ref="A107" location="'214 - Místnost č.214'!C2" display="/" xr:uid="{00000000-0004-0000-0000-00000C000000}"/>
    <hyperlink ref="A108" location="'215 - Místnost č.215'!C2" display="/" xr:uid="{00000000-0004-0000-0000-00000D000000}"/>
    <hyperlink ref="A109" location="'302 - Místnost č.302'!C2" display="/" xr:uid="{00000000-0004-0000-0000-00000E000000}"/>
    <hyperlink ref="A110" location="'303 - Místnost č.303'!C2" display="/" xr:uid="{00000000-0004-0000-0000-00000F000000}"/>
    <hyperlink ref="A111" location="'304 - Místnost č.304'!C2" display="/" xr:uid="{00000000-0004-0000-0000-000010000000}"/>
    <hyperlink ref="A112" location="'305 - Místnost č.305'!C2" display="/" xr:uid="{00000000-0004-0000-0000-000011000000}"/>
    <hyperlink ref="A113" location="'306 - Místnost č.306'!C2" display="/" xr:uid="{00000000-0004-0000-0000-000012000000}"/>
    <hyperlink ref="A114" location="'307 - Místnost č.307'!C2" display="/" xr:uid="{00000000-0004-0000-0000-000013000000}"/>
    <hyperlink ref="A115" location="'308 - Místnost č.308'!C2" display="/" xr:uid="{00000000-0004-0000-0000-000014000000}"/>
    <hyperlink ref="A116" location="'309 - Místnost č.309'!C2" display="/" xr:uid="{00000000-0004-0000-0000-000015000000}"/>
    <hyperlink ref="A117" location="'310 - Místnost č.310'!C2" display="/" xr:uid="{00000000-0004-0000-0000-000016000000}"/>
    <hyperlink ref="A118" location="'311 - Místnost č.311'!C2" display="/" xr:uid="{00000000-0004-0000-0000-000017000000}"/>
    <hyperlink ref="A119" location="'312 - Místnost č.312'!C2" display="/" xr:uid="{00000000-0004-0000-0000-000018000000}"/>
    <hyperlink ref="A120" location="'313 - Místnost č.313'!C2" display="/" xr:uid="{00000000-0004-0000-0000-000019000000}"/>
    <hyperlink ref="A121" location="'314 - Místnost č.314'!C2" display="/" xr:uid="{00000000-0004-0000-0000-00001A000000}"/>
    <hyperlink ref="A122" location="'315 - Místnost č.315'!C2" display="/" xr:uid="{00000000-0004-0000-0000-00001B000000}"/>
    <hyperlink ref="A123" location="'CH 01 - Chodba 1.n.p.(ško...'!C2" display="/" xr:uid="{00000000-0004-0000-0000-00001C000000}"/>
    <hyperlink ref="A124" location="'CH 02 - Chodba 2.n.p.'!C2" display="/" xr:uid="{00000000-0004-0000-0000-00001D000000}"/>
    <hyperlink ref="A125" location="'CH 03 - Chodba 3.n.p.'!C2" display="/" xr:uid="{00000000-0004-0000-0000-00001E000000}"/>
    <hyperlink ref="A126" location="'DV 01 - Školka (dveře 153...'!C2" display="/" xr:uid="{00000000-0004-0000-0000-00001F000000}"/>
    <hyperlink ref="A127" location="'DV 02 - Chodba 2.NP dveře...'!C2" display="/" xr:uid="{00000000-0004-0000-0000-000020000000}"/>
    <hyperlink ref="A128" location="'DV 03 - Chodba 2.NP dveře...'!C2" display="/" xr:uid="{00000000-0004-0000-0000-000021000000}"/>
    <hyperlink ref="A129" location="'DV 04 - Chodba 3.NP dveře...'!C2" display="/" xr:uid="{00000000-0004-0000-0000-000022000000}"/>
    <hyperlink ref="A130" location="'DV 05 - Chodba 3.NP dveře...'!C2" display="/" xr:uid="{00000000-0004-0000-0000-00002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203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111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782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ROUND(J121,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ROUND((SUM(BE121:BE202)),  2)</f>
        <v>0</v>
      </c>
      <c r="I33" s="88">
        <v>0.21</v>
      </c>
      <c r="J33" s="87">
        <f>ROUND(((SUM(BE121:BE202))*I33),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ROUND((SUM(BF121:BF202)),  2)</f>
        <v>0</v>
      </c>
      <c r="I34" s="88">
        <v>0.12</v>
      </c>
      <c r="J34" s="87">
        <f>ROUND(((SUM(BF121:BF202))*I34),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ROUND((SUM(BG121:BG202)),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ROUND((SUM(BH121:BH202)),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ROUND((SUM(BI121:BI202)),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210 - Místnost č.210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J121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 x14ac:dyDescent="0.2">
      <c r="B99" s="100"/>
      <c r="D99" s="101" t="s">
        <v>203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 x14ac:dyDescent="0.2">
      <c r="B100" s="100"/>
      <c r="D100" s="101" t="s">
        <v>204</v>
      </c>
      <c r="E100" s="102"/>
      <c r="F100" s="102"/>
      <c r="G100" s="102"/>
      <c r="H100" s="102"/>
      <c r="I100" s="102"/>
      <c r="J100" s="103">
        <f>J144</f>
        <v>0</v>
      </c>
      <c r="L100" s="100"/>
    </row>
    <row r="101" spans="2:12" s="8" customFormat="1" ht="24.95" customHeight="1" x14ac:dyDescent="0.2">
      <c r="B101" s="100"/>
      <c r="D101" s="101" t="s">
        <v>206</v>
      </c>
      <c r="E101" s="102"/>
      <c r="F101" s="102"/>
      <c r="G101" s="102"/>
      <c r="H101" s="102"/>
      <c r="I101" s="102"/>
      <c r="J101" s="103">
        <f>J184</f>
        <v>0</v>
      </c>
      <c r="L101" s="100"/>
    </row>
    <row r="102" spans="2:12" s="1" customFormat="1" ht="21.75" customHeight="1" x14ac:dyDescent="0.2">
      <c r="B102" s="28"/>
      <c r="L102" s="28"/>
    </row>
    <row r="103" spans="2:12" s="1" customFormat="1" ht="6.95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 x14ac:dyDescent="0.2">
      <c r="B108" s="28"/>
      <c r="C108" s="17" t="s">
        <v>207</v>
      </c>
      <c r="L108" s="28"/>
    </row>
    <row r="109" spans="2:12" s="1" customFormat="1" ht="6.95" customHeight="1" x14ac:dyDescent="0.2">
      <c r="B109" s="28"/>
      <c r="L109" s="28"/>
    </row>
    <row r="110" spans="2:12" s="1" customFormat="1" ht="12" customHeight="1" x14ac:dyDescent="0.2">
      <c r="B110" s="28"/>
      <c r="C110" s="23" t="s">
        <v>16</v>
      </c>
      <c r="L110" s="28"/>
    </row>
    <row r="111" spans="2:12" s="1" customFormat="1" ht="26.25" customHeight="1" x14ac:dyDescent="0.2">
      <c r="B111" s="28"/>
      <c r="E111" s="206" t="str">
        <f>E7</f>
        <v>NÁŠLAPNÉ VRSTVY, AKUST. PODHLEDY, VÝMALBA A VÝMĚNA ZASKLENÍ MŠ A ZŠ.17.LISTOPADU</v>
      </c>
      <c r="F111" s="207"/>
      <c r="G111" s="207"/>
      <c r="H111" s="207"/>
      <c r="L111" s="28"/>
    </row>
    <row r="112" spans="2:12" s="1" customFormat="1" ht="12" customHeight="1" x14ac:dyDescent="0.2">
      <c r="B112" s="28"/>
      <c r="C112" s="23" t="s">
        <v>194</v>
      </c>
      <c r="L112" s="28"/>
    </row>
    <row r="113" spans="2:65" s="1" customFormat="1" ht="16.5" customHeight="1" x14ac:dyDescent="0.2">
      <c r="B113" s="28"/>
      <c r="E113" s="170" t="str">
        <f>E9</f>
        <v>210 - Místnost č.210</v>
      </c>
      <c r="F113" s="205"/>
      <c r="G113" s="205"/>
      <c r="H113" s="205"/>
      <c r="L113" s="28"/>
    </row>
    <row r="114" spans="2:65" s="1" customFormat="1" ht="6.95" customHeight="1" x14ac:dyDescent="0.2">
      <c r="B114" s="28"/>
      <c r="L114" s="28"/>
    </row>
    <row r="115" spans="2:65" s="1" customFormat="1" ht="12" customHeight="1" x14ac:dyDescent="0.2">
      <c r="B115" s="28"/>
      <c r="C115" s="23" t="s">
        <v>20</v>
      </c>
      <c r="F115" s="21" t="str">
        <f>F12</f>
        <v xml:space="preserve"> </v>
      </c>
      <c r="I115" s="23" t="s">
        <v>22</v>
      </c>
      <c r="J115" s="48" t="str">
        <f>IF(J12="","",J12)</f>
        <v>4. 4. 2025</v>
      </c>
      <c r="L115" s="28"/>
    </row>
    <row r="116" spans="2:65" s="1" customFormat="1" ht="6.95" customHeight="1" x14ac:dyDescent="0.2">
      <c r="B116" s="28"/>
      <c r="L116" s="28"/>
    </row>
    <row r="117" spans="2:65" s="1" customFormat="1" ht="15.2" customHeight="1" x14ac:dyDescent="0.2">
      <c r="B117" s="28"/>
      <c r="C117" s="23" t="s">
        <v>24</v>
      </c>
      <c r="F117" s="21" t="str">
        <f>E15</f>
        <v>Město Kopřivnice</v>
      </c>
      <c r="I117" s="23" t="s">
        <v>30</v>
      </c>
      <c r="J117" s="26" t="str">
        <f>E21</f>
        <v>Ing. Jan Stuchlík</v>
      </c>
      <c r="L117" s="28"/>
    </row>
    <row r="118" spans="2:65" s="1" customFormat="1" ht="15.2" customHeight="1" x14ac:dyDescent="0.2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>Ladislav Pekárek</v>
      </c>
      <c r="L118" s="28"/>
    </row>
    <row r="119" spans="2:65" s="1" customFormat="1" ht="10.35" customHeight="1" x14ac:dyDescent="0.2">
      <c r="B119" s="28"/>
      <c r="L119" s="28"/>
    </row>
    <row r="120" spans="2:65" s="9" customFormat="1" ht="29.25" customHeight="1" x14ac:dyDescent="0.2">
      <c r="B120" s="104"/>
      <c r="C120" s="105" t="s">
        <v>208</v>
      </c>
      <c r="D120" s="106" t="s">
        <v>62</v>
      </c>
      <c r="E120" s="106" t="s">
        <v>58</v>
      </c>
      <c r="F120" s="106" t="s">
        <v>59</v>
      </c>
      <c r="G120" s="106" t="s">
        <v>209</v>
      </c>
      <c r="H120" s="106" t="s">
        <v>210</v>
      </c>
      <c r="I120" s="106" t="s">
        <v>211</v>
      </c>
      <c r="J120" s="107" t="s">
        <v>198</v>
      </c>
      <c r="K120" s="108" t="s">
        <v>212</v>
      </c>
      <c r="L120" s="104"/>
      <c r="M120" s="55" t="s">
        <v>1</v>
      </c>
      <c r="N120" s="56" t="s">
        <v>41</v>
      </c>
      <c r="O120" s="56" t="s">
        <v>213</v>
      </c>
      <c r="P120" s="56" t="s">
        <v>214</v>
      </c>
      <c r="Q120" s="56" t="s">
        <v>215</v>
      </c>
      <c r="R120" s="56" t="s">
        <v>216</v>
      </c>
      <c r="S120" s="56" t="s">
        <v>217</v>
      </c>
      <c r="T120" s="57" t="s">
        <v>218</v>
      </c>
    </row>
    <row r="121" spans="2:65" s="1" customFormat="1" ht="22.9" customHeight="1" x14ac:dyDescent="0.25">
      <c r="B121" s="28"/>
      <c r="C121" s="60" t="s">
        <v>219</v>
      </c>
      <c r="J121" s="109">
        <f>BK121</f>
        <v>0</v>
      </c>
      <c r="L121" s="28"/>
      <c r="M121" s="58"/>
      <c r="N121" s="49"/>
      <c r="O121" s="49"/>
      <c r="P121" s="110">
        <f>P122+P126+P140+P144+P184</f>
        <v>0</v>
      </c>
      <c r="Q121" s="49"/>
      <c r="R121" s="110">
        <f>R122+R126+R140+R144+R184</f>
        <v>0.29060385999999999</v>
      </c>
      <c r="S121" s="49"/>
      <c r="T121" s="111">
        <f>T122+T126+T140+T144+T184</f>
        <v>7.6157900000000001E-2</v>
      </c>
      <c r="AT121" s="13" t="s">
        <v>76</v>
      </c>
      <c r="AU121" s="13" t="s">
        <v>200</v>
      </c>
      <c r="BK121" s="112">
        <f>BK122+BK126+BK140+BK144+BK184</f>
        <v>0</v>
      </c>
    </row>
    <row r="122" spans="2:65" s="10" customFormat="1" ht="25.9" customHeight="1" x14ac:dyDescent="0.2">
      <c r="B122" s="113"/>
      <c r="D122" s="114" t="s">
        <v>76</v>
      </c>
      <c r="E122" s="115" t="s">
        <v>220</v>
      </c>
      <c r="F122" s="115" t="s">
        <v>221</v>
      </c>
      <c r="I122" s="116"/>
      <c r="J122" s="117">
        <f>BK122</f>
        <v>0</v>
      </c>
      <c r="L122" s="113"/>
      <c r="M122" s="118"/>
      <c r="P122" s="119">
        <f>SUM(P123:P125)</f>
        <v>0</v>
      </c>
      <c r="R122" s="119">
        <f>SUM(R123:R125)</f>
        <v>6.5800000000000006E-4</v>
      </c>
      <c r="T122" s="120">
        <f>SUM(T123:T125)</f>
        <v>0</v>
      </c>
      <c r="AR122" s="114" t="s">
        <v>85</v>
      </c>
      <c r="AT122" s="121" t="s">
        <v>76</v>
      </c>
      <c r="AU122" s="121" t="s">
        <v>77</v>
      </c>
      <c r="AY122" s="114" t="s">
        <v>222</v>
      </c>
      <c r="BK122" s="122">
        <f>SUM(BK123:BK125)</f>
        <v>0</v>
      </c>
    </row>
    <row r="123" spans="2:65" s="1" customFormat="1" ht="24.2" customHeight="1" x14ac:dyDescent="0.2">
      <c r="B123" s="123"/>
      <c r="C123" s="124" t="s">
        <v>85</v>
      </c>
      <c r="D123" s="124" t="s">
        <v>223</v>
      </c>
      <c r="E123" s="125" t="s">
        <v>224</v>
      </c>
      <c r="F123" s="126" t="s">
        <v>225</v>
      </c>
      <c r="G123" s="127" t="s">
        <v>226</v>
      </c>
      <c r="H123" s="128">
        <v>16.45</v>
      </c>
      <c r="I123" s="129"/>
      <c r="J123" s="130">
        <f>ROUND(I123*H123,2)</f>
        <v>0</v>
      </c>
      <c r="K123" s="131"/>
      <c r="L123" s="28"/>
      <c r="M123" s="132" t="s">
        <v>1</v>
      </c>
      <c r="N123" s="133" t="s">
        <v>42</v>
      </c>
      <c r="P123" s="134">
        <f>O123*H123</f>
        <v>0</v>
      </c>
      <c r="Q123" s="134">
        <v>4.0000000000000003E-5</v>
      </c>
      <c r="R123" s="134">
        <f>Q123*H123</f>
        <v>6.5800000000000006E-4</v>
      </c>
      <c r="S123" s="134">
        <v>0</v>
      </c>
      <c r="T123" s="135">
        <f>S123*H123</f>
        <v>0</v>
      </c>
      <c r="AR123" s="136" t="s">
        <v>227</v>
      </c>
      <c r="AT123" s="136" t="s">
        <v>223</v>
      </c>
      <c r="AU123" s="136" t="s">
        <v>85</v>
      </c>
      <c r="AY123" s="13" t="s">
        <v>222</v>
      </c>
      <c r="BE123" s="137">
        <f>IF(N123="základní",J123,0)</f>
        <v>0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13" t="s">
        <v>85</v>
      </c>
      <c r="BK123" s="137">
        <f>ROUND(I123*H123,2)</f>
        <v>0</v>
      </c>
      <c r="BL123" s="13" t="s">
        <v>227</v>
      </c>
      <c r="BM123" s="136" t="s">
        <v>783</v>
      </c>
    </row>
    <row r="124" spans="2:65" s="1" customFormat="1" ht="19.5" x14ac:dyDescent="0.2">
      <c r="B124" s="28"/>
      <c r="D124" s="138" t="s">
        <v>229</v>
      </c>
      <c r="F124" s="139" t="s">
        <v>230</v>
      </c>
      <c r="I124" s="140"/>
      <c r="L124" s="28"/>
      <c r="M124" s="141"/>
      <c r="T124" s="52"/>
      <c r="AT124" s="13" t="s">
        <v>229</v>
      </c>
      <c r="AU124" s="13" t="s">
        <v>85</v>
      </c>
    </row>
    <row r="125" spans="2:65" s="1" customFormat="1" x14ac:dyDescent="0.2">
      <c r="B125" s="28"/>
      <c r="D125" s="142" t="s">
        <v>231</v>
      </c>
      <c r="F125" s="143" t="s">
        <v>232</v>
      </c>
      <c r="I125" s="140"/>
      <c r="L125" s="28"/>
      <c r="M125" s="141"/>
      <c r="T125" s="52"/>
      <c r="AT125" s="13" t="s">
        <v>231</v>
      </c>
      <c r="AU125" s="13" t="s">
        <v>85</v>
      </c>
    </row>
    <row r="126" spans="2:65" s="10" customFormat="1" ht="25.9" customHeight="1" x14ac:dyDescent="0.2">
      <c r="B126" s="113"/>
      <c r="D126" s="114" t="s">
        <v>76</v>
      </c>
      <c r="E126" s="115" t="s">
        <v>233</v>
      </c>
      <c r="F126" s="115" t="s">
        <v>234</v>
      </c>
      <c r="I126" s="116"/>
      <c r="J126" s="117">
        <f>BK126</f>
        <v>0</v>
      </c>
      <c r="L126" s="113"/>
      <c r="M126" s="118"/>
      <c r="P126" s="119">
        <f>SUM(P127:P139)</f>
        <v>0</v>
      </c>
      <c r="R126" s="119">
        <f>SUM(R127:R139)</f>
        <v>0</v>
      </c>
      <c r="T126" s="120">
        <f>SUM(T127:T139)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SUM(BK127:BK139)</f>
        <v>0</v>
      </c>
    </row>
    <row r="127" spans="2:65" s="1" customFormat="1" ht="24.2" customHeight="1" x14ac:dyDescent="0.2">
      <c r="B127" s="123"/>
      <c r="C127" s="124" t="s">
        <v>87</v>
      </c>
      <c r="D127" s="124" t="s">
        <v>223</v>
      </c>
      <c r="E127" s="125" t="s">
        <v>235</v>
      </c>
      <c r="F127" s="126" t="s">
        <v>236</v>
      </c>
      <c r="G127" s="127" t="s">
        <v>237</v>
      </c>
      <c r="H127" s="128">
        <v>7.5999999999999998E-2</v>
      </c>
      <c r="I127" s="129"/>
      <c r="J127" s="130">
        <f>ROUND(I127*H127,2)</f>
        <v>0</v>
      </c>
      <c r="K127" s="131"/>
      <c r="L127" s="28"/>
      <c r="M127" s="132" t="s">
        <v>1</v>
      </c>
      <c r="N127" s="133" t="s">
        <v>42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227</v>
      </c>
      <c r="AT127" s="136" t="s">
        <v>223</v>
      </c>
      <c r="AU127" s="136" t="s">
        <v>85</v>
      </c>
      <c r="AY127" s="13" t="s">
        <v>222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85</v>
      </c>
      <c r="BK127" s="137">
        <f>ROUND(I127*H127,2)</f>
        <v>0</v>
      </c>
      <c r="BL127" s="13" t="s">
        <v>227</v>
      </c>
      <c r="BM127" s="136" t="s">
        <v>784</v>
      </c>
    </row>
    <row r="128" spans="2:65" s="1" customFormat="1" ht="19.5" x14ac:dyDescent="0.2">
      <c r="B128" s="28"/>
      <c r="D128" s="138" t="s">
        <v>229</v>
      </c>
      <c r="F128" s="139" t="s">
        <v>239</v>
      </c>
      <c r="I128" s="140"/>
      <c r="L128" s="28"/>
      <c r="M128" s="141"/>
      <c r="T128" s="52"/>
      <c r="AT128" s="13" t="s">
        <v>229</v>
      </c>
      <c r="AU128" s="13" t="s">
        <v>85</v>
      </c>
    </row>
    <row r="129" spans="2:65" s="1" customFormat="1" x14ac:dyDescent="0.2">
      <c r="B129" s="28"/>
      <c r="D129" s="142" t="s">
        <v>231</v>
      </c>
      <c r="F129" s="143" t="s">
        <v>460</v>
      </c>
      <c r="I129" s="140"/>
      <c r="L129" s="28"/>
      <c r="M129" s="141"/>
      <c r="T129" s="52"/>
      <c r="AT129" s="13" t="s">
        <v>231</v>
      </c>
      <c r="AU129" s="13" t="s">
        <v>85</v>
      </c>
    </row>
    <row r="130" spans="2:65" s="1" customFormat="1" ht="24.2" customHeight="1" x14ac:dyDescent="0.2">
      <c r="B130" s="123"/>
      <c r="C130" s="124" t="s">
        <v>241</v>
      </c>
      <c r="D130" s="124" t="s">
        <v>223</v>
      </c>
      <c r="E130" s="125" t="s">
        <v>242</v>
      </c>
      <c r="F130" s="126" t="s">
        <v>243</v>
      </c>
      <c r="G130" s="127" t="s">
        <v>237</v>
      </c>
      <c r="H130" s="128">
        <v>7.5999999999999998E-2</v>
      </c>
      <c r="I130" s="129"/>
      <c r="J130" s="130">
        <f>ROUND(I130*H130,2)</f>
        <v>0</v>
      </c>
      <c r="K130" s="131"/>
      <c r="L130" s="28"/>
      <c r="M130" s="132" t="s">
        <v>1</v>
      </c>
      <c r="N130" s="133" t="s">
        <v>42</v>
      </c>
      <c r="P130" s="134">
        <f>O130*H130</f>
        <v>0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227</v>
      </c>
      <c r="AT130" s="136" t="s">
        <v>223</v>
      </c>
      <c r="AU130" s="136" t="s">
        <v>85</v>
      </c>
      <c r="AY130" s="13" t="s">
        <v>222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85</v>
      </c>
      <c r="BK130" s="137">
        <f>ROUND(I130*H130,2)</f>
        <v>0</v>
      </c>
      <c r="BL130" s="13" t="s">
        <v>227</v>
      </c>
      <c r="BM130" s="136" t="s">
        <v>785</v>
      </c>
    </row>
    <row r="131" spans="2:65" s="1" customFormat="1" ht="19.5" x14ac:dyDescent="0.2">
      <c r="B131" s="28"/>
      <c r="D131" s="138" t="s">
        <v>229</v>
      </c>
      <c r="F131" s="139" t="s">
        <v>245</v>
      </c>
      <c r="I131" s="140"/>
      <c r="L131" s="28"/>
      <c r="M131" s="141"/>
      <c r="T131" s="52"/>
      <c r="AT131" s="13" t="s">
        <v>229</v>
      </c>
      <c r="AU131" s="13" t="s">
        <v>85</v>
      </c>
    </row>
    <row r="132" spans="2:65" s="1" customFormat="1" x14ac:dyDescent="0.2">
      <c r="B132" s="28"/>
      <c r="D132" s="142" t="s">
        <v>231</v>
      </c>
      <c r="F132" s="143" t="s">
        <v>462</v>
      </c>
      <c r="I132" s="140"/>
      <c r="L132" s="28"/>
      <c r="M132" s="141"/>
      <c r="T132" s="52"/>
      <c r="AT132" s="13" t="s">
        <v>231</v>
      </c>
      <c r="AU132" s="13" t="s">
        <v>85</v>
      </c>
    </row>
    <row r="133" spans="2:65" s="1" customFormat="1" ht="24.2" customHeight="1" x14ac:dyDescent="0.2">
      <c r="B133" s="123"/>
      <c r="C133" s="124" t="s">
        <v>227</v>
      </c>
      <c r="D133" s="124" t="s">
        <v>223</v>
      </c>
      <c r="E133" s="125" t="s">
        <v>247</v>
      </c>
      <c r="F133" s="126" t="s">
        <v>248</v>
      </c>
      <c r="G133" s="127" t="s">
        <v>237</v>
      </c>
      <c r="H133" s="128">
        <v>1.0640000000000001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786</v>
      </c>
    </row>
    <row r="134" spans="2:65" s="1" customFormat="1" ht="29.25" x14ac:dyDescent="0.2">
      <c r="B134" s="28"/>
      <c r="D134" s="138" t="s">
        <v>229</v>
      </c>
      <c r="F134" s="139" t="s">
        <v>250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464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1" customFormat="1" x14ac:dyDescent="0.2">
      <c r="B136" s="144"/>
      <c r="D136" s="138" t="s">
        <v>252</v>
      </c>
      <c r="F136" s="145" t="s">
        <v>787</v>
      </c>
      <c r="H136" s="146">
        <v>1.0640000000000001</v>
      </c>
      <c r="I136" s="147"/>
      <c r="L136" s="144"/>
      <c r="M136" s="148"/>
      <c r="T136" s="149"/>
      <c r="AT136" s="150" t="s">
        <v>252</v>
      </c>
      <c r="AU136" s="150" t="s">
        <v>85</v>
      </c>
      <c r="AV136" s="11" t="s">
        <v>87</v>
      </c>
      <c r="AW136" s="11" t="s">
        <v>3</v>
      </c>
      <c r="AX136" s="11" t="s">
        <v>85</v>
      </c>
      <c r="AY136" s="150" t="s">
        <v>222</v>
      </c>
    </row>
    <row r="137" spans="2:65" s="1" customFormat="1" ht="37.9" customHeight="1" x14ac:dyDescent="0.2">
      <c r="B137" s="123"/>
      <c r="C137" s="124" t="s">
        <v>254</v>
      </c>
      <c r="D137" s="124" t="s">
        <v>223</v>
      </c>
      <c r="E137" s="125" t="s">
        <v>255</v>
      </c>
      <c r="F137" s="126" t="s">
        <v>256</v>
      </c>
      <c r="G137" s="127" t="s">
        <v>237</v>
      </c>
      <c r="H137" s="128">
        <v>7.5999999999999998E-2</v>
      </c>
      <c r="I137" s="129"/>
      <c r="J137" s="130">
        <f>ROUND(I137*H137,2)</f>
        <v>0</v>
      </c>
      <c r="K137" s="131"/>
      <c r="L137" s="28"/>
      <c r="M137" s="132" t="s">
        <v>1</v>
      </c>
      <c r="N137" s="133" t="s">
        <v>42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227</v>
      </c>
      <c r="AT137" s="136" t="s">
        <v>223</v>
      </c>
      <c r="AU137" s="136" t="s">
        <v>85</v>
      </c>
      <c r="AY137" s="13" t="s">
        <v>222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3" t="s">
        <v>85</v>
      </c>
      <c r="BK137" s="137">
        <f>ROUND(I137*H137,2)</f>
        <v>0</v>
      </c>
      <c r="BL137" s="13" t="s">
        <v>227</v>
      </c>
      <c r="BM137" s="136" t="s">
        <v>788</v>
      </c>
    </row>
    <row r="138" spans="2:65" s="1" customFormat="1" ht="29.25" x14ac:dyDescent="0.2">
      <c r="B138" s="28"/>
      <c r="D138" s="138" t="s">
        <v>229</v>
      </c>
      <c r="F138" s="139" t="s">
        <v>258</v>
      </c>
      <c r="I138" s="140"/>
      <c r="L138" s="28"/>
      <c r="M138" s="141"/>
      <c r="T138" s="52"/>
      <c r="AT138" s="13" t="s">
        <v>229</v>
      </c>
      <c r="AU138" s="13" t="s">
        <v>85</v>
      </c>
    </row>
    <row r="139" spans="2:65" s="1" customFormat="1" x14ac:dyDescent="0.2">
      <c r="B139" s="28"/>
      <c r="D139" s="142" t="s">
        <v>231</v>
      </c>
      <c r="F139" s="143" t="s">
        <v>467</v>
      </c>
      <c r="I139" s="140"/>
      <c r="L139" s="28"/>
      <c r="M139" s="141"/>
      <c r="T139" s="52"/>
      <c r="AT139" s="13" t="s">
        <v>231</v>
      </c>
      <c r="AU139" s="13" t="s">
        <v>85</v>
      </c>
    </row>
    <row r="140" spans="2:65" s="10" customFormat="1" ht="25.9" customHeight="1" x14ac:dyDescent="0.2">
      <c r="B140" s="113"/>
      <c r="D140" s="114" t="s">
        <v>76</v>
      </c>
      <c r="E140" s="115" t="s">
        <v>260</v>
      </c>
      <c r="F140" s="115" t="s">
        <v>261</v>
      </c>
      <c r="I140" s="116"/>
      <c r="J140" s="117">
        <f>BK140</f>
        <v>0</v>
      </c>
      <c r="L140" s="113"/>
      <c r="M140" s="118"/>
      <c r="P140" s="119">
        <f>SUM(P141:P143)</f>
        <v>0</v>
      </c>
      <c r="R140" s="119">
        <f>SUM(R141:R143)</f>
        <v>0</v>
      </c>
      <c r="T140" s="120">
        <f>SUM(T141:T143)</f>
        <v>1E-3</v>
      </c>
      <c r="AR140" s="114" t="s">
        <v>87</v>
      </c>
      <c r="AT140" s="121" t="s">
        <v>76</v>
      </c>
      <c r="AU140" s="121" t="s">
        <v>77</v>
      </c>
      <c r="AY140" s="114" t="s">
        <v>222</v>
      </c>
      <c r="BK140" s="122">
        <f>SUM(BK141:BK143)</f>
        <v>0</v>
      </c>
    </row>
    <row r="141" spans="2:65" s="1" customFormat="1" ht="16.5" customHeight="1" x14ac:dyDescent="0.2">
      <c r="B141" s="123"/>
      <c r="C141" s="124" t="s">
        <v>262</v>
      </c>
      <c r="D141" s="124" t="s">
        <v>223</v>
      </c>
      <c r="E141" s="125" t="s">
        <v>263</v>
      </c>
      <c r="F141" s="126" t="s">
        <v>264</v>
      </c>
      <c r="G141" s="127" t="s">
        <v>265</v>
      </c>
      <c r="H141" s="128">
        <v>1</v>
      </c>
      <c r="I141" s="129"/>
      <c r="J141" s="130">
        <f>ROUND(I141*H141,2)</f>
        <v>0</v>
      </c>
      <c r="K141" s="131"/>
      <c r="L141" s="28"/>
      <c r="M141" s="132" t="s">
        <v>1</v>
      </c>
      <c r="N141" s="133" t="s">
        <v>42</v>
      </c>
      <c r="P141" s="134">
        <f>O141*H141</f>
        <v>0</v>
      </c>
      <c r="Q141" s="134">
        <v>0</v>
      </c>
      <c r="R141" s="134">
        <f>Q141*H141</f>
        <v>0</v>
      </c>
      <c r="S141" s="134">
        <v>1E-3</v>
      </c>
      <c r="T141" s="135">
        <f>S141*H141</f>
        <v>1E-3</v>
      </c>
      <c r="AR141" s="136" t="s">
        <v>266</v>
      </c>
      <c r="AT141" s="136" t="s">
        <v>223</v>
      </c>
      <c r="AU141" s="136" t="s">
        <v>85</v>
      </c>
      <c r="AY141" s="13" t="s">
        <v>222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85</v>
      </c>
      <c r="BK141" s="137">
        <f>ROUND(I141*H141,2)</f>
        <v>0</v>
      </c>
      <c r="BL141" s="13" t="s">
        <v>266</v>
      </c>
      <c r="BM141" s="136" t="s">
        <v>789</v>
      </c>
    </row>
    <row r="142" spans="2:65" s="1" customFormat="1" ht="19.5" x14ac:dyDescent="0.2">
      <c r="B142" s="28"/>
      <c r="D142" s="138" t="s">
        <v>229</v>
      </c>
      <c r="F142" s="139" t="s">
        <v>268</v>
      </c>
      <c r="I142" s="140"/>
      <c r="L142" s="28"/>
      <c r="M142" s="141"/>
      <c r="T142" s="52"/>
      <c r="AT142" s="13" t="s">
        <v>229</v>
      </c>
      <c r="AU142" s="13" t="s">
        <v>85</v>
      </c>
    </row>
    <row r="143" spans="2:65" s="1" customFormat="1" x14ac:dyDescent="0.2">
      <c r="B143" s="28"/>
      <c r="D143" s="142" t="s">
        <v>231</v>
      </c>
      <c r="F143" s="143" t="s">
        <v>500</v>
      </c>
      <c r="I143" s="140"/>
      <c r="L143" s="28"/>
      <c r="M143" s="141"/>
      <c r="T143" s="52"/>
      <c r="AT143" s="13" t="s">
        <v>231</v>
      </c>
      <c r="AU143" s="13" t="s">
        <v>85</v>
      </c>
    </row>
    <row r="144" spans="2:65" s="10" customFormat="1" ht="25.9" customHeight="1" x14ac:dyDescent="0.2">
      <c r="B144" s="113"/>
      <c r="D144" s="114" t="s">
        <v>76</v>
      </c>
      <c r="E144" s="115" t="s">
        <v>317</v>
      </c>
      <c r="F144" s="115" t="s">
        <v>318</v>
      </c>
      <c r="I144" s="116"/>
      <c r="J144" s="117">
        <f>BK144</f>
        <v>0</v>
      </c>
      <c r="L144" s="113"/>
      <c r="M144" s="118"/>
      <c r="P144" s="119">
        <f>SUM(P145:P183)</f>
        <v>0</v>
      </c>
      <c r="R144" s="119">
        <f>SUM(R145:R183)</f>
        <v>0.17885776</v>
      </c>
      <c r="T144" s="120">
        <f>SUM(T145:T183)</f>
        <v>5.4377999999999996E-2</v>
      </c>
      <c r="AR144" s="114" t="s">
        <v>87</v>
      </c>
      <c r="AT144" s="121" t="s">
        <v>76</v>
      </c>
      <c r="AU144" s="121" t="s">
        <v>77</v>
      </c>
      <c r="AY144" s="114" t="s">
        <v>222</v>
      </c>
      <c r="BK144" s="122">
        <f>SUM(BK145:BK183)</f>
        <v>0</v>
      </c>
    </row>
    <row r="145" spans="2:65" s="1" customFormat="1" ht="24.2" customHeight="1" x14ac:dyDescent="0.2">
      <c r="B145" s="123"/>
      <c r="C145" s="124" t="s">
        <v>270</v>
      </c>
      <c r="D145" s="124" t="s">
        <v>223</v>
      </c>
      <c r="E145" s="125" t="s">
        <v>319</v>
      </c>
      <c r="F145" s="126" t="s">
        <v>320</v>
      </c>
      <c r="G145" s="127" t="s">
        <v>226</v>
      </c>
      <c r="H145" s="128">
        <v>16.45</v>
      </c>
      <c r="I145" s="129"/>
      <c r="J145" s="130">
        <f>ROUND(I145*H145,2)</f>
        <v>0</v>
      </c>
      <c r="K145" s="131"/>
      <c r="L145" s="28"/>
      <c r="M145" s="132" t="s">
        <v>1</v>
      </c>
      <c r="N145" s="133" t="s">
        <v>42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266</v>
      </c>
      <c r="AT145" s="136" t="s">
        <v>223</v>
      </c>
      <c r="AU145" s="136" t="s">
        <v>85</v>
      </c>
      <c r="AY145" s="13" t="s">
        <v>222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3" t="s">
        <v>85</v>
      </c>
      <c r="BK145" s="137">
        <f>ROUND(I145*H145,2)</f>
        <v>0</v>
      </c>
      <c r="BL145" s="13" t="s">
        <v>266</v>
      </c>
      <c r="BM145" s="136" t="s">
        <v>790</v>
      </c>
    </row>
    <row r="146" spans="2:65" s="1" customFormat="1" ht="19.5" x14ac:dyDescent="0.2">
      <c r="B146" s="28"/>
      <c r="D146" s="138" t="s">
        <v>229</v>
      </c>
      <c r="F146" s="139" t="s">
        <v>322</v>
      </c>
      <c r="I146" s="140"/>
      <c r="L146" s="28"/>
      <c r="M146" s="141"/>
      <c r="T146" s="52"/>
      <c r="AT146" s="13" t="s">
        <v>229</v>
      </c>
      <c r="AU146" s="13" t="s">
        <v>85</v>
      </c>
    </row>
    <row r="147" spans="2:65" s="1" customFormat="1" x14ac:dyDescent="0.2">
      <c r="B147" s="28"/>
      <c r="D147" s="142" t="s">
        <v>231</v>
      </c>
      <c r="F147" s="143" t="s">
        <v>502</v>
      </c>
      <c r="I147" s="140"/>
      <c r="L147" s="28"/>
      <c r="M147" s="141"/>
      <c r="T147" s="52"/>
      <c r="AT147" s="13" t="s">
        <v>231</v>
      </c>
      <c r="AU147" s="13" t="s">
        <v>85</v>
      </c>
    </row>
    <row r="148" spans="2:65" s="1" customFormat="1" ht="24.2" customHeight="1" x14ac:dyDescent="0.2">
      <c r="B148" s="123"/>
      <c r="C148" s="124" t="s">
        <v>276</v>
      </c>
      <c r="D148" s="124" t="s">
        <v>223</v>
      </c>
      <c r="E148" s="125" t="s">
        <v>325</v>
      </c>
      <c r="F148" s="126" t="s">
        <v>326</v>
      </c>
      <c r="G148" s="127" t="s">
        <v>226</v>
      </c>
      <c r="H148" s="128">
        <v>16.45</v>
      </c>
      <c r="I148" s="129"/>
      <c r="J148" s="130">
        <f>ROUND(I148*H148,2)</f>
        <v>0</v>
      </c>
      <c r="K148" s="131"/>
      <c r="L148" s="28"/>
      <c r="M148" s="132" t="s">
        <v>1</v>
      </c>
      <c r="N148" s="133" t="s">
        <v>42</v>
      </c>
      <c r="P148" s="134">
        <f>O148*H148</f>
        <v>0</v>
      </c>
      <c r="Q148" s="134">
        <v>3.0000000000000001E-5</v>
      </c>
      <c r="R148" s="134">
        <f>Q148*H148</f>
        <v>4.9350000000000002E-4</v>
      </c>
      <c r="S148" s="134">
        <v>0</v>
      </c>
      <c r="T148" s="135">
        <f>S148*H148</f>
        <v>0</v>
      </c>
      <c r="AR148" s="136" t="s">
        <v>266</v>
      </c>
      <c r="AT148" s="136" t="s">
        <v>223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266</v>
      </c>
      <c r="BM148" s="136" t="s">
        <v>791</v>
      </c>
    </row>
    <row r="149" spans="2:65" s="1" customFormat="1" ht="19.5" x14ac:dyDescent="0.2">
      <c r="B149" s="28"/>
      <c r="D149" s="138" t="s">
        <v>229</v>
      </c>
      <c r="F149" s="139" t="s">
        <v>328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x14ac:dyDescent="0.2">
      <c r="B150" s="28"/>
      <c r="D150" s="142" t="s">
        <v>231</v>
      </c>
      <c r="F150" s="143" t="s">
        <v>504</v>
      </c>
      <c r="I150" s="140"/>
      <c r="L150" s="28"/>
      <c r="M150" s="141"/>
      <c r="T150" s="52"/>
      <c r="AT150" s="13" t="s">
        <v>231</v>
      </c>
      <c r="AU150" s="13" t="s">
        <v>85</v>
      </c>
    </row>
    <row r="151" spans="2:65" s="1" customFormat="1" ht="33" customHeight="1" x14ac:dyDescent="0.2">
      <c r="B151" s="123"/>
      <c r="C151" s="124" t="s">
        <v>220</v>
      </c>
      <c r="D151" s="124" t="s">
        <v>223</v>
      </c>
      <c r="E151" s="125" t="s">
        <v>331</v>
      </c>
      <c r="F151" s="126" t="s">
        <v>332</v>
      </c>
      <c r="G151" s="127" t="s">
        <v>226</v>
      </c>
      <c r="H151" s="128">
        <v>16.45</v>
      </c>
      <c r="I151" s="129"/>
      <c r="J151" s="130">
        <f>ROUND(I151*H151,2)</f>
        <v>0</v>
      </c>
      <c r="K151" s="131"/>
      <c r="L151" s="28"/>
      <c r="M151" s="132" t="s">
        <v>1</v>
      </c>
      <c r="N151" s="133" t="s">
        <v>42</v>
      </c>
      <c r="P151" s="134">
        <f>O151*H151</f>
        <v>0</v>
      </c>
      <c r="Q151" s="134">
        <v>7.5799999999999999E-3</v>
      </c>
      <c r="R151" s="134">
        <f>Q151*H151</f>
        <v>0.124691</v>
      </c>
      <c r="S151" s="134">
        <v>0</v>
      </c>
      <c r="T151" s="135">
        <f>S151*H151</f>
        <v>0</v>
      </c>
      <c r="AR151" s="136" t="s">
        <v>266</v>
      </c>
      <c r="AT151" s="136" t="s">
        <v>223</v>
      </c>
      <c r="AU151" s="136" t="s">
        <v>85</v>
      </c>
      <c r="AY151" s="13" t="s">
        <v>222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3" t="s">
        <v>85</v>
      </c>
      <c r="BK151" s="137">
        <f>ROUND(I151*H151,2)</f>
        <v>0</v>
      </c>
      <c r="BL151" s="13" t="s">
        <v>266</v>
      </c>
      <c r="BM151" s="136" t="s">
        <v>792</v>
      </c>
    </row>
    <row r="152" spans="2:65" s="1" customFormat="1" ht="29.25" x14ac:dyDescent="0.2">
      <c r="B152" s="28"/>
      <c r="D152" s="138" t="s">
        <v>229</v>
      </c>
      <c r="F152" s="139" t="s">
        <v>334</v>
      </c>
      <c r="I152" s="140"/>
      <c r="L152" s="28"/>
      <c r="M152" s="141"/>
      <c r="T152" s="52"/>
      <c r="AT152" s="13" t="s">
        <v>229</v>
      </c>
      <c r="AU152" s="13" t="s">
        <v>85</v>
      </c>
    </row>
    <row r="153" spans="2:65" s="1" customFormat="1" x14ac:dyDescent="0.2">
      <c r="B153" s="28"/>
      <c r="D153" s="142" t="s">
        <v>231</v>
      </c>
      <c r="F153" s="143" t="s">
        <v>506</v>
      </c>
      <c r="I153" s="140"/>
      <c r="L153" s="28"/>
      <c r="M153" s="141"/>
      <c r="T153" s="52"/>
      <c r="AT153" s="13" t="s">
        <v>231</v>
      </c>
      <c r="AU153" s="13" t="s">
        <v>85</v>
      </c>
    </row>
    <row r="154" spans="2:65" s="1" customFormat="1" ht="24.2" customHeight="1" x14ac:dyDescent="0.2">
      <c r="B154" s="123"/>
      <c r="C154" s="124" t="s">
        <v>287</v>
      </c>
      <c r="D154" s="124" t="s">
        <v>223</v>
      </c>
      <c r="E154" s="125" t="s">
        <v>337</v>
      </c>
      <c r="F154" s="126" t="s">
        <v>338</v>
      </c>
      <c r="G154" s="127" t="s">
        <v>226</v>
      </c>
      <c r="H154" s="128">
        <v>16.45</v>
      </c>
      <c r="I154" s="129"/>
      <c r="J154" s="130">
        <f>ROUND(I154*H154,2)</f>
        <v>0</v>
      </c>
      <c r="K154" s="131"/>
      <c r="L154" s="28"/>
      <c r="M154" s="132" t="s">
        <v>1</v>
      </c>
      <c r="N154" s="133" t="s">
        <v>42</v>
      </c>
      <c r="P154" s="134">
        <f>O154*H154</f>
        <v>0</v>
      </c>
      <c r="Q154" s="134">
        <v>0</v>
      </c>
      <c r="R154" s="134">
        <f>Q154*H154</f>
        <v>0</v>
      </c>
      <c r="S154" s="134">
        <v>3.0000000000000001E-3</v>
      </c>
      <c r="T154" s="135">
        <f>S154*H154</f>
        <v>4.9349999999999998E-2</v>
      </c>
      <c r="AR154" s="136" t="s">
        <v>266</v>
      </c>
      <c r="AT154" s="136" t="s">
        <v>223</v>
      </c>
      <c r="AU154" s="136" t="s">
        <v>85</v>
      </c>
      <c r="AY154" s="13" t="s">
        <v>222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13" t="s">
        <v>85</v>
      </c>
      <c r="BK154" s="137">
        <f>ROUND(I154*H154,2)</f>
        <v>0</v>
      </c>
      <c r="BL154" s="13" t="s">
        <v>266</v>
      </c>
      <c r="BM154" s="136" t="s">
        <v>793</v>
      </c>
    </row>
    <row r="155" spans="2:65" s="1" customFormat="1" x14ac:dyDescent="0.2">
      <c r="B155" s="28"/>
      <c r="D155" s="138" t="s">
        <v>229</v>
      </c>
      <c r="F155" s="139" t="s">
        <v>340</v>
      </c>
      <c r="I155" s="140"/>
      <c r="L155" s="28"/>
      <c r="M155" s="141"/>
      <c r="T155" s="52"/>
      <c r="AT155" s="13" t="s">
        <v>229</v>
      </c>
      <c r="AU155" s="13" t="s">
        <v>85</v>
      </c>
    </row>
    <row r="156" spans="2:65" s="1" customFormat="1" x14ac:dyDescent="0.2">
      <c r="B156" s="28"/>
      <c r="D156" s="142" t="s">
        <v>231</v>
      </c>
      <c r="F156" s="143" t="s">
        <v>508</v>
      </c>
      <c r="I156" s="140"/>
      <c r="L156" s="28"/>
      <c r="M156" s="141"/>
      <c r="T156" s="52"/>
      <c r="AT156" s="13" t="s">
        <v>231</v>
      </c>
      <c r="AU156" s="13" t="s">
        <v>85</v>
      </c>
    </row>
    <row r="157" spans="2:65" s="1" customFormat="1" ht="16.5" customHeight="1" x14ac:dyDescent="0.2">
      <c r="B157" s="123"/>
      <c r="C157" s="124" t="s">
        <v>291</v>
      </c>
      <c r="D157" s="124" t="s">
        <v>223</v>
      </c>
      <c r="E157" s="125" t="s">
        <v>343</v>
      </c>
      <c r="F157" s="126" t="s">
        <v>344</v>
      </c>
      <c r="G157" s="127" t="s">
        <v>226</v>
      </c>
      <c r="H157" s="128">
        <v>16.45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2.9999999999999997E-4</v>
      </c>
      <c r="R157" s="134">
        <f>Q157*H157</f>
        <v>4.9349999999999993E-3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794</v>
      </c>
    </row>
    <row r="158" spans="2:65" s="1" customFormat="1" x14ac:dyDescent="0.2">
      <c r="B158" s="28"/>
      <c r="D158" s="138" t="s">
        <v>229</v>
      </c>
      <c r="F158" s="139" t="s">
        <v>346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510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49.15" customHeight="1" x14ac:dyDescent="0.2">
      <c r="B160" s="123"/>
      <c r="C160" s="151" t="s">
        <v>8</v>
      </c>
      <c r="D160" s="151" t="s">
        <v>277</v>
      </c>
      <c r="E160" s="152" t="s">
        <v>348</v>
      </c>
      <c r="F160" s="153" t="s">
        <v>349</v>
      </c>
      <c r="G160" s="154" t="s">
        <v>226</v>
      </c>
      <c r="H160" s="155">
        <v>18.094999999999999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2.5999999999999999E-3</v>
      </c>
      <c r="R160" s="134">
        <f>Q160*H160</f>
        <v>4.7046999999999992E-2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795</v>
      </c>
    </row>
    <row r="161" spans="2:65" s="1" customFormat="1" ht="29.25" x14ac:dyDescent="0.2">
      <c r="B161" s="28"/>
      <c r="D161" s="138" t="s">
        <v>229</v>
      </c>
      <c r="F161" s="139" t="s">
        <v>349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1" customFormat="1" x14ac:dyDescent="0.2">
      <c r="B162" s="144"/>
      <c r="D162" s="138" t="s">
        <v>252</v>
      </c>
      <c r="F162" s="145" t="s">
        <v>796</v>
      </c>
      <c r="H162" s="146">
        <v>18.094999999999999</v>
      </c>
      <c r="I162" s="147"/>
      <c r="L162" s="144"/>
      <c r="M162" s="148"/>
      <c r="T162" s="149"/>
      <c r="AT162" s="150" t="s">
        <v>252</v>
      </c>
      <c r="AU162" s="150" t="s">
        <v>85</v>
      </c>
      <c r="AV162" s="11" t="s">
        <v>87</v>
      </c>
      <c r="AW162" s="11" t="s">
        <v>3</v>
      </c>
      <c r="AX162" s="11" t="s">
        <v>85</v>
      </c>
      <c r="AY162" s="150" t="s">
        <v>222</v>
      </c>
    </row>
    <row r="163" spans="2:65" s="1" customFormat="1" ht="24.2" customHeight="1" x14ac:dyDescent="0.2">
      <c r="B163" s="123"/>
      <c r="C163" s="124" t="s">
        <v>300</v>
      </c>
      <c r="D163" s="124" t="s">
        <v>223</v>
      </c>
      <c r="E163" s="125" t="s">
        <v>353</v>
      </c>
      <c r="F163" s="126" t="s">
        <v>354</v>
      </c>
      <c r="G163" s="127" t="s">
        <v>355</v>
      </c>
      <c r="H163" s="128">
        <v>17</v>
      </c>
      <c r="I163" s="129"/>
      <c r="J163" s="130">
        <f>ROUND(I163*H163,2)</f>
        <v>0</v>
      </c>
      <c r="K163" s="131"/>
      <c r="L163" s="28"/>
      <c r="M163" s="132" t="s">
        <v>1</v>
      </c>
      <c r="N163" s="133" t="s">
        <v>42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266</v>
      </c>
      <c r="AT163" s="136" t="s">
        <v>223</v>
      </c>
      <c r="AU163" s="136" t="s">
        <v>85</v>
      </c>
      <c r="AY163" s="13" t="s">
        <v>222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3" t="s">
        <v>85</v>
      </c>
      <c r="BK163" s="137">
        <f>ROUND(I163*H163,2)</f>
        <v>0</v>
      </c>
      <c r="BL163" s="13" t="s">
        <v>266</v>
      </c>
      <c r="BM163" s="136" t="s">
        <v>797</v>
      </c>
    </row>
    <row r="164" spans="2:65" s="1" customFormat="1" x14ac:dyDescent="0.2">
      <c r="B164" s="28"/>
      <c r="D164" s="138" t="s">
        <v>229</v>
      </c>
      <c r="F164" s="139" t="s">
        <v>357</v>
      </c>
      <c r="I164" s="140"/>
      <c r="L164" s="28"/>
      <c r="M164" s="141"/>
      <c r="T164" s="52"/>
      <c r="AT164" s="13" t="s">
        <v>229</v>
      </c>
      <c r="AU164" s="13" t="s">
        <v>85</v>
      </c>
    </row>
    <row r="165" spans="2:65" s="1" customFormat="1" x14ac:dyDescent="0.2">
      <c r="B165" s="28"/>
      <c r="D165" s="142" t="s">
        <v>231</v>
      </c>
      <c r="F165" s="143" t="s">
        <v>358</v>
      </c>
      <c r="I165" s="140"/>
      <c r="L165" s="28"/>
      <c r="M165" s="141"/>
      <c r="T165" s="52"/>
      <c r="AT165" s="13" t="s">
        <v>231</v>
      </c>
      <c r="AU165" s="13" t="s">
        <v>85</v>
      </c>
    </row>
    <row r="166" spans="2:65" s="1" customFormat="1" ht="21.75" customHeight="1" x14ac:dyDescent="0.2">
      <c r="B166" s="123"/>
      <c r="C166" s="124" t="s">
        <v>304</v>
      </c>
      <c r="D166" s="124" t="s">
        <v>223</v>
      </c>
      <c r="E166" s="125" t="s">
        <v>360</v>
      </c>
      <c r="F166" s="126" t="s">
        <v>361</v>
      </c>
      <c r="G166" s="127" t="s">
        <v>355</v>
      </c>
      <c r="H166" s="128">
        <v>16.760000000000002</v>
      </c>
      <c r="I166" s="129"/>
      <c r="J166" s="130">
        <f>ROUND(I166*H166,2)</f>
        <v>0</v>
      </c>
      <c r="K166" s="131"/>
      <c r="L166" s="28"/>
      <c r="M166" s="132" t="s">
        <v>1</v>
      </c>
      <c r="N166" s="133" t="s">
        <v>42</v>
      </c>
      <c r="P166" s="134">
        <f>O166*H166</f>
        <v>0</v>
      </c>
      <c r="Q166" s="134">
        <v>0</v>
      </c>
      <c r="R166" s="134">
        <f>Q166*H166</f>
        <v>0</v>
      </c>
      <c r="S166" s="134">
        <v>2.9999999999999997E-4</v>
      </c>
      <c r="T166" s="135">
        <f>S166*H166</f>
        <v>5.0280000000000004E-3</v>
      </c>
      <c r="AR166" s="136" t="s">
        <v>266</v>
      </c>
      <c r="AT166" s="136" t="s">
        <v>223</v>
      </c>
      <c r="AU166" s="136" t="s">
        <v>85</v>
      </c>
      <c r="AY166" s="13" t="s">
        <v>222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3" t="s">
        <v>85</v>
      </c>
      <c r="BK166" s="137">
        <f>ROUND(I166*H166,2)</f>
        <v>0</v>
      </c>
      <c r="BL166" s="13" t="s">
        <v>266</v>
      </c>
      <c r="BM166" s="136" t="s">
        <v>798</v>
      </c>
    </row>
    <row r="167" spans="2:65" s="1" customFormat="1" x14ac:dyDescent="0.2">
      <c r="B167" s="28"/>
      <c r="D167" s="138" t="s">
        <v>229</v>
      </c>
      <c r="F167" s="139" t="s">
        <v>363</v>
      </c>
      <c r="I167" s="140"/>
      <c r="L167" s="28"/>
      <c r="M167" s="141"/>
      <c r="T167" s="52"/>
      <c r="AT167" s="13" t="s">
        <v>229</v>
      </c>
      <c r="AU167" s="13" t="s">
        <v>85</v>
      </c>
    </row>
    <row r="168" spans="2:65" s="1" customFormat="1" x14ac:dyDescent="0.2">
      <c r="B168" s="28"/>
      <c r="D168" s="142" t="s">
        <v>231</v>
      </c>
      <c r="F168" s="143" t="s">
        <v>515</v>
      </c>
      <c r="I168" s="140"/>
      <c r="L168" s="28"/>
      <c r="M168" s="141"/>
      <c r="T168" s="52"/>
      <c r="AT168" s="13" t="s">
        <v>231</v>
      </c>
      <c r="AU168" s="13" t="s">
        <v>85</v>
      </c>
    </row>
    <row r="169" spans="2:65" s="1" customFormat="1" ht="16.5" customHeight="1" x14ac:dyDescent="0.2">
      <c r="B169" s="123"/>
      <c r="C169" s="124" t="s">
        <v>310</v>
      </c>
      <c r="D169" s="124" t="s">
        <v>223</v>
      </c>
      <c r="E169" s="125" t="s">
        <v>366</v>
      </c>
      <c r="F169" s="126" t="s">
        <v>367</v>
      </c>
      <c r="G169" s="127" t="s">
        <v>355</v>
      </c>
      <c r="H169" s="128">
        <v>16.760000000000002</v>
      </c>
      <c r="I169" s="129"/>
      <c r="J169" s="130">
        <f>ROUND(I169*H169,2)</f>
        <v>0</v>
      </c>
      <c r="K169" s="131"/>
      <c r="L169" s="28"/>
      <c r="M169" s="132" t="s">
        <v>1</v>
      </c>
      <c r="N169" s="133" t="s">
        <v>42</v>
      </c>
      <c r="P169" s="134">
        <f>O169*H169</f>
        <v>0</v>
      </c>
      <c r="Q169" s="134">
        <v>1.0000000000000001E-5</v>
      </c>
      <c r="R169" s="134">
        <f>Q169*H169</f>
        <v>1.6760000000000004E-4</v>
      </c>
      <c r="S169" s="134">
        <v>0</v>
      </c>
      <c r="T169" s="135">
        <f>S169*H169</f>
        <v>0</v>
      </c>
      <c r="AR169" s="136" t="s">
        <v>266</v>
      </c>
      <c r="AT169" s="136" t="s">
        <v>223</v>
      </c>
      <c r="AU169" s="136" t="s">
        <v>85</v>
      </c>
      <c r="AY169" s="13" t="s">
        <v>222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3" t="s">
        <v>85</v>
      </c>
      <c r="BK169" s="137">
        <f>ROUND(I169*H169,2)</f>
        <v>0</v>
      </c>
      <c r="BL169" s="13" t="s">
        <v>266</v>
      </c>
      <c r="BM169" s="136" t="s">
        <v>799</v>
      </c>
    </row>
    <row r="170" spans="2:65" s="1" customFormat="1" x14ac:dyDescent="0.2">
      <c r="B170" s="28"/>
      <c r="D170" s="138" t="s">
        <v>229</v>
      </c>
      <c r="F170" s="139" t="s">
        <v>369</v>
      </c>
      <c r="I170" s="140"/>
      <c r="L170" s="28"/>
      <c r="M170" s="141"/>
      <c r="T170" s="52"/>
      <c r="AT170" s="13" t="s">
        <v>229</v>
      </c>
      <c r="AU170" s="13" t="s">
        <v>85</v>
      </c>
    </row>
    <row r="171" spans="2:65" s="1" customFormat="1" x14ac:dyDescent="0.2">
      <c r="B171" s="28"/>
      <c r="D171" s="142" t="s">
        <v>231</v>
      </c>
      <c r="F171" s="143" t="s">
        <v>517</v>
      </c>
      <c r="I171" s="140"/>
      <c r="L171" s="28"/>
      <c r="M171" s="141"/>
      <c r="T171" s="52"/>
      <c r="AT171" s="13" t="s">
        <v>231</v>
      </c>
      <c r="AU171" s="13" t="s">
        <v>85</v>
      </c>
    </row>
    <row r="172" spans="2:65" s="1" customFormat="1" ht="16.5" customHeight="1" x14ac:dyDescent="0.2">
      <c r="B172" s="123"/>
      <c r="C172" s="151" t="s">
        <v>266</v>
      </c>
      <c r="D172" s="151" t="s">
        <v>277</v>
      </c>
      <c r="E172" s="152" t="s">
        <v>372</v>
      </c>
      <c r="F172" s="153" t="s">
        <v>373</v>
      </c>
      <c r="G172" s="154" t="s">
        <v>355</v>
      </c>
      <c r="H172" s="155">
        <v>17.094999999999999</v>
      </c>
      <c r="I172" s="156"/>
      <c r="J172" s="157">
        <f>ROUND(I172*H172,2)</f>
        <v>0</v>
      </c>
      <c r="K172" s="158"/>
      <c r="L172" s="159"/>
      <c r="M172" s="160" t="s">
        <v>1</v>
      </c>
      <c r="N172" s="161" t="s">
        <v>42</v>
      </c>
      <c r="P172" s="134">
        <f>O172*H172</f>
        <v>0</v>
      </c>
      <c r="Q172" s="134">
        <v>8.0000000000000007E-5</v>
      </c>
      <c r="R172" s="134">
        <f>Q172*H172</f>
        <v>1.3676000000000001E-3</v>
      </c>
      <c r="S172" s="134">
        <v>0</v>
      </c>
      <c r="T172" s="135">
        <f>S172*H172</f>
        <v>0</v>
      </c>
      <c r="AR172" s="136" t="s">
        <v>280</v>
      </c>
      <c r="AT172" s="136" t="s">
        <v>277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800</v>
      </c>
    </row>
    <row r="173" spans="2:65" s="1" customFormat="1" x14ac:dyDescent="0.2">
      <c r="B173" s="28"/>
      <c r="D173" s="138" t="s">
        <v>229</v>
      </c>
      <c r="F173" s="139" t="s">
        <v>373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1" customFormat="1" x14ac:dyDescent="0.2">
      <c r="B174" s="144"/>
      <c r="D174" s="138" t="s">
        <v>252</v>
      </c>
      <c r="F174" s="145" t="s">
        <v>801</v>
      </c>
      <c r="H174" s="146">
        <v>17.094999999999999</v>
      </c>
      <c r="I174" s="147"/>
      <c r="L174" s="144"/>
      <c r="M174" s="148"/>
      <c r="T174" s="149"/>
      <c r="AT174" s="150" t="s">
        <v>252</v>
      </c>
      <c r="AU174" s="150" t="s">
        <v>85</v>
      </c>
      <c r="AV174" s="11" t="s">
        <v>87</v>
      </c>
      <c r="AW174" s="11" t="s">
        <v>3</v>
      </c>
      <c r="AX174" s="11" t="s">
        <v>85</v>
      </c>
      <c r="AY174" s="150" t="s">
        <v>222</v>
      </c>
    </row>
    <row r="175" spans="2:65" s="1" customFormat="1" ht="16.5" customHeight="1" x14ac:dyDescent="0.2">
      <c r="B175" s="123"/>
      <c r="C175" s="124" t="s">
        <v>324</v>
      </c>
      <c r="D175" s="124" t="s">
        <v>223</v>
      </c>
      <c r="E175" s="125" t="s">
        <v>377</v>
      </c>
      <c r="F175" s="126" t="s">
        <v>378</v>
      </c>
      <c r="G175" s="127" t="s">
        <v>355</v>
      </c>
      <c r="H175" s="128">
        <v>0.9</v>
      </c>
      <c r="I175" s="129"/>
      <c r="J175" s="130">
        <f>ROUND(I175*H175,2)</f>
        <v>0</v>
      </c>
      <c r="K175" s="131"/>
      <c r="L175" s="28"/>
      <c r="M175" s="132" t="s">
        <v>1</v>
      </c>
      <c r="N175" s="133" t="s">
        <v>42</v>
      </c>
      <c r="P175" s="134">
        <f>O175*H175</f>
        <v>0</v>
      </c>
      <c r="Q175" s="134">
        <v>0</v>
      </c>
      <c r="R175" s="134">
        <f>Q175*H175</f>
        <v>0</v>
      </c>
      <c r="S175" s="134">
        <v>0</v>
      </c>
      <c r="T175" s="135">
        <f>S175*H175</f>
        <v>0</v>
      </c>
      <c r="AR175" s="136" t="s">
        <v>266</v>
      </c>
      <c r="AT175" s="136" t="s">
        <v>223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802</v>
      </c>
    </row>
    <row r="176" spans="2:65" s="1" customFormat="1" x14ac:dyDescent="0.2">
      <c r="B176" s="28"/>
      <c r="D176" s="138" t="s">
        <v>229</v>
      </c>
      <c r="F176" s="139" t="s">
        <v>380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x14ac:dyDescent="0.2">
      <c r="B177" s="28"/>
      <c r="D177" s="142" t="s">
        <v>231</v>
      </c>
      <c r="F177" s="143" t="s">
        <v>521</v>
      </c>
      <c r="I177" s="140"/>
      <c r="L177" s="28"/>
      <c r="M177" s="141"/>
      <c r="T177" s="52"/>
      <c r="AT177" s="13" t="s">
        <v>231</v>
      </c>
      <c r="AU177" s="13" t="s">
        <v>85</v>
      </c>
    </row>
    <row r="178" spans="2:65" s="1" customFormat="1" ht="16.5" customHeight="1" x14ac:dyDescent="0.2">
      <c r="B178" s="123"/>
      <c r="C178" s="151" t="s">
        <v>330</v>
      </c>
      <c r="D178" s="151" t="s">
        <v>277</v>
      </c>
      <c r="E178" s="152" t="s">
        <v>383</v>
      </c>
      <c r="F178" s="153" t="s">
        <v>384</v>
      </c>
      <c r="G178" s="154" t="s">
        <v>355</v>
      </c>
      <c r="H178" s="155">
        <v>0.91800000000000004</v>
      </c>
      <c r="I178" s="156"/>
      <c r="J178" s="157">
        <f>ROUND(I178*H178,2)</f>
        <v>0</v>
      </c>
      <c r="K178" s="158"/>
      <c r="L178" s="159"/>
      <c r="M178" s="160" t="s">
        <v>1</v>
      </c>
      <c r="N178" s="161" t="s">
        <v>42</v>
      </c>
      <c r="P178" s="134">
        <f>O178*H178</f>
        <v>0</v>
      </c>
      <c r="Q178" s="134">
        <v>1.7000000000000001E-4</v>
      </c>
      <c r="R178" s="134">
        <f>Q178*H178</f>
        <v>1.5606000000000002E-4</v>
      </c>
      <c r="S178" s="134">
        <v>0</v>
      </c>
      <c r="T178" s="135">
        <f>S178*H178</f>
        <v>0</v>
      </c>
      <c r="AR178" s="136" t="s">
        <v>280</v>
      </c>
      <c r="AT178" s="136" t="s">
        <v>277</v>
      </c>
      <c r="AU178" s="136" t="s">
        <v>85</v>
      </c>
      <c r="AY178" s="13" t="s">
        <v>222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3" t="s">
        <v>85</v>
      </c>
      <c r="BK178" s="137">
        <f>ROUND(I178*H178,2)</f>
        <v>0</v>
      </c>
      <c r="BL178" s="13" t="s">
        <v>266</v>
      </c>
      <c r="BM178" s="136" t="s">
        <v>803</v>
      </c>
    </row>
    <row r="179" spans="2:65" s="1" customFormat="1" x14ac:dyDescent="0.2">
      <c r="B179" s="28"/>
      <c r="D179" s="138" t="s">
        <v>229</v>
      </c>
      <c r="F179" s="139" t="s">
        <v>384</v>
      </c>
      <c r="I179" s="140"/>
      <c r="L179" s="28"/>
      <c r="M179" s="141"/>
      <c r="T179" s="52"/>
      <c r="AT179" s="13" t="s">
        <v>229</v>
      </c>
      <c r="AU179" s="13" t="s">
        <v>85</v>
      </c>
    </row>
    <row r="180" spans="2:65" s="11" customFormat="1" x14ac:dyDescent="0.2">
      <c r="B180" s="144"/>
      <c r="D180" s="138" t="s">
        <v>252</v>
      </c>
      <c r="F180" s="145" t="s">
        <v>573</v>
      </c>
      <c r="H180" s="146">
        <v>0.91800000000000004</v>
      </c>
      <c r="I180" s="147"/>
      <c r="L180" s="144"/>
      <c r="M180" s="148"/>
      <c r="T180" s="149"/>
      <c r="AT180" s="150" t="s">
        <v>252</v>
      </c>
      <c r="AU180" s="150" t="s">
        <v>85</v>
      </c>
      <c r="AV180" s="11" t="s">
        <v>87</v>
      </c>
      <c r="AW180" s="11" t="s">
        <v>3</v>
      </c>
      <c r="AX180" s="11" t="s">
        <v>85</v>
      </c>
      <c r="AY180" s="150" t="s">
        <v>222</v>
      </c>
    </row>
    <row r="181" spans="2:65" s="1" customFormat="1" ht="24.2" customHeight="1" x14ac:dyDescent="0.2">
      <c r="B181" s="123"/>
      <c r="C181" s="124" t="s">
        <v>336</v>
      </c>
      <c r="D181" s="124" t="s">
        <v>223</v>
      </c>
      <c r="E181" s="125" t="s">
        <v>388</v>
      </c>
      <c r="F181" s="126" t="s">
        <v>389</v>
      </c>
      <c r="G181" s="127" t="s">
        <v>313</v>
      </c>
      <c r="H181" s="162"/>
      <c r="I181" s="129"/>
      <c r="J181" s="130">
        <f>ROUND(I181*H181,2)</f>
        <v>0</v>
      </c>
      <c r="K181" s="131"/>
      <c r="L181" s="28"/>
      <c r="M181" s="132" t="s">
        <v>1</v>
      </c>
      <c r="N181" s="133" t="s">
        <v>42</v>
      </c>
      <c r="P181" s="134">
        <f>O181*H181</f>
        <v>0</v>
      </c>
      <c r="Q181" s="134">
        <v>0</v>
      </c>
      <c r="R181" s="134">
        <f>Q181*H181</f>
        <v>0</v>
      </c>
      <c r="S181" s="134">
        <v>0</v>
      </c>
      <c r="T181" s="135">
        <f>S181*H181</f>
        <v>0</v>
      </c>
      <c r="AR181" s="136" t="s">
        <v>266</v>
      </c>
      <c r="AT181" s="136" t="s">
        <v>223</v>
      </c>
      <c r="AU181" s="136" t="s">
        <v>85</v>
      </c>
      <c r="AY181" s="13" t="s">
        <v>222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3" t="s">
        <v>85</v>
      </c>
      <c r="BK181" s="137">
        <f>ROUND(I181*H181,2)</f>
        <v>0</v>
      </c>
      <c r="BL181" s="13" t="s">
        <v>266</v>
      </c>
      <c r="BM181" s="136" t="s">
        <v>804</v>
      </c>
    </row>
    <row r="182" spans="2:65" s="1" customFormat="1" ht="29.25" x14ac:dyDescent="0.2">
      <c r="B182" s="28"/>
      <c r="D182" s="138" t="s">
        <v>229</v>
      </c>
      <c r="F182" s="139" t="s">
        <v>391</v>
      </c>
      <c r="I182" s="140"/>
      <c r="L182" s="28"/>
      <c r="M182" s="141"/>
      <c r="T182" s="52"/>
      <c r="AT182" s="13" t="s">
        <v>229</v>
      </c>
      <c r="AU182" s="13" t="s">
        <v>85</v>
      </c>
    </row>
    <row r="183" spans="2:65" s="1" customFormat="1" x14ac:dyDescent="0.2">
      <c r="B183" s="28"/>
      <c r="D183" s="142" t="s">
        <v>231</v>
      </c>
      <c r="F183" s="143" t="s">
        <v>525</v>
      </c>
      <c r="I183" s="140"/>
      <c r="L183" s="28"/>
      <c r="M183" s="141"/>
      <c r="T183" s="52"/>
      <c r="AT183" s="13" t="s">
        <v>231</v>
      </c>
      <c r="AU183" s="13" t="s">
        <v>85</v>
      </c>
    </row>
    <row r="184" spans="2:65" s="10" customFormat="1" ht="25.9" customHeight="1" x14ac:dyDescent="0.2">
      <c r="B184" s="113"/>
      <c r="D184" s="114" t="s">
        <v>76</v>
      </c>
      <c r="E184" s="115" t="s">
        <v>414</v>
      </c>
      <c r="F184" s="115" t="s">
        <v>415</v>
      </c>
      <c r="I184" s="116"/>
      <c r="J184" s="117">
        <f>BK184</f>
        <v>0</v>
      </c>
      <c r="L184" s="113"/>
      <c r="M184" s="118"/>
      <c r="P184" s="119">
        <f>SUM(P185:P202)</f>
        <v>0</v>
      </c>
      <c r="R184" s="119">
        <f>SUM(R185:R202)</f>
        <v>0.1110881</v>
      </c>
      <c r="T184" s="120">
        <f>SUM(T185:T202)</f>
        <v>2.07799E-2</v>
      </c>
      <c r="AR184" s="114" t="s">
        <v>87</v>
      </c>
      <c r="AT184" s="121" t="s">
        <v>76</v>
      </c>
      <c r="AU184" s="121" t="s">
        <v>77</v>
      </c>
      <c r="AY184" s="114" t="s">
        <v>222</v>
      </c>
      <c r="BK184" s="122">
        <f>SUM(BK185:BK202)</f>
        <v>0</v>
      </c>
    </row>
    <row r="185" spans="2:65" s="1" customFormat="1" ht="16.5" customHeight="1" x14ac:dyDescent="0.2">
      <c r="B185" s="123"/>
      <c r="C185" s="124" t="s">
        <v>342</v>
      </c>
      <c r="D185" s="124" t="s">
        <v>223</v>
      </c>
      <c r="E185" s="125" t="s">
        <v>416</v>
      </c>
      <c r="F185" s="126" t="s">
        <v>417</v>
      </c>
      <c r="G185" s="127" t="s">
        <v>226</v>
      </c>
      <c r="H185" s="128">
        <v>65.44</v>
      </c>
      <c r="I185" s="129"/>
      <c r="J185" s="130">
        <f>ROUND(I185*H185,2)</f>
        <v>0</v>
      </c>
      <c r="K185" s="131"/>
      <c r="L185" s="28"/>
      <c r="M185" s="132" t="s">
        <v>1</v>
      </c>
      <c r="N185" s="133" t="s">
        <v>42</v>
      </c>
      <c r="P185" s="134">
        <f>O185*H185</f>
        <v>0</v>
      </c>
      <c r="Q185" s="134">
        <v>1E-3</v>
      </c>
      <c r="R185" s="134">
        <f>Q185*H185</f>
        <v>6.5439999999999998E-2</v>
      </c>
      <c r="S185" s="134">
        <v>3.1E-4</v>
      </c>
      <c r="T185" s="135">
        <f>S185*H185</f>
        <v>2.02864E-2</v>
      </c>
      <c r="AR185" s="136" t="s">
        <v>266</v>
      </c>
      <c r="AT185" s="136" t="s">
        <v>223</v>
      </c>
      <c r="AU185" s="136" t="s">
        <v>85</v>
      </c>
      <c r="AY185" s="13" t="s">
        <v>222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13" t="s">
        <v>85</v>
      </c>
      <c r="BK185" s="137">
        <f>ROUND(I185*H185,2)</f>
        <v>0</v>
      </c>
      <c r="BL185" s="13" t="s">
        <v>266</v>
      </c>
      <c r="BM185" s="136" t="s">
        <v>805</v>
      </c>
    </row>
    <row r="186" spans="2:65" s="1" customFormat="1" x14ac:dyDescent="0.2">
      <c r="B186" s="28"/>
      <c r="D186" s="138" t="s">
        <v>229</v>
      </c>
      <c r="F186" s="139" t="s">
        <v>419</v>
      </c>
      <c r="I186" s="140"/>
      <c r="L186" s="28"/>
      <c r="M186" s="141"/>
      <c r="T186" s="52"/>
      <c r="AT186" s="13" t="s">
        <v>229</v>
      </c>
      <c r="AU186" s="13" t="s">
        <v>85</v>
      </c>
    </row>
    <row r="187" spans="2:65" s="1" customFormat="1" x14ac:dyDescent="0.2">
      <c r="B187" s="28"/>
      <c r="D187" s="142" t="s">
        <v>231</v>
      </c>
      <c r="F187" s="143" t="s">
        <v>527</v>
      </c>
      <c r="I187" s="140"/>
      <c r="L187" s="28"/>
      <c r="M187" s="141"/>
      <c r="T187" s="52"/>
      <c r="AT187" s="13" t="s">
        <v>231</v>
      </c>
      <c r="AU187" s="13" t="s">
        <v>85</v>
      </c>
    </row>
    <row r="188" spans="2:65" s="1" customFormat="1" ht="24.2" customHeight="1" x14ac:dyDescent="0.2">
      <c r="B188" s="123"/>
      <c r="C188" s="124" t="s">
        <v>7</v>
      </c>
      <c r="D188" s="124" t="s">
        <v>223</v>
      </c>
      <c r="E188" s="125" t="s">
        <v>422</v>
      </c>
      <c r="F188" s="126" t="s">
        <v>423</v>
      </c>
      <c r="G188" s="127" t="s">
        <v>226</v>
      </c>
      <c r="H188" s="128">
        <v>65.44</v>
      </c>
      <c r="I188" s="129"/>
      <c r="J188" s="130">
        <f>ROUND(I188*H188,2)</f>
        <v>0</v>
      </c>
      <c r="K188" s="131"/>
      <c r="L188" s="28"/>
      <c r="M188" s="132" t="s">
        <v>1</v>
      </c>
      <c r="N188" s="133" t="s">
        <v>42</v>
      </c>
      <c r="P188" s="134">
        <f>O188*H188</f>
        <v>0</v>
      </c>
      <c r="Q188" s="134">
        <v>0</v>
      </c>
      <c r="R188" s="134">
        <f>Q188*H188</f>
        <v>0</v>
      </c>
      <c r="S188" s="134">
        <v>0</v>
      </c>
      <c r="T188" s="135">
        <f>S188*H188</f>
        <v>0</v>
      </c>
      <c r="AR188" s="136" t="s">
        <v>266</v>
      </c>
      <c r="AT188" s="136" t="s">
        <v>223</v>
      </c>
      <c r="AU188" s="136" t="s">
        <v>85</v>
      </c>
      <c r="AY188" s="13" t="s">
        <v>222</v>
      </c>
      <c r="BE188" s="137">
        <f>IF(N188="základní",J188,0)</f>
        <v>0</v>
      </c>
      <c r="BF188" s="137">
        <f>IF(N188="snížená",J188,0)</f>
        <v>0</v>
      </c>
      <c r="BG188" s="137">
        <f>IF(N188="zákl. přenesená",J188,0)</f>
        <v>0</v>
      </c>
      <c r="BH188" s="137">
        <f>IF(N188="sníž. přenesená",J188,0)</f>
        <v>0</v>
      </c>
      <c r="BI188" s="137">
        <f>IF(N188="nulová",J188,0)</f>
        <v>0</v>
      </c>
      <c r="BJ188" s="13" t="s">
        <v>85</v>
      </c>
      <c r="BK188" s="137">
        <f>ROUND(I188*H188,2)</f>
        <v>0</v>
      </c>
      <c r="BL188" s="13" t="s">
        <v>266</v>
      </c>
      <c r="BM188" s="136" t="s">
        <v>806</v>
      </c>
    </row>
    <row r="189" spans="2:65" s="1" customFormat="1" ht="19.5" x14ac:dyDescent="0.2">
      <c r="B189" s="28"/>
      <c r="D189" s="138" t="s">
        <v>229</v>
      </c>
      <c r="F189" s="139" t="s">
        <v>425</v>
      </c>
      <c r="I189" s="140"/>
      <c r="L189" s="28"/>
      <c r="M189" s="141"/>
      <c r="T189" s="52"/>
      <c r="AT189" s="13" t="s">
        <v>229</v>
      </c>
      <c r="AU189" s="13" t="s">
        <v>85</v>
      </c>
    </row>
    <row r="190" spans="2:65" s="1" customFormat="1" x14ac:dyDescent="0.2">
      <c r="B190" s="28"/>
      <c r="D190" s="142" t="s">
        <v>231</v>
      </c>
      <c r="F190" s="143" t="s">
        <v>529</v>
      </c>
      <c r="I190" s="140"/>
      <c r="L190" s="28"/>
      <c r="M190" s="141"/>
      <c r="T190" s="52"/>
      <c r="AT190" s="13" t="s">
        <v>231</v>
      </c>
      <c r="AU190" s="13" t="s">
        <v>85</v>
      </c>
    </row>
    <row r="191" spans="2:65" s="1" customFormat="1" ht="16.5" customHeight="1" x14ac:dyDescent="0.2">
      <c r="B191" s="123"/>
      <c r="C191" s="124" t="s">
        <v>352</v>
      </c>
      <c r="D191" s="124" t="s">
        <v>223</v>
      </c>
      <c r="E191" s="125" t="s">
        <v>428</v>
      </c>
      <c r="F191" s="126" t="s">
        <v>429</v>
      </c>
      <c r="G191" s="127" t="s">
        <v>226</v>
      </c>
      <c r="H191" s="128">
        <v>16.45</v>
      </c>
      <c r="I191" s="129"/>
      <c r="J191" s="130">
        <f>ROUND(I191*H191,2)</f>
        <v>0</v>
      </c>
      <c r="K191" s="131"/>
      <c r="L191" s="28"/>
      <c r="M191" s="132" t="s">
        <v>1</v>
      </c>
      <c r="N191" s="133" t="s">
        <v>42</v>
      </c>
      <c r="P191" s="134">
        <f>O191*H191</f>
        <v>0</v>
      </c>
      <c r="Q191" s="134">
        <v>0</v>
      </c>
      <c r="R191" s="134">
        <f>Q191*H191</f>
        <v>0</v>
      </c>
      <c r="S191" s="134">
        <v>3.0000000000000001E-5</v>
      </c>
      <c r="T191" s="135">
        <f>S191*H191</f>
        <v>4.9350000000000002E-4</v>
      </c>
      <c r="AR191" s="136" t="s">
        <v>266</v>
      </c>
      <c r="AT191" s="136" t="s">
        <v>223</v>
      </c>
      <c r="AU191" s="136" t="s">
        <v>85</v>
      </c>
      <c r="AY191" s="13" t="s">
        <v>222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13" t="s">
        <v>85</v>
      </c>
      <c r="BK191" s="137">
        <f>ROUND(I191*H191,2)</f>
        <v>0</v>
      </c>
      <c r="BL191" s="13" t="s">
        <v>266</v>
      </c>
      <c r="BM191" s="136" t="s">
        <v>807</v>
      </c>
    </row>
    <row r="192" spans="2:65" s="1" customFormat="1" ht="19.5" x14ac:dyDescent="0.2">
      <c r="B192" s="28"/>
      <c r="D192" s="138" t="s">
        <v>229</v>
      </c>
      <c r="F192" s="139" t="s">
        <v>431</v>
      </c>
      <c r="I192" s="140"/>
      <c r="L192" s="28"/>
      <c r="M192" s="141"/>
      <c r="T192" s="52"/>
      <c r="AT192" s="13" t="s">
        <v>229</v>
      </c>
      <c r="AU192" s="13" t="s">
        <v>85</v>
      </c>
    </row>
    <row r="193" spans="2:65" s="1" customFormat="1" x14ac:dyDescent="0.2">
      <c r="B193" s="28"/>
      <c r="D193" s="142" t="s">
        <v>231</v>
      </c>
      <c r="F193" s="143" t="s">
        <v>432</v>
      </c>
      <c r="I193" s="140"/>
      <c r="L193" s="28"/>
      <c r="M193" s="141"/>
      <c r="T193" s="52"/>
      <c r="AT193" s="13" t="s">
        <v>231</v>
      </c>
      <c r="AU193" s="13" t="s">
        <v>85</v>
      </c>
    </row>
    <row r="194" spans="2:65" s="1" customFormat="1" ht="16.5" customHeight="1" x14ac:dyDescent="0.2">
      <c r="B194" s="123"/>
      <c r="C194" s="151" t="s">
        <v>359</v>
      </c>
      <c r="D194" s="151" t="s">
        <v>277</v>
      </c>
      <c r="E194" s="152" t="s">
        <v>434</v>
      </c>
      <c r="F194" s="153" t="s">
        <v>435</v>
      </c>
      <c r="G194" s="154" t="s">
        <v>226</v>
      </c>
      <c r="H194" s="155">
        <v>17.273</v>
      </c>
      <c r="I194" s="156"/>
      <c r="J194" s="157">
        <f>ROUND(I194*H194,2)</f>
        <v>0</v>
      </c>
      <c r="K194" s="158"/>
      <c r="L194" s="159"/>
      <c r="M194" s="160" t="s">
        <v>1</v>
      </c>
      <c r="N194" s="161" t="s">
        <v>42</v>
      </c>
      <c r="P194" s="134">
        <f>O194*H194</f>
        <v>0</v>
      </c>
      <c r="Q194" s="134">
        <v>8.9999999999999998E-4</v>
      </c>
      <c r="R194" s="134">
        <f>Q194*H194</f>
        <v>1.5545699999999999E-2</v>
      </c>
      <c r="S194" s="134">
        <v>0</v>
      </c>
      <c r="T194" s="135">
        <f>S194*H194</f>
        <v>0</v>
      </c>
      <c r="AR194" s="136" t="s">
        <v>280</v>
      </c>
      <c r="AT194" s="136" t="s">
        <v>277</v>
      </c>
      <c r="AU194" s="136" t="s">
        <v>85</v>
      </c>
      <c r="AY194" s="13" t="s">
        <v>222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13" t="s">
        <v>85</v>
      </c>
      <c r="BK194" s="137">
        <f>ROUND(I194*H194,2)</f>
        <v>0</v>
      </c>
      <c r="BL194" s="13" t="s">
        <v>266</v>
      </c>
      <c r="BM194" s="136" t="s">
        <v>808</v>
      </c>
    </row>
    <row r="195" spans="2:65" s="1" customFormat="1" x14ac:dyDescent="0.2">
      <c r="B195" s="28"/>
      <c r="D195" s="138" t="s">
        <v>229</v>
      </c>
      <c r="F195" s="139" t="s">
        <v>435</v>
      </c>
      <c r="I195" s="140"/>
      <c r="L195" s="28"/>
      <c r="M195" s="141"/>
      <c r="T195" s="52"/>
      <c r="AT195" s="13" t="s">
        <v>229</v>
      </c>
      <c r="AU195" s="13" t="s">
        <v>85</v>
      </c>
    </row>
    <row r="196" spans="2:65" s="11" customFormat="1" x14ac:dyDescent="0.2">
      <c r="B196" s="144"/>
      <c r="D196" s="138" t="s">
        <v>252</v>
      </c>
      <c r="F196" s="145" t="s">
        <v>809</v>
      </c>
      <c r="H196" s="146">
        <v>17.273</v>
      </c>
      <c r="I196" s="147"/>
      <c r="L196" s="144"/>
      <c r="M196" s="148"/>
      <c r="T196" s="149"/>
      <c r="AT196" s="150" t="s">
        <v>252</v>
      </c>
      <c r="AU196" s="150" t="s">
        <v>85</v>
      </c>
      <c r="AV196" s="11" t="s">
        <v>87</v>
      </c>
      <c r="AW196" s="11" t="s">
        <v>3</v>
      </c>
      <c r="AX196" s="11" t="s">
        <v>85</v>
      </c>
      <c r="AY196" s="150" t="s">
        <v>222</v>
      </c>
    </row>
    <row r="197" spans="2:65" s="1" customFormat="1" ht="24.2" customHeight="1" x14ac:dyDescent="0.2">
      <c r="B197" s="123"/>
      <c r="C197" s="124" t="s">
        <v>365</v>
      </c>
      <c r="D197" s="124" t="s">
        <v>223</v>
      </c>
      <c r="E197" s="125" t="s">
        <v>439</v>
      </c>
      <c r="F197" s="126" t="s">
        <v>440</v>
      </c>
      <c r="G197" s="127" t="s">
        <v>226</v>
      </c>
      <c r="H197" s="128">
        <v>65.44</v>
      </c>
      <c r="I197" s="129"/>
      <c r="J197" s="130">
        <f>ROUND(I197*H197,2)</f>
        <v>0</v>
      </c>
      <c r="K197" s="131"/>
      <c r="L197" s="28"/>
      <c r="M197" s="132" t="s">
        <v>1</v>
      </c>
      <c r="N197" s="133" t="s">
        <v>42</v>
      </c>
      <c r="P197" s="134">
        <f>O197*H197</f>
        <v>0</v>
      </c>
      <c r="Q197" s="134">
        <v>2.0000000000000001E-4</v>
      </c>
      <c r="R197" s="134">
        <f>Q197*H197</f>
        <v>1.3088000000000001E-2</v>
      </c>
      <c r="S197" s="134">
        <v>0</v>
      </c>
      <c r="T197" s="135">
        <f>S197*H197</f>
        <v>0</v>
      </c>
      <c r="AR197" s="136" t="s">
        <v>266</v>
      </c>
      <c r="AT197" s="136" t="s">
        <v>223</v>
      </c>
      <c r="AU197" s="136" t="s">
        <v>85</v>
      </c>
      <c r="AY197" s="13" t="s">
        <v>222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13" t="s">
        <v>85</v>
      </c>
      <c r="BK197" s="137">
        <f>ROUND(I197*H197,2)</f>
        <v>0</v>
      </c>
      <c r="BL197" s="13" t="s">
        <v>266</v>
      </c>
      <c r="BM197" s="136" t="s">
        <v>810</v>
      </c>
    </row>
    <row r="198" spans="2:65" s="1" customFormat="1" ht="19.5" x14ac:dyDescent="0.2">
      <c r="B198" s="28"/>
      <c r="D198" s="138" t="s">
        <v>229</v>
      </c>
      <c r="F198" s="139" t="s">
        <v>442</v>
      </c>
      <c r="I198" s="140"/>
      <c r="L198" s="28"/>
      <c r="M198" s="141"/>
      <c r="T198" s="52"/>
      <c r="AT198" s="13" t="s">
        <v>229</v>
      </c>
      <c r="AU198" s="13" t="s">
        <v>85</v>
      </c>
    </row>
    <row r="199" spans="2:65" s="1" customFormat="1" x14ac:dyDescent="0.2">
      <c r="B199" s="28"/>
      <c r="D199" s="142" t="s">
        <v>231</v>
      </c>
      <c r="F199" s="143" t="s">
        <v>534</v>
      </c>
      <c r="I199" s="140"/>
      <c r="L199" s="28"/>
      <c r="M199" s="141"/>
      <c r="T199" s="52"/>
      <c r="AT199" s="13" t="s">
        <v>231</v>
      </c>
      <c r="AU199" s="13" t="s">
        <v>85</v>
      </c>
    </row>
    <row r="200" spans="2:65" s="1" customFormat="1" ht="33" customHeight="1" x14ac:dyDescent="0.2">
      <c r="B200" s="123"/>
      <c r="C200" s="124" t="s">
        <v>371</v>
      </c>
      <c r="D200" s="124" t="s">
        <v>223</v>
      </c>
      <c r="E200" s="125" t="s">
        <v>445</v>
      </c>
      <c r="F200" s="126" t="s">
        <v>446</v>
      </c>
      <c r="G200" s="127" t="s">
        <v>226</v>
      </c>
      <c r="H200" s="128">
        <v>65.44</v>
      </c>
      <c r="I200" s="129"/>
      <c r="J200" s="130">
        <f>ROUND(I200*H200,2)</f>
        <v>0</v>
      </c>
      <c r="K200" s="131"/>
      <c r="L200" s="28"/>
      <c r="M200" s="132" t="s">
        <v>1</v>
      </c>
      <c r="N200" s="133" t="s">
        <v>42</v>
      </c>
      <c r="P200" s="134">
        <f>O200*H200</f>
        <v>0</v>
      </c>
      <c r="Q200" s="134">
        <v>2.5999999999999998E-4</v>
      </c>
      <c r="R200" s="134">
        <f>Q200*H200</f>
        <v>1.7014399999999999E-2</v>
      </c>
      <c r="S200" s="134">
        <v>0</v>
      </c>
      <c r="T200" s="135">
        <f>S200*H200</f>
        <v>0</v>
      </c>
      <c r="AR200" s="136" t="s">
        <v>266</v>
      </c>
      <c r="AT200" s="136" t="s">
        <v>223</v>
      </c>
      <c r="AU200" s="136" t="s">
        <v>85</v>
      </c>
      <c r="AY200" s="13" t="s">
        <v>222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13" t="s">
        <v>85</v>
      </c>
      <c r="BK200" s="137">
        <f>ROUND(I200*H200,2)</f>
        <v>0</v>
      </c>
      <c r="BL200" s="13" t="s">
        <v>266</v>
      </c>
      <c r="BM200" s="136" t="s">
        <v>811</v>
      </c>
    </row>
    <row r="201" spans="2:65" s="1" customFormat="1" ht="29.25" x14ac:dyDescent="0.2">
      <c r="B201" s="28"/>
      <c r="D201" s="138" t="s">
        <v>229</v>
      </c>
      <c r="F201" s="139" t="s">
        <v>448</v>
      </c>
      <c r="I201" s="140"/>
      <c r="L201" s="28"/>
      <c r="M201" s="141"/>
      <c r="T201" s="52"/>
      <c r="AT201" s="13" t="s">
        <v>229</v>
      </c>
      <c r="AU201" s="13" t="s">
        <v>85</v>
      </c>
    </row>
    <row r="202" spans="2:65" s="1" customFormat="1" x14ac:dyDescent="0.2">
      <c r="B202" s="28"/>
      <c r="D202" s="142" t="s">
        <v>231</v>
      </c>
      <c r="F202" s="143" t="s">
        <v>536</v>
      </c>
      <c r="I202" s="140"/>
      <c r="L202" s="28"/>
      <c r="M202" s="163"/>
      <c r="N202" s="164"/>
      <c r="O202" s="164"/>
      <c r="P202" s="164"/>
      <c r="Q202" s="164"/>
      <c r="R202" s="164"/>
      <c r="S202" s="164"/>
      <c r="T202" s="165"/>
      <c r="AT202" s="13" t="s">
        <v>231</v>
      </c>
      <c r="AU202" s="13" t="s">
        <v>85</v>
      </c>
    </row>
    <row r="203" spans="2:65" s="1" customFormat="1" ht="6.95" customHeight="1" x14ac:dyDescent="0.2">
      <c r="B203" s="40"/>
      <c r="C203" s="41"/>
      <c r="D203" s="41"/>
      <c r="E203" s="41"/>
      <c r="F203" s="41"/>
      <c r="G203" s="41"/>
      <c r="H203" s="41"/>
      <c r="I203" s="41"/>
      <c r="J203" s="41"/>
      <c r="K203" s="41"/>
      <c r="L203" s="28"/>
    </row>
  </sheetData>
  <autoFilter ref="C120:K202" xr:uid="{00000000-0009-0000-0000-000009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0900-000000000000}"/>
    <hyperlink ref="F129" r:id="rId2" xr:uid="{00000000-0004-0000-0900-000001000000}"/>
    <hyperlink ref="F132" r:id="rId3" xr:uid="{00000000-0004-0000-0900-000002000000}"/>
    <hyperlink ref="F135" r:id="rId4" xr:uid="{00000000-0004-0000-0900-000003000000}"/>
    <hyperlink ref="F139" r:id="rId5" xr:uid="{00000000-0004-0000-0900-000004000000}"/>
    <hyperlink ref="F143" r:id="rId6" xr:uid="{00000000-0004-0000-0900-000005000000}"/>
    <hyperlink ref="F147" r:id="rId7" xr:uid="{00000000-0004-0000-0900-000006000000}"/>
    <hyperlink ref="F150" r:id="rId8" xr:uid="{00000000-0004-0000-0900-000007000000}"/>
    <hyperlink ref="F153" r:id="rId9" xr:uid="{00000000-0004-0000-0900-000008000000}"/>
    <hyperlink ref="F156" r:id="rId10" xr:uid="{00000000-0004-0000-0900-000009000000}"/>
    <hyperlink ref="F159" r:id="rId11" xr:uid="{00000000-0004-0000-0900-00000A000000}"/>
    <hyperlink ref="F165" r:id="rId12" xr:uid="{00000000-0004-0000-0900-00000B000000}"/>
    <hyperlink ref="F168" r:id="rId13" xr:uid="{00000000-0004-0000-0900-00000C000000}"/>
    <hyperlink ref="F171" r:id="rId14" xr:uid="{00000000-0004-0000-0900-00000D000000}"/>
    <hyperlink ref="F177" r:id="rId15" xr:uid="{00000000-0004-0000-0900-00000E000000}"/>
    <hyperlink ref="F183" r:id="rId16" xr:uid="{00000000-0004-0000-0900-00000F000000}"/>
    <hyperlink ref="F187" r:id="rId17" xr:uid="{00000000-0004-0000-0900-000010000000}"/>
    <hyperlink ref="F190" r:id="rId18" xr:uid="{00000000-0004-0000-0900-000011000000}"/>
    <hyperlink ref="F193" r:id="rId19" xr:uid="{00000000-0004-0000-0900-000012000000}"/>
    <hyperlink ref="F199" r:id="rId20" xr:uid="{00000000-0004-0000-0900-000013000000}"/>
    <hyperlink ref="F202" r:id="rId21" xr:uid="{00000000-0004-0000-09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35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114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812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ROUND((SUM(BE122:BE234)),  2)</f>
        <v>0</v>
      </c>
      <c r="I33" s="88">
        <v>0.21</v>
      </c>
      <c r="J33" s="87">
        <f>ROUND(((SUM(BE122:BE234))*I33),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ROUND((SUM(BF122:BF234)),  2)</f>
        <v>0</v>
      </c>
      <c r="I34" s="88">
        <v>0.12</v>
      </c>
      <c r="J34" s="87">
        <f>ROUND(((SUM(BF122:BF234))*I34),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ROUND((SUM(BG122:BG234)),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ROUND((SUM(BH122:BH234)),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ROUND((SUM(BI122:BI234)),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211 - Místnost č.211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J127</f>
        <v>0</v>
      </c>
      <c r="L98" s="100"/>
    </row>
    <row r="99" spans="2:12" s="8" customFormat="1" ht="24.95" customHeight="1" x14ac:dyDescent="0.2">
      <c r="B99" s="100"/>
      <c r="D99" s="101" t="s">
        <v>203</v>
      </c>
      <c r="E99" s="102"/>
      <c r="F99" s="102"/>
      <c r="G99" s="102"/>
      <c r="H99" s="102"/>
      <c r="I99" s="102"/>
      <c r="J99" s="103">
        <f>J141</f>
        <v>0</v>
      </c>
      <c r="L99" s="100"/>
    </row>
    <row r="100" spans="2:12" s="8" customFormat="1" ht="24.95" customHeight="1" x14ac:dyDescent="0.2">
      <c r="B100" s="100"/>
      <c r="D100" s="101" t="s">
        <v>204</v>
      </c>
      <c r="E100" s="102"/>
      <c r="F100" s="102"/>
      <c r="G100" s="102"/>
      <c r="H100" s="102"/>
      <c r="I100" s="102"/>
      <c r="J100" s="103">
        <f>J165</f>
        <v>0</v>
      </c>
      <c r="L100" s="100"/>
    </row>
    <row r="101" spans="2:12" s="8" customFormat="1" ht="24.95" customHeight="1" x14ac:dyDescent="0.2">
      <c r="B101" s="100"/>
      <c r="D101" s="101" t="s">
        <v>205</v>
      </c>
      <c r="E101" s="102"/>
      <c r="F101" s="102"/>
      <c r="G101" s="102"/>
      <c r="H101" s="102"/>
      <c r="I101" s="102"/>
      <c r="J101" s="103">
        <f>J205</f>
        <v>0</v>
      </c>
      <c r="L101" s="100"/>
    </row>
    <row r="102" spans="2:12" s="8" customFormat="1" ht="24.95" customHeight="1" x14ac:dyDescent="0.2">
      <c r="B102" s="100"/>
      <c r="D102" s="101" t="s">
        <v>206</v>
      </c>
      <c r="E102" s="102"/>
      <c r="F102" s="102"/>
      <c r="G102" s="102"/>
      <c r="H102" s="102"/>
      <c r="I102" s="102"/>
      <c r="J102" s="103">
        <f>J216</f>
        <v>0</v>
      </c>
      <c r="L102" s="100"/>
    </row>
    <row r="103" spans="2:12" s="1" customFormat="1" ht="21.75" customHeight="1" x14ac:dyDescent="0.2">
      <c r="B103" s="28"/>
      <c r="L103" s="28"/>
    </row>
    <row r="104" spans="2:12" s="1" customFormat="1" ht="6.95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 x14ac:dyDescent="0.2">
      <c r="B109" s="28"/>
      <c r="C109" s="17" t="s">
        <v>207</v>
      </c>
      <c r="L109" s="28"/>
    </row>
    <row r="110" spans="2:12" s="1" customFormat="1" ht="6.95" customHeight="1" x14ac:dyDescent="0.2">
      <c r="B110" s="28"/>
      <c r="L110" s="28"/>
    </row>
    <row r="111" spans="2:12" s="1" customFormat="1" ht="12" customHeight="1" x14ac:dyDescent="0.2">
      <c r="B111" s="28"/>
      <c r="C111" s="23" t="s">
        <v>16</v>
      </c>
      <c r="L111" s="28"/>
    </row>
    <row r="112" spans="2:12" s="1" customFormat="1" ht="26.25" customHeight="1" x14ac:dyDescent="0.2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 x14ac:dyDescent="0.2">
      <c r="B113" s="28"/>
      <c r="C113" s="23" t="s">
        <v>194</v>
      </c>
      <c r="L113" s="28"/>
    </row>
    <row r="114" spans="2:65" s="1" customFormat="1" ht="16.5" customHeight="1" x14ac:dyDescent="0.2">
      <c r="B114" s="28"/>
      <c r="E114" s="170" t="str">
        <f>E9</f>
        <v>211 - Místnost č.211</v>
      </c>
      <c r="F114" s="205"/>
      <c r="G114" s="205"/>
      <c r="H114" s="205"/>
      <c r="L114" s="28"/>
    </row>
    <row r="115" spans="2:65" s="1" customFormat="1" ht="6.95" customHeight="1" x14ac:dyDescent="0.2">
      <c r="B115" s="28"/>
      <c r="L115" s="28"/>
    </row>
    <row r="116" spans="2:65" s="1" customFormat="1" ht="12" customHeight="1" x14ac:dyDescent="0.2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 x14ac:dyDescent="0.2">
      <c r="B117" s="28"/>
      <c r="L117" s="28"/>
    </row>
    <row r="118" spans="2:65" s="1" customFormat="1" ht="15.2" customHeight="1" x14ac:dyDescent="0.2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 x14ac:dyDescent="0.2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 x14ac:dyDescent="0.2">
      <c r="B120" s="28"/>
      <c r="L120" s="28"/>
    </row>
    <row r="121" spans="2:65" s="9" customFormat="1" ht="29.25" customHeight="1" x14ac:dyDescent="0.2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 x14ac:dyDescent="0.25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P123+P127+P141+P165+P205+P216</f>
        <v>0</v>
      </c>
      <c r="Q122" s="49"/>
      <c r="R122" s="110">
        <f>R123+R127+R141+R165+R205+R216</f>
        <v>0.12374437999999999</v>
      </c>
      <c r="S122" s="49"/>
      <c r="T122" s="111">
        <f>T123+T127+T141+T165+T205+T216</f>
        <v>5.0986400000000001E-2</v>
      </c>
      <c r="AT122" s="13" t="s">
        <v>76</v>
      </c>
      <c r="AU122" s="13" t="s">
        <v>200</v>
      </c>
      <c r="BK122" s="112">
        <f>BK123+BK127+BK141+BK165+BK205+BK216</f>
        <v>0</v>
      </c>
    </row>
    <row r="123" spans="2:65" s="10" customFormat="1" ht="25.9" customHeight="1" x14ac:dyDescent="0.2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SUM(P124:P126)</f>
        <v>0</v>
      </c>
      <c r="R123" s="119">
        <f>SUM(R124:R126)</f>
        <v>1.772E-4</v>
      </c>
      <c r="T123" s="120">
        <f>SUM(T124:T126)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SUM(BK124:BK126)</f>
        <v>0</v>
      </c>
    </row>
    <row r="124" spans="2:65" s="1" customFormat="1" ht="24.2" customHeight="1" x14ac:dyDescent="0.2">
      <c r="B124" s="123"/>
      <c r="C124" s="124" t="s">
        <v>85</v>
      </c>
      <c r="D124" s="124" t="s">
        <v>223</v>
      </c>
      <c r="E124" s="125" t="s">
        <v>224</v>
      </c>
      <c r="F124" s="126" t="s">
        <v>225</v>
      </c>
      <c r="G124" s="127" t="s">
        <v>226</v>
      </c>
      <c r="H124" s="128">
        <v>4.43</v>
      </c>
      <c r="I124" s="129"/>
      <c r="J124" s="130">
        <f>ROUND(I124*H124,2)</f>
        <v>0</v>
      </c>
      <c r="K124" s="131"/>
      <c r="L124" s="28"/>
      <c r="M124" s="132" t="s">
        <v>1</v>
      </c>
      <c r="N124" s="133" t="s">
        <v>42</v>
      </c>
      <c r="P124" s="134">
        <f>O124*H124</f>
        <v>0</v>
      </c>
      <c r="Q124" s="134">
        <v>4.0000000000000003E-5</v>
      </c>
      <c r="R124" s="134">
        <f>Q124*H124</f>
        <v>1.772E-4</v>
      </c>
      <c r="S124" s="134">
        <v>0</v>
      </c>
      <c r="T124" s="135">
        <f>S124*H124</f>
        <v>0</v>
      </c>
      <c r="AR124" s="136" t="s">
        <v>227</v>
      </c>
      <c r="AT124" s="136" t="s">
        <v>223</v>
      </c>
      <c r="AU124" s="136" t="s">
        <v>85</v>
      </c>
      <c r="AY124" s="13" t="s">
        <v>222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3" t="s">
        <v>85</v>
      </c>
      <c r="BK124" s="137">
        <f>ROUND(I124*H124,2)</f>
        <v>0</v>
      </c>
      <c r="BL124" s="13" t="s">
        <v>227</v>
      </c>
      <c r="BM124" s="136" t="s">
        <v>813</v>
      </c>
    </row>
    <row r="125" spans="2:65" s="1" customFormat="1" ht="19.5" x14ac:dyDescent="0.2">
      <c r="B125" s="28"/>
      <c r="D125" s="138" t="s">
        <v>229</v>
      </c>
      <c r="F125" s="139" t="s">
        <v>230</v>
      </c>
      <c r="I125" s="140"/>
      <c r="L125" s="28"/>
      <c r="M125" s="141"/>
      <c r="T125" s="52"/>
      <c r="AT125" s="13" t="s">
        <v>229</v>
      </c>
      <c r="AU125" s="13" t="s">
        <v>85</v>
      </c>
    </row>
    <row r="126" spans="2:65" s="1" customFormat="1" x14ac:dyDescent="0.2">
      <c r="B126" s="28"/>
      <c r="D126" s="142" t="s">
        <v>231</v>
      </c>
      <c r="F126" s="143" t="s">
        <v>232</v>
      </c>
      <c r="I126" s="140"/>
      <c r="L126" s="28"/>
      <c r="M126" s="141"/>
      <c r="T126" s="52"/>
      <c r="AT126" s="13" t="s">
        <v>231</v>
      </c>
      <c r="AU126" s="13" t="s">
        <v>85</v>
      </c>
    </row>
    <row r="127" spans="2:65" s="10" customFormat="1" ht="25.9" customHeight="1" x14ac:dyDescent="0.2">
      <c r="B127" s="113"/>
      <c r="D127" s="114" t="s">
        <v>76</v>
      </c>
      <c r="E127" s="115" t="s">
        <v>233</v>
      </c>
      <c r="F127" s="115" t="s">
        <v>234</v>
      </c>
      <c r="I127" s="116"/>
      <c r="J127" s="117">
        <f>BK127</f>
        <v>0</v>
      </c>
      <c r="L127" s="113"/>
      <c r="M127" s="118"/>
      <c r="P127" s="119">
        <f>SUM(P128:P140)</f>
        <v>0</v>
      </c>
      <c r="R127" s="119">
        <f>SUM(R128:R140)</f>
        <v>0</v>
      </c>
      <c r="T127" s="120">
        <f>SUM(T128:T140)</f>
        <v>0</v>
      </c>
      <c r="AR127" s="114" t="s">
        <v>85</v>
      </c>
      <c r="AT127" s="121" t="s">
        <v>76</v>
      </c>
      <c r="AU127" s="121" t="s">
        <v>77</v>
      </c>
      <c r="AY127" s="114" t="s">
        <v>222</v>
      </c>
      <c r="BK127" s="122">
        <f>SUM(BK128:BK140)</f>
        <v>0</v>
      </c>
    </row>
    <row r="128" spans="2:65" s="1" customFormat="1" ht="24.2" customHeight="1" x14ac:dyDescent="0.2">
      <c r="B128" s="123"/>
      <c r="C128" s="124" t="s">
        <v>87</v>
      </c>
      <c r="D128" s="124" t="s">
        <v>223</v>
      </c>
      <c r="E128" s="125" t="s">
        <v>235</v>
      </c>
      <c r="F128" s="126" t="s">
        <v>236</v>
      </c>
      <c r="G128" s="127" t="s">
        <v>237</v>
      </c>
      <c r="H128" s="128">
        <v>5.0999999999999997E-2</v>
      </c>
      <c r="I128" s="129"/>
      <c r="J128" s="130">
        <f>ROUND(I128*H128,2)</f>
        <v>0</v>
      </c>
      <c r="K128" s="131"/>
      <c r="L128" s="28"/>
      <c r="M128" s="132" t="s">
        <v>1</v>
      </c>
      <c r="N128" s="133" t="s">
        <v>42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227</v>
      </c>
      <c r="AT128" s="136" t="s">
        <v>223</v>
      </c>
      <c r="AU128" s="136" t="s">
        <v>85</v>
      </c>
      <c r="AY128" s="13" t="s">
        <v>222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85</v>
      </c>
      <c r="BK128" s="137">
        <f>ROUND(I128*H128,2)</f>
        <v>0</v>
      </c>
      <c r="BL128" s="13" t="s">
        <v>227</v>
      </c>
      <c r="BM128" s="136" t="s">
        <v>814</v>
      </c>
    </row>
    <row r="129" spans="2:65" s="1" customFormat="1" ht="19.5" x14ac:dyDescent="0.2">
      <c r="B129" s="28"/>
      <c r="D129" s="138" t="s">
        <v>229</v>
      </c>
      <c r="F129" s="139" t="s">
        <v>239</v>
      </c>
      <c r="I129" s="140"/>
      <c r="L129" s="28"/>
      <c r="M129" s="141"/>
      <c r="T129" s="52"/>
      <c r="AT129" s="13" t="s">
        <v>229</v>
      </c>
      <c r="AU129" s="13" t="s">
        <v>85</v>
      </c>
    </row>
    <row r="130" spans="2:65" s="1" customFormat="1" x14ac:dyDescent="0.2">
      <c r="B130" s="28"/>
      <c r="D130" s="142" t="s">
        <v>231</v>
      </c>
      <c r="F130" s="143" t="s">
        <v>460</v>
      </c>
      <c r="I130" s="140"/>
      <c r="L130" s="28"/>
      <c r="M130" s="141"/>
      <c r="T130" s="52"/>
      <c r="AT130" s="13" t="s">
        <v>231</v>
      </c>
      <c r="AU130" s="13" t="s">
        <v>85</v>
      </c>
    </row>
    <row r="131" spans="2:65" s="1" customFormat="1" ht="24.2" customHeight="1" x14ac:dyDescent="0.2">
      <c r="B131" s="123"/>
      <c r="C131" s="124" t="s">
        <v>241</v>
      </c>
      <c r="D131" s="124" t="s">
        <v>223</v>
      </c>
      <c r="E131" s="125" t="s">
        <v>242</v>
      </c>
      <c r="F131" s="126" t="s">
        <v>243</v>
      </c>
      <c r="G131" s="127" t="s">
        <v>237</v>
      </c>
      <c r="H131" s="128">
        <v>5.0999999999999997E-2</v>
      </c>
      <c r="I131" s="129"/>
      <c r="J131" s="130">
        <f>ROUND(I131*H131,2)</f>
        <v>0</v>
      </c>
      <c r="K131" s="131"/>
      <c r="L131" s="28"/>
      <c r="M131" s="132" t="s">
        <v>1</v>
      </c>
      <c r="N131" s="133" t="s">
        <v>42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227</v>
      </c>
      <c r="AT131" s="136" t="s">
        <v>223</v>
      </c>
      <c r="AU131" s="136" t="s">
        <v>85</v>
      </c>
      <c r="AY131" s="13" t="s">
        <v>222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85</v>
      </c>
      <c r="BK131" s="137">
        <f>ROUND(I131*H131,2)</f>
        <v>0</v>
      </c>
      <c r="BL131" s="13" t="s">
        <v>227</v>
      </c>
      <c r="BM131" s="136" t="s">
        <v>815</v>
      </c>
    </row>
    <row r="132" spans="2:65" s="1" customFormat="1" ht="19.5" x14ac:dyDescent="0.2">
      <c r="B132" s="28"/>
      <c r="D132" s="138" t="s">
        <v>229</v>
      </c>
      <c r="F132" s="139" t="s">
        <v>245</v>
      </c>
      <c r="I132" s="140"/>
      <c r="L132" s="28"/>
      <c r="M132" s="141"/>
      <c r="T132" s="52"/>
      <c r="AT132" s="13" t="s">
        <v>229</v>
      </c>
      <c r="AU132" s="13" t="s">
        <v>85</v>
      </c>
    </row>
    <row r="133" spans="2:65" s="1" customFormat="1" x14ac:dyDescent="0.2">
      <c r="B133" s="28"/>
      <c r="D133" s="142" t="s">
        <v>231</v>
      </c>
      <c r="F133" s="143" t="s">
        <v>462</v>
      </c>
      <c r="I133" s="140"/>
      <c r="L133" s="28"/>
      <c r="M133" s="141"/>
      <c r="T133" s="52"/>
      <c r="AT133" s="13" t="s">
        <v>231</v>
      </c>
      <c r="AU133" s="13" t="s">
        <v>85</v>
      </c>
    </row>
    <row r="134" spans="2:65" s="1" customFormat="1" ht="24.2" customHeight="1" x14ac:dyDescent="0.2">
      <c r="B134" s="123"/>
      <c r="C134" s="124" t="s">
        <v>227</v>
      </c>
      <c r="D134" s="124" t="s">
        <v>223</v>
      </c>
      <c r="E134" s="125" t="s">
        <v>247</v>
      </c>
      <c r="F134" s="126" t="s">
        <v>248</v>
      </c>
      <c r="G134" s="127" t="s">
        <v>237</v>
      </c>
      <c r="H134" s="128">
        <v>0.71399999999999997</v>
      </c>
      <c r="I134" s="129"/>
      <c r="J134" s="130">
        <f>ROUND(I134*H134,2)</f>
        <v>0</v>
      </c>
      <c r="K134" s="131"/>
      <c r="L134" s="28"/>
      <c r="M134" s="132" t="s">
        <v>1</v>
      </c>
      <c r="N134" s="133" t="s">
        <v>42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227</v>
      </c>
      <c r="AT134" s="136" t="s">
        <v>223</v>
      </c>
      <c r="AU134" s="136" t="s">
        <v>85</v>
      </c>
      <c r="AY134" s="13" t="s">
        <v>222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85</v>
      </c>
      <c r="BK134" s="137">
        <f>ROUND(I134*H134,2)</f>
        <v>0</v>
      </c>
      <c r="BL134" s="13" t="s">
        <v>227</v>
      </c>
      <c r="BM134" s="136" t="s">
        <v>816</v>
      </c>
    </row>
    <row r="135" spans="2:65" s="1" customFormat="1" ht="29.25" x14ac:dyDescent="0.2">
      <c r="B135" s="28"/>
      <c r="D135" s="138" t="s">
        <v>229</v>
      </c>
      <c r="F135" s="139" t="s">
        <v>250</v>
      </c>
      <c r="I135" s="140"/>
      <c r="L135" s="28"/>
      <c r="M135" s="141"/>
      <c r="T135" s="52"/>
      <c r="AT135" s="13" t="s">
        <v>229</v>
      </c>
      <c r="AU135" s="13" t="s">
        <v>85</v>
      </c>
    </row>
    <row r="136" spans="2:65" s="1" customFormat="1" x14ac:dyDescent="0.2">
      <c r="B136" s="28"/>
      <c r="D136" s="142" t="s">
        <v>231</v>
      </c>
      <c r="F136" s="143" t="s">
        <v>464</v>
      </c>
      <c r="I136" s="140"/>
      <c r="L136" s="28"/>
      <c r="M136" s="141"/>
      <c r="T136" s="52"/>
      <c r="AT136" s="13" t="s">
        <v>231</v>
      </c>
      <c r="AU136" s="13" t="s">
        <v>85</v>
      </c>
    </row>
    <row r="137" spans="2:65" s="11" customFormat="1" x14ac:dyDescent="0.2">
      <c r="B137" s="144"/>
      <c r="D137" s="138" t="s">
        <v>252</v>
      </c>
      <c r="F137" s="145" t="s">
        <v>587</v>
      </c>
      <c r="H137" s="146">
        <v>0.71399999999999997</v>
      </c>
      <c r="I137" s="147"/>
      <c r="L137" s="144"/>
      <c r="M137" s="148"/>
      <c r="T137" s="149"/>
      <c r="AT137" s="150" t="s">
        <v>252</v>
      </c>
      <c r="AU137" s="150" t="s">
        <v>85</v>
      </c>
      <c r="AV137" s="11" t="s">
        <v>87</v>
      </c>
      <c r="AW137" s="11" t="s">
        <v>3</v>
      </c>
      <c r="AX137" s="11" t="s">
        <v>85</v>
      </c>
      <c r="AY137" s="150" t="s">
        <v>222</v>
      </c>
    </row>
    <row r="138" spans="2:65" s="1" customFormat="1" ht="37.9" customHeight="1" x14ac:dyDescent="0.2">
      <c r="B138" s="123"/>
      <c r="C138" s="124" t="s">
        <v>254</v>
      </c>
      <c r="D138" s="124" t="s">
        <v>223</v>
      </c>
      <c r="E138" s="125" t="s">
        <v>255</v>
      </c>
      <c r="F138" s="126" t="s">
        <v>256</v>
      </c>
      <c r="G138" s="127" t="s">
        <v>237</v>
      </c>
      <c r="H138" s="128">
        <v>5.0999999999999997E-2</v>
      </c>
      <c r="I138" s="129"/>
      <c r="J138" s="130">
        <f>ROUND(I138*H138,2)</f>
        <v>0</v>
      </c>
      <c r="K138" s="131"/>
      <c r="L138" s="28"/>
      <c r="M138" s="132" t="s">
        <v>1</v>
      </c>
      <c r="N138" s="133" t="s">
        <v>42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227</v>
      </c>
      <c r="AT138" s="136" t="s">
        <v>223</v>
      </c>
      <c r="AU138" s="136" t="s">
        <v>85</v>
      </c>
      <c r="AY138" s="13" t="s">
        <v>222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85</v>
      </c>
      <c r="BK138" s="137">
        <f>ROUND(I138*H138,2)</f>
        <v>0</v>
      </c>
      <c r="BL138" s="13" t="s">
        <v>227</v>
      </c>
      <c r="BM138" s="136" t="s">
        <v>817</v>
      </c>
    </row>
    <row r="139" spans="2:65" s="1" customFormat="1" ht="29.25" x14ac:dyDescent="0.2">
      <c r="B139" s="28"/>
      <c r="D139" s="138" t="s">
        <v>229</v>
      </c>
      <c r="F139" s="139" t="s">
        <v>258</v>
      </c>
      <c r="I139" s="140"/>
      <c r="L139" s="28"/>
      <c r="M139" s="141"/>
      <c r="T139" s="52"/>
      <c r="AT139" s="13" t="s">
        <v>229</v>
      </c>
      <c r="AU139" s="13" t="s">
        <v>85</v>
      </c>
    </row>
    <row r="140" spans="2:65" s="1" customFormat="1" x14ac:dyDescent="0.2">
      <c r="B140" s="28"/>
      <c r="D140" s="142" t="s">
        <v>231</v>
      </c>
      <c r="F140" s="143" t="s">
        <v>467</v>
      </c>
      <c r="I140" s="140"/>
      <c r="L140" s="28"/>
      <c r="M140" s="141"/>
      <c r="T140" s="52"/>
      <c r="AT140" s="13" t="s">
        <v>231</v>
      </c>
      <c r="AU140" s="13" t="s">
        <v>85</v>
      </c>
    </row>
    <row r="141" spans="2:65" s="10" customFormat="1" ht="25.9" customHeight="1" x14ac:dyDescent="0.2">
      <c r="B141" s="113"/>
      <c r="D141" s="114" t="s">
        <v>76</v>
      </c>
      <c r="E141" s="115" t="s">
        <v>260</v>
      </c>
      <c r="F141" s="115" t="s">
        <v>261</v>
      </c>
      <c r="I141" s="116"/>
      <c r="J141" s="117">
        <f>BK141</f>
        <v>0</v>
      </c>
      <c r="L141" s="113"/>
      <c r="M141" s="118"/>
      <c r="P141" s="119">
        <f>SUM(P142:P164)</f>
        <v>0</v>
      </c>
      <c r="R141" s="119">
        <f>SUM(R142:R164)</f>
        <v>2.3000000000000003E-2</v>
      </c>
      <c r="T141" s="120">
        <f>SUM(T142:T164)</f>
        <v>2.5000000000000001E-2</v>
      </c>
      <c r="AR141" s="114" t="s">
        <v>87</v>
      </c>
      <c r="AT141" s="121" t="s">
        <v>76</v>
      </c>
      <c r="AU141" s="121" t="s">
        <v>77</v>
      </c>
      <c r="AY141" s="114" t="s">
        <v>222</v>
      </c>
      <c r="BK141" s="122">
        <f>SUM(BK142:BK164)</f>
        <v>0</v>
      </c>
    </row>
    <row r="142" spans="2:65" s="1" customFormat="1" ht="16.5" customHeight="1" x14ac:dyDescent="0.2">
      <c r="B142" s="123"/>
      <c r="C142" s="124" t="s">
        <v>262</v>
      </c>
      <c r="D142" s="124" t="s">
        <v>223</v>
      </c>
      <c r="E142" s="125" t="s">
        <v>263</v>
      </c>
      <c r="F142" s="126" t="s">
        <v>264</v>
      </c>
      <c r="G142" s="127" t="s">
        <v>265</v>
      </c>
      <c r="H142" s="128">
        <v>1</v>
      </c>
      <c r="I142" s="129"/>
      <c r="J142" s="130">
        <f>ROUND(I142*H142,2)</f>
        <v>0</v>
      </c>
      <c r="K142" s="131"/>
      <c r="L142" s="28"/>
      <c r="M142" s="132" t="s">
        <v>1</v>
      </c>
      <c r="N142" s="133" t="s">
        <v>42</v>
      </c>
      <c r="P142" s="134">
        <f>O142*H142</f>
        <v>0</v>
      </c>
      <c r="Q142" s="134">
        <v>0</v>
      </c>
      <c r="R142" s="134">
        <f>Q142*H142</f>
        <v>0</v>
      </c>
      <c r="S142" s="134">
        <v>1E-3</v>
      </c>
      <c r="T142" s="135">
        <f>S142*H142</f>
        <v>1E-3</v>
      </c>
      <c r="AR142" s="136" t="s">
        <v>266</v>
      </c>
      <c r="AT142" s="136" t="s">
        <v>223</v>
      </c>
      <c r="AU142" s="136" t="s">
        <v>85</v>
      </c>
      <c r="AY142" s="13" t="s">
        <v>222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3" t="s">
        <v>85</v>
      </c>
      <c r="BK142" s="137">
        <f>ROUND(I142*H142,2)</f>
        <v>0</v>
      </c>
      <c r="BL142" s="13" t="s">
        <v>266</v>
      </c>
      <c r="BM142" s="136" t="s">
        <v>818</v>
      </c>
    </row>
    <row r="143" spans="2:65" s="1" customFormat="1" ht="19.5" x14ac:dyDescent="0.2">
      <c r="B143" s="28"/>
      <c r="D143" s="138" t="s">
        <v>229</v>
      </c>
      <c r="F143" s="139" t="s">
        <v>268</v>
      </c>
      <c r="I143" s="140"/>
      <c r="L143" s="28"/>
      <c r="M143" s="141"/>
      <c r="T143" s="52"/>
      <c r="AT143" s="13" t="s">
        <v>229</v>
      </c>
      <c r="AU143" s="13" t="s">
        <v>85</v>
      </c>
    </row>
    <row r="144" spans="2:65" s="1" customFormat="1" x14ac:dyDescent="0.2">
      <c r="B144" s="28"/>
      <c r="D144" s="142" t="s">
        <v>231</v>
      </c>
      <c r="F144" s="143" t="s">
        <v>500</v>
      </c>
      <c r="I144" s="140"/>
      <c r="L144" s="28"/>
      <c r="M144" s="141"/>
      <c r="T144" s="52"/>
      <c r="AT144" s="13" t="s">
        <v>231</v>
      </c>
      <c r="AU144" s="13" t="s">
        <v>85</v>
      </c>
    </row>
    <row r="145" spans="2:65" s="1" customFormat="1" ht="24.2" customHeight="1" x14ac:dyDescent="0.2">
      <c r="B145" s="123"/>
      <c r="C145" s="124" t="s">
        <v>270</v>
      </c>
      <c r="D145" s="124" t="s">
        <v>223</v>
      </c>
      <c r="E145" s="125" t="s">
        <v>271</v>
      </c>
      <c r="F145" s="126" t="s">
        <v>272</v>
      </c>
      <c r="G145" s="127" t="s">
        <v>265</v>
      </c>
      <c r="H145" s="128">
        <v>1</v>
      </c>
      <c r="I145" s="129"/>
      <c r="J145" s="130">
        <f>ROUND(I145*H145,2)</f>
        <v>0</v>
      </c>
      <c r="K145" s="131"/>
      <c r="L145" s="28"/>
      <c r="M145" s="132" t="s">
        <v>1</v>
      </c>
      <c r="N145" s="133" t="s">
        <v>42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266</v>
      </c>
      <c r="AT145" s="136" t="s">
        <v>223</v>
      </c>
      <c r="AU145" s="136" t="s">
        <v>85</v>
      </c>
      <c r="AY145" s="13" t="s">
        <v>222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3" t="s">
        <v>85</v>
      </c>
      <c r="BK145" s="137">
        <f>ROUND(I145*H145,2)</f>
        <v>0</v>
      </c>
      <c r="BL145" s="13" t="s">
        <v>266</v>
      </c>
      <c r="BM145" s="136" t="s">
        <v>819</v>
      </c>
    </row>
    <row r="146" spans="2:65" s="1" customFormat="1" ht="19.5" x14ac:dyDescent="0.2">
      <c r="B146" s="28"/>
      <c r="D146" s="138" t="s">
        <v>229</v>
      </c>
      <c r="F146" s="139" t="s">
        <v>274</v>
      </c>
      <c r="I146" s="140"/>
      <c r="L146" s="28"/>
      <c r="M146" s="141"/>
      <c r="T146" s="52"/>
      <c r="AT146" s="13" t="s">
        <v>229</v>
      </c>
      <c r="AU146" s="13" t="s">
        <v>85</v>
      </c>
    </row>
    <row r="147" spans="2:65" s="1" customFormat="1" x14ac:dyDescent="0.2">
      <c r="B147" s="28"/>
      <c r="D147" s="142" t="s">
        <v>231</v>
      </c>
      <c r="F147" s="143" t="s">
        <v>591</v>
      </c>
      <c r="I147" s="140"/>
      <c r="L147" s="28"/>
      <c r="M147" s="141"/>
      <c r="T147" s="52"/>
      <c r="AT147" s="13" t="s">
        <v>231</v>
      </c>
      <c r="AU147" s="13" t="s">
        <v>85</v>
      </c>
    </row>
    <row r="148" spans="2:65" s="1" customFormat="1" ht="33" customHeight="1" x14ac:dyDescent="0.2">
      <c r="B148" s="123"/>
      <c r="C148" s="151" t="s">
        <v>276</v>
      </c>
      <c r="D148" s="151" t="s">
        <v>277</v>
      </c>
      <c r="E148" s="152" t="s">
        <v>278</v>
      </c>
      <c r="F148" s="153" t="s">
        <v>279</v>
      </c>
      <c r="G148" s="154" t="s">
        <v>265</v>
      </c>
      <c r="H148" s="155">
        <v>1</v>
      </c>
      <c r="I148" s="156"/>
      <c r="J148" s="157">
        <f>ROUND(I148*H148,2)</f>
        <v>0</v>
      </c>
      <c r="K148" s="158"/>
      <c r="L148" s="159"/>
      <c r="M148" s="160" t="s">
        <v>1</v>
      </c>
      <c r="N148" s="161" t="s">
        <v>42</v>
      </c>
      <c r="P148" s="134">
        <f>O148*H148</f>
        <v>0</v>
      </c>
      <c r="Q148" s="134">
        <v>2.0500000000000001E-2</v>
      </c>
      <c r="R148" s="134">
        <f>Q148*H148</f>
        <v>2.0500000000000001E-2</v>
      </c>
      <c r="S148" s="134">
        <v>0</v>
      </c>
      <c r="T148" s="135">
        <f>S148*H148</f>
        <v>0</v>
      </c>
      <c r="AR148" s="136" t="s">
        <v>280</v>
      </c>
      <c r="AT148" s="136" t="s">
        <v>277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266</v>
      </c>
      <c r="BM148" s="136" t="s">
        <v>820</v>
      </c>
    </row>
    <row r="149" spans="2:65" s="1" customFormat="1" ht="19.5" x14ac:dyDescent="0.2">
      <c r="B149" s="28"/>
      <c r="D149" s="138" t="s">
        <v>229</v>
      </c>
      <c r="F149" s="139" t="s">
        <v>279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ht="16.5" customHeight="1" x14ac:dyDescent="0.2">
      <c r="B150" s="123"/>
      <c r="C150" s="124" t="s">
        <v>220</v>
      </c>
      <c r="D150" s="124" t="s">
        <v>223</v>
      </c>
      <c r="E150" s="125" t="s">
        <v>282</v>
      </c>
      <c r="F150" s="126" t="s">
        <v>283</v>
      </c>
      <c r="G150" s="127" t="s">
        <v>265</v>
      </c>
      <c r="H150" s="128">
        <v>1</v>
      </c>
      <c r="I150" s="129"/>
      <c r="J150" s="130">
        <f>ROUND(I150*H150,2)</f>
        <v>0</v>
      </c>
      <c r="K150" s="131"/>
      <c r="L150" s="28"/>
      <c r="M150" s="132" t="s">
        <v>1</v>
      </c>
      <c r="N150" s="133" t="s">
        <v>42</v>
      </c>
      <c r="P150" s="134">
        <f>O150*H150</f>
        <v>0</v>
      </c>
      <c r="Q150" s="134">
        <v>0</v>
      </c>
      <c r="R150" s="134">
        <f>Q150*H150</f>
        <v>0</v>
      </c>
      <c r="S150" s="134">
        <v>0</v>
      </c>
      <c r="T150" s="135">
        <f>S150*H150</f>
        <v>0</v>
      </c>
      <c r="AR150" s="136" t="s">
        <v>266</v>
      </c>
      <c r="AT150" s="136" t="s">
        <v>223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821</v>
      </c>
    </row>
    <row r="151" spans="2:65" s="1" customFormat="1" x14ac:dyDescent="0.2">
      <c r="B151" s="28"/>
      <c r="D151" s="138" t="s">
        <v>229</v>
      </c>
      <c r="F151" s="139" t="s">
        <v>285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" customFormat="1" x14ac:dyDescent="0.2">
      <c r="B152" s="28"/>
      <c r="D152" s="142" t="s">
        <v>231</v>
      </c>
      <c r="F152" s="143" t="s">
        <v>286</v>
      </c>
      <c r="I152" s="140"/>
      <c r="L152" s="28"/>
      <c r="M152" s="141"/>
      <c r="T152" s="52"/>
      <c r="AT152" s="13" t="s">
        <v>231</v>
      </c>
      <c r="AU152" s="13" t="s">
        <v>85</v>
      </c>
    </row>
    <row r="153" spans="2:65" s="1" customFormat="1" ht="16.5" customHeight="1" x14ac:dyDescent="0.2">
      <c r="B153" s="123"/>
      <c r="C153" s="151" t="s">
        <v>287</v>
      </c>
      <c r="D153" s="151" t="s">
        <v>277</v>
      </c>
      <c r="E153" s="152" t="s">
        <v>288</v>
      </c>
      <c r="F153" s="153" t="s">
        <v>289</v>
      </c>
      <c r="G153" s="154" t="s">
        <v>265</v>
      </c>
      <c r="H153" s="155">
        <v>1</v>
      </c>
      <c r="I153" s="156"/>
      <c r="J153" s="157">
        <f>ROUND(I153*H153,2)</f>
        <v>0</v>
      </c>
      <c r="K153" s="158"/>
      <c r="L153" s="159"/>
      <c r="M153" s="160" t="s">
        <v>1</v>
      </c>
      <c r="N153" s="161" t="s">
        <v>42</v>
      </c>
      <c r="P153" s="134">
        <f>O153*H153</f>
        <v>0</v>
      </c>
      <c r="Q153" s="134">
        <v>1.4999999999999999E-4</v>
      </c>
      <c r="R153" s="134">
        <f>Q153*H153</f>
        <v>1.4999999999999999E-4</v>
      </c>
      <c r="S153" s="134">
        <v>0</v>
      </c>
      <c r="T153" s="135">
        <f>S153*H153</f>
        <v>0</v>
      </c>
      <c r="AR153" s="136" t="s">
        <v>280</v>
      </c>
      <c r="AT153" s="136" t="s">
        <v>277</v>
      </c>
      <c r="AU153" s="136" t="s">
        <v>85</v>
      </c>
      <c r="AY153" s="13" t="s">
        <v>222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85</v>
      </c>
      <c r="BK153" s="137">
        <f>ROUND(I153*H153,2)</f>
        <v>0</v>
      </c>
      <c r="BL153" s="13" t="s">
        <v>266</v>
      </c>
      <c r="BM153" s="136" t="s">
        <v>822</v>
      </c>
    </row>
    <row r="154" spans="2:65" s="1" customFormat="1" x14ac:dyDescent="0.2">
      <c r="B154" s="28"/>
      <c r="D154" s="138" t="s">
        <v>229</v>
      </c>
      <c r="F154" s="139" t="s">
        <v>289</v>
      </c>
      <c r="I154" s="140"/>
      <c r="L154" s="28"/>
      <c r="M154" s="141"/>
      <c r="T154" s="52"/>
      <c r="AT154" s="13" t="s">
        <v>229</v>
      </c>
      <c r="AU154" s="13" t="s">
        <v>85</v>
      </c>
    </row>
    <row r="155" spans="2:65" s="1" customFormat="1" ht="16.5" customHeight="1" x14ac:dyDescent="0.2">
      <c r="B155" s="123"/>
      <c r="C155" s="151" t="s">
        <v>291</v>
      </c>
      <c r="D155" s="151" t="s">
        <v>277</v>
      </c>
      <c r="E155" s="152" t="s">
        <v>292</v>
      </c>
      <c r="F155" s="153" t="s">
        <v>293</v>
      </c>
      <c r="G155" s="154" t="s">
        <v>265</v>
      </c>
      <c r="H155" s="155">
        <v>1</v>
      </c>
      <c r="I155" s="156"/>
      <c r="J155" s="157">
        <f>ROUND(I155*H155,2)</f>
        <v>0</v>
      </c>
      <c r="K155" s="158"/>
      <c r="L155" s="159"/>
      <c r="M155" s="160" t="s">
        <v>1</v>
      </c>
      <c r="N155" s="161" t="s">
        <v>42</v>
      </c>
      <c r="P155" s="134">
        <f>O155*H155</f>
        <v>0</v>
      </c>
      <c r="Q155" s="134">
        <v>1.4999999999999999E-4</v>
      </c>
      <c r="R155" s="134">
        <f>Q155*H155</f>
        <v>1.4999999999999999E-4</v>
      </c>
      <c r="S155" s="134">
        <v>0</v>
      </c>
      <c r="T155" s="135">
        <f>S155*H155</f>
        <v>0</v>
      </c>
      <c r="AR155" s="136" t="s">
        <v>280</v>
      </c>
      <c r="AT155" s="136" t="s">
        <v>277</v>
      </c>
      <c r="AU155" s="136" t="s">
        <v>85</v>
      </c>
      <c r="AY155" s="13" t="s">
        <v>222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85</v>
      </c>
      <c r="BK155" s="137">
        <f>ROUND(I155*H155,2)</f>
        <v>0</v>
      </c>
      <c r="BL155" s="13" t="s">
        <v>266</v>
      </c>
      <c r="BM155" s="136" t="s">
        <v>823</v>
      </c>
    </row>
    <row r="156" spans="2:65" s="1" customFormat="1" x14ac:dyDescent="0.2">
      <c r="B156" s="28"/>
      <c r="D156" s="138" t="s">
        <v>229</v>
      </c>
      <c r="F156" s="139" t="s">
        <v>293</v>
      </c>
      <c r="I156" s="140"/>
      <c r="L156" s="28"/>
      <c r="M156" s="141"/>
      <c r="T156" s="52"/>
      <c r="AT156" s="13" t="s">
        <v>229</v>
      </c>
      <c r="AU156" s="13" t="s">
        <v>85</v>
      </c>
    </row>
    <row r="157" spans="2:65" s="1" customFormat="1" ht="21.75" customHeight="1" x14ac:dyDescent="0.2">
      <c r="B157" s="123"/>
      <c r="C157" s="124" t="s">
        <v>8</v>
      </c>
      <c r="D157" s="124" t="s">
        <v>223</v>
      </c>
      <c r="E157" s="125" t="s">
        <v>295</v>
      </c>
      <c r="F157" s="126" t="s">
        <v>296</v>
      </c>
      <c r="G157" s="127" t="s">
        <v>265</v>
      </c>
      <c r="H157" s="128">
        <v>1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0</v>
      </c>
      <c r="R157" s="134">
        <f>Q157*H157</f>
        <v>0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824</v>
      </c>
    </row>
    <row r="158" spans="2:65" s="1" customFormat="1" ht="19.5" x14ac:dyDescent="0.2">
      <c r="B158" s="28"/>
      <c r="D158" s="138" t="s">
        <v>229</v>
      </c>
      <c r="F158" s="139" t="s">
        <v>298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299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16.5" customHeight="1" x14ac:dyDescent="0.2">
      <c r="B160" s="123"/>
      <c r="C160" s="151" t="s">
        <v>300</v>
      </c>
      <c r="D160" s="151" t="s">
        <v>277</v>
      </c>
      <c r="E160" s="152" t="s">
        <v>301</v>
      </c>
      <c r="F160" s="153" t="s">
        <v>302</v>
      </c>
      <c r="G160" s="154" t="s">
        <v>265</v>
      </c>
      <c r="H160" s="155">
        <v>1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2.2000000000000001E-3</v>
      </c>
      <c r="R160" s="134">
        <f>Q160*H160</f>
        <v>2.2000000000000001E-3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825</v>
      </c>
    </row>
    <row r="161" spans="2:65" s="1" customFormat="1" x14ac:dyDescent="0.2">
      <c r="B161" s="28"/>
      <c r="D161" s="138" t="s">
        <v>229</v>
      </c>
      <c r="F161" s="139" t="s">
        <v>302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" customFormat="1" ht="24.2" customHeight="1" x14ac:dyDescent="0.2">
      <c r="B162" s="123"/>
      <c r="C162" s="124" t="s">
        <v>304</v>
      </c>
      <c r="D162" s="124" t="s">
        <v>223</v>
      </c>
      <c r="E162" s="125" t="s">
        <v>305</v>
      </c>
      <c r="F162" s="126" t="s">
        <v>306</v>
      </c>
      <c r="G162" s="127" t="s">
        <v>265</v>
      </c>
      <c r="H162" s="128">
        <v>1</v>
      </c>
      <c r="I162" s="129"/>
      <c r="J162" s="130">
        <f>ROUND(I162*H162,2)</f>
        <v>0</v>
      </c>
      <c r="K162" s="131"/>
      <c r="L162" s="28"/>
      <c r="M162" s="132" t="s">
        <v>1</v>
      </c>
      <c r="N162" s="133" t="s">
        <v>42</v>
      </c>
      <c r="P162" s="134">
        <f>O162*H162</f>
        <v>0</v>
      </c>
      <c r="Q162" s="134">
        <v>0</v>
      </c>
      <c r="R162" s="134">
        <f>Q162*H162</f>
        <v>0</v>
      </c>
      <c r="S162" s="134">
        <v>2.4E-2</v>
      </c>
      <c r="T162" s="135">
        <f>S162*H162</f>
        <v>2.4E-2</v>
      </c>
      <c r="AR162" s="136" t="s">
        <v>266</v>
      </c>
      <c r="AT162" s="136" t="s">
        <v>223</v>
      </c>
      <c r="AU162" s="136" t="s">
        <v>85</v>
      </c>
      <c r="AY162" s="13" t="s">
        <v>222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3" t="s">
        <v>85</v>
      </c>
      <c r="BK162" s="137">
        <f>ROUND(I162*H162,2)</f>
        <v>0</v>
      </c>
      <c r="BL162" s="13" t="s">
        <v>266</v>
      </c>
      <c r="BM162" s="136" t="s">
        <v>826</v>
      </c>
    </row>
    <row r="163" spans="2:65" s="1" customFormat="1" ht="19.5" x14ac:dyDescent="0.2">
      <c r="B163" s="28"/>
      <c r="D163" s="138" t="s">
        <v>229</v>
      </c>
      <c r="F163" s="139" t="s">
        <v>308</v>
      </c>
      <c r="I163" s="140"/>
      <c r="L163" s="28"/>
      <c r="M163" s="141"/>
      <c r="T163" s="52"/>
      <c r="AT163" s="13" t="s">
        <v>229</v>
      </c>
      <c r="AU163" s="13" t="s">
        <v>85</v>
      </c>
    </row>
    <row r="164" spans="2:65" s="1" customFormat="1" x14ac:dyDescent="0.2">
      <c r="B164" s="28"/>
      <c r="D164" s="142" t="s">
        <v>231</v>
      </c>
      <c r="F164" s="143" t="s">
        <v>599</v>
      </c>
      <c r="I164" s="140"/>
      <c r="L164" s="28"/>
      <c r="M164" s="141"/>
      <c r="T164" s="52"/>
      <c r="AT164" s="13" t="s">
        <v>231</v>
      </c>
      <c r="AU164" s="13" t="s">
        <v>85</v>
      </c>
    </row>
    <row r="165" spans="2:65" s="10" customFormat="1" ht="25.9" customHeight="1" x14ac:dyDescent="0.2">
      <c r="B165" s="113"/>
      <c r="D165" s="114" t="s">
        <v>76</v>
      </c>
      <c r="E165" s="115" t="s">
        <v>317</v>
      </c>
      <c r="F165" s="115" t="s">
        <v>318</v>
      </c>
      <c r="I165" s="116"/>
      <c r="J165" s="117">
        <f>BK165</f>
        <v>0</v>
      </c>
      <c r="L165" s="113"/>
      <c r="M165" s="118"/>
      <c r="P165" s="119">
        <f>SUM(P166:P204)</f>
        <v>0</v>
      </c>
      <c r="R165" s="119">
        <f>SUM(R166:R204)</f>
        <v>4.8641179999999992E-2</v>
      </c>
      <c r="T165" s="120">
        <f>SUM(T166:T204)</f>
        <v>1.5824999999999999E-2</v>
      </c>
      <c r="AR165" s="114" t="s">
        <v>87</v>
      </c>
      <c r="AT165" s="121" t="s">
        <v>76</v>
      </c>
      <c r="AU165" s="121" t="s">
        <v>77</v>
      </c>
      <c r="AY165" s="114" t="s">
        <v>222</v>
      </c>
      <c r="BK165" s="122">
        <f>SUM(BK166:BK204)</f>
        <v>0</v>
      </c>
    </row>
    <row r="166" spans="2:65" s="1" customFormat="1" ht="24.2" customHeight="1" x14ac:dyDescent="0.2">
      <c r="B166" s="123"/>
      <c r="C166" s="124" t="s">
        <v>310</v>
      </c>
      <c r="D166" s="124" t="s">
        <v>223</v>
      </c>
      <c r="E166" s="125" t="s">
        <v>319</v>
      </c>
      <c r="F166" s="126" t="s">
        <v>320</v>
      </c>
      <c r="G166" s="127" t="s">
        <v>226</v>
      </c>
      <c r="H166" s="128">
        <v>4.43</v>
      </c>
      <c r="I166" s="129"/>
      <c r="J166" s="130">
        <f>ROUND(I166*H166,2)</f>
        <v>0</v>
      </c>
      <c r="K166" s="131"/>
      <c r="L166" s="28"/>
      <c r="M166" s="132" t="s">
        <v>1</v>
      </c>
      <c r="N166" s="133" t="s">
        <v>42</v>
      </c>
      <c r="P166" s="134">
        <f>O166*H166</f>
        <v>0</v>
      </c>
      <c r="Q166" s="134">
        <v>0</v>
      </c>
      <c r="R166" s="134">
        <f>Q166*H166</f>
        <v>0</v>
      </c>
      <c r="S166" s="134">
        <v>0</v>
      </c>
      <c r="T166" s="135">
        <f>S166*H166</f>
        <v>0</v>
      </c>
      <c r="AR166" s="136" t="s">
        <v>266</v>
      </c>
      <c r="AT166" s="136" t="s">
        <v>223</v>
      </c>
      <c r="AU166" s="136" t="s">
        <v>85</v>
      </c>
      <c r="AY166" s="13" t="s">
        <v>222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3" t="s">
        <v>85</v>
      </c>
      <c r="BK166" s="137">
        <f>ROUND(I166*H166,2)</f>
        <v>0</v>
      </c>
      <c r="BL166" s="13" t="s">
        <v>266</v>
      </c>
      <c r="BM166" s="136" t="s">
        <v>827</v>
      </c>
    </row>
    <row r="167" spans="2:65" s="1" customFormat="1" ht="19.5" x14ac:dyDescent="0.2">
      <c r="B167" s="28"/>
      <c r="D167" s="138" t="s">
        <v>229</v>
      </c>
      <c r="F167" s="139" t="s">
        <v>322</v>
      </c>
      <c r="I167" s="140"/>
      <c r="L167" s="28"/>
      <c r="M167" s="141"/>
      <c r="T167" s="52"/>
      <c r="AT167" s="13" t="s">
        <v>229</v>
      </c>
      <c r="AU167" s="13" t="s">
        <v>85</v>
      </c>
    </row>
    <row r="168" spans="2:65" s="1" customFormat="1" x14ac:dyDescent="0.2">
      <c r="B168" s="28"/>
      <c r="D168" s="142" t="s">
        <v>231</v>
      </c>
      <c r="F168" s="143" t="s">
        <v>502</v>
      </c>
      <c r="I168" s="140"/>
      <c r="L168" s="28"/>
      <c r="M168" s="141"/>
      <c r="T168" s="52"/>
      <c r="AT168" s="13" t="s">
        <v>231</v>
      </c>
      <c r="AU168" s="13" t="s">
        <v>85</v>
      </c>
    </row>
    <row r="169" spans="2:65" s="1" customFormat="1" ht="24.2" customHeight="1" x14ac:dyDescent="0.2">
      <c r="B169" s="123"/>
      <c r="C169" s="124" t="s">
        <v>266</v>
      </c>
      <c r="D169" s="124" t="s">
        <v>223</v>
      </c>
      <c r="E169" s="125" t="s">
        <v>325</v>
      </c>
      <c r="F169" s="126" t="s">
        <v>326</v>
      </c>
      <c r="G169" s="127" t="s">
        <v>226</v>
      </c>
      <c r="H169" s="128">
        <v>4.43</v>
      </c>
      <c r="I169" s="129"/>
      <c r="J169" s="130">
        <f>ROUND(I169*H169,2)</f>
        <v>0</v>
      </c>
      <c r="K169" s="131"/>
      <c r="L169" s="28"/>
      <c r="M169" s="132" t="s">
        <v>1</v>
      </c>
      <c r="N169" s="133" t="s">
        <v>42</v>
      </c>
      <c r="P169" s="134">
        <f>O169*H169</f>
        <v>0</v>
      </c>
      <c r="Q169" s="134">
        <v>3.0000000000000001E-5</v>
      </c>
      <c r="R169" s="134">
        <f>Q169*H169</f>
        <v>1.329E-4</v>
      </c>
      <c r="S169" s="134">
        <v>0</v>
      </c>
      <c r="T169" s="135">
        <f>S169*H169</f>
        <v>0</v>
      </c>
      <c r="AR169" s="136" t="s">
        <v>266</v>
      </c>
      <c r="AT169" s="136" t="s">
        <v>223</v>
      </c>
      <c r="AU169" s="136" t="s">
        <v>85</v>
      </c>
      <c r="AY169" s="13" t="s">
        <v>222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3" t="s">
        <v>85</v>
      </c>
      <c r="BK169" s="137">
        <f>ROUND(I169*H169,2)</f>
        <v>0</v>
      </c>
      <c r="BL169" s="13" t="s">
        <v>266</v>
      </c>
      <c r="BM169" s="136" t="s">
        <v>828</v>
      </c>
    </row>
    <row r="170" spans="2:65" s="1" customFormat="1" ht="19.5" x14ac:dyDescent="0.2">
      <c r="B170" s="28"/>
      <c r="D170" s="138" t="s">
        <v>229</v>
      </c>
      <c r="F170" s="139" t="s">
        <v>328</v>
      </c>
      <c r="I170" s="140"/>
      <c r="L170" s="28"/>
      <c r="M170" s="141"/>
      <c r="T170" s="52"/>
      <c r="AT170" s="13" t="s">
        <v>229</v>
      </c>
      <c r="AU170" s="13" t="s">
        <v>85</v>
      </c>
    </row>
    <row r="171" spans="2:65" s="1" customFormat="1" x14ac:dyDescent="0.2">
      <c r="B171" s="28"/>
      <c r="D171" s="142" t="s">
        <v>231</v>
      </c>
      <c r="F171" s="143" t="s">
        <v>504</v>
      </c>
      <c r="I171" s="140"/>
      <c r="L171" s="28"/>
      <c r="M171" s="141"/>
      <c r="T171" s="52"/>
      <c r="AT171" s="13" t="s">
        <v>231</v>
      </c>
      <c r="AU171" s="13" t="s">
        <v>85</v>
      </c>
    </row>
    <row r="172" spans="2:65" s="1" customFormat="1" ht="33" customHeight="1" x14ac:dyDescent="0.2">
      <c r="B172" s="123"/>
      <c r="C172" s="124" t="s">
        <v>324</v>
      </c>
      <c r="D172" s="124" t="s">
        <v>223</v>
      </c>
      <c r="E172" s="125" t="s">
        <v>331</v>
      </c>
      <c r="F172" s="126" t="s">
        <v>332</v>
      </c>
      <c r="G172" s="127" t="s">
        <v>226</v>
      </c>
      <c r="H172" s="128">
        <v>4.43</v>
      </c>
      <c r="I172" s="129"/>
      <c r="J172" s="130">
        <f>ROUND(I172*H172,2)</f>
        <v>0</v>
      </c>
      <c r="K172" s="131"/>
      <c r="L172" s="28"/>
      <c r="M172" s="132" t="s">
        <v>1</v>
      </c>
      <c r="N172" s="133" t="s">
        <v>42</v>
      </c>
      <c r="P172" s="134">
        <f>O172*H172</f>
        <v>0</v>
      </c>
      <c r="Q172" s="134">
        <v>7.5799999999999999E-3</v>
      </c>
      <c r="R172" s="134">
        <f>Q172*H172</f>
        <v>3.3579399999999995E-2</v>
      </c>
      <c r="S172" s="134">
        <v>0</v>
      </c>
      <c r="T172" s="135">
        <f>S172*H172</f>
        <v>0</v>
      </c>
      <c r="AR172" s="136" t="s">
        <v>266</v>
      </c>
      <c r="AT172" s="136" t="s">
        <v>223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829</v>
      </c>
    </row>
    <row r="173" spans="2:65" s="1" customFormat="1" ht="29.25" x14ac:dyDescent="0.2">
      <c r="B173" s="28"/>
      <c r="D173" s="138" t="s">
        <v>229</v>
      </c>
      <c r="F173" s="139" t="s">
        <v>334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" customFormat="1" x14ac:dyDescent="0.2">
      <c r="B174" s="28"/>
      <c r="D174" s="142" t="s">
        <v>231</v>
      </c>
      <c r="F174" s="143" t="s">
        <v>506</v>
      </c>
      <c r="I174" s="140"/>
      <c r="L174" s="28"/>
      <c r="M174" s="141"/>
      <c r="T174" s="52"/>
      <c r="AT174" s="13" t="s">
        <v>231</v>
      </c>
      <c r="AU174" s="13" t="s">
        <v>85</v>
      </c>
    </row>
    <row r="175" spans="2:65" s="1" customFormat="1" ht="24.2" customHeight="1" x14ac:dyDescent="0.2">
      <c r="B175" s="123"/>
      <c r="C175" s="124" t="s">
        <v>330</v>
      </c>
      <c r="D175" s="124" t="s">
        <v>223</v>
      </c>
      <c r="E175" s="125" t="s">
        <v>337</v>
      </c>
      <c r="F175" s="126" t="s">
        <v>338</v>
      </c>
      <c r="G175" s="127" t="s">
        <v>226</v>
      </c>
      <c r="H175" s="128">
        <v>4.43</v>
      </c>
      <c r="I175" s="129"/>
      <c r="J175" s="130">
        <f>ROUND(I175*H175,2)</f>
        <v>0</v>
      </c>
      <c r="K175" s="131"/>
      <c r="L175" s="28"/>
      <c r="M175" s="132" t="s">
        <v>1</v>
      </c>
      <c r="N175" s="133" t="s">
        <v>42</v>
      </c>
      <c r="P175" s="134">
        <f>O175*H175</f>
        <v>0</v>
      </c>
      <c r="Q175" s="134">
        <v>0</v>
      </c>
      <c r="R175" s="134">
        <f>Q175*H175</f>
        <v>0</v>
      </c>
      <c r="S175" s="134">
        <v>3.0000000000000001E-3</v>
      </c>
      <c r="T175" s="135">
        <f>S175*H175</f>
        <v>1.329E-2</v>
      </c>
      <c r="AR175" s="136" t="s">
        <v>266</v>
      </c>
      <c r="AT175" s="136" t="s">
        <v>223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830</v>
      </c>
    </row>
    <row r="176" spans="2:65" s="1" customFormat="1" x14ac:dyDescent="0.2">
      <c r="B176" s="28"/>
      <c r="D176" s="138" t="s">
        <v>229</v>
      </c>
      <c r="F176" s="139" t="s">
        <v>340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x14ac:dyDescent="0.2">
      <c r="B177" s="28"/>
      <c r="D177" s="142" t="s">
        <v>231</v>
      </c>
      <c r="F177" s="143" t="s">
        <v>508</v>
      </c>
      <c r="I177" s="140"/>
      <c r="L177" s="28"/>
      <c r="M177" s="141"/>
      <c r="T177" s="52"/>
      <c r="AT177" s="13" t="s">
        <v>231</v>
      </c>
      <c r="AU177" s="13" t="s">
        <v>85</v>
      </c>
    </row>
    <row r="178" spans="2:65" s="1" customFormat="1" ht="16.5" customHeight="1" x14ac:dyDescent="0.2">
      <c r="B178" s="123"/>
      <c r="C178" s="124" t="s">
        <v>336</v>
      </c>
      <c r="D178" s="124" t="s">
        <v>223</v>
      </c>
      <c r="E178" s="125" t="s">
        <v>343</v>
      </c>
      <c r="F178" s="126" t="s">
        <v>344</v>
      </c>
      <c r="G178" s="127" t="s">
        <v>226</v>
      </c>
      <c r="H178" s="128">
        <v>4.43</v>
      </c>
      <c r="I178" s="129"/>
      <c r="J178" s="130">
        <f>ROUND(I178*H178,2)</f>
        <v>0</v>
      </c>
      <c r="K178" s="131"/>
      <c r="L178" s="28"/>
      <c r="M178" s="132" t="s">
        <v>1</v>
      </c>
      <c r="N178" s="133" t="s">
        <v>42</v>
      </c>
      <c r="P178" s="134">
        <f>O178*H178</f>
        <v>0</v>
      </c>
      <c r="Q178" s="134">
        <v>2.9999999999999997E-4</v>
      </c>
      <c r="R178" s="134">
        <f>Q178*H178</f>
        <v>1.3289999999999999E-3</v>
      </c>
      <c r="S178" s="134">
        <v>0</v>
      </c>
      <c r="T178" s="135">
        <f>S178*H178</f>
        <v>0</v>
      </c>
      <c r="AR178" s="136" t="s">
        <v>266</v>
      </c>
      <c r="AT178" s="136" t="s">
        <v>223</v>
      </c>
      <c r="AU178" s="136" t="s">
        <v>85</v>
      </c>
      <c r="AY178" s="13" t="s">
        <v>222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3" t="s">
        <v>85</v>
      </c>
      <c r="BK178" s="137">
        <f>ROUND(I178*H178,2)</f>
        <v>0</v>
      </c>
      <c r="BL178" s="13" t="s">
        <v>266</v>
      </c>
      <c r="BM178" s="136" t="s">
        <v>831</v>
      </c>
    </row>
    <row r="179" spans="2:65" s="1" customFormat="1" x14ac:dyDescent="0.2">
      <c r="B179" s="28"/>
      <c r="D179" s="138" t="s">
        <v>229</v>
      </c>
      <c r="F179" s="139" t="s">
        <v>346</v>
      </c>
      <c r="I179" s="140"/>
      <c r="L179" s="28"/>
      <c r="M179" s="141"/>
      <c r="T179" s="52"/>
      <c r="AT179" s="13" t="s">
        <v>229</v>
      </c>
      <c r="AU179" s="13" t="s">
        <v>85</v>
      </c>
    </row>
    <row r="180" spans="2:65" s="1" customFormat="1" x14ac:dyDescent="0.2">
      <c r="B180" s="28"/>
      <c r="D180" s="142" t="s">
        <v>231</v>
      </c>
      <c r="F180" s="143" t="s">
        <v>510</v>
      </c>
      <c r="I180" s="140"/>
      <c r="L180" s="28"/>
      <c r="M180" s="141"/>
      <c r="T180" s="52"/>
      <c r="AT180" s="13" t="s">
        <v>231</v>
      </c>
      <c r="AU180" s="13" t="s">
        <v>85</v>
      </c>
    </row>
    <row r="181" spans="2:65" s="1" customFormat="1" ht="49.15" customHeight="1" x14ac:dyDescent="0.2">
      <c r="B181" s="123"/>
      <c r="C181" s="151" t="s">
        <v>342</v>
      </c>
      <c r="D181" s="151" t="s">
        <v>277</v>
      </c>
      <c r="E181" s="152" t="s">
        <v>348</v>
      </c>
      <c r="F181" s="153" t="s">
        <v>349</v>
      </c>
      <c r="G181" s="154" t="s">
        <v>226</v>
      </c>
      <c r="H181" s="155">
        <v>4.8730000000000002</v>
      </c>
      <c r="I181" s="156"/>
      <c r="J181" s="157">
        <f>ROUND(I181*H181,2)</f>
        <v>0</v>
      </c>
      <c r="K181" s="158"/>
      <c r="L181" s="159"/>
      <c r="M181" s="160" t="s">
        <v>1</v>
      </c>
      <c r="N181" s="161" t="s">
        <v>42</v>
      </c>
      <c r="P181" s="134">
        <f>O181*H181</f>
        <v>0</v>
      </c>
      <c r="Q181" s="134">
        <v>2.5999999999999999E-3</v>
      </c>
      <c r="R181" s="134">
        <f>Q181*H181</f>
        <v>1.26698E-2</v>
      </c>
      <c r="S181" s="134">
        <v>0</v>
      </c>
      <c r="T181" s="135">
        <f>S181*H181</f>
        <v>0</v>
      </c>
      <c r="AR181" s="136" t="s">
        <v>280</v>
      </c>
      <c r="AT181" s="136" t="s">
        <v>277</v>
      </c>
      <c r="AU181" s="136" t="s">
        <v>85</v>
      </c>
      <c r="AY181" s="13" t="s">
        <v>222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3" t="s">
        <v>85</v>
      </c>
      <c r="BK181" s="137">
        <f>ROUND(I181*H181,2)</f>
        <v>0</v>
      </c>
      <c r="BL181" s="13" t="s">
        <v>266</v>
      </c>
      <c r="BM181" s="136" t="s">
        <v>832</v>
      </c>
    </row>
    <row r="182" spans="2:65" s="1" customFormat="1" ht="29.25" x14ac:dyDescent="0.2">
      <c r="B182" s="28"/>
      <c r="D182" s="138" t="s">
        <v>229</v>
      </c>
      <c r="F182" s="139" t="s">
        <v>349</v>
      </c>
      <c r="I182" s="140"/>
      <c r="L182" s="28"/>
      <c r="M182" s="141"/>
      <c r="T182" s="52"/>
      <c r="AT182" s="13" t="s">
        <v>229</v>
      </c>
      <c r="AU182" s="13" t="s">
        <v>85</v>
      </c>
    </row>
    <row r="183" spans="2:65" s="11" customFormat="1" x14ac:dyDescent="0.2">
      <c r="B183" s="144"/>
      <c r="D183" s="138" t="s">
        <v>252</v>
      </c>
      <c r="F183" s="145" t="s">
        <v>833</v>
      </c>
      <c r="H183" s="146">
        <v>4.8730000000000002</v>
      </c>
      <c r="I183" s="147"/>
      <c r="L183" s="144"/>
      <c r="M183" s="148"/>
      <c r="T183" s="149"/>
      <c r="AT183" s="150" t="s">
        <v>252</v>
      </c>
      <c r="AU183" s="150" t="s">
        <v>85</v>
      </c>
      <c r="AV183" s="11" t="s">
        <v>87</v>
      </c>
      <c r="AW183" s="11" t="s">
        <v>3</v>
      </c>
      <c r="AX183" s="11" t="s">
        <v>85</v>
      </c>
      <c r="AY183" s="150" t="s">
        <v>222</v>
      </c>
    </row>
    <row r="184" spans="2:65" s="1" customFormat="1" ht="24.2" customHeight="1" x14ac:dyDescent="0.2">
      <c r="B184" s="123"/>
      <c r="C184" s="124" t="s">
        <v>7</v>
      </c>
      <c r="D184" s="124" t="s">
        <v>223</v>
      </c>
      <c r="E184" s="125" t="s">
        <v>353</v>
      </c>
      <c r="F184" s="126" t="s">
        <v>354</v>
      </c>
      <c r="G184" s="127" t="s">
        <v>355</v>
      </c>
      <c r="H184" s="128">
        <v>5</v>
      </c>
      <c r="I184" s="129"/>
      <c r="J184" s="130">
        <f>ROUND(I184*H184,2)</f>
        <v>0</v>
      </c>
      <c r="K184" s="131"/>
      <c r="L184" s="28"/>
      <c r="M184" s="132" t="s">
        <v>1</v>
      </c>
      <c r="N184" s="133" t="s">
        <v>42</v>
      </c>
      <c r="P184" s="134">
        <f>O184*H184</f>
        <v>0</v>
      </c>
      <c r="Q184" s="134">
        <v>0</v>
      </c>
      <c r="R184" s="134">
        <f>Q184*H184</f>
        <v>0</v>
      </c>
      <c r="S184" s="134">
        <v>0</v>
      </c>
      <c r="T184" s="135">
        <f>S184*H184</f>
        <v>0</v>
      </c>
      <c r="AR184" s="136" t="s">
        <v>266</v>
      </c>
      <c r="AT184" s="136" t="s">
        <v>223</v>
      </c>
      <c r="AU184" s="136" t="s">
        <v>85</v>
      </c>
      <c r="AY184" s="13" t="s">
        <v>222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3" t="s">
        <v>85</v>
      </c>
      <c r="BK184" s="137">
        <f>ROUND(I184*H184,2)</f>
        <v>0</v>
      </c>
      <c r="BL184" s="13" t="s">
        <v>266</v>
      </c>
      <c r="BM184" s="136" t="s">
        <v>834</v>
      </c>
    </row>
    <row r="185" spans="2:65" s="1" customFormat="1" x14ac:dyDescent="0.2">
      <c r="B185" s="28"/>
      <c r="D185" s="138" t="s">
        <v>229</v>
      </c>
      <c r="F185" s="139" t="s">
        <v>357</v>
      </c>
      <c r="I185" s="140"/>
      <c r="L185" s="28"/>
      <c r="M185" s="141"/>
      <c r="T185" s="52"/>
      <c r="AT185" s="13" t="s">
        <v>229</v>
      </c>
      <c r="AU185" s="13" t="s">
        <v>85</v>
      </c>
    </row>
    <row r="186" spans="2:65" s="1" customFormat="1" x14ac:dyDescent="0.2">
      <c r="B186" s="28"/>
      <c r="D186" s="142" t="s">
        <v>231</v>
      </c>
      <c r="F186" s="143" t="s">
        <v>358</v>
      </c>
      <c r="I186" s="140"/>
      <c r="L186" s="28"/>
      <c r="M186" s="141"/>
      <c r="T186" s="52"/>
      <c r="AT186" s="13" t="s">
        <v>231</v>
      </c>
      <c r="AU186" s="13" t="s">
        <v>85</v>
      </c>
    </row>
    <row r="187" spans="2:65" s="1" customFormat="1" ht="21.75" customHeight="1" x14ac:dyDescent="0.2">
      <c r="B187" s="123"/>
      <c r="C187" s="124" t="s">
        <v>352</v>
      </c>
      <c r="D187" s="124" t="s">
        <v>223</v>
      </c>
      <c r="E187" s="125" t="s">
        <v>360</v>
      </c>
      <c r="F187" s="126" t="s">
        <v>361</v>
      </c>
      <c r="G187" s="127" t="s">
        <v>355</v>
      </c>
      <c r="H187" s="128">
        <v>8.4499999999999993</v>
      </c>
      <c r="I187" s="129"/>
      <c r="J187" s="130">
        <f>ROUND(I187*H187,2)</f>
        <v>0</v>
      </c>
      <c r="K187" s="131"/>
      <c r="L187" s="28"/>
      <c r="M187" s="132" t="s">
        <v>1</v>
      </c>
      <c r="N187" s="133" t="s">
        <v>42</v>
      </c>
      <c r="P187" s="134">
        <f>O187*H187</f>
        <v>0</v>
      </c>
      <c r="Q187" s="134">
        <v>0</v>
      </c>
      <c r="R187" s="134">
        <f>Q187*H187</f>
        <v>0</v>
      </c>
      <c r="S187" s="134">
        <v>2.9999999999999997E-4</v>
      </c>
      <c r="T187" s="135">
        <f>S187*H187</f>
        <v>2.5349999999999995E-3</v>
      </c>
      <c r="AR187" s="136" t="s">
        <v>266</v>
      </c>
      <c r="AT187" s="136" t="s">
        <v>223</v>
      </c>
      <c r="AU187" s="136" t="s">
        <v>85</v>
      </c>
      <c r="AY187" s="13" t="s">
        <v>222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3" t="s">
        <v>85</v>
      </c>
      <c r="BK187" s="137">
        <f>ROUND(I187*H187,2)</f>
        <v>0</v>
      </c>
      <c r="BL187" s="13" t="s">
        <v>266</v>
      </c>
      <c r="BM187" s="136" t="s">
        <v>835</v>
      </c>
    </row>
    <row r="188" spans="2:65" s="1" customFormat="1" x14ac:dyDescent="0.2">
      <c r="B188" s="28"/>
      <c r="D188" s="138" t="s">
        <v>229</v>
      </c>
      <c r="F188" s="139" t="s">
        <v>363</v>
      </c>
      <c r="I188" s="140"/>
      <c r="L188" s="28"/>
      <c r="M188" s="141"/>
      <c r="T188" s="52"/>
      <c r="AT188" s="13" t="s">
        <v>229</v>
      </c>
      <c r="AU188" s="13" t="s">
        <v>85</v>
      </c>
    </row>
    <row r="189" spans="2:65" s="1" customFormat="1" x14ac:dyDescent="0.2">
      <c r="B189" s="28"/>
      <c r="D189" s="142" t="s">
        <v>231</v>
      </c>
      <c r="F189" s="143" t="s">
        <v>515</v>
      </c>
      <c r="I189" s="140"/>
      <c r="L189" s="28"/>
      <c r="M189" s="141"/>
      <c r="T189" s="52"/>
      <c r="AT189" s="13" t="s">
        <v>231</v>
      </c>
      <c r="AU189" s="13" t="s">
        <v>85</v>
      </c>
    </row>
    <row r="190" spans="2:65" s="1" customFormat="1" ht="16.5" customHeight="1" x14ac:dyDescent="0.2">
      <c r="B190" s="123"/>
      <c r="C190" s="124" t="s">
        <v>359</v>
      </c>
      <c r="D190" s="124" t="s">
        <v>223</v>
      </c>
      <c r="E190" s="125" t="s">
        <v>366</v>
      </c>
      <c r="F190" s="126" t="s">
        <v>367</v>
      </c>
      <c r="G190" s="127" t="s">
        <v>355</v>
      </c>
      <c r="H190" s="128">
        <v>8.4499999999999993</v>
      </c>
      <c r="I190" s="129"/>
      <c r="J190" s="130">
        <f>ROUND(I190*H190,2)</f>
        <v>0</v>
      </c>
      <c r="K190" s="131"/>
      <c r="L190" s="28"/>
      <c r="M190" s="132" t="s">
        <v>1</v>
      </c>
      <c r="N190" s="133" t="s">
        <v>42</v>
      </c>
      <c r="P190" s="134">
        <f>O190*H190</f>
        <v>0</v>
      </c>
      <c r="Q190" s="134">
        <v>1.0000000000000001E-5</v>
      </c>
      <c r="R190" s="134">
        <f>Q190*H190</f>
        <v>8.4499999999999994E-5</v>
      </c>
      <c r="S190" s="134">
        <v>0</v>
      </c>
      <c r="T190" s="135">
        <f>S190*H190</f>
        <v>0</v>
      </c>
      <c r="AR190" s="136" t="s">
        <v>266</v>
      </c>
      <c r="AT190" s="136" t="s">
        <v>223</v>
      </c>
      <c r="AU190" s="136" t="s">
        <v>85</v>
      </c>
      <c r="AY190" s="13" t="s">
        <v>222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3" t="s">
        <v>85</v>
      </c>
      <c r="BK190" s="137">
        <f>ROUND(I190*H190,2)</f>
        <v>0</v>
      </c>
      <c r="BL190" s="13" t="s">
        <v>266</v>
      </c>
      <c r="BM190" s="136" t="s">
        <v>836</v>
      </c>
    </row>
    <row r="191" spans="2:65" s="1" customFormat="1" x14ac:dyDescent="0.2">
      <c r="B191" s="28"/>
      <c r="D191" s="138" t="s">
        <v>229</v>
      </c>
      <c r="F191" s="139" t="s">
        <v>369</v>
      </c>
      <c r="I191" s="140"/>
      <c r="L191" s="28"/>
      <c r="M191" s="141"/>
      <c r="T191" s="52"/>
      <c r="AT191" s="13" t="s">
        <v>229</v>
      </c>
      <c r="AU191" s="13" t="s">
        <v>85</v>
      </c>
    </row>
    <row r="192" spans="2:65" s="1" customFormat="1" x14ac:dyDescent="0.2">
      <c r="B192" s="28"/>
      <c r="D192" s="142" t="s">
        <v>231</v>
      </c>
      <c r="F192" s="143" t="s">
        <v>517</v>
      </c>
      <c r="I192" s="140"/>
      <c r="L192" s="28"/>
      <c r="M192" s="141"/>
      <c r="T192" s="52"/>
      <c r="AT192" s="13" t="s">
        <v>231</v>
      </c>
      <c r="AU192" s="13" t="s">
        <v>85</v>
      </c>
    </row>
    <row r="193" spans="2:65" s="1" customFormat="1" ht="16.5" customHeight="1" x14ac:dyDescent="0.2">
      <c r="B193" s="123"/>
      <c r="C193" s="151" t="s">
        <v>365</v>
      </c>
      <c r="D193" s="151" t="s">
        <v>277</v>
      </c>
      <c r="E193" s="152" t="s">
        <v>372</v>
      </c>
      <c r="F193" s="153" t="s">
        <v>373</v>
      </c>
      <c r="G193" s="154" t="s">
        <v>355</v>
      </c>
      <c r="H193" s="155">
        <v>8.6189999999999998</v>
      </c>
      <c r="I193" s="156"/>
      <c r="J193" s="157">
        <f>ROUND(I193*H193,2)</f>
        <v>0</v>
      </c>
      <c r="K193" s="158"/>
      <c r="L193" s="159"/>
      <c r="M193" s="160" t="s">
        <v>1</v>
      </c>
      <c r="N193" s="161" t="s">
        <v>42</v>
      </c>
      <c r="P193" s="134">
        <f>O193*H193</f>
        <v>0</v>
      </c>
      <c r="Q193" s="134">
        <v>8.0000000000000007E-5</v>
      </c>
      <c r="R193" s="134">
        <f>Q193*H193</f>
        <v>6.8952E-4</v>
      </c>
      <c r="S193" s="134">
        <v>0</v>
      </c>
      <c r="T193" s="135">
        <f>S193*H193</f>
        <v>0</v>
      </c>
      <c r="AR193" s="136" t="s">
        <v>280</v>
      </c>
      <c r="AT193" s="136" t="s">
        <v>277</v>
      </c>
      <c r="AU193" s="136" t="s">
        <v>85</v>
      </c>
      <c r="AY193" s="13" t="s">
        <v>222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3" t="s">
        <v>85</v>
      </c>
      <c r="BK193" s="137">
        <f>ROUND(I193*H193,2)</f>
        <v>0</v>
      </c>
      <c r="BL193" s="13" t="s">
        <v>266</v>
      </c>
      <c r="BM193" s="136" t="s">
        <v>837</v>
      </c>
    </row>
    <row r="194" spans="2:65" s="1" customFormat="1" x14ac:dyDescent="0.2">
      <c r="B194" s="28"/>
      <c r="D194" s="138" t="s">
        <v>229</v>
      </c>
      <c r="F194" s="139" t="s">
        <v>373</v>
      </c>
      <c r="I194" s="140"/>
      <c r="L194" s="28"/>
      <c r="M194" s="141"/>
      <c r="T194" s="52"/>
      <c r="AT194" s="13" t="s">
        <v>229</v>
      </c>
      <c r="AU194" s="13" t="s">
        <v>85</v>
      </c>
    </row>
    <row r="195" spans="2:65" s="11" customFormat="1" x14ac:dyDescent="0.2">
      <c r="B195" s="144"/>
      <c r="D195" s="138" t="s">
        <v>252</v>
      </c>
      <c r="F195" s="145" t="s">
        <v>838</v>
      </c>
      <c r="H195" s="146">
        <v>8.6189999999999998</v>
      </c>
      <c r="I195" s="147"/>
      <c r="L195" s="144"/>
      <c r="M195" s="148"/>
      <c r="T195" s="149"/>
      <c r="AT195" s="150" t="s">
        <v>252</v>
      </c>
      <c r="AU195" s="150" t="s">
        <v>85</v>
      </c>
      <c r="AV195" s="11" t="s">
        <v>87</v>
      </c>
      <c r="AW195" s="11" t="s">
        <v>3</v>
      </c>
      <c r="AX195" s="11" t="s">
        <v>85</v>
      </c>
      <c r="AY195" s="150" t="s">
        <v>222</v>
      </c>
    </row>
    <row r="196" spans="2:65" s="1" customFormat="1" ht="16.5" customHeight="1" x14ac:dyDescent="0.2">
      <c r="B196" s="123"/>
      <c r="C196" s="124" t="s">
        <v>371</v>
      </c>
      <c r="D196" s="124" t="s">
        <v>223</v>
      </c>
      <c r="E196" s="125" t="s">
        <v>377</v>
      </c>
      <c r="F196" s="126" t="s">
        <v>378</v>
      </c>
      <c r="G196" s="127" t="s">
        <v>355</v>
      </c>
      <c r="H196" s="128">
        <v>0.9</v>
      </c>
      <c r="I196" s="129"/>
      <c r="J196" s="130">
        <f>ROUND(I196*H196,2)</f>
        <v>0</v>
      </c>
      <c r="K196" s="131"/>
      <c r="L196" s="28"/>
      <c r="M196" s="132" t="s">
        <v>1</v>
      </c>
      <c r="N196" s="133" t="s">
        <v>42</v>
      </c>
      <c r="P196" s="134">
        <f>O196*H196</f>
        <v>0</v>
      </c>
      <c r="Q196" s="134">
        <v>0</v>
      </c>
      <c r="R196" s="134">
        <f>Q196*H196</f>
        <v>0</v>
      </c>
      <c r="S196" s="134">
        <v>0</v>
      </c>
      <c r="T196" s="135">
        <f>S196*H196</f>
        <v>0</v>
      </c>
      <c r="AR196" s="136" t="s">
        <v>266</v>
      </c>
      <c r="AT196" s="136" t="s">
        <v>223</v>
      </c>
      <c r="AU196" s="136" t="s">
        <v>85</v>
      </c>
      <c r="AY196" s="13" t="s">
        <v>222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3" t="s">
        <v>85</v>
      </c>
      <c r="BK196" s="137">
        <f>ROUND(I196*H196,2)</f>
        <v>0</v>
      </c>
      <c r="BL196" s="13" t="s">
        <v>266</v>
      </c>
      <c r="BM196" s="136" t="s">
        <v>839</v>
      </c>
    </row>
    <row r="197" spans="2:65" s="1" customFormat="1" x14ac:dyDescent="0.2">
      <c r="B197" s="28"/>
      <c r="D197" s="138" t="s">
        <v>229</v>
      </c>
      <c r="F197" s="139" t="s">
        <v>380</v>
      </c>
      <c r="I197" s="140"/>
      <c r="L197" s="28"/>
      <c r="M197" s="141"/>
      <c r="T197" s="52"/>
      <c r="AT197" s="13" t="s">
        <v>229</v>
      </c>
      <c r="AU197" s="13" t="s">
        <v>85</v>
      </c>
    </row>
    <row r="198" spans="2:65" s="1" customFormat="1" x14ac:dyDescent="0.2">
      <c r="B198" s="28"/>
      <c r="D198" s="142" t="s">
        <v>231</v>
      </c>
      <c r="F198" s="143" t="s">
        <v>521</v>
      </c>
      <c r="I198" s="140"/>
      <c r="L198" s="28"/>
      <c r="M198" s="141"/>
      <c r="T198" s="52"/>
      <c r="AT198" s="13" t="s">
        <v>231</v>
      </c>
      <c r="AU198" s="13" t="s">
        <v>85</v>
      </c>
    </row>
    <row r="199" spans="2:65" s="1" customFormat="1" ht="16.5" customHeight="1" x14ac:dyDescent="0.2">
      <c r="B199" s="123"/>
      <c r="C199" s="151" t="s">
        <v>376</v>
      </c>
      <c r="D199" s="151" t="s">
        <v>277</v>
      </c>
      <c r="E199" s="152" t="s">
        <v>383</v>
      </c>
      <c r="F199" s="153" t="s">
        <v>384</v>
      </c>
      <c r="G199" s="154" t="s">
        <v>355</v>
      </c>
      <c r="H199" s="155">
        <v>0.91800000000000004</v>
      </c>
      <c r="I199" s="156"/>
      <c r="J199" s="157">
        <f>ROUND(I199*H199,2)</f>
        <v>0</v>
      </c>
      <c r="K199" s="158"/>
      <c r="L199" s="159"/>
      <c r="M199" s="160" t="s">
        <v>1</v>
      </c>
      <c r="N199" s="161" t="s">
        <v>42</v>
      </c>
      <c r="P199" s="134">
        <f>O199*H199</f>
        <v>0</v>
      </c>
      <c r="Q199" s="134">
        <v>1.7000000000000001E-4</v>
      </c>
      <c r="R199" s="134">
        <f>Q199*H199</f>
        <v>1.5606000000000002E-4</v>
      </c>
      <c r="S199" s="134">
        <v>0</v>
      </c>
      <c r="T199" s="135">
        <f>S199*H199</f>
        <v>0</v>
      </c>
      <c r="AR199" s="136" t="s">
        <v>280</v>
      </c>
      <c r="AT199" s="136" t="s">
        <v>277</v>
      </c>
      <c r="AU199" s="136" t="s">
        <v>85</v>
      </c>
      <c r="AY199" s="13" t="s">
        <v>222</v>
      </c>
      <c r="BE199" s="137">
        <f>IF(N199="základní",J199,0)</f>
        <v>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13" t="s">
        <v>85</v>
      </c>
      <c r="BK199" s="137">
        <f>ROUND(I199*H199,2)</f>
        <v>0</v>
      </c>
      <c r="BL199" s="13" t="s">
        <v>266</v>
      </c>
      <c r="BM199" s="136" t="s">
        <v>840</v>
      </c>
    </row>
    <row r="200" spans="2:65" s="1" customFormat="1" x14ac:dyDescent="0.2">
      <c r="B200" s="28"/>
      <c r="D200" s="138" t="s">
        <v>229</v>
      </c>
      <c r="F200" s="139" t="s">
        <v>384</v>
      </c>
      <c r="I200" s="140"/>
      <c r="L200" s="28"/>
      <c r="M200" s="141"/>
      <c r="T200" s="52"/>
      <c r="AT200" s="13" t="s">
        <v>229</v>
      </c>
      <c r="AU200" s="13" t="s">
        <v>85</v>
      </c>
    </row>
    <row r="201" spans="2:65" s="11" customFormat="1" x14ac:dyDescent="0.2">
      <c r="B201" s="144"/>
      <c r="D201" s="138" t="s">
        <v>252</v>
      </c>
      <c r="F201" s="145" t="s">
        <v>573</v>
      </c>
      <c r="H201" s="146">
        <v>0.91800000000000004</v>
      </c>
      <c r="I201" s="147"/>
      <c r="L201" s="144"/>
      <c r="M201" s="148"/>
      <c r="T201" s="149"/>
      <c r="AT201" s="150" t="s">
        <v>252</v>
      </c>
      <c r="AU201" s="150" t="s">
        <v>85</v>
      </c>
      <c r="AV201" s="11" t="s">
        <v>87</v>
      </c>
      <c r="AW201" s="11" t="s">
        <v>3</v>
      </c>
      <c r="AX201" s="11" t="s">
        <v>85</v>
      </c>
      <c r="AY201" s="150" t="s">
        <v>222</v>
      </c>
    </row>
    <row r="202" spans="2:65" s="1" customFormat="1" ht="24.2" customHeight="1" x14ac:dyDescent="0.2">
      <c r="B202" s="123"/>
      <c r="C202" s="124" t="s">
        <v>382</v>
      </c>
      <c r="D202" s="124" t="s">
        <v>223</v>
      </c>
      <c r="E202" s="125" t="s">
        <v>388</v>
      </c>
      <c r="F202" s="126" t="s">
        <v>389</v>
      </c>
      <c r="G202" s="127" t="s">
        <v>313</v>
      </c>
      <c r="H202" s="162"/>
      <c r="I202" s="129"/>
      <c r="J202" s="130">
        <f>ROUND(I202*H202,2)</f>
        <v>0</v>
      </c>
      <c r="K202" s="131"/>
      <c r="L202" s="28"/>
      <c r="M202" s="132" t="s">
        <v>1</v>
      </c>
      <c r="N202" s="133" t="s">
        <v>42</v>
      </c>
      <c r="P202" s="134">
        <f>O202*H202</f>
        <v>0</v>
      </c>
      <c r="Q202" s="134">
        <v>0</v>
      </c>
      <c r="R202" s="134">
        <f>Q202*H202</f>
        <v>0</v>
      </c>
      <c r="S202" s="134">
        <v>0</v>
      </c>
      <c r="T202" s="135">
        <f>S202*H202</f>
        <v>0</v>
      </c>
      <c r="AR202" s="136" t="s">
        <v>266</v>
      </c>
      <c r="AT202" s="136" t="s">
        <v>223</v>
      </c>
      <c r="AU202" s="136" t="s">
        <v>85</v>
      </c>
      <c r="AY202" s="13" t="s">
        <v>222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13" t="s">
        <v>85</v>
      </c>
      <c r="BK202" s="137">
        <f>ROUND(I202*H202,2)</f>
        <v>0</v>
      </c>
      <c r="BL202" s="13" t="s">
        <v>266</v>
      </c>
      <c r="BM202" s="136" t="s">
        <v>841</v>
      </c>
    </row>
    <row r="203" spans="2:65" s="1" customFormat="1" ht="29.25" x14ac:dyDescent="0.2">
      <c r="B203" s="28"/>
      <c r="D203" s="138" t="s">
        <v>229</v>
      </c>
      <c r="F203" s="139" t="s">
        <v>391</v>
      </c>
      <c r="I203" s="140"/>
      <c r="L203" s="28"/>
      <c r="M203" s="141"/>
      <c r="T203" s="52"/>
      <c r="AT203" s="13" t="s">
        <v>229</v>
      </c>
      <c r="AU203" s="13" t="s">
        <v>85</v>
      </c>
    </row>
    <row r="204" spans="2:65" s="1" customFormat="1" x14ac:dyDescent="0.2">
      <c r="B204" s="28"/>
      <c r="D204" s="142" t="s">
        <v>231</v>
      </c>
      <c r="F204" s="143" t="s">
        <v>525</v>
      </c>
      <c r="I204" s="140"/>
      <c r="L204" s="28"/>
      <c r="M204" s="141"/>
      <c r="T204" s="52"/>
      <c r="AT204" s="13" t="s">
        <v>231</v>
      </c>
      <c r="AU204" s="13" t="s">
        <v>85</v>
      </c>
    </row>
    <row r="205" spans="2:65" s="10" customFormat="1" ht="25.9" customHeight="1" x14ac:dyDescent="0.2">
      <c r="B205" s="113"/>
      <c r="D205" s="114" t="s">
        <v>76</v>
      </c>
      <c r="E205" s="115" t="s">
        <v>393</v>
      </c>
      <c r="F205" s="115" t="s">
        <v>394</v>
      </c>
      <c r="I205" s="116"/>
      <c r="J205" s="117">
        <f>BK205</f>
        <v>0</v>
      </c>
      <c r="L205" s="113"/>
      <c r="M205" s="118"/>
      <c r="P205" s="119">
        <f>SUM(P206:P215)</f>
        <v>0</v>
      </c>
      <c r="R205" s="119">
        <f>SUM(R206:R215)</f>
        <v>5.082000000000001E-4</v>
      </c>
      <c r="T205" s="120">
        <f>SUM(T206:T215)</f>
        <v>0</v>
      </c>
      <c r="AR205" s="114" t="s">
        <v>87</v>
      </c>
      <c r="AT205" s="121" t="s">
        <v>76</v>
      </c>
      <c r="AU205" s="121" t="s">
        <v>77</v>
      </c>
      <c r="AY205" s="114" t="s">
        <v>222</v>
      </c>
      <c r="BK205" s="122">
        <f>SUM(BK206:BK215)</f>
        <v>0</v>
      </c>
    </row>
    <row r="206" spans="2:65" s="1" customFormat="1" ht="24.2" customHeight="1" x14ac:dyDescent="0.2">
      <c r="B206" s="123"/>
      <c r="C206" s="124" t="s">
        <v>387</v>
      </c>
      <c r="D206" s="124" t="s">
        <v>223</v>
      </c>
      <c r="E206" s="125" t="s">
        <v>396</v>
      </c>
      <c r="F206" s="126" t="s">
        <v>397</v>
      </c>
      <c r="G206" s="127" t="s">
        <v>226</v>
      </c>
      <c r="H206" s="128">
        <v>1.21</v>
      </c>
      <c r="I206" s="129"/>
      <c r="J206" s="130">
        <f>ROUND(I206*H206,2)</f>
        <v>0</v>
      </c>
      <c r="K206" s="131"/>
      <c r="L206" s="28"/>
      <c r="M206" s="132" t="s">
        <v>1</v>
      </c>
      <c r="N206" s="133" t="s">
        <v>42</v>
      </c>
      <c r="P206" s="134">
        <f>O206*H206</f>
        <v>0</v>
      </c>
      <c r="Q206" s="134">
        <v>8.0000000000000007E-5</v>
      </c>
      <c r="R206" s="134">
        <f>Q206*H206</f>
        <v>9.6800000000000008E-5</v>
      </c>
      <c r="S206" s="134">
        <v>0</v>
      </c>
      <c r="T206" s="135">
        <f>S206*H206</f>
        <v>0</v>
      </c>
      <c r="AR206" s="136" t="s">
        <v>266</v>
      </c>
      <c r="AT206" s="136" t="s">
        <v>223</v>
      </c>
      <c r="AU206" s="136" t="s">
        <v>85</v>
      </c>
      <c r="AY206" s="13" t="s">
        <v>222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13" t="s">
        <v>85</v>
      </c>
      <c r="BK206" s="137">
        <f>ROUND(I206*H206,2)</f>
        <v>0</v>
      </c>
      <c r="BL206" s="13" t="s">
        <v>266</v>
      </c>
      <c r="BM206" s="136" t="s">
        <v>842</v>
      </c>
    </row>
    <row r="207" spans="2:65" s="1" customFormat="1" ht="19.5" x14ac:dyDescent="0.2">
      <c r="B207" s="28"/>
      <c r="D207" s="138" t="s">
        <v>229</v>
      </c>
      <c r="F207" s="139" t="s">
        <v>399</v>
      </c>
      <c r="I207" s="140"/>
      <c r="L207" s="28"/>
      <c r="M207" s="141"/>
      <c r="T207" s="52"/>
      <c r="AT207" s="13" t="s">
        <v>229</v>
      </c>
      <c r="AU207" s="13" t="s">
        <v>85</v>
      </c>
    </row>
    <row r="208" spans="2:65" s="1" customFormat="1" x14ac:dyDescent="0.2">
      <c r="B208" s="28"/>
      <c r="D208" s="142" t="s">
        <v>231</v>
      </c>
      <c r="F208" s="143" t="s">
        <v>617</v>
      </c>
      <c r="I208" s="140"/>
      <c r="L208" s="28"/>
      <c r="M208" s="141"/>
      <c r="T208" s="52"/>
      <c r="AT208" s="13" t="s">
        <v>231</v>
      </c>
      <c r="AU208" s="13" t="s">
        <v>85</v>
      </c>
    </row>
    <row r="209" spans="2:65" s="11" customFormat="1" x14ac:dyDescent="0.2">
      <c r="B209" s="144"/>
      <c r="D209" s="138" t="s">
        <v>252</v>
      </c>
      <c r="E209" s="150" t="s">
        <v>1</v>
      </c>
      <c r="F209" s="145" t="s">
        <v>401</v>
      </c>
      <c r="H209" s="146">
        <v>1.21</v>
      </c>
      <c r="I209" s="147"/>
      <c r="L209" s="144"/>
      <c r="M209" s="148"/>
      <c r="T209" s="149"/>
      <c r="AT209" s="150" t="s">
        <v>252</v>
      </c>
      <c r="AU209" s="150" t="s">
        <v>85</v>
      </c>
      <c r="AV209" s="11" t="s">
        <v>87</v>
      </c>
      <c r="AW209" s="11" t="s">
        <v>32</v>
      </c>
      <c r="AX209" s="11" t="s">
        <v>85</v>
      </c>
      <c r="AY209" s="150" t="s">
        <v>222</v>
      </c>
    </row>
    <row r="210" spans="2:65" s="1" customFormat="1" ht="24.2" customHeight="1" x14ac:dyDescent="0.2">
      <c r="B210" s="123"/>
      <c r="C210" s="124" t="s">
        <v>395</v>
      </c>
      <c r="D210" s="124" t="s">
        <v>223</v>
      </c>
      <c r="E210" s="125" t="s">
        <v>403</v>
      </c>
      <c r="F210" s="126" t="s">
        <v>404</v>
      </c>
      <c r="G210" s="127" t="s">
        <v>226</v>
      </c>
      <c r="H210" s="128">
        <v>1.21</v>
      </c>
      <c r="I210" s="129"/>
      <c r="J210" s="130">
        <f>ROUND(I210*H210,2)</f>
        <v>0</v>
      </c>
      <c r="K210" s="131"/>
      <c r="L210" s="28"/>
      <c r="M210" s="132" t="s">
        <v>1</v>
      </c>
      <c r="N210" s="133" t="s">
        <v>42</v>
      </c>
      <c r="P210" s="134">
        <f>O210*H210</f>
        <v>0</v>
      </c>
      <c r="Q210" s="134">
        <v>1.7000000000000001E-4</v>
      </c>
      <c r="R210" s="134">
        <f>Q210*H210</f>
        <v>2.0570000000000001E-4</v>
      </c>
      <c r="S210" s="134">
        <v>0</v>
      </c>
      <c r="T210" s="135">
        <f>S210*H210</f>
        <v>0</v>
      </c>
      <c r="AR210" s="136" t="s">
        <v>266</v>
      </c>
      <c r="AT210" s="136" t="s">
        <v>223</v>
      </c>
      <c r="AU210" s="136" t="s">
        <v>85</v>
      </c>
      <c r="AY210" s="13" t="s">
        <v>222</v>
      </c>
      <c r="BE210" s="137">
        <f>IF(N210="základní",J210,0)</f>
        <v>0</v>
      </c>
      <c r="BF210" s="137">
        <f>IF(N210="snížená",J210,0)</f>
        <v>0</v>
      </c>
      <c r="BG210" s="137">
        <f>IF(N210="zákl. přenesená",J210,0)</f>
        <v>0</v>
      </c>
      <c r="BH210" s="137">
        <f>IF(N210="sníž. přenesená",J210,0)</f>
        <v>0</v>
      </c>
      <c r="BI210" s="137">
        <f>IF(N210="nulová",J210,0)</f>
        <v>0</v>
      </c>
      <c r="BJ210" s="13" t="s">
        <v>85</v>
      </c>
      <c r="BK210" s="137">
        <f>ROUND(I210*H210,2)</f>
        <v>0</v>
      </c>
      <c r="BL210" s="13" t="s">
        <v>266</v>
      </c>
      <c r="BM210" s="136" t="s">
        <v>843</v>
      </c>
    </row>
    <row r="211" spans="2:65" s="1" customFormat="1" x14ac:dyDescent="0.2">
      <c r="B211" s="28"/>
      <c r="D211" s="138" t="s">
        <v>229</v>
      </c>
      <c r="F211" s="139" t="s">
        <v>406</v>
      </c>
      <c r="I211" s="140"/>
      <c r="L211" s="28"/>
      <c r="M211" s="141"/>
      <c r="T211" s="52"/>
      <c r="AT211" s="13" t="s">
        <v>229</v>
      </c>
      <c r="AU211" s="13" t="s">
        <v>85</v>
      </c>
    </row>
    <row r="212" spans="2:65" s="1" customFormat="1" x14ac:dyDescent="0.2">
      <c r="B212" s="28"/>
      <c r="D212" s="142" t="s">
        <v>231</v>
      </c>
      <c r="F212" s="143" t="s">
        <v>619</v>
      </c>
      <c r="I212" s="140"/>
      <c r="L212" s="28"/>
      <c r="M212" s="141"/>
      <c r="T212" s="52"/>
      <c r="AT212" s="13" t="s">
        <v>231</v>
      </c>
      <c r="AU212" s="13" t="s">
        <v>85</v>
      </c>
    </row>
    <row r="213" spans="2:65" s="1" customFormat="1" ht="24.2" customHeight="1" x14ac:dyDescent="0.2">
      <c r="B213" s="123"/>
      <c r="C213" s="124" t="s">
        <v>402</v>
      </c>
      <c r="D213" s="124" t="s">
        <v>223</v>
      </c>
      <c r="E213" s="125" t="s">
        <v>409</v>
      </c>
      <c r="F213" s="126" t="s">
        <v>410</v>
      </c>
      <c r="G213" s="127" t="s">
        <v>226</v>
      </c>
      <c r="H213" s="128">
        <v>1.21</v>
      </c>
      <c r="I213" s="129"/>
      <c r="J213" s="130">
        <f>ROUND(I213*H213,2)</f>
        <v>0</v>
      </c>
      <c r="K213" s="131"/>
      <c r="L213" s="28"/>
      <c r="M213" s="132" t="s">
        <v>1</v>
      </c>
      <c r="N213" s="133" t="s">
        <v>42</v>
      </c>
      <c r="P213" s="134">
        <f>O213*H213</f>
        <v>0</v>
      </c>
      <c r="Q213" s="134">
        <v>1.7000000000000001E-4</v>
      </c>
      <c r="R213" s="134">
        <f>Q213*H213</f>
        <v>2.0570000000000001E-4</v>
      </c>
      <c r="S213" s="134">
        <v>0</v>
      </c>
      <c r="T213" s="135">
        <f>S213*H213</f>
        <v>0</v>
      </c>
      <c r="AR213" s="136" t="s">
        <v>266</v>
      </c>
      <c r="AT213" s="136" t="s">
        <v>223</v>
      </c>
      <c r="AU213" s="136" t="s">
        <v>85</v>
      </c>
      <c r="AY213" s="13" t="s">
        <v>222</v>
      </c>
      <c r="BE213" s="137">
        <f>IF(N213="základní",J213,0)</f>
        <v>0</v>
      </c>
      <c r="BF213" s="137">
        <f>IF(N213="snížená",J213,0)</f>
        <v>0</v>
      </c>
      <c r="BG213" s="137">
        <f>IF(N213="zákl. přenesená",J213,0)</f>
        <v>0</v>
      </c>
      <c r="BH213" s="137">
        <f>IF(N213="sníž. přenesená",J213,0)</f>
        <v>0</v>
      </c>
      <c r="BI213" s="137">
        <f>IF(N213="nulová",J213,0)</f>
        <v>0</v>
      </c>
      <c r="BJ213" s="13" t="s">
        <v>85</v>
      </c>
      <c r="BK213" s="137">
        <f>ROUND(I213*H213,2)</f>
        <v>0</v>
      </c>
      <c r="BL213" s="13" t="s">
        <v>266</v>
      </c>
      <c r="BM213" s="136" t="s">
        <v>844</v>
      </c>
    </row>
    <row r="214" spans="2:65" s="1" customFormat="1" ht="19.5" x14ac:dyDescent="0.2">
      <c r="B214" s="28"/>
      <c r="D214" s="138" t="s">
        <v>229</v>
      </c>
      <c r="F214" s="139" t="s">
        <v>412</v>
      </c>
      <c r="I214" s="140"/>
      <c r="L214" s="28"/>
      <c r="M214" s="141"/>
      <c r="T214" s="52"/>
      <c r="AT214" s="13" t="s">
        <v>229</v>
      </c>
      <c r="AU214" s="13" t="s">
        <v>85</v>
      </c>
    </row>
    <row r="215" spans="2:65" s="1" customFormat="1" x14ac:dyDescent="0.2">
      <c r="B215" s="28"/>
      <c r="D215" s="142" t="s">
        <v>231</v>
      </c>
      <c r="F215" s="143" t="s">
        <v>621</v>
      </c>
      <c r="I215" s="140"/>
      <c r="L215" s="28"/>
      <c r="M215" s="141"/>
      <c r="T215" s="52"/>
      <c r="AT215" s="13" t="s">
        <v>231</v>
      </c>
      <c r="AU215" s="13" t="s">
        <v>85</v>
      </c>
    </row>
    <row r="216" spans="2:65" s="10" customFormat="1" ht="25.9" customHeight="1" x14ac:dyDescent="0.2">
      <c r="B216" s="113"/>
      <c r="D216" s="114" t="s">
        <v>76</v>
      </c>
      <c r="E216" s="115" t="s">
        <v>414</v>
      </c>
      <c r="F216" s="115" t="s">
        <v>415</v>
      </c>
      <c r="I216" s="116"/>
      <c r="J216" s="117">
        <f>BK216</f>
        <v>0</v>
      </c>
      <c r="L216" s="113"/>
      <c r="M216" s="118"/>
      <c r="P216" s="119">
        <f>SUM(P217:P234)</f>
        <v>0</v>
      </c>
      <c r="R216" s="119">
        <f>SUM(R217:R234)</f>
        <v>5.1417800000000007E-2</v>
      </c>
      <c r="T216" s="120">
        <f>SUM(T217:T234)</f>
        <v>1.0161400000000001E-2</v>
      </c>
      <c r="AR216" s="114" t="s">
        <v>87</v>
      </c>
      <c r="AT216" s="121" t="s">
        <v>76</v>
      </c>
      <c r="AU216" s="121" t="s">
        <v>77</v>
      </c>
      <c r="AY216" s="114" t="s">
        <v>222</v>
      </c>
      <c r="BK216" s="122">
        <f>SUM(BK217:BK234)</f>
        <v>0</v>
      </c>
    </row>
    <row r="217" spans="2:65" s="1" customFormat="1" ht="16.5" customHeight="1" x14ac:dyDescent="0.2">
      <c r="B217" s="123"/>
      <c r="C217" s="124" t="s">
        <v>408</v>
      </c>
      <c r="D217" s="124" t="s">
        <v>223</v>
      </c>
      <c r="E217" s="125" t="s">
        <v>416</v>
      </c>
      <c r="F217" s="126" t="s">
        <v>417</v>
      </c>
      <c r="G217" s="127" t="s">
        <v>226</v>
      </c>
      <c r="H217" s="128">
        <v>32.35</v>
      </c>
      <c r="I217" s="129"/>
      <c r="J217" s="130">
        <f>ROUND(I217*H217,2)</f>
        <v>0</v>
      </c>
      <c r="K217" s="131"/>
      <c r="L217" s="28"/>
      <c r="M217" s="132" t="s">
        <v>1</v>
      </c>
      <c r="N217" s="133" t="s">
        <v>42</v>
      </c>
      <c r="P217" s="134">
        <f>O217*H217</f>
        <v>0</v>
      </c>
      <c r="Q217" s="134">
        <v>1E-3</v>
      </c>
      <c r="R217" s="134">
        <f>Q217*H217</f>
        <v>3.2350000000000004E-2</v>
      </c>
      <c r="S217" s="134">
        <v>3.1E-4</v>
      </c>
      <c r="T217" s="135">
        <f>S217*H217</f>
        <v>1.0028500000000001E-2</v>
      </c>
      <c r="AR217" s="136" t="s">
        <v>266</v>
      </c>
      <c r="AT217" s="136" t="s">
        <v>223</v>
      </c>
      <c r="AU217" s="136" t="s">
        <v>85</v>
      </c>
      <c r="AY217" s="13" t="s">
        <v>222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13" t="s">
        <v>85</v>
      </c>
      <c r="BK217" s="137">
        <f>ROUND(I217*H217,2)</f>
        <v>0</v>
      </c>
      <c r="BL217" s="13" t="s">
        <v>266</v>
      </c>
      <c r="BM217" s="136" t="s">
        <v>845</v>
      </c>
    </row>
    <row r="218" spans="2:65" s="1" customFormat="1" x14ac:dyDescent="0.2">
      <c r="B218" s="28"/>
      <c r="D218" s="138" t="s">
        <v>229</v>
      </c>
      <c r="F218" s="139" t="s">
        <v>419</v>
      </c>
      <c r="I218" s="140"/>
      <c r="L218" s="28"/>
      <c r="M218" s="141"/>
      <c r="T218" s="52"/>
      <c r="AT218" s="13" t="s">
        <v>229</v>
      </c>
      <c r="AU218" s="13" t="s">
        <v>85</v>
      </c>
    </row>
    <row r="219" spans="2:65" s="1" customFormat="1" x14ac:dyDescent="0.2">
      <c r="B219" s="28"/>
      <c r="D219" s="142" t="s">
        <v>231</v>
      </c>
      <c r="F219" s="143" t="s">
        <v>527</v>
      </c>
      <c r="I219" s="140"/>
      <c r="L219" s="28"/>
      <c r="M219" s="141"/>
      <c r="T219" s="52"/>
      <c r="AT219" s="13" t="s">
        <v>231</v>
      </c>
      <c r="AU219" s="13" t="s">
        <v>85</v>
      </c>
    </row>
    <row r="220" spans="2:65" s="1" customFormat="1" ht="24.2" customHeight="1" x14ac:dyDescent="0.2">
      <c r="B220" s="123"/>
      <c r="C220" s="124" t="s">
        <v>280</v>
      </c>
      <c r="D220" s="124" t="s">
        <v>223</v>
      </c>
      <c r="E220" s="125" t="s">
        <v>422</v>
      </c>
      <c r="F220" s="126" t="s">
        <v>423</v>
      </c>
      <c r="G220" s="127" t="s">
        <v>226</v>
      </c>
      <c r="H220" s="128">
        <v>32.35</v>
      </c>
      <c r="I220" s="129"/>
      <c r="J220" s="130">
        <f>ROUND(I220*H220,2)</f>
        <v>0</v>
      </c>
      <c r="K220" s="131"/>
      <c r="L220" s="28"/>
      <c r="M220" s="132" t="s">
        <v>1</v>
      </c>
      <c r="N220" s="133" t="s">
        <v>42</v>
      </c>
      <c r="P220" s="134">
        <f>O220*H220</f>
        <v>0</v>
      </c>
      <c r="Q220" s="134">
        <v>0</v>
      </c>
      <c r="R220" s="134">
        <f>Q220*H220</f>
        <v>0</v>
      </c>
      <c r="S220" s="134">
        <v>0</v>
      </c>
      <c r="T220" s="135">
        <f>S220*H220</f>
        <v>0</v>
      </c>
      <c r="AR220" s="136" t="s">
        <v>266</v>
      </c>
      <c r="AT220" s="136" t="s">
        <v>223</v>
      </c>
      <c r="AU220" s="136" t="s">
        <v>85</v>
      </c>
      <c r="AY220" s="13" t="s">
        <v>222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3" t="s">
        <v>85</v>
      </c>
      <c r="BK220" s="137">
        <f>ROUND(I220*H220,2)</f>
        <v>0</v>
      </c>
      <c r="BL220" s="13" t="s">
        <v>266</v>
      </c>
      <c r="BM220" s="136" t="s">
        <v>846</v>
      </c>
    </row>
    <row r="221" spans="2:65" s="1" customFormat="1" ht="19.5" x14ac:dyDescent="0.2">
      <c r="B221" s="28"/>
      <c r="D221" s="138" t="s">
        <v>229</v>
      </c>
      <c r="F221" s="139" t="s">
        <v>425</v>
      </c>
      <c r="I221" s="140"/>
      <c r="L221" s="28"/>
      <c r="M221" s="141"/>
      <c r="T221" s="52"/>
      <c r="AT221" s="13" t="s">
        <v>229</v>
      </c>
      <c r="AU221" s="13" t="s">
        <v>85</v>
      </c>
    </row>
    <row r="222" spans="2:65" s="1" customFormat="1" x14ac:dyDescent="0.2">
      <c r="B222" s="28"/>
      <c r="D222" s="142" t="s">
        <v>231</v>
      </c>
      <c r="F222" s="143" t="s">
        <v>529</v>
      </c>
      <c r="I222" s="140"/>
      <c r="L222" s="28"/>
      <c r="M222" s="141"/>
      <c r="T222" s="52"/>
      <c r="AT222" s="13" t="s">
        <v>231</v>
      </c>
      <c r="AU222" s="13" t="s">
        <v>85</v>
      </c>
    </row>
    <row r="223" spans="2:65" s="1" customFormat="1" ht="16.5" customHeight="1" x14ac:dyDescent="0.2">
      <c r="B223" s="123"/>
      <c r="C223" s="124" t="s">
        <v>421</v>
      </c>
      <c r="D223" s="124" t="s">
        <v>223</v>
      </c>
      <c r="E223" s="125" t="s">
        <v>428</v>
      </c>
      <c r="F223" s="126" t="s">
        <v>429</v>
      </c>
      <c r="G223" s="127" t="s">
        <v>226</v>
      </c>
      <c r="H223" s="128">
        <v>4.43</v>
      </c>
      <c r="I223" s="129"/>
      <c r="J223" s="130">
        <f>ROUND(I223*H223,2)</f>
        <v>0</v>
      </c>
      <c r="K223" s="131"/>
      <c r="L223" s="28"/>
      <c r="M223" s="132" t="s">
        <v>1</v>
      </c>
      <c r="N223" s="133" t="s">
        <v>42</v>
      </c>
      <c r="P223" s="134">
        <f>O223*H223</f>
        <v>0</v>
      </c>
      <c r="Q223" s="134">
        <v>0</v>
      </c>
      <c r="R223" s="134">
        <f>Q223*H223</f>
        <v>0</v>
      </c>
      <c r="S223" s="134">
        <v>3.0000000000000001E-5</v>
      </c>
      <c r="T223" s="135">
        <f>S223*H223</f>
        <v>1.329E-4</v>
      </c>
      <c r="AR223" s="136" t="s">
        <v>266</v>
      </c>
      <c r="AT223" s="136" t="s">
        <v>223</v>
      </c>
      <c r="AU223" s="136" t="s">
        <v>85</v>
      </c>
      <c r="AY223" s="13" t="s">
        <v>222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3" t="s">
        <v>85</v>
      </c>
      <c r="BK223" s="137">
        <f>ROUND(I223*H223,2)</f>
        <v>0</v>
      </c>
      <c r="BL223" s="13" t="s">
        <v>266</v>
      </c>
      <c r="BM223" s="136" t="s">
        <v>847</v>
      </c>
    </row>
    <row r="224" spans="2:65" s="1" customFormat="1" ht="19.5" x14ac:dyDescent="0.2">
      <c r="B224" s="28"/>
      <c r="D224" s="138" t="s">
        <v>229</v>
      </c>
      <c r="F224" s="139" t="s">
        <v>431</v>
      </c>
      <c r="I224" s="140"/>
      <c r="L224" s="28"/>
      <c r="M224" s="141"/>
      <c r="T224" s="52"/>
      <c r="AT224" s="13" t="s">
        <v>229</v>
      </c>
      <c r="AU224" s="13" t="s">
        <v>85</v>
      </c>
    </row>
    <row r="225" spans="2:65" s="1" customFormat="1" x14ac:dyDescent="0.2">
      <c r="B225" s="28"/>
      <c r="D225" s="142" t="s">
        <v>231</v>
      </c>
      <c r="F225" s="143" t="s">
        <v>432</v>
      </c>
      <c r="I225" s="140"/>
      <c r="L225" s="28"/>
      <c r="M225" s="141"/>
      <c r="T225" s="52"/>
      <c r="AT225" s="13" t="s">
        <v>231</v>
      </c>
      <c r="AU225" s="13" t="s">
        <v>85</v>
      </c>
    </row>
    <row r="226" spans="2:65" s="1" customFormat="1" ht="16.5" customHeight="1" x14ac:dyDescent="0.2">
      <c r="B226" s="123"/>
      <c r="C226" s="151" t="s">
        <v>427</v>
      </c>
      <c r="D226" s="151" t="s">
        <v>277</v>
      </c>
      <c r="E226" s="152" t="s">
        <v>434</v>
      </c>
      <c r="F226" s="153" t="s">
        <v>435</v>
      </c>
      <c r="G226" s="154" t="s">
        <v>226</v>
      </c>
      <c r="H226" s="155">
        <v>4.6520000000000001</v>
      </c>
      <c r="I226" s="156"/>
      <c r="J226" s="157">
        <f>ROUND(I226*H226,2)</f>
        <v>0</v>
      </c>
      <c r="K226" s="158"/>
      <c r="L226" s="159"/>
      <c r="M226" s="160" t="s">
        <v>1</v>
      </c>
      <c r="N226" s="161" t="s">
        <v>42</v>
      </c>
      <c r="P226" s="134">
        <f>O226*H226</f>
        <v>0</v>
      </c>
      <c r="Q226" s="134">
        <v>8.9999999999999998E-4</v>
      </c>
      <c r="R226" s="134">
        <f>Q226*H226</f>
        <v>4.1868000000000001E-3</v>
      </c>
      <c r="S226" s="134">
        <v>0</v>
      </c>
      <c r="T226" s="135">
        <f>S226*H226</f>
        <v>0</v>
      </c>
      <c r="AR226" s="136" t="s">
        <v>280</v>
      </c>
      <c r="AT226" s="136" t="s">
        <v>277</v>
      </c>
      <c r="AU226" s="136" t="s">
        <v>85</v>
      </c>
      <c r="AY226" s="13" t="s">
        <v>222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13" t="s">
        <v>85</v>
      </c>
      <c r="BK226" s="137">
        <f>ROUND(I226*H226,2)</f>
        <v>0</v>
      </c>
      <c r="BL226" s="13" t="s">
        <v>266</v>
      </c>
      <c r="BM226" s="136" t="s">
        <v>848</v>
      </c>
    </row>
    <row r="227" spans="2:65" s="1" customFormat="1" x14ac:dyDescent="0.2">
      <c r="B227" s="28"/>
      <c r="D227" s="138" t="s">
        <v>229</v>
      </c>
      <c r="F227" s="139" t="s">
        <v>435</v>
      </c>
      <c r="I227" s="140"/>
      <c r="L227" s="28"/>
      <c r="M227" s="141"/>
      <c r="T227" s="52"/>
      <c r="AT227" s="13" t="s">
        <v>229</v>
      </c>
      <c r="AU227" s="13" t="s">
        <v>85</v>
      </c>
    </row>
    <row r="228" spans="2:65" s="11" customFormat="1" x14ac:dyDescent="0.2">
      <c r="B228" s="144"/>
      <c r="D228" s="138" t="s">
        <v>252</v>
      </c>
      <c r="F228" s="145" t="s">
        <v>849</v>
      </c>
      <c r="H228" s="146">
        <v>4.6520000000000001</v>
      </c>
      <c r="I228" s="147"/>
      <c r="L228" s="144"/>
      <c r="M228" s="148"/>
      <c r="T228" s="149"/>
      <c r="AT228" s="150" t="s">
        <v>252</v>
      </c>
      <c r="AU228" s="150" t="s">
        <v>85</v>
      </c>
      <c r="AV228" s="11" t="s">
        <v>87</v>
      </c>
      <c r="AW228" s="11" t="s">
        <v>3</v>
      </c>
      <c r="AX228" s="11" t="s">
        <v>85</v>
      </c>
      <c r="AY228" s="150" t="s">
        <v>222</v>
      </c>
    </row>
    <row r="229" spans="2:65" s="1" customFormat="1" ht="24.2" customHeight="1" x14ac:dyDescent="0.2">
      <c r="B229" s="123"/>
      <c r="C229" s="124" t="s">
        <v>433</v>
      </c>
      <c r="D229" s="124" t="s">
        <v>223</v>
      </c>
      <c r="E229" s="125" t="s">
        <v>439</v>
      </c>
      <c r="F229" s="126" t="s">
        <v>440</v>
      </c>
      <c r="G229" s="127" t="s">
        <v>226</v>
      </c>
      <c r="H229" s="128">
        <v>32.35</v>
      </c>
      <c r="I229" s="129"/>
      <c r="J229" s="130">
        <f>ROUND(I229*H229,2)</f>
        <v>0</v>
      </c>
      <c r="K229" s="131"/>
      <c r="L229" s="28"/>
      <c r="M229" s="132" t="s">
        <v>1</v>
      </c>
      <c r="N229" s="133" t="s">
        <v>42</v>
      </c>
      <c r="P229" s="134">
        <f>O229*H229</f>
        <v>0</v>
      </c>
      <c r="Q229" s="134">
        <v>2.0000000000000001E-4</v>
      </c>
      <c r="R229" s="134">
        <f>Q229*H229</f>
        <v>6.4700000000000009E-3</v>
      </c>
      <c r="S229" s="134">
        <v>0</v>
      </c>
      <c r="T229" s="135">
        <f>S229*H229</f>
        <v>0</v>
      </c>
      <c r="AR229" s="136" t="s">
        <v>266</v>
      </c>
      <c r="AT229" s="136" t="s">
        <v>223</v>
      </c>
      <c r="AU229" s="136" t="s">
        <v>85</v>
      </c>
      <c r="AY229" s="13" t="s">
        <v>222</v>
      </c>
      <c r="BE229" s="137">
        <f>IF(N229="základní",J229,0)</f>
        <v>0</v>
      </c>
      <c r="BF229" s="137">
        <f>IF(N229="snížená",J229,0)</f>
        <v>0</v>
      </c>
      <c r="BG229" s="137">
        <f>IF(N229="zákl. přenesená",J229,0)</f>
        <v>0</v>
      </c>
      <c r="BH229" s="137">
        <f>IF(N229="sníž. přenesená",J229,0)</f>
        <v>0</v>
      </c>
      <c r="BI229" s="137">
        <f>IF(N229="nulová",J229,0)</f>
        <v>0</v>
      </c>
      <c r="BJ229" s="13" t="s">
        <v>85</v>
      </c>
      <c r="BK229" s="137">
        <f>ROUND(I229*H229,2)</f>
        <v>0</v>
      </c>
      <c r="BL229" s="13" t="s">
        <v>266</v>
      </c>
      <c r="BM229" s="136" t="s">
        <v>850</v>
      </c>
    </row>
    <row r="230" spans="2:65" s="1" customFormat="1" ht="19.5" x14ac:dyDescent="0.2">
      <c r="B230" s="28"/>
      <c r="D230" s="138" t="s">
        <v>229</v>
      </c>
      <c r="F230" s="139" t="s">
        <v>442</v>
      </c>
      <c r="I230" s="140"/>
      <c r="L230" s="28"/>
      <c r="M230" s="141"/>
      <c r="T230" s="52"/>
      <c r="AT230" s="13" t="s">
        <v>229</v>
      </c>
      <c r="AU230" s="13" t="s">
        <v>85</v>
      </c>
    </row>
    <row r="231" spans="2:65" s="1" customFormat="1" x14ac:dyDescent="0.2">
      <c r="B231" s="28"/>
      <c r="D231" s="142" t="s">
        <v>231</v>
      </c>
      <c r="F231" s="143" t="s">
        <v>534</v>
      </c>
      <c r="I231" s="140"/>
      <c r="L231" s="28"/>
      <c r="M231" s="141"/>
      <c r="T231" s="52"/>
      <c r="AT231" s="13" t="s">
        <v>231</v>
      </c>
      <c r="AU231" s="13" t="s">
        <v>85</v>
      </c>
    </row>
    <row r="232" spans="2:65" s="1" customFormat="1" ht="33" customHeight="1" x14ac:dyDescent="0.2">
      <c r="B232" s="123"/>
      <c r="C232" s="124" t="s">
        <v>438</v>
      </c>
      <c r="D232" s="124" t="s">
        <v>223</v>
      </c>
      <c r="E232" s="125" t="s">
        <v>445</v>
      </c>
      <c r="F232" s="126" t="s">
        <v>446</v>
      </c>
      <c r="G232" s="127" t="s">
        <v>226</v>
      </c>
      <c r="H232" s="128">
        <v>32.35</v>
      </c>
      <c r="I232" s="129"/>
      <c r="J232" s="130">
        <f>ROUND(I232*H232,2)</f>
        <v>0</v>
      </c>
      <c r="K232" s="131"/>
      <c r="L232" s="28"/>
      <c r="M232" s="132" t="s">
        <v>1</v>
      </c>
      <c r="N232" s="133" t="s">
        <v>42</v>
      </c>
      <c r="P232" s="134">
        <f>O232*H232</f>
        <v>0</v>
      </c>
      <c r="Q232" s="134">
        <v>2.5999999999999998E-4</v>
      </c>
      <c r="R232" s="134">
        <f>Q232*H232</f>
        <v>8.4110000000000001E-3</v>
      </c>
      <c r="S232" s="134">
        <v>0</v>
      </c>
      <c r="T232" s="135">
        <f>S232*H232</f>
        <v>0</v>
      </c>
      <c r="AR232" s="136" t="s">
        <v>266</v>
      </c>
      <c r="AT232" s="136" t="s">
        <v>223</v>
      </c>
      <c r="AU232" s="136" t="s">
        <v>85</v>
      </c>
      <c r="AY232" s="13" t="s">
        <v>222</v>
      </c>
      <c r="BE232" s="137">
        <f>IF(N232="základní",J232,0)</f>
        <v>0</v>
      </c>
      <c r="BF232" s="137">
        <f>IF(N232="snížená",J232,0)</f>
        <v>0</v>
      </c>
      <c r="BG232" s="137">
        <f>IF(N232="zákl. přenesená",J232,0)</f>
        <v>0</v>
      </c>
      <c r="BH232" s="137">
        <f>IF(N232="sníž. přenesená",J232,0)</f>
        <v>0</v>
      </c>
      <c r="BI232" s="137">
        <f>IF(N232="nulová",J232,0)</f>
        <v>0</v>
      </c>
      <c r="BJ232" s="13" t="s">
        <v>85</v>
      </c>
      <c r="BK232" s="137">
        <f>ROUND(I232*H232,2)</f>
        <v>0</v>
      </c>
      <c r="BL232" s="13" t="s">
        <v>266</v>
      </c>
      <c r="BM232" s="136" t="s">
        <v>851</v>
      </c>
    </row>
    <row r="233" spans="2:65" s="1" customFormat="1" ht="29.25" x14ac:dyDescent="0.2">
      <c r="B233" s="28"/>
      <c r="D233" s="138" t="s">
        <v>229</v>
      </c>
      <c r="F233" s="139" t="s">
        <v>448</v>
      </c>
      <c r="I233" s="140"/>
      <c r="L233" s="28"/>
      <c r="M233" s="141"/>
      <c r="T233" s="52"/>
      <c r="AT233" s="13" t="s">
        <v>229</v>
      </c>
      <c r="AU233" s="13" t="s">
        <v>85</v>
      </c>
    </row>
    <row r="234" spans="2:65" s="1" customFormat="1" x14ac:dyDescent="0.2">
      <c r="B234" s="28"/>
      <c r="D234" s="142" t="s">
        <v>231</v>
      </c>
      <c r="F234" s="143" t="s">
        <v>536</v>
      </c>
      <c r="I234" s="140"/>
      <c r="L234" s="28"/>
      <c r="M234" s="163"/>
      <c r="N234" s="164"/>
      <c r="O234" s="164"/>
      <c r="P234" s="164"/>
      <c r="Q234" s="164"/>
      <c r="R234" s="164"/>
      <c r="S234" s="164"/>
      <c r="T234" s="165"/>
      <c r="AT234" s="13" t="s">
        <v>231</v>
      </c>
      <c r="AU234" s="13" t="s">
        <v>85</v>
      </c>
    </row>
    <row r="235" spans="2:65" s="1" customFormat="1" ht="6.95" customHeight="1" x14ac:dyDescent="0.2">
      <c r="B235" s="40"/>
      <c r="C235" s="41"/>
      <c r="D235" s="41"/>
      <c r="E235" s="41"/>
      <c r="F235" s="41"/>
      <c r="G235" s="41"/>
      <c r="H235" s="41"/>
      <c r="I235" s="41"/>
      <c r="J235" s="41"/>
      <c r="K235" s="41"/>
      <c r="L235" s="28"/>
    </row>
  </sheetData>
  <autoFilter ref="C121:K234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A00-000000000000}"/>
    <hyperlink ref="F130" r:id="rId2" xr:uid="{00000000-0004-0000-0A00-000001000000}"/>
    <hyperlink ref="F133" r:id="rId3" xr:uid="{00000000-0004-0000-0A00-000002000000}"/>
    <hyperlink ref="F136" r:id="rId4" xr:uid="{00000000-0004-0000-0A00-000003000000}"/>
    <hyperlink ref="F140" r:id="rId5" xr:uid="{00000000-0004-0000-0A00-000004000000}"/>
    <hyperlink ref="F144" r:id="rId6" xr:uid="{00000000-0004-0000-0A00-000005000000}"/>
    <hyperlink ref="F147" r:id="rId7" xr:uid="{00000000-0004-0000-0A00-000006000000}"/>
    <hyperlink ref="F152" r:id="rId8" xr:uid="{00000000-0004-0000-0A00-000007000000}"/>
    <hyperlink ref="F159" r:id="rId9" xr:uid="{00000000-0004-0000-0A00-000008000000}"/>
    <hyperlink ref="F164" r:id="rId10" xr:uid="{00000000-0004-0000-0A00-000009000000}"/>
    <hyperlink ref="F168" r:id="rId11" xr:uid="{00000000-0004-0000-0A00-00000A000000}"/>
    <hyperlink ref="F171" r:id="rId12" xr:uid="{00000000-0004-0000-0A00-00000B000000}"/>
    <hyperlink ref="F174" r:id="rId13" xr:uid="{00000000-0004-0000-0A00-00000C000000}"/>
    <hyperlink ref="F177" r:id="rId14" xr:uid="{00000000-0004-0000-0A00-00000D000000}"/>
    <hyperlink ref="F180" r:id="rId15" xr:uid="{00000000-0004-0000-0A00-00000E000000}"/>
    <hyperlink ref="F186" r:id="rId16" xr:uid="{00000000-0004-0000-0A00-00000F000000}"/>
    <hyperlink ref="F189" r:id="rId17" xr:uid="{00000000-0004-0000-0A00-000010000000}"/>
    <hyperlink ref="F192" r:id="rId18" xr:uid="{00000000-0004-0000-0A00-000011000000}"/>
    <hyperlink ref="F198" r:id="rId19" xr:uid="{00000000-0004-0000-0A00-000012000000}"/>
    <hyperlink ref="F204" r:id="rId20" xr:uid="{00000000-0004-0000-0A00-000013000000}"/>
    <hyperlink ref="F208" r:id="rId21" xr:uid="{00000000-0004-0000-0A00-000014000000}"/>
    <hyperlink ref="F212" r:id="rId22" xr:uid="{00000000-0004-0000-0A00-000015000000}"/>
    <hyperlink ref="F215" r:id="rId23" xr:uid="{00000000-0004-0000-0A00-000016000000}"/>
    <hyperlink ref="F219" r:id="rId24" xr:uid="{00000000-0004-0000-0A00-000017000000}"/>
    <hyperlink ref="F222" r:id="rId25" xr:uid="{00000000-0004-0000-0A00-000018000000}"/>
    <hyperlink ref="F225" r:id="rId26" xr:uid="{00000000-0004-0000-0A00-000019000000}"/>
    <hyperlink ref="F231" r:id="rId27" xr:uid="{00000000-0004-0000-0A00-00001A000000}"/>
    <hyperlink ref="F234" r:id="rId28" xr:uid="{00000000-0004-0000-0A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36"/>
  <sheetViews>
    <sheetView showGridLines="0" topLeftCell="A206" workbookViewId="0">
      <selection activeCell="H226" sqref="H22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117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852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ROUND(J125,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ROUND((SUM(BE125:BE235)),  2)</f>
        <v>0</v>
      </c>
      <c r="I33" s="88">
        <v>0.21</v>
      </c>
      <c r="J33" s="87">
        <f>ROUND(((SUM(BE125:BE235))*I33),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ROUND((SUM(BF125:BF235)),  2)</f>
        <v>0</v>
      </c>
      <c r="I34" s="88">
        <v>0.12</v>
      </c>
      <c r="J34" s="87">
        <f>ROUND(((SUM(BF125:BF235))*I34),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ROUND((SUM(BG125:BG235)),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ROUND((SUM(BH125:BH235)),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ROUND((SUM(BI125:BI235)),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212 - Místnost č.212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J125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J132</f>
        <v>0</v>
      </c>
      <c r="L98" s="100"/>
    </row>
    <row r="99" spans="2:12" s="8" customFormat="1" ht="24.95" customHeight="1" x14ac:dyDescent="0.2">
      <c r="B99" s="100"/>
      <c r="D99" s="101" t="s">
        <v>451</v>
      </c>
      <c r="E99" s="102"/>
      <c r="F99" s="102"/>
      <c r="G99" s="102"/>
      <c r="H99" s="102"/>
      <c r="I99" s="102"/>
      <c r="J99" s="103">
        <f>J146</f>
        <v>0</v>
      </c>
      <c r="L99" s="100"/>
    </row>
    <row r="100" spans="2:12" s="8" customFormat="1" ht="24.95" customHeight="1" x14ac:dyDescent="0.2">
      <c r="B100" s="100"/>
      <c r="D100" s="101" t="s">
        <v>452</v>
      </c>
      <c r="E100" s="102"/>
      <c r="F100" s="102"/>
      <c r="G100" s="102"/>
      <c r="H100" s="102"/>
      <c r="I100" s="102"/>
      <c r="J100" s="103">
        <f>J156</f>
        <v>0</v>
      </c>
      <c r="L100" s="100"/>
    </row>
    <row r="101" spans="2:12" s="8" customFormat="1" ht="24.95" customHeight="1" x14ac:dyDescent="0.2">
      <c r="B101" s="100"/>
      <c r="D101" s="101" t="s">
        <v>203</v>
      </c>
      <c r="E101" s="102"/>
      <c r="F101" s="102"/>
      <c r="G101" s="102"/>
      <c r="H101" s="102"/>
      <c r="I101" s="102"/>
      <c r="J101" s="103">
        <f>J166</f>
        <v>0</v>
      </c>
      <c r="L101" s="100"/>
    </row>
    <row r="102" spans="2:12" s="8" customFormat="1" ht="24.95" customHeight="1" x14ac:dyDescent="0.2">
      <c r="B102" s="100"/>
      <c r="D102" s="101" t="s">
        <v>204</v>
      </c>
      <c r="E102" s="102"/>
      <c r="F102" s="102"/>
      <c r="G102" s="102"/>
      <c r="H102" s="102"/>
      <c r="I102" s="102"/>
      <c r="J102" s="103">
        <f>J170</f>
        <v>0</v>
      </c>
      <c r="L102" s="100"/>
    </row>
    <row r="103" spans="2:12" s="8" customFormat="1" ht="24.95" customHeight="1" x14ac:dyDescent="0.2">
      <c r="B103" s="100"/>
      <c r="D103" s="101" t="s">
        <v>206</v>
      </c>
      <c r="E103" s="102"/>
      <c r="F103" s="102"/>
      <c r="G103" s="102"/>
      <c r="H103" s="102"/>
      <c r="I103" s="102"/>
      <c r="J103" s="103">
        <f>J209</f>
        <v>0</v>
      </c>
      <c r="L103" s="100"/>
    </row>
    <row r="104" spans="2:12" s="8" customFormat="1" ht="24.95" customHeight="1" x14ac:dyDescent="0.2">
      <c r="B104" s="100"/>
      <c r="D104" s="101" t="s">
        <v>453</v>
      </c>
      <c r="E104" s="102"/>
      <c r="F104" s="102"/>
      <c r="G104" s="102"/>
      <c r="H104" s="102"/>
      <c r="I104" s="102"/>
      <c r="J104" s="103">
        <f>J228</f>
        <v>0</v>
      </c>
      <c r="L104" s="100"/>
    </row>
    <row r="105" spans="2:12" s="8" customFormat="1" ht="24.95" customHeight="1" x14ac:dyDescent="0.2">
      <c r="B105" s="100"/>
      <c r="D105" s="101" t="s">
        <v>454</v>
      </c>
      <c r="E105" s="102"/>
      <c r="F105" s="102"/>
      <c r="G105" s="102"/>
      <c r="H105" s="102"/>
      <c r="I105" s="102"/>
      <c r="J105" s="103">
        <f>J231</f>
        <v>0</v>
      </c>
      <c r="L105" s="100"/>
    </row>
    <row r="106" spans="2:12" s="1" customFormat="1" ht="21.75" customHeight="1" x14ac:dyDescent="0.2">
      <c r="B106" s="28"/>
      <c r="L106" s="28"/>
    </row>
    <row r="107" spans="2:12" s="1" customFormat="1" ht="6.95" customHeight="1" x14ac:dyDescent="0.2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 x14ac:dyDescent="0.2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 x14ac:dyDescent="0.2">
      <c r="B112" s="28"/>
      <c r="C112" s="17" t="s">
        <v>207</v>
      </c>
      <c r="L112" s="28"/>
    </row>
    <row r="113" spans="2:65" s="1" customFormat="1" ht="6.95" customHeight="1" x14ac:dyDescent="0.2">
      <c r="B113" s="28"/>
      <c r="L113" s="28"/>
    </row>
    <row r="114" spans="2:65" s="1" customFormat="1" ht="12" customHeight="1" x14ac:dyDescent="0.2">
      <c r="B114" s="28"/>
      <c r="C114" s="23" t="s">
        <v>16</v>
      </c>
      <c r="L114" s="28"/>
    </row>
    <row r="115" spans="2:65" s="1" customFormat="1" ht="26.25" customHeight="1" x14ac:dyDescent="0.2">
      <c r="B115" s="28"/>
      <c r="E115" s="206" t="str">
        <f>E7</f>
        <v>NÁŠLAPNÉ VRSTVY, AKUST. PODHLEDY, VÝMALBA A VÝMĚNA ZASKLENÍ MŠ A ZŠ.17.LISTOPADU</v>
      </c>
      <c r="F115" s="207"/>
      <c r="G115" s="207"/>
      <c r="H115" s="207"/>
      <c r="L115" s="28"/>
    </row>
    <row r="116" spans="2:65" s="1" customFormat="1" ht="12" customHeight="1" x14ac:dyDescent="0.2">
      <c r="B116" s="28"/>
      <c r="C116" s="23" t="s">
        <v>194</v>
      </c>
      <c r="L116" s="28"/>
    </row>
    <row r="117" spans="2:65" s="1" customFormat="1" ht="16.5" customHeight="1" x14ac:dyDescent="0.2">
      <c r="B117" s="28"/>
      <c r="E117" s="170" t="str">
        <f>E9</f>
        <v>212 - Místnost č.212</v>
      </c>
      <c r="F117" s="205"/>
      <c r="G117" s="205"/>
      <c r="H117" s="205"/>
      <c r="L117" s="28"/>
    </row>
    <row r="118" spans="2:65" s="1" customFormat="1" ht="6.95" customHeight="1" x14ac:dyDescent="0.2">
      <c r="B118" s="28"/>
      <c r="L118" s="28"/>
    </row>
    <row r="119" spans="2:65" s="1" customFormat="1" ht="12" customHeight="1" x14ac:dyDescent="0.2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4. 4. 2025</v>
      </c>
      <c r="L119" s="28"/>
    </row>
    <row r="120" spans="2:65" s="1" customFormat="1" ht="6.95" customHeight="1" x14ac:dyDescent="0.2">
      <c r="B120" s="28"/>
      <c r="L120" s="28"/>
    </row>
    <row r="121" spans="2:65" s="1" customFormat="1" ht="15.2" customHeight="1" x14ac:dyDescent="0.2">
      <c r="B121" s="28"/>
      <c r="C121" s="23" t="s">
        <v>24</v>
      </c>
      <c r="F121" s="21" t="str">
        <f>E15</f>
        <v>Město Kopřivnice</v>
      </c>
      <c r="I121" s="23" t="s">
        <v>30</v>
      </c>
      <c r="J121" s="26" t="str">
        <f>E21</f>
        <v>Ing. Jan Stuchlík</v>
      </c>
      <c r="L121" s="28"/>
    </row>
    <row r="122" spans="2:65" s="1" customFormat="1" ht="15.2" customHeight="1" x14ac:dyDescent="0.2">
      <c r="B122" s="28"/>
      <c r="C122" s="23" t="s">
        <v>28</v>
      </c>
      <c r="F122" s="21" t="str">
        <f>IF(E18="","",E18)</f>
        <v>Vyplň údaj</v>
      </c>
      <c r="I122" s="23" t="s">
        <v>33</v>
      </c>
      <c r="J122" s="26" t="str">
        <f>E24</f>
        <v>Ladislav Pekárek</v>
      </c>
      <c r="L122" s="28"/>
    </row>
    <row r="123" spans="2:65" s="1" customFormat="1" ht="10.35" customHeight="1" x14ac:dyDescent="0.2">
      <c r="B123" s="28"/>
      <c r="L123" s="28"/>
    </row>
    <row r="124" spans="2:65" s="9" customFormat="1" ht="29.25" customHeight="1" x14ac:dyDescent="0.2">
      <c r="B124" s="104"/>
      <c r="C124" s="105" t="s">
        <v>208</v>
      </c>
      <c r="D124" s="106" t="s">
        <v>62</v>
      </c>
      <c r="E124" s="106" t="s">
        <v>58</v>
      </c>
      <c r="F124" s="106" t="s">
        <v>59</v>
      </c>
      <c r="G124" s="106" t="s">
        <v>209</v>
      </c>
      <c r="H124" s="106" t="s">
        <v>210</v>
      </c>
      <c r="I124" s="106" t="s">
        <v>211</v>
      </c>
      <c r="J124" s="107" t="s">
        <v>198</v>
      </c>
      <c r="K124" s="108" t="s">
        <v>212</v>
      </c>
      <c r="L124" s="104"/>
      <c r="M124" s="55" t="s">
        <v>1</v>
      </c>
      <c r="N124" s="56" t="s">
        <v>41</v>
      </c>
      <c r="O124" s="56" t="s">
        <v>213</v>
      </c>
      <c r="P124" s="56" t="s">
        <v>214</v>
      </c>
      <c r="Q124" s="56" t="s">
        <v>215</v>
      </c>
      <c r="R124" s="56" t="s">
        <v>216</v>
      </c>
      <c r="S124" s="56" t="s">
        <v>217</v>
      </c>
      <c r="T124" s="57" t="s">
        <v>218</v>
      </c>
    </row>
    <row r="125" spans="2:65" s="1" customFormat="1" ht="22.9" customHeight="1" x14ac:dyDescent="0.25">
      <c r="B125" s="28"/>
      <c r="C125" s="60" t="s">
        <v>219</v>
      </c>
      <c r="J125" s="109">
        <f>BK125</f>
        <v>0</v>
      </c>
      <c r="L125" s="28"/>
      <c r="M125" s="58"/>
      <c r="N125" s="49"/>
      <c r="O125" s="49"/>
      <c r="P125" s="110">
        <f>P126+P132+P146+P156+P166+P170+P209+P228+P231</f>
        <v>0</v>
      </c>
      <c r="Q125" s="49"/>
      <c r="R125" s="110">
        <f>R126+R132+R146+R156+R166+R170+R209+R228+R231</f>
        <v>2.1628691</v>
      </c>
      <c r="S125" s="49"/>
      <c r="T125" s="111">
        <f>T126+T132+T146+T156+T166+T170+T209+T228+T231</f>
        <v>1.5496311</v>
      </c>
      <c r="AT125" s="13" t="s">
        <v>76</v>
      </c>
      <c r="AU125" s="13" t="s">
        <v>200</v>
      </c>
      <c r="BK125" s="112">
        <f>BK126+BK132+BK146+BK156+BK166+BK170+BK209+BK228+BK231</f>
        <v>0</v>
      </c>
    </row>
    <row r="126" spans="2:65" s="10" customFormat="1" ht="25.9" customHeight="1" x14ac:dyDescent="0.2">
      <c r="B126" s="113"/>
      <c r="D126" s="114" t="s">
        <v>76</v>
      </c>
      <c r="E126" s="115" t="s">
        <v>220</v>
      </c>
      <c r="F126" s="115" t="s">
        <v>221</v>
      </c>
      <c r="I126" s="116"/>
      <c r="J126" s="117">
        <f>BK126</f>
        <v>0</v>
      </c>
      <c r="L126" s="113"/>
      <c r="M126" s="118"/>
      <c r="P126" s="119">
        <f>SUM(P127:P131)</f>
        <v>0</v>
      </c>
      <c r="R126" s="119">
        <f>SUM(R127:R131)</f>
        <v>2.7780000000000005E-3</v>
      </c>
      <c r="T126" s="120">
        <f>SUM(T127:T131)</f>
        <v>1.3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SUM(BK127:BK131)</f>
        <v>0</v>
      </c>
    </row>
    <row r="127" spans="2:65" s="1" customFormat="1" ht="24.2" customHeight="1" x14ac:dyDescent="0.2">
      <c r="B127" s="123"/>
      <c r="C127" s="124" t="s">
        <v>85</v>
      </c>
      <c r="D127" s="124" t="s">
        <v>223</v>
      </c>
      <c r="E127" s="125" t="s">
        <v>224</v>
      </c>
      <c r="F127" s="126" t="s">
        <v>225</v>
      </c>
      <c r="G127" s="127" t="s">
        <v>226</v>
      </c>
      <c r="H127" s="128">
        <v>69.45</v>
      </c>
      <c r="I127" s="129"/>
      <c r="J127" s="130">
        <f>ROUND(I127*H127,2)</f>
        <v>0</v>
      </c>
      <c r="K127" s="131"/>
      <c r="L127" s="28"/>
      <c r="M127" s="132" t="s">
        <v>1</v>
      </c>
      <c r="N127" s="133" t="s">
        <v>42</v>
      </c>
      <c r="P127" s="134">
        <f>O127*H127</f>
        <v>0</v>
      </c>
      <c r="Q127" s="134">
        <v>4.0000000000000003E-5</v>
      </c>
      <c r="R127" s="134">
        <f>Q127*H127</f>
        <v>2.7780000000000005E-3</v>
      </c>
      <c r="S127" s="134">
        <v>0</v>
      </c>
      <c r="T127" s="135">
        <f>S127*H127</f>
        <v>0</v>
      </c>
      <c r="AR127" s="136" t="s">
        <v>227</v>
      </c>
      <c r="AT127" s="136" t="s">
        <v>223</v>
      </c>
      <c r="AU127" s="136" t="s">
        <v>85</v>
      </c>
      <c r="AY127" s="13" t="s">
        <v>222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85</v>
      </c>
      <c r="BK127" s="137">
        <f>ROUND(I127*H127,2)</f>
        <v>0</v>
      </c>
      <c r="BL127" s="13" t="s">
        <v>227</v>
      </c>
      <c r="BM127" s="136" t="s">
        <v>853</v>
      </c>
    </row>
    <row r="128" spans="2:65" s="1" customFormat="1" ht="19.5" x14ac:dyDescent="0.2">
      <c r="B128" s="28"/>
      <c r="D128" s="138" t="s">
        <v>229</v>
      </c>
      <c r="F128" s="139" t="s">
        <v>230</v>
      </c>
      <c r="I128" s="140"/>
      <c r="L128" s="28"/>
      <c r="M128" s="141"/>
      <c r="T128" s="52"/>
      <c r="AT128" s="13" t="s">
        <v>229</v>
      </c>
      <c r="AU128" s="13" t="s">
        <v>85</v>
      </c>
    </row>
    <row r="129" spans="2:65" s="1" customFormat="1" x14ac:dyDescent="0.2">
      <c r="B129" s="28"/>
      <c r="D129" s="142" t="s">
        <v>231</v>
      </c>
      <c r="F129" s="143" t="s">
        <v>232</v>
      </c>
      <c r="I129" s="140"/>
      <c r="L129" s="28"/>
      <c r="M129" s="141"/>
      <c r="T129" s="52"/>
      <c r="AT129" s="13" t="s">
        <v>231</v>
      </c>
      <c r="AU129" s="13" t="s">
        <v>85</v>
      </c>
    </row>
    <row r="130" spans="2:65" s="1" customFormat="1" ht="37.9" customHeight="1" x14ac:dyDescent="0.2">
      <c r="B130" s="123"/>
      <c r="C130" s="124" t="s">
        <v>87</v>
      </c>
      <c r="D130" s="124" t="s">
        <v>223</v>
      </c>
      <c r="E130" s="125" t="s">
        <v>456</v>
      </c>
      <c r="F130" s="126" t="s">
        <v>457</v>
      </c>
      <c r="G130" s="127" t="s">
        <v>226</v>
      </c>
      <c r="H130" s="128">
        <v>6.5</v>
      </c>
      <c r="I130" s="129"/>
      <c r="J130" s="130">
        <f>ROUND(I130*H130,2)</f>
        <v>0</v>
      </c>
      <c r="K130" s="131"/>
      <c r="L130" s="28"/>
      <c r="M130" s="132" t="s">
        <v>1</v>
      </c>
      <c r="N130" s="133" t="s">
        <v>42</v>
      </c>
      <c r="P130" s="134">
        <f>O130*H130</f>
        <v>0</v>
      </c>
      <c r="Q130" s="134">
        <v>0</v>
      </c>
      <c r="R130" s="134">
        <f>Q130*H130</f>
        <v>0</v>
      </c>
      <c r="S130" s="134">
        <v>0.2</v>
      </c>
      <c r="T130" s="135">
        <f>S130*H130</f>
        <v>1.3</v>
      </c>
      <c r="AR130" s="136" t="s">
        <v>227</v>
      </c>
      <c r="AT130" s="136" t="s">
        <v>223</v>
      </c>
      <c r="AU130" s="136" t="s">
        <v>85</v>
      </c>
      <c r="AY130" s="13" t="s">
        <v>222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85</v>
      </c>
      <c r="BK130" s="137">
        <f>ROUND(I130*H130,2)</f>
        <v>0</v>
      </c>
      <c r="BL130" s="13" t="s">
        <v>227</v>
      </c>
      <c r="BM130" s="136" t="s">
        <v>854</v>
      </c>
    </row>
    <row r="131" spans="2:65" s="1" customFormat="1" ht="19.5" x14ac:dyDescent="0.2">
      <c r="B131" s="28"/>
      <c r="D131" s="138" t="s">
        <v>229</v>
      </c>
      <c r="F131" s="139" t="s">
        <v>457</v>
      </c>
      <c r="I131" s="140"/>
      <c r="L131" s="28"/>
      <c r="M131" s="141"/>
      <c r="T131" s="52"/>
      <c r="AT131" s="13" t="s">
        <v>229</v>
      </c>
      <c r="AU131" s="13" t="s">
        <v>85</v>
      </c>
    </row>
    <row r="132" spans="2:65" s="10" customFormat="1" ht="25.9" customHeight="1" x14ac:dyDescent="0.2">
      <c r="B132" s="113"/>
      <c r="D132" s="114" t="s">
        <v>76</v>
      </c>
      <c r="E132" s="115" t="s">
        <v>233</v>
      </c>
      <c r="F132" s="115" t="s">
        <v>234</v>
      </c>
      <c r="I132" s="116"/>
      <c r="J132" s="117">
        <f>BK132</f>
        <v>0</v>
      </c>
      <c r="L132" s="113"/>
      <c r="M132" s="118"/>
      <c r="P132" s="119">
        <f>SUM(P133:P145)</f>
        <v>0</v>
      </c>
      <c r="R132" s="119">
        <f>SUM(R133:R145)</f>
        <v>0</v>
      </c>
      <c r="T132" s="120">
        <f>SUM(T133:T145)</f>
        <v>0</v>
      </c>
      <c r="AR132" s="114" t="s">
        <v>85</v>
      </c>
      <c r="AT132" s="121" t="s">
        <v>76</v>
      </c>
      <c r="AU132" s="121" t="s">
        <v>77</v>
      </c>
      <c r="AY132" s="114" t="s">
        <v>222</v>
      </c>
      <c r="BK132" s="122">
        <f>SUM(BK133:BK145)</f>
        <v>0</v>
      </c>
    </row>
    <row r="133" spans="2:65" s="1" customFormat="1" ht="24.2" customHeight="1" x14ac:dyDescent="0.2">
      <c r="B133" s="123"/>
      <c r="C133" s="124" t="s">
        <v>241</v>
      </c>
      <c r="D133" s="124" t="s">
        <v>223</v>
      </c>
      <c r="E133" s="125" t="s">
        <v>235</v>
      </c>
      <c r="F133" s="126" t="s">
        <v>236</v>
      </c>
      <c r="G133" s="127" t="s">
        <v>237</v>
      </c>
      <c r="H133" s="128">
        <v>1.55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855</v>
      </c>
    </row>
    <row r="134" spans="2:65" s="1" customFormat="1" ht="19.5" x14ac:dyDescent="0.2">
      <c r="B134" s="28"/>
      <c r="D134" s="138" t="s">
        <v>229</v>
      </c>
      <c r="F134" s="139" t="s">
        <v>239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460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" customFormat="1" ht="24.2" customHeight="1" x14ac:dyDescent="0.2">
      <c r="B136" s="123"/>
      <c r="C136" s="124" t="s">
        <v>227</v>
      </c>
      <c r="D136" s="124" t="s">
        <v>223</v>
      </c>
      <c r="E136" s="125" t="s">
        <v>242</v>
      </c>
      <c r="F136" s="126" t="s">
        <v>243</v>
      </c>
      <c r="G136" s="127" t="s">
        <v>237</v>
      </c>
      <c r="H136" s="128">
        <v>1.55</v>
      </c>
      <c r="I136" s="129"/>
      <c r="J136" s="130">
        <f>ROUND(I136*H136,2)</f>
        <v>0</v>
      </c>
      <c r="K136" s="131"/>
      <c r="L136" s="28"/>
      <c r="M136" s="132" t="s">
        <v>1</v>
      </c>
      <c r="N136" s="133" t="s">
        <v>42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227</v>
      </c>
      <c r="AT136" s="136" t="s">
        <v>223</v>
      </c>
      <c r="AU136" s="136" t="s">
        <v>85</v>
      </c>
      <c r="AY136" s="13" t="s">
        <v>222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85</v>
      </c>
      <c r="BK136" s="137">
        <f>ROUND(I136*H136,2)</f>
        <v>0</v>
      </c>
      <c r="BL136" s="13" t="s">
        <v>227</v>
      </c>
      <c r="BM136" s="136" t="s">
        <v>856</v>
      </c>
    </row>
    <row r="137" spans="2:65" s="1" customFormat="1" ht="19.5" x14ac:dyDescent="0.2">
      <c r="B137" s="28"/>
      <c r="D137" s="138" t="s">
        <v>229</v>
      </c>
      <c r="F137" s="139" t="s">
        <v>245</v>
      </c>
      <c r="I137" s="140"/>
      <c r="L137" s="28"/>
      <c r="M137" s="141"/>
      <c r="T137" s="52"/>
      <c r="AT137" s="13" t="s">
        <v>229</v>
      </c>
      <c r="AU137" s="13" t="s">
        <v>85</v>
      </c>
    </row>
    <row r="138" spans="2:65" s="1" customFormat="1" x14ac:dyDescent="0.2">
      <c r="B138" s="28"/>
      <c r="D138" s="142" t="s">
        <v>231</v>
      </c>
      <c r="F138" s="143" t="s">
        <v>462</v>
      </c>
      <c r="I138" s="140"/>
      <c r="L138" s="28"/>
      <c r="M138" s="141"/>
      <c r="T138" s="52"/>
      <c r="AT138" s="13" t="s">
        <v>231</v>
      </c>
      <c r="AU138" s="13" t="s">
        <v>85</v>
      </c>
    </row>
    <row r="139" spans="2:65" s="1" customFormat="1" ht="24.2" customHeight="1" x14ac:dyDescent="0.2">
      <c r="B139" s="123"/>
      <c r="C139" s="124" t="s">
        <v>254</v>
      </c>
      <c r="D139" s="124" t="s">
        <v>223</v>
      </c>
      <c r="E139" s="125" t="s">
        <v>247</v>
      </c>
      <c r="F139" s="126" t="s">
        <v>248</v>
      </c>
      <c r="G139" s="127" t="s">
        <v>237</v>
      </c>
      <c r="H139" s="128">
        <v>21.7</v>
      </c>
      <c r="I139" s="129"/>
      <c r="J139" s="130">
        <f>ROUND(I139*H139,2)</f>
        <v>0</v>
      </c>
      <c r="K139" s="131"/>
      <c r="L139" s="28"/>
      <c r="M139" s="132" t="s">
        <v>1</v>
      </c>
      <c r="N139" s="133" t="s">
        <v>42</v>
      </c>
      <c r="P139" s="134">
        <f>O139*H139</f>
        <v>0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227</v>
      </c>
      <c r="AT139" s="136" t="s">
        <v>223</v>
      </c>
      <c r="AU139" s="136" t="s">
        <v>85</v>
      </c>
      <c r="AY139" s="13" t="s">
        <v>222</v>
      </c>
      <c r="BE139" s="137">
        <f>IF(N139="základní",J139,0)</f>
        <v>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3" t="s">
        <v>85</v>
      </c>
      <c r="BK139" s="137">
        <f>ROUND(I139*H139,2)</f>
        <v>0</v>
      </c>
      <c r="BL139" s="13" t="s">
        <v>227</v>
      </c>
      <c r="BM139" s="136" t="s">
        <v>857</v>
      </c>
    </row>
    <row r="140" spans="2:65" s="1" customFormat="1" ht="29.25" x14ac:dyDescent="0.2">
      <c r="B140" s="28"/>
      <c r="D140" s="138" t="s">
        <v>229</v>
      </c>
      <c r="F140" s="139" t="s">
        <v>250</v>
      </c>
      <c r="I140" s="140"/>
      <c r="L140" s="28"/>
      <c r="M140" s="141"/>
      <c r="T140" s="52"/>
      <c r="AT140" s="13" t="s">
        <v>229</v>
      </c>
      <c r="AU140" s="13" t="s">
        <v>85</v>
      </c>
    </row>
    <row r="141" spans="2:65" s="1" customFormat="1" x14ac:dyDescent="0.2">
      <c r="B141" s="28"/>
      <c r="D141" s="142" t="s">
        <v>231</v>
      </c>
      <c r="F141" s="143" t="s">
        <v>464</v>
      </c>
      <c r="I141" s="140"/>
      <c r="L141" s="28"/>
      <c r="M141" s="141"/>
      <c r="T141" s="52"/>
      <c r="AT141" s="13" t="s">
        <v>231</v>
      </c>
      <c r="AU141" s="13" t="s">
        <v>85</v>
      </c>
    </row>
    <row r="142" spans="2:65" s="11" customFormat="1" x14ac:dyDescent="0.2">
      <c r="B142" s="144"/>
      <c r="D142" s="138" t="s">
        <v>252</v>
      </c>
      <c r="F142" s="145" t="s">
        <v>858</v>
      </c>
      <c r="H142" s="146">
        <v>21.7</v>
      </c>
      <c r="I142" s="147"/>
      <c r="L142" s="144"/>
      <c r="M142" s="148"/>
      <c r="T142" s="149"/>
      <c r="AT142" s="150" t="s">
        <v>252</v>
      </c>
      <c r="AU142" s="150" t="s">
        <v>85</v>
      </c>
      <c r="AV142" s="11" t="s">
        <v>87</v>
      </c>
      <c r="AW142" s="11" t="s">
        <v>3</v>
      </c>
      <c r="AX142" s="11" t="s">
        <v>85</v>
      </c>
      <c r="AY142" s="150" t="s">
        <v>222</v>
      </c>
    </row>
    <row r="143" spans="2:65" s="1" customFormat="1" ht="37.9" customHeight="1" x14ac:dyDescent="0.2">
      <c r="B143" s="123"/>
      <c r="C143" s="124" t="s">
        <v>262</v>
      </c>
      <c r="D143" s="124" t="s">
        <v>223</v>
      </c>
      <c r="E143" s="125" t="s">
        <v>255</v>
      </c>
      <c r="F143" s="126" t="s">
        <v>256</v>
      </c>
      <c r="G143" s="127" t="s">
        <v>237</v>
      </c>
      <c r="H143" s="128">
        <v>1.55</v>
      </c>
      <c r="I143" s="129"/>
      <c r="J143" s="130">
        <f>ROUND(I143*H143,2)</f>
        <v>0</v>
      </c>
      <c r="K143" s="131"/>
      <c r="L143" s="28"/>
      <c r="M143" s="132" t="s">
        <v>1</v>
      </c>
      <c r="N143" s="133" t="s">
        <v>42</v>
      </c>
      <c r="P143" s="134">
        <f>O143*H143</f>
        <v>0</v>
      </c>
      <c r="Q143" s="134">
        <v>0</v>
      </c>
      <c r="R143" s="134">
        <f>Q143*H143</f>
        <v>0</v>
      </c>
      <c r="S143" s="134">
        <v>0</v>
      </c>
      <c r="T143" s="135">
        <f>S143*H143</f>
        <v>0</v>
      </c>
      <c r="AR143" s="136" t="s">
        <v>227</v>
      </c>
      <c r="AT143" s="136" t="s">
        <v>223</v>
      </c>
      <c r="AU143" s="136" t="s">
        <v>85</v>
      </c>
      <c r="AY143" s="13" t="s">
        <v>222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3" t="s">
        <v>85</v>
      </c>
      <c r="BK143" s="137">
        <f>ROUND(I143*H143,2)</f>
        <v>0</v>
      </c>
      <c r="BL143" s="13" t="s">
        <v>227</v>
      </c>
      <c r="BM143" s="136" t="s">
        <v>859</v>
      </c>
    </row>
    <row r="144" spans="2:65" s="1" customFormat="1" ht="29.25" x14ac:dyDescent="0.2">
      <c r="B144" s="28"/>
      <c r="D144" s="138" t="s">
        <v>229</v>
      </c>
      <c r="F144" s="139" t="s">
        <v>258</v>
      </c>
      <c r="I144" s="140"/>
      <c r="L144" s="28"/>
      <c r="M144" s="141"/>
      <c r="T144" s="52"/>
      <c r="AT144" s="13" t="s">
        <v>229</v>
      </c>
      <c r="AU144" s="13" t="s">
        <v>85</v>
      </c>
    </row>
    <row r="145" spans="2:65" s="1" customFormat="1" x14ac:dyDescent="0.2">
      <c r="B145" s="28"/>
      <c r="D145" s="142" t="s">
        <v>231</v>
      </c>
      <c r="F145" s="143" t="s">
        <v>467</v>
      </c>
      <c r="I145" s="140"/>
      <c r="L145" s="28"/>
      <c r="M145" s="141"/>
      <c r="T145" s="52"/>
      <c r="AT145" s="13" t="s">
        <v>231</v>
      </c>
      <c r="AU145" s="13" t="s">
        <v>85</v>
      </c>
    </row>
    <row r="146" spans="2:65" s="10" customFormat="1" ht="25.9" customHeight="1" x14ac:dyDescent="0.2">
      <c r="B146" s="113"/>
      <c r="D146" s="114" t="s">
        <v>76</v>
      </c>
      <c r="E146" s="115" t="s">
        <v>468</v>
      </c>
      <c r="F146" s="115" t="s">
        <v>469</v>
      </c>
      <c r="I146" s="116"/>
      <c r="J146" s="117">
        <f>BK146</f>
        <v>0</v>
      </c>
      <c r="L146" s="113"/>
      <c r="M146" s="118"/>
      <c r="P146" s="119">
        <f>SUM(P147:P155)</f>
        <v>0</v>
      </c>
      <c r="R146" s="119">
        <f>SUM(R147:R155)</f>
        <v>0.10079999999999999</v>
      </c>
      <c r="T146" s="120">
        <f>SUM(T147:T155)</f>
        <v>0</v>
      </c>
      <c r="AR146" s="114" t="s">
        <v>87</v>
      </c>
      <c r="AT146" s="121" t="s">
        <v>76</v>
      </c>
      <c r="AU146" s="121" t="s">
        <v>77</v>
      </c>
      <c r="AY146" s="114" t="s">
        <v>222</v>
      </c>
      <c r="BK146" s="122">
        <f>SUM(BK147:BK155)</f>
        <v>0</v>
      </c>
    </row>
    <row r="147" spans="2:65" s="1" customFormat="1" ht="24.2" customHeight="1" x14ac:dyDescent="0.2">
      <c r="B147" s="123"/>
      <c r="C147" s="124" t="s">
        <v>270</v>
      </c>
      <c r="D147" s="124" t="s">
        <v>223</v>
      </c>
      <c r="E147" s="125" t="s">
        <v>470</v>
      </c>
      <c r="F147" s="126" t="s">
        <v>471</v>
      </c>
      <c r="G147" s="127" t="s">
        <v>226</v>
      </c>
      <c r="H147" s="128">
        <v>80</v>
      </c>
      <c r="I147" s="129"/>
      <c r="J147" s="130">
        <f>ROUND(I147*H147,2)</f>
        <v>0</v>
      </c>
      <c r="K147" s="131"/>
      <c r="L147" s="28"/>
      <c r="M147" s="132" t="s">
        <v>1</v>
      </c>
      <c r="N147" s="133" t="s">
        <v>42</v>
      </c>
      <c r="P147" s="134">
        <f>O147*H147</f>
        <v>0</v>
      </c>
      <c r="Q147" s="134">
        <v>0</v>
      </c>
      <c r="R147" s="134">
        <f>Q147*H147</f>
        <v>0</v>
      </c>
      <c r="S147" s="134">
        <v>0</v>
      </c>
      <c r="T147" s="135">
        <f>S147*H147</f>
        <v>0</v>
      </c>
      <c r="AR147" s="136" t="s">
        <v>266</v>
      </c>
      <c r="AT147" s="136" t="s">
        <v>223</v>
      </c>
      <c r="AU147" s="136" t="s">
        <v>85</v>
      </c>
      <c r="AY147" s="13" t="s">
        <v>222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3" t="s">
        <v>85</v>
      </c>
      <c r="BK147" s="137">
        <f>ROUND(I147*H147,2)</f>
        <v>0</v>
      </c>
      <c r="BL147" s="13" t="s">
        <v>266</v>
      </c>
      <c r="BM147" s="136" t="s">
        <v>860</v>
      </c>
    </row>
    <row r="148" spans="2:65" s="1" customFormat="1" ht="29.25" x14ac:dyDescent="0.2">
      <c r="B148" s="28"/>
      <c r="D148" s="138" t="s">
        <v>229</v>
      </c>
      <c r="F148" s="139" t="s">
        <v>473</v>
      </c>
      <c r="I148" s="140"/>
      <c r="L148" s="28"/>
      <c r="M148" s="141"/>
      <c r="T148" s="52"/>
      <c r="AT148" s="13" t="s">
        <v>229</v>
      </c>
      <c r="AU148" s="13" t="s">
        <v>85</v>
      </c>
    </row>
    <row r="149" spans="2:65" s="1" customFormat="1" x14ac:dyDescent="0.2">
      <c r="B149" s="28"/>
      <c r="D149" s="142" t="s">
        <v>231</v>
      </c>
      <c r="F149" s="143" t="s">
        <v>474</v>
      </c>
      <c r="I149" s="140"/>
      <c r="L149" s="28"/>
      <c r="M149" s="141"/>
      <c r="T149" s="52"/>
      <c r="AT149" s="13" t="s">
        <v>231</v>
      </c>
      <c r="AU149" s="13" t="s">
        <v>85</v>
      </c>
    </row>
    <row r="150" spans="2:65" s="1" customFormat="1" ht="24.2" customHeight="1" x14ac:dyDescent="0.2">
      <c r="B150" s="123"/>
      <c r="C150" s="151" t="s">
        <v>276</v>
      </c>
      <c r="D150" s="151" t="s">
        <v>277</v>
      </c>
      <c r="E150" s="152" t="s">
        <v>475</v>
      </c>
      <c r="F150" s="153" t="s">
        <v>476</v>
      </c>
      <c r="G150" s="154" t="s">
        <v>226</v>
      </c>
      <c r="H150" s="155">
        <v>84</v>
      </c>
      <c r="I150" s="156"/>
      <c r="J150" s="157">
        <f>ROUND(I150*H150,2)</f>
        <v>0</v>
      </c>
      <c r="K150" s="158"/>
      <c r="L150" s="159"/>
      <c r="M150" s="160" t="s">
        <v>1</v>
      </c>
      <c r="N150" s="161" t="s">
        <v>42</v>
      </c>
      <c r="P150" s="134">
        <f>O150*H150</f>
        <v>0</v>
      </c>
      <c r="Q150" s="134">
        <v>1.1999999999999999E-3</v>
      </c>
      <c r="R150" s="134">
        <f>Q150*H150</f>
        <v>0.10079999999999999</v>
      </c>
      <c r="S150" s="134">
        <v>0</v>
      </c>
      <c r="T150" s="135">
        <f>S150*H150</f>
        <v>0</v>
      </c>
      <c r="AR150" s="136" t="s">
        <v>280</v>
      </c>
      <c r="AT150" s="136" t="s">
        <v>277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861</v>
      </c>
    </row>
    <row r="151" spans="2:65" s="1" customFormat="1" x14ac:dyDescent="0.2">
      <c r="B151" s="28"/>
      <c r="D151" s="138" t="s">
        <v>229</v>
      </c>
      <c r="F151" s="139" t="s">
        <v>476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1" customFormat="1" x14ac:dyDescent="0.2">
      <c r="B152" s="144"/>
      <c r="D152" s="138" t="s">
        <v>252</v>
      </c>
      <c r="F152" s="145" t="s">
        <v>639</v>
      </c>
      <c r="H152" s="146">
        <v>84</v>
      </c>
      <c r="I152" s="147"/>
      <c r="L152" s="144"/>
      <c r="M152" s="148"/>
      <c r="T152" s="149"/>
      <c r="AT152" s="150" t="s">
        <v>252</v>
      </c>
      <c r="AU152" s="150" t="s">
        <v>85</v>
      </c>
      <c r="AV152" s="11" t="s">
        <v>87</v>
      </c>
      <c r="AW152" s="11" t="s">
        <v>3</v>
      </c>
      <c r="AX152" s="11" t="s">
        <v>85</v>
      </c>
      <c r="AY152" s="150" t="s">
        <v>222</v>
      </c>
    </row>
    <row r="153" spans="2:65" s="1" customFormat="1" ht="24.2" customHeight="1" x14ac:dyDescent="0.2">
      <c r="B153" s="123"/>
      <c r="C153" s="124" t="s">
        <v>220</v>
      </c>
      <c r="D153" s="124" t="s">
        <v>223</v>
      </c>
      <c r="E153" s="125" t="s">
        <v>479</v>
      </c>
      <c r="F153" s="126" t="s">
        <v>480</v>
      </c>
      <c r="G153" s="127" t="s">
        <v>313</v>
      </c>
      <c r="H153" s="162"/>
      <c r="I153" s="129"/>
      <c r="J153" s="130">
        <f>ROUND(I153*H153,2)</f>
        <v>0</v>
      </c>
      <c r="K153" s="131"/>
      <c r="L153" s="28"/>
      <c r="M153" s="132" t="s">
        <v>1</v>
      </c>
      <c r="N153" s="133" t="s">
        <v>42</v>
      </c>
      <c r="P153" s="134">
        <f>O153*H153</f>
        <v>0</v>
      </c>
      <c r="Q153" s="134">
        <v>0</v>
      </c>
      <c r="R153" s="134">
        <f>Q153*H153</f>
        <v>0</v>
      </c>
      <c r="S153" s="134">
        <v>0</v>
      </c>
      <c r="T153" s="135">
        <f>S153*H153</f>
        <v>0</v>
      </c>
      <c r="AR153" s="136" t="s">
        <v>266</v>
      </c>
      <c r="AT153" s="136" t="s">
        <v>223</v>
      </c>
      <c r="AU153" s="136" t="s">
        <v>85</v>
      </c>
      <c r="AY153" s="13" t="s">
        <v>222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85</v>
      </c>
      <c r="BK153" s="137">
        <f>ROUND(I153*H153,2)</f>
        <v>0</v>
      </c>
      <c r="BL153" s="13" t="s">
        <v>266</v>
      </c>
      <c r="BM153" s="136" t="s">
        <v>862</v>
      </c>
    </row>
    <row r="154" spans="2:65" s="1" customFormat="1" ht="29.25" x14ac:dyDescent="0.2">
      <c r="B154" s="28"/>
      <c r="D154" s="138" t="s">
        <v>229</v>
      </c>
      <c r="F154" s="139" t="s">
        <v>482</v>
      </c>
      <c r="I154" s="140"/>
      <c r="L154" s="28"/>
      <c r="M154" s="141"/>
      <c r="T154" s="52"/>
      <c r="AT154" s="13" t="s">
        <v>229</v>
      </c>
      <c r="AU154" s="13" t="s">
        <v>85</v>
      </c>
    </row>
    <row r="155" spans="2:65" s="1" customFormat="1" x14ac:dyDescent="0.2">
      <c r="B155" s="28"/>
      <c r="D155" s="142" t="s">
        <v>231</v>
      </c>
      <c r="F155" s="143" t="s">
        <v>483</v>
      </c>
      <c r="I155" s="140"/>
      <c r="L155" s="28"/>
      <c r="M155" s="141"/>
      <c r="T155" s="52"/>
      <c r="AT155" s="13" t="s">
        <v>231</v>
      </c>
      <c r="AU155" s="13" t="s">
        <v>85</v>
      </c>
    </row>
    <row r="156" spans="2:65" s="10" customFormat="1" ht="25.9" customHeight="1" x14ac:dyDescent="0.2">
      <c r="B156" s="113"/>
      <c r="D156" s="114" t="s">
        <v>76</v>
      </c>
      <c r="E156" s="115" t="s">
        <v>484</v>
      </c>
      <c r="F156" s="115" t="s">
        <v>485</v>
      </c>
      <c r="I156" s="116"/>
      <c r="J156" s="117">
        <f>BK156</f>
        <v>0</v>
      </c>
      <c r="L156" s="113"/>
      <c r="M156" s="118"/>
      <c r="P156" s="119">
        <f>SUM(P157:P165)</f>
        <v>0</v>
      </c>
      <c r="R156" s="119">
        <f>SUM(R157:R165)</f>
        <v>1.0831999999999999</v>
      </c>
      <c r="T156" s="120">
        <f>SUM(T157:T165)</f>
        <v>0</v>
      </c>
      <c r="AR156" s="114" t="s">
        <v>87</v>
      </c>
      <c r="AT156" s="121" t="s">
        <v>76</v>
      </c>
      <c r="AU156" s="121" t="s">
        <v>77</v>
      </c>
      <c r="AY156" s="114" t="s">
        <v>222</v>
      </c>
      <c r="BK156" s="122">
        <f>SUM(BK157:BK165)</f>
        <v>0</v>
      </c>
    </row>
    <row r="157" spans="2:65" s="1" customFormat="1" ht="37.9" customHeight="1" x14ac:dyDescent="0.2">
      <c r="B157" s="123"/>
      <c r="C157" s="124" t="s">
        <v>287</v>
      </c>
      <c r="D157" s="124" t="s">
        <v>223</v>
      </c>
      <c r="E157" s="125" t="s">
        <v>486</v>
      </c>
      <c r="F157" s="126" t="s">
        <v>487</v>
      </c>
      <c r="G157" s="127" t="s">
        <v>226</v>
      </c>
      <c r="H157" s="128">
        <v>80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3.2499999999999999E-3</v>
      </c>
      <c r="R157" s="134">
        <f>Q157*H157</f>
        <v>0.26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863</v>
      </c>
    </row>
    <row r="158" spans="2:65" s="1" customFormat="1" ht="29.25" x14ac:dyDescent="0.2">
      <c r="B158" s="28"/>
      <c r="D158" s="138" t="s">
        <v>229</v>
      </c>
      <c r="F158" s="139" t="s">
        <v>489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490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24.2" customHeight="1" x14ac:dyDescent="0.2">
      <c r="B160" s="123"/>
      <c r="C160" s="151" t="s">
        <v>291</v>
      </c>
      <c r="D160" s="151" t="s">
        <v>277</v>
      </c>
      <c r="E160" s="152" t="s">
        <v>491</v>
      </c>
      <c r="F160" s="153" t="s">
        <v>492</v>
      </c>
      <c r="G160" s="154" t="s">
        <v>226</v>
      </c>
      <c r="H160" s="155">
        <v>84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9.7999999999999997E-3</v>
      </c>
      <c r="R160" s="134">
        <f>Q160*H160</f>
        <v>0.82319999999999993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864</v>
      </c>
    </row>
    <row r="161" spans="2:65" s="1" customFormat="1" ht="19.5" x14ac:dyDescent="0.2">
      <c r="B161" s="28"/>
      <c r="D161" s="138" t="s">
        <v>229</v>
      </c>
      <c r="F161" s="139" t="s">
        <v>492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1" customFormat="1" x14ac:dyDescent="0.2">
      <c r="B162" s="144"/>
      <c r="D162" s="138" t="s">
        <v>252</v>
      </c>
      <c r="F162" s="145" t="s">
        <v>639</v>
      </c>
      <c r="H162" s="146">
        <v>84</v>
      </c>
      <c r="I162" s="147"/>
      <c r="L162" s="144"/>
      <c r="M162" s="148"/>
      <c r="T162" s="149"/>
      <c r="AT162" s="150" t="s">
        <v>252</v>
      </c>
      <c r="AU162" s="150" t="s">
        <v>85</v>
      </c>
      <c r="AV162" s="11" t="s">
        <v>87</v>
      </c>
      <c r="AW162" s="11" t="s">
        <v>3</v>
      </c>
      <c r="AX162" s="11" t="s">
        <v>85</v>
      </c>
      <c r="AY162" s="150" t="s">
        <v>222</v>
      </c>
    </row>
    <row r="163" spans="2:65" s="1" customFormat="1" ht="24.2" customHeight="1" x14ac:dyDescent="0.2">
      <c r="B163" s="123"/>
      <c r="C163" s="124" t="s">
        <v>8</v>
      </c>
      <c r="D163" s="124" t="s">
        <v>223</v>
      </c>
      <c r="E163" s="125" t="s">
        <v>494</v>
      </c>
      <c r="F163" s="126" t="s">
        <v>495</v>
      </c>
      <c r="G163" s="127" t="s">
        <v>313</v>
      </c>
      <c r="H163" s="162"/>
      <c r="I163" s="129"/>
      <c r="J163" s="130">
        <f>ROUND(I163*H163,2)</f>
        <v>0</v>
      </c>
      <c r="K163" s="131"/>
      <c r="L163" s="28"/>
      <c r="M163" s="132" t="s">
        <v>1</v>
      </c>
      <c r="N163" s="133" t="s">
        <v>42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266</v>
      </c>
      <c r="AT163" s="136" t="s">
        <v>223</v>
      </c>
      <c r="AU163" s="136" t="s">
        <v>85</v>
      </c>
      <c r="AY163" s="13" t="s">
        <v>222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3" t="s">
        <v>85</v>
      </c>
      <c r="BK163" s="137">
        <f>ROUND(I163*H163,2)</f>
        <v>0</v>
      </c>
      <c r="BL163" s="13" t="s">
        <v>266</v>
      </c>
      <c r="BM163" s="136" t="s">
        <v>865</v>
      </c>
    </row>
    <row r="164" spans="2:65" s="1" customFormat="1" ht="29.25" x14ac:dyDescent="0.2">
      <c r="B164" s="28"/>
      <c r="D164" s="138" t="s">
        <v>229</v>
      </c>
      <c r="F164" s="139" t="s">
        <v>497</v>
      </c>
      <c r="I164" s="140"/>
      <c r="L164" s="28"/>
      <c r="M164" s="141"/>
      <c r="T164" s="52"/>
      <c r="AT164" s="13" t="s">
        <v>229</v>
      </c>
      <c r="AU164" s="13" t="s">
        <v>85</v>
      </c>
    </row>
    <row r="165" spans="2:65" s="1" customFormat="1" x14ac:dyDescent="0.2">
      <c r="B165" s="28"/>
      <c r="D165" s="142" t="s">
        <v>231</v>
      </c>
      <c r="F165" s="143" t="s">
        <v>498</v>
      </c>
      <c r="I165" s="140"/>
      <c r="L165" s="28"/>
      <c r="M165" s="141"/>
      <c r="T165" s="52"/>
      <c r="AT165" s="13" t="s">
        <v>231</v>
      </c>
      <c r="AU165" s="13" t="s">
        <v>85</v>
      </c>
    </row>
    <row r="166" spans="2:65" s="10" customFormat="1" ht="25.9" customHeight="1" x14ac:dyDescent="0.2">
      <c r="B166" s="113"/>
      <c r="D166" s="114" t="s">
        <v>76</v>
      </c>
      <c r="E166" s="115" t="s">
        <v>260</v>
      </c>
      <c r="F166" s="115" t="s">
        <v>261</v>
      </c>
      <c r="I166" s="116"/>
      <c r="J166" s="117">
        <f>BK166</f>
        <v>0</v>
      </c>
      <c r="L166" s="113"/>
      <c r="M166" s="118"/>
      <c r="P166" s="119">
        <f>SUM(P167:P169)</f>
        <v>0</v>
      </c>
      <c r="R166" s="119">
        <f>SUM(R167:R169)</f>
        <v>0</v>
      </c>
      <c r="T166" s="120">
        <f>SUM(T167:T169)</f>
        <v>2E-3</v>
      </c>
      <c r="AR166" s="114" t="s">
        <v>87</v>
      </c>
      <c r="AT166" s="121" t="s">
        <v>76</v>
      </c>
      <c r="AU166" s="121" t="s">
        <v>77</v>
      </c>
      <c r="AY166" s="114" t="s">
        <v>222</v>
      </c>
      <c r="BK166" s="122">
        <f>SUM(BK167:BK169)</f>
        <v>0</v>
      </c>
    </row>
    <row r="167" spans="2:65" s="1" customFormat="1" ht="16.5" customHeight="1" x14ac:dyDescent="0.2">
      <c r="B167" s="123"/>
      <c r="C167" s="124" t="s">
        <v>300</v>
      </c>
      <c r="D167" s="124" t="s">
        <v>223</v>
      </c>
      <c r="E167" s="125" t="s">
        <v>263</v>
      </c>
      <c r="F167" s="126" t="s">
        <v>264</v>
      </c>
      <c r="G167" s="127" t="s">
        <v>265</v>
      </c>
      <c r="H167" s="128">
        <v>2</v>
      </c>
      <c r="I167" s="129"/>
      <c r="J167" s="130">
        <f>ROUND(I167*H167,2)</f>
        <v>0</v>
      </c>
      <c r="K167" s="131"/>
      <c r="L167" s="28"/>
      <c r="M167" s="132" t="s">
        <v>1</v>
      </c>
      <c r="N167" s="133" t="s">
        <v>42</v>
      </c>
      <c r="P167" s="134">
        <f>O167*H167</f>
        <v>0</v>
      </c>
      <c r="Q167" s="134">
        <v>0</v>
      </c>
      <c r="R167" s="134">
        <f>Q167*H167</f>
        <v>0</v>
      </c>
      <c r="S167" s="134">
        <v>1E-3</v>
      </c>
      <c r="T167" s="135">
        <f>S167*H167</f>
        <v>2E-3</v>
      </c>
      <c r="AR167" s="136" t="s">
        <v>266</v>
      </c>
      <c r="AT167" s="136" t="s">
        <v>223</v>
      </c>
      <c r="AU167" s="136" t="s">
        <v>85</v>
      </c>
      <c r="AY167" s="13" t="s">
        <v>222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3" t="s">
        <v>85</v>
      </c>
      <c r="BK167" s="137">
        <f>ROUND(I167*H167,2)</f>
        <v>0</v>
      </c>
      <c r="BL167" s="13" t="s">
        <v>266</v>
      </c>
      <c r="BM167" s="136" t="s">
        <v>866</v>
      </c>
    </row>
    <row r="168" spans="2:65" s="1" customFormat="1" ht="19.5" x14ac:dyDescent="0.2">
      <c r="B168" s="28"/>
      <c r="D168" s="138" t="s">
        <v>229</v>
      </c>
      <c r="F168" s="139" t="s">
        <v>268</v>
      </c>
      <c r="I168" s="140"/>
      <c r="L168" s="28"/>
      <c r="M168" s="141"/>
      <c r="T168" s="52"/>
      <c r="AT168" s="13" t="s">
        <v>229</v>
      </c>
      <c r="AU168" s="13" t="s">
        <v>85</v>
      </c>
    </row>
    <row r="169" spans="2:65" s="1" customFormat="1" x14ac:dyDescent="0.2">
      <c r="B169" s="28"/>
      <c r="D169" s="142" t="s">
        <v>231</v>
      </c>
      <c r="F169" s="143" t="s">
        <v>500</v>
      </c>
      <c r="I169" s="140"/>
      <c r="L169" s="28"/>
      <c r="M169" s="141"/>
      <c r="T169" s="52"/>
      <c r="AT169" s="13" t="s">
        <v>231</v>
      </c>
      <c r="AU169" s="13" t="s">
        <v>85</v>
      </c>
    </row>
    <row r="170" spans="2:65" s="10" customFormat="1" ht="25.9" customHeight="1" x14ac:dyDescent="0.2">
      <c r="B170" s="113"/>
      <c r="D170" s="114" t="s">
        <v>76</v>
      </c>
      <c r="E170" s="115" t="s">
        <v>317</v>
      </c>
      <c r="F170" s="115" t="s">
        <v>318</v>
      </c>
      <c r="I170" s="116"/>
      <c r="J170" s="117">
        <f>BK170</f>
        <v>0</v>
      </c>
      <c r="L170" s="113"/>
      <c r="M170" s="118"/>
      <c r="P170" s="119">
        <f>SUM(P171:P208)</f>
        <v>0</v>
      </c>
      <c r="R170" s="119">
        <f>SUM(R171:R208)</f>
        <v>0.75140580000000001</v>
      </c>
      <c r="T170" s="120">
        <f>SUM(T171:T208)</f>
        <v>0.218559</v>
      </c>
      <c r="AR170" s="114" t="s">
        <v>87</v>
      </c>
      <c r="AT170" s="121" t="s">
        <v>76</v>
      </c>
      <c r="AU170" s="121" t="s">
        <v>77</v>
      </c>
      <c r="AY170" s="114" t="s">
        <v>222</v>
      </c>
      <c r="BK170" s="122">
        <f>SUM(BK171:BK208)</f>
        <v>0</v>
      </c>
    </row>
    <row r="171" spans="2:65" s="1" customFormat="1" ht="24.2" customHeight="1" x14ac:dyDescent="0.2">
      <c r="B171" s="123"/>
      <c r="C171" s="124" t="s">
        <v>304</v>
      </c>
      <c r="D171" s="124" t="s">
        <v>223</v>
      </c>
      <c r="E171" s="125" t="s">
        <v>319</v>
      </c>
      <c r="F171" s="126" t="s">
        <v>320</v>
      </c>
      <c r="G171" s="127" t="s">
        <v>226</v>
      </c>
      <c r="H171" s="128">
        <v>69.45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0</v>
      </c>
      <c r="R171" s="134">
        <f>Q171*H171</f>
        <v>0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867</v>
      </c>
    </row>
    <row r="172" spans="2:65" s="1" customFormat="1" ht="19.5" x14ac:dyDescent="0.2">
      <c r="B172" s="28"/>
      <c r="D172" s="138" t="s">
        <v>229</v>
      </c>
      <c r="F172" s="139" t="s">
        <v>322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502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24.2" customHeight="1" x14ac:dyDescent="0.2">
      <c r="B174" s="123"/>
      <c r="C174" s="124" t="s">
        <v>310</v>
      </c>
      <c r="D174" s="124" t="s">
        <v>223</v>
      </c>
      <c r="E174" s="125" t="s">
        <v>325</v>
      </c>
      <c r="F174" s="126" t="s">
        <v>326</v>
      </c>
      <c r="G174" s="127" t="s">
        <v>226</v>
      </c>
      <c r="H174" s="128">
        <v>69.45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3.0000000000000001E-5</v>
      </c>
      <c r="R174" s="134">
        <f>Q174*H174</f>
        <v>2.0835000000000003E-3</v>
      </c>
      <c r="S174" s="134">
        <v>0</v>
      </c>
      <c r="T174" s="135">
        <f>S174*H174</f>
        <v>0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868</v>
      </c>
    </row>
    <row r="175" spans="2:65" s="1" customFormat="1" ht="19.5" x14ac:dyDescent="0.2">
      <c r="B175" s="28"/>
      <c r="D175" s="138" t="s">
        <v>229</v>
      </c>
      <c r="F175" s="139" t="s">
        <v>328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504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33" customHeight="1" x14ac:dyDescent="0.2">
      <c r="B177" s="123"/>
      <c r="C177" s="124" t="s">
        <v>266</v>
      </c>
      <c r="D177" s="124" t="s">
        <v>223</v>
      </c>
      <c r="E177" s="125" t="s">
        <v>331</v>
      </c>
      <c r="F177" s="126" t="s">
        <v>332</v>
      </c>
      <c r="G177" s="127" t="s">
        <v>226</v>
      </c>
      <c r="H177" s="128">
        <v>69.45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7.5799999999999999E-3</v>
      </c>
      <c r="R177" s="134">
        <f>Q177*H177</f>
        <v>0.52643099999999998</v>
      </c>
      <c r="S177" s="134">
        <v>0</v>
      </c>
      <c r="T177" s="135">
        <f>S177*H177</f>
        <v>0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869</v>
      </c>
    </row>
    <row r="178" spans="2:65" s="1" customFormat="1" ht="29.25" x14ac:dyDescent="0.2">
      <c r="B178" s="28"/>
      <c r="D178" s="138" t="s">
        <v>229</v>
      </c>
      <c r="F178" s="139" t="s">
        <v>334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506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24.2" customHeight="1" x14ac:dyDescent="0.2">
      <c r="B180" s="123"/>
      <c r="C180" s="124" t="s">
        <v>324</v>
      </c>
      <c r="D180" s="124" t="s">
        <v>223</v>
      </c>
      <c r="E180" s="125" t="s">
        <v>337</v>
      </c>
      <c r="F180" s="126" t="s">
        <v>338</v>
      </c>
      <c r="G180" s="127" t="s">
        <v>226</v>
      </c>
      <c r="H180" s="128">
        <v>69.45</v>
      </c>
      <c r="I180" s="129"/>
      <c r="J180" s="130">
        <f>ROUND(I180*H180,2)</f>
        <v>0</v>
      </c>
      <c r="K180" s="131"/>
      <c r="L180" s="28"/>
      <c r="M180" s="132" t="s">
        <v>1</v>
      </c>
      <c r="N180" s="133" t="s">
        <v>42</v>
      </c>
      <c r="P180" s="134">
        <f>O180*H180</f>
        <v>0</v>
      </c>
      <c r="Q180" s="134">
        <v>0</v>
      </c>
      <c r="R180" s="134">
        <f>Q180*H180</f>
        <v>0</v>
      </c>
      <c r="S180" s="134">
        <v>3.0000000000000001E-3</v>
      </c>
      <c r="T180" s="135">
        <f>S180*H180</f>
        <v>0.20835000000000001</v>
      </c>
      <c r="AR180" s="136" t="s">
        <v>266</v>
      </c>
      <c r="AT180" s="136" t="s">
        <v>223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870</v>
      </c>
    </row>
    <row r="181" spans="2:65" s="1" customFormat="1" x14ac:dyDescent="0.2">
      <c r="B181" s="28"/>
      <c r="D181" s="138" t="s">
        <v>229</v>
      </c>
      <c r="F181" s="139" t="s">
        <v>340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" customFormat="1" x14ac:dyDescent="0.2">
      <c r="B182" s="28"/>
      <c r="D182" s="142" t="s">
        <v>231</v>
      </c>
      <c r="F182" s="143" t="s">
        <v>508</v>
      </c>
      <c r="I182" s="140"/>
      <c r="L182" s="28"/>
      <c r="M182" s="141"/>
      <c r="T182" s="52"/>
      <c r="AT182" s="13" t="s">
        <v>231</v>
      </c>
      <c r="AU182" s="13" t="s">
        <v>85</v>
      </c>
    </row>
    <row r="183" spans="2:65" s="1" customFormat="1" ht="16.5" customHeight="1" x14ac:dyDescent="0.2">
      <c r="B183" s="123"/>
      <c r="C183" s="124" t="s">
        <v>330</v>
      </c>
      <c r="D183" s="124" t="s">
        <v>223</v>
      </c>
      <c r="E183" s="125" t="s">
        <v>343</v>
      </c>
      <c r="F183" s="126" t="s">
        <v>344</v>
      </c>
      <c r="G183" s="127" t="s">
        <v>226</v>
      </c>
      <c r="H183" s="128">
        <v>69.45</v>
      </c>
      <c r="I183" s="129"/>
      <c r="J183" s="130">
        <f>ROUND(I183*H183,2)</f>
        <v>0</v>
      </c>
      <c r="K183" s="131"/>
      <c r="L183" s="28"/>
      <c r="M183" s="132" t="s">
        <v>1</v>
      </c>
      <c r="N183" s="133" t="s">
        <v>42</v>
      </c>
      <c r="P183" s="134">
        <f>O183*H183</f>
        <v>0</v>
      </c>
      <c r="Q183" s="134">
        <v>2.9999999999999997E-4</v>
      </c>
      <c r="R183" s="134">
        <f>Q183*H183</f>
        <v>2.0834999999999999E-2</v>
      </c>
      <c r="S183" s="134">
        <v>0</v>
      </c>
      <c r="T183" s="135">
        <f>S183*H183</f>
        <v>0</v>
      </c>
      <c r="AR183" s="136" t="s">
        <v>266</v>
      </c>
      <c r="AT183" s="136" t="s">
        <v>223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871</v>
      </c>
    </row>
    <row r="184" spans="2:65" s="1" customFormat="1" x14ac:dyDescent="0.2">
      <c r="B184" s="28"/>
      <c r="D184" s="138" t="s">
        <v>229</v>
      </c>
      <c r="F184" s="139" t="s">
        <v>346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" customFormat="1" x14ac:dyDescent="0.2">
      <c r="B185" s="28"/>
      <c r="D185" s="142" t="s">
        <v>231</v>
      </c>
      <c r="F185" s="143" t="s">
        <v>510</v>
      </c>
      <c r="I185" s="140"/>
      <c r="L185" s="28"/>
      <c r="M185" s="141"/>
      <c r="T185" s="52"/>
      <c r="AT185" s="13" t="s">
        <v>231</v>
      </c>
      <c r="AU185" s="13" t="s">
        <v>85</v>
      </c>
    </row>
    <row r="186" spans="2:65" s="1" customFormat="1" ht="49.15" customHeight="1" x14ac:dyDescent="0.2">
      <c r="B186" s="123"/>
      <c r="C186" s="151" t="s">
        <v>336</v>
      </c>
      <c r="D186" s="151" t="s">
        <v>277</v>
      </c>
      <c r="E186" s="152" t="s">
        <v>348</v>
      </c>
      <c r="F186" s="153" t="s">
        <v>349</v>
      </c>
      <c r="G186" s="154" t="s">
        <v>226</v>
      </c>
      <c r="H186" s="155">
        <v>76.394999999999996</v>
      </c>
      <c r="I186" s="156"/>
      <c r="J186" s="157">
        <f>ROUND(I186*H186,2)</f>
        <v>0</v>
      </c>
      <c r="K186" s="158"/>
      <c r="L186" s="159"/>
      <c r="M186" s="160" t="s">
        <v>1</v>
      </c>
      <c r="N186" s="161" t="s">
        <v>42</v>
      </c>
      <c r="P186" s="134">
        <f>O186*H186</f>
        <v>0</v>
      </c>
      <c r="Q186" s="134">
        <v>2.5999999999999999E-3</v>
      </c>
      <c r="R186" s="134">
        <f>Q186*H186</f>
        <v>0.19862699999999997</v>
      </c>
      <c r="S186" s="134">
        <v>0</v>
      </c>
      <c r="T186" s="135">
        <f>S186*H186</f>
        <v>0</v>
      </c>
      <c r="AR186" s="136" t="s">
        <v>280</v>
      </c>
      <c r="AT186" s="136" t="s">
        <v>277</v>
      </c>
      <c r="AU186" s="136" t="s">
        <v>85</v>
      </c>
      <c r="AY186" s="13" t="s">
        <v>222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3" t="s">
        <v>85</v>
      </c>
      <c r="BK186" s="137">
        <f>ROUND(I186*H186,2)</f>
        <v>0</v>
      </c>
      <c r="BL186" s="13" t="s">
        <v>266</v>
      </c>
      <c r="BM186" s="136" t="s">
        <v>872</v>
      </c>
    </row>
    <row r="187" spans="2:65" s="1" customFormat="1" ht="29.25" x14ac:dyDescent="0.2">
      <c r="B187" s="28"/>
      <c r="D187" s="138" t="s">
        <v>229</v>
      </c>
      <c r="F187" s="139" t="s">
        <v>349</v>
      </c>
      <c r="I187" s="140"/>
      <c r="L187" s="28"/>
      <c r="M187" s="141"/>
      <c r="T187" s="52"/>
      <c r="AT187" s="13" t="s">
        <v>229</v>
      </c>
      <c r="AU187" s="13" t="s">
        <v>85</v>
      </c>
    </row>
    <row r="188" spans="2:65" s="11" customFormat="1" x14ac:dyDescent="0.2">
      <c r="B188" s="144"/>
      <c r="D188" s="138" t="s">
        <v>252</v>
      </c>
      <c r="F188" s="145" t="s">
        <v>873</v>
      </c>
      <c r="H188" s="146">
        <v>76.394999999999996</v>
      </c>
      <c r="I188" s="147"/>
      <c r="L188" s="144"/>
      <c r="M188" s="148"/>
      <c r="T188" s="149"/>
      <c r="AT188" s="150" t="s">
        <v>252</v>
      </c>
      <c r="AU188" s="150" t="s">
        <v>85</v>
      </c>
      <c r="AV188" s="11" t="s">
        <v>87</v>
      </c>
      <c r="AW188" s="11" t="s">
        <v>3</v>
      </c>
      <c r="AX188" s="11" t="s">
        <v>85</v>
      </c>
      <c r="AY188" s="150" t="s">
        <v>222</v>
      </c>
    </row>
    <row r="189" spans="2:65" s="1" customFormat="1" ht="24.2" customHeight="1" x14ac:dyDescent="0.2">
      <c r="B189" s="123"/>
      <c r="C189" s="124" t="s">
        <v>342</v>
      </c>
      <c r="D189" s="124" t="s">
        <v>223</v>
      </c>
      <c r="E189" s="125" t="s">
        <v>353</v>
      </c>
      <c r="F189" s="126" t="s">
        <v>354</v>
      </c>
      <c r="G189" s="127" t="s">
        <v>355</v>
      </c>
      <c r="H189" s="128">
        <v>70</v>
      </c>
      <c r="I189" s="129"/>
      <c r="J189" s="130">
        <f>ROUND(I189*H189,2)</f>
        <v>0</v>
      </c>
      <c r="K189" s="131"/>
      <c r="L189" s="28"/>
      <c r="M189" s="132" t="s">
        <v>1</v>
      </c>
      <c r="N189" s="133" t="s">
        <v>42</v>
      </c>
      <c r="P189" s="134">
        <f>O189*H189</f>
        <v>0</v>
      </c>
      <c r="Q189" s="134">
        <v>0</v>
      </c>
      <c r="R189" s="134">
        <f>Q189*H189</f>
        <v>0</v>
      </c>
      <c r="S189" s="134">
        <v>0</v>
      </c>
      <c r="T189" s="135">
        <f>S189*H189</f>
        <v>0</v>
      </c>
      <c r="AR189" s="136" t="s">
        <v>266</v>
      </c>
      <c r="AT189" s="136" t="s">
        <v>223</v>
      </c>
      <c r="AU189" s="136" t="s">
        <v>85</v>
      </c>
      <c r="AY189" s="13" t="s">
        <v>222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3" t="s">
        <v>85</v>
      </c>
      <c r="BK189" s="137">
        <f>ROUND(I189*H189,2)</f>
        <v>0</v>
      </c>
      <c r="BL189" s="13" t="s">
        <v>266</v>
      </c>
      <c r="BM189" s="136" t="s">
        <v>874</v>
      </c>
    </row>
    <row r="190" spans="2:65" s="1" customFormat="1" x14ac:dyDescent="0.2">
      <c r="B190" s="28"/>
      <c r="D190" s="138" t="s">
        <v>229</v>
      </c>
      <c r="F190" s="139" t="s">
        <v>357</v>
      </c>
      <c r="I190" s="140"/>
      <c r="L190" s="28"/>
      <c r="M190" s="141"/>
      <c r="T190" s="52"/>
      <c r="AT190" s="13" t="s">
        <v>229</v>
      </c>
      <c r="AU190" s="13" t="s">
        <v>85</v>
      </c>
    </row>
    <row r="191" spans="2:65" s="1" customFormat="1" x14ac:dyDescent="0.2">
      <c r="B191" s="28"/>
      <c r="D191" s="142" t="s">
        <v>231</v>
      </c>
      <c r="F191" s="143" t="s">
        <v>358</v>
      </c>
      <c r="I191" s="140"/>
      <c r="L191" s="28"/>
      <c r="M191" s="141"/>
      <c r="T191" s="52"/>
      <c r="AT191" s="13" t="s">
        <v>231</v>
      </c>
      <c r="AU191" s="13" t="s">
        <v>85</v>
      </c>
    </row>
    <row r="192" spans="2:65" s="1" customFormat="1" ht="21.75" customHeight="1" x14ac:dyDescent="0.2">
      <c r="B192" s="123"/>
      <c r="C192" s="124" t="s">
        <v>7</v>
      </c>
      <c r="D192" s="124" t="s">
        <v>223</v>
      </c>
      <c r="E192" s="125" t="s">
        <v>360</v>
      </c>
      <c r="F192" s="126" t="s">
        <v>361</v>
      </c>
      <c r="G192" s="127" t="s">
        <v>355</v>
      </c>
      <c r="H192" s="128">
        <v>34.03</v>
      </c>
      <c r="I192" s="129"/>
      <c r="J192" s="130">
        <f>ROUND(I192*H192,2)</f>
        <v>0</v>
      </c>
      <c r="K192" s="131"/>
      <c r="L192" s="28"/>
      <c r="M192" s="132" t="s">
        <v>1</v>
      </c>
      <c r="N192" s="133" t="s">
        <v>42</v>
      </c>
      <c r="P192" s="134">
        <f>O192*H192</f>
        <v>0</v>
      </c>
      <c r="Q192" s="134">
        <v>0</v>
      </c>
      <c r="R192" s="134">
        <f>Q192*H192</f>
        <v>0</v>
      </c>
      <c r="S192" s="134">
        <v>2.9999999999999997E-4</v>
      </c>
      <c r="T192" s="135">
        <f>S192*H192</f>
        <v>1.0208999999999999E-2</v>
      </c>
      <c r="AR192" s="136" t="s">
        <v>266</v>
      </c>
      <c r="AT192" s="136" t="s">
        <v>223</v>
      </c>
      <c r="AU192" s="136" t="s">
        <v>85</v>
      </c>
      <c r="AY192" s="13" t="s">
        <v>222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13" t="s">
        <v>85</v>
      </c>
      <c r="BK192" s="137">
        <f>ROUND(I192*H192,2)</f>
        <v>0</v>
      </c>
      <c r="BL192" s="13" t="s">
        <v>266</v>
      </c>
      <c r="BM192" s="136" t="s">
        <v>875</v>
      </c>
    </row>
    <row r="193" spans="2:65" s="1" customFormat="1" x14ac:dyDescent="0.2">
      <c r="B193" s="28"/>
      <c r="D193" s="138" t="s">
        <v>229</v>
      </c>
      <c r="F193" s="139" t="s">
        <v>363</v>
      </c>
      <c r="I193" s="140"/>
      <c r="L193" s="28"/>
      <c r="M193" s="141"/>
      <c r="T193" s="52"/>
      <c r="AT193" s="13" t="s">
        <v>229</v>
      </c>
      <c r="AU193" s="13" t="s">
        <v>85</v>
      </c>
    </row>
    <row r="194" spans="2:65" s="1" customFormat="1" x14ac:dyDescent="0.2">
      <c r="B194" s="28"/>
      <c r="D194" s="142" t="s">
        <v>231</v>
      </c>
      <c r="F194" s="143" t="s">
        <v>515</v>
      </c>
      <c r="I194" s="140"/>
      <c r="L194" s="28"/>
      <c r="M194" s="141"/>
      <c r="T194" s="52"/>
      <c r="AT194" s="13" t="s">
        <v>231</v>
      </c>
      <c r="AU194" s="13" t="s">
        <v>85</v>
      </c>
    </row>
    <row r="195" spans="2:65" s="1" customFormat="1" ht="16.5" customHeight="1" x14ac:dyDescent="0.2">
      <c r="B195" s="123"/>
      <c r="C195" s="124" t="s">
        <v>352</v>
      </c>
      <c r="D195" s="124" t="s">
        <v>223</v>
      </c>
      <c r="E195" s="125" t="s">
        <v>366</v>
      </c>
      <c r="F195" s="126" t="s">
        <v>367</v>
      </c>
      <c r="G195" s="127" t="s">
        <v>355</v>
      </c>
      <c r="H195" s="128">
        <v>34.03</v>
      </c>
      <c r="I195" s="129"/>
      <c r="J195" s="130">
        <f>ROUND(I195*H195,2)</f>
        <v>0</v>
      </c>
      <c r="K195" s="131"/>
      <c r="L195" s="28"/>
      <c r="M195" s="132" t="s">
        <v>1</v>
      </c>
      <c r="N195" s="133" t="s">
        <v>42</v>
      </c>
      <c r="P195" s="134">
        <f>O195*H195</f>
        <v>0</v>
      </c>
      <c r="Q195" s="134">
        <v>1.0000000000000001E-5</v>
      </c>
      <c r="R195" s="134">
        <f>Q195*H195</f>
        <v>3.4030000000000003E-4</v>
      </c>
      <c r="S195" s="134">
        <v>0</v>
      </c>
      <c r="T195" s="135">
        <f>S195*H195</f>
        <v>0</v>
      </c>
      <c r="AR195" s="136" t="s">
        <v>266</v>
      </c>
      <c r="AT195" s="136" t="s">
        <v>223</v>
      </c>
      <c r="AU195" s="136" t="s">
        <v>85</v>
      </c>
      <c r="AY195" s="13" t="s">
        <v>222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13" t="s">
        <v>85</v>
      </c>
      <c r="BK195" s="137">
        <f>ROUND(I195*H195,2)</f>
        <v>0</v>
      </c>
      <c r="BL195" s="13" t="s">
        <v>266</v>
      </c>
      <c r="BM195" s="136" t="s">
        <v>876</v>
      </c>
    </row>
    <row r="196" spans="2:65" s="1" customFormat="1" x14ac:dyDescent="0.2">
      <c r="B196" s="28"/>
      <c r="D196" s="138" t="s">
        <v>229</v>
      </c>
      <c r="F196" s="139" t="s">
        <v>369</v>
      </c>
      <c r="I196" s="140"/>
      <c r="L196" s="28"/>
      <c r="M196" s="141"/>
      <c r="T196" s="52"/>
      <c r="AT196" s="13" t="s">
        <v>229</v>
      </c>
      <c r="AU196" s="13" t="s">
        <v>85</v>
      </c>
    </row>
    <row r="197" spans="2:65" s="1" customFormat="1" x14ac:dyDescent="0.2">
      <c r="B197" s="28"/>
      <c r="D197" s="142" t="s">
        <v>231</v>
      </c>
      <c r="F197" s="143" t="s">
        <v>517</v>
      </c>
      <c r="I197" s="140"/>
      <c r="L197" s="28"/>
      <c r="M197" s="141"/>
      <c r="T197" s="52"/>
      <c r="AT197" s="13" t="s">
        <v>231</v>
      </c>
      <c r="AU197" s="13" t="s">
        <v>85</v>
      </c>
    </row>
    <row r="198" spans="2:65" s="1" customFormat="1" ht="16.5" customHeight="1" x14ac:dyDescent="0.2">
      <c r="B198" s="123"/>
      <c r="C198" s="151" t="s">
        <v>359</v>
      </c>
      <c r="D198" s="151" t="s">
        <v>277</v>
      </c>
      <c r="E198" s="152" t="s">
        <v>372</v>
      </c>
      <c r="F198" s="153" t="s">
        <v>373</v>
      </c>
      <c r="G198" s="154" t="s">
        <v>355</v>
      </c>
      <c r="H198" s="155">
        <v>34.710999999999999</v>
      </c>
      <c r="I198" s="156"/>
      <c r="J198" s="157">
        <f>ROUND(I198*H198,2)</f>
        <v>0</v>
      </c>
      <c r="K198" s="158"/>
      <c r="L198" s="159"/>
      <c r="M198" s="160" t="s">
        <v>1</v>
      </c>
      <c r="N198" s="161" t="s">
        <v>42</v>
      </c>
      <c r="P198" s="134">
        <f>O198*H198</f>
        <v>0</v>
      </c>
      <c r="Q198" s="134">
        <v>8.0000000000000007E-5</v>
      </c>
      <c r="R198" s="134">
        <f>Q198*H198</f>
        <v>2.7768800000000002E-3</v>
      </c>
      <c r="S198" s="134">
        <v>0</v>
      </c>
      <c r="T198" s="135">
        <f>S198*H198</f>
        <v>0</v>
      </c>
      <c r="AR198" s="136" t="s">
        <v>280</v>
      </c>
      <c r="AT198" s="136" t="s">
        <v>277</v>
      </c>
      <c r="AU198" s="136" t="s">
        <v>85</v>
      </c>
      <c r="AY198" s="13" t="s">
        <v>222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13" t="s">
        <v>85</v>
      </c>
      <c r="BK198" s="137">
        <f>ROUND(I198*H198,2)</f>
        <v>0</v>
      </c>
      <c r="BL198" s="13" t="s">
        <v>266</v>
      </c>
      <c r="BM198" s="136" t="s">
        <v>877</v>
      </c>
    </row>
    <row r="199" spans="2:65" s="1" customFormat="1" x14ac:dyDescent="0.2">
      <c r="B199" s="28"/>
      <c r="D199" s="138" t="s">
        <v>229</v>
      </c>
      <c r="F199" s="139" t="s">
        <v>373</v>
      </c>
      <c r="I199" s="140"/>
      <c r="L199" s="28"/>
      <c r="M199" s="141"/>
      <c r="T199" s="52"/>
      <c r="AT199" s="13" t="s">
        <v>229</v>
      </c>
      <c r="AU199" s="13" t="s">
        <v>85</v>
      </c>
    </row>
    <row r="200" spans="2:65" s="11" customFormat="1" x14ac:dyDescent="0.2">
      <c r="B200" s="144"/>
      <c r="D200" s="138" t="s">
        <v>252</v>
      </c>
      <c r="F200" s="145" t="s">
        <v>878</v>
      </c>
      <c r="H200" s="146">
        <v>34.710999999999999</v>
      </c>
      <c r="I200" s="147"/>
      <c r="L200" s="144"/>
      <c r="M200" s="148"/>
      <c r="T200" s="149"/>
      <c r="AT200" s="150" t="s">
        <v>252</v>
      </c>
      <c r="AU200" s="150" t="s">
        <v>85</v>
      </c>
      <c r="AV200" s="11" t="s">
        <v>87</v>
      </c>
      <c r="AW200" s="11" t="s">
        <v>3</v>
      </c>
      <c r="AX200" s="11" t="s">
        <v>85</v>
      </c>
      <c r="AY200" s="150" t="s">
        <v>222</v>
      </c>
    </row>
    <row r="201" spans="2:65" s="1" customFormat="1" ht="16.5" customHeight="1" x14ac:dyDescent="0.2">
      <c r="B201" s="123"/>
      <c r="C201" s="124" t="s">
        <v>365</v>
      </c>
      <c r="D201" s="124" t="s">
        <v>223</v>
      </c>
      <c r="E201" s="125" t="s">
        <v>377</v>
      </c>
      <c r="F201" s="126" t="s">
        <v>378</v>
      </c>
      <c r="G201" s="127" t="s">
        <v>355</v>
      </c>
      <c r="H201" s="128">
        <v>1.8</v>
      </c>
      <c r="I201" s="129"/>
      <c r="J201" s="130">
        <f>ROUND(I201*H201,2)</f>
        <v>0</v>
      </c>
      <c r="K201" s="131"/>
      <c r="L201" s="28"/>
      <c r="M201" s="132" t="s">
        <v>1</v>
      </c>
      <c r="N201" s="133" t="s">
        <v>42</v>
      </c>
      <c r="P201" s="134">
        <f>O201*H201</f>
        <v>0</v>
      </c>
      <c r="Q201" s="134">
        <v>0</v>
      </c>
      <c r="R201" s="134">
        <f>Q201*H201</f>
        <v>0</v>
      </c>
      <c r="S201" s="134">
        <v>0</v>
      </c>
      <c r="T201" s="135">
        <f>S201*H201</f>
        <v>0</v>
      </c>
      <c r="AR201" s="136" t="s">
        <v>266</v>
      </c>
      <c r="AT201" s="136" t="s">
        <v>223</v>
      </c>
      <c r="AU201" s="136" t="s">
        <v>85</v>
      </c>
      <c r="AY201" s="13" t="s">
        <v>222</v>
      </c>
      <c r="BE201" s="137">
        <f>IF(N201="základní",J201,0)</f>
        <v>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13" t="s">
        <v>85</v>
      </c>
      <c r="BK201" s="137">
        <f>ROUND(I201*H201,2)</f>
        <v>0</v>
      </c>
      <c r="BL201" s="13" t="s">
        <v>266</v>
      </c>
      <c r="BM201" s="136" t="s">
        <v>879</v>
      </c>
    </row>
    <row r="202" spans="2:65" s="1" customFormat="1" x14ac:dyDescent="0.2">
      <c r="B202" s="28"/>
      <c r="D202" s="138" t="s">
        <v>229</v>
      </c>
      <c r="F202" s="139" t="s">
        <v>380</v>
      </c>
      <c r="I202" s="140"/>
      <c r="L202" s="28"/>
      <c r="M202" s="141"/>
      <c r="T202" s="52"/>
      <c r="AT202" s="13" t="s">
        <v>229</v>
      </c>
      <c r="AU202" s="13" t="s">
        <v>85</v>
      </c>
    </row>
    <row r="203" spans="2:65" s="1" customFormat="1" ht="16.5" customHeight="1" x14ac:dyDescent="0.2">
      <c r="B203" s="123"/>
      <c r="C203" s="151" t="s">
        <v>371</v>
      </c>
      <c r="D203" s="151" t="s">
        <v>277</v>
      </c>
      <c r="E203" s="152" t="s">
        <v>383</v>
      </c>
      <c r="F203" s="153" t="s">
        <v>384</v>
      </c>
      <c r="G203" s="154" t="s">
        <v>355</v>
      </c>
      <c r="H203" s="155">
        <v>1.8360000000000001</v>
      </c>
      <c r="I203" s="156"/>
      <c r="J203" s="157">
        <f>ROUND(I203*H203,2)</f>
        <v>0</v>
      </c>
      <c r="K203" s="158"/>
      <c r="L203" s="159"/>
      <c r="M203" s="160" t="s">
        <v>1</v>
      </c>
      <c r="N203" s="161" t="s">
        <v>42</v>
      </c>
      <c r="P203" s="134">
        <f>O203*H203</f>
        <v>0</v>
      </c>
      <c r="Q203" s="134">
        <v>1.7000000000000001E-4</v>
      </c>
      <c r="R203" s="134">
        <f>Q203*H203</f>
        <v>3.1212000000000004E-4</v>
      </c>
      <c r="S203" s="134">
        <v>0</v>
      </c>
      <c r="T203" s="135">
        <f>S203*H203</f>
        <v>0</v>
      </c>
      <c r="AR203" s="136" t="s">
        <v>280</v>
      </c>
      <c r="AT203" s="136" t="s">
        <v>277</v>
      </c>
      <c r="AU203" s="136" t="s">
        <v>85</v>
      </c>
      <c r="AY203" s="13" t="s">
        <v>222</v>
      </c>
      <c r="BE203" s="137">
        <f>IF(N203="základní",J203,0)</f>
        <v>0</v>
      </c>
      <c r="BF203" s="137">
        <f>IF(N203="snížená",J203,0)</f>
        <v>0</v>
      </c>
      <c r="BG203" s="137">
        <f>IF(N203="zákl. přenesená",J203,0)</f>
        <v>0</v>
      </c>
      <c r="BH203" s="137">
        <f>IF(N203="sníž. přenesená",J203,0)</f>
        <v>0</v>
      </c>
      <c r="BI203" s="137">
        <f>IF(N203="nulová",J203,0)</f>
        <v>0</v>
      </c>
      <c r="BJ203" s="13" t="s">
        <v>85</v>
      </c>
      <c r="BK203" s="137">
        <f>ROUND(I203*H203,2)</f>
        <v>0</v>
      </c>
      <c r="BL203" s="13" t="s">
        <v>266</v>
      </c>
      <c r="BM203" s="136" t="s">
        <v>880</v>
      </c>
    </row>
    <row r="204" spans="2:65" s="1" customFormat="1" x14ac:dyDescent="0.2">
      <c r="B204" s="28"/>
      <c r="D204" s="138" t="s">
        <v>229</v>
      </c>
      <c r="F204" s="139" t="s">
        <v>384</v>
      </c>
      <c r="I204" s="140"/>
      <c r="L204" s="28"/>
      <c r="M204" s="141"/>
      <c r="T204" s="52"/>
      <c r="AT204" s="13" t="s">
        <v>229</v>
      </c>
      <c r="AU204" s="13" t="s">
        <v>85</v>
      </c>
    </row>
    <row r="205" spans="2:65" s="11" customFormat="1" x14ac:dyDescent="0.2">
      <c r="B205" s="144"/>
      <c r="D205" s="138" t="s">
        <v>252</v>
      </c>
      <c r="F205" s="145" t="s">
        <v>881</v>
      </c>
      <c r="H205" s="146">
        <v>1.8360000000000001</v>
      </c>
      <c r="I205" s="147"/>
      <c r="L205" s="144"/>
      <c r="M205" s="148"/>
      <c r="T205" s="149"/>
      <c r="AT205" s="150" t="s">
        <v>252</v>
      </c>
      <c r="AU205" s="150" t="s">
        <v>85</v>
      </c>
      <c r="AV205" s="11" t="s">
        <v>87</v>
      </c>
      <c r="AW205" s="11" t="s">
        <v>3</v>
      </c>
      <c r="AX205" s="11" t="s">
        <v>85</v>
      </c>
      <c r="AY205" s="150" t="s">
        <v>222</v>
      </c>
    </row>
    <row r="206" spans="2:65" s="1" customFormat="1" ht="24.2" customHeight="1" x14ac:dyDescent="0.2">
      <c r="B206" s="123"/>
      <c r="C206" s="124" t="s">
        <v>376</v>
      </c>
      <c r="D206" s="124" t="s">
        <v>223</v>
      </c>
      <c r="E206" s="125" t="s">
        <v>388</v>
      </c>
      <c r="F206" s="126" t="s">
        <v>389</v>
      </c>
      <c r="G206" s="127" t="s">
        <v>313</v>
      </c>
      <c r="H206" s="162"/>
      <c r="I206" s="129"/>
      <c r="J206" s="130">
        <f>ROUND(I206*H206,2)</f>
        <v>0</v>
      </c>
      <c r="K206" s="131"/>
      <c r="L206" s="28"/>
      <c r="M206" s="132" t="s">
        <v>1</v>
      </c>
      <c r="N206" s="133" t="s">
        <v>42</v>
      </c>
      <c r="P206" s="134">
        <f>O206*H206</f>
        <v>0</v>
      </c>
      <c r="Q206" s="134">
        <v>0</v>
      </c>
      <c r="R206" s="134">
        <f>Q206*H206</f>
        <v>0</v>
      </c>
      <c r="S206" s="134">
        <v>0</v>
      </c>
      <c r="T206" s="135">
        <f>S206*H206</f>
        <v>0</v>
      </c>
      <c r="AR206" s="136" t="s">
        <v>266</v>
      </c>
      <c r="AT206" s="136" t="s">
        <v>223</v>
      </c>
      <c r="AU206" s="136" t="s">
        <v>85</v>
      </c>
      <c r="AY206" s="13" t="s">
        <v>222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13" t="s">
        <v>85</v>
      </c>
      <c r="BK206" s="137">
        <f>ROUND(I206*H206,2)</f>
        <v>0</v>
      </c>
      <c r="BL206" s="13" t="s">
        <v>266</v>
      </c>
      <c r="BM206" s="136" t="s">
        <v>882</v>
      </c>
    </row>
    <row r="207" spans="2:65" s="1" customFormat="1" ht="29.25" x14ac:dyDescent="0.2">
      <c r="B207" s="28"/>
      <c r="D207" s="138" t="s">
        <v>229</v>
      </c>
      <c r="F207" s="139" t="s">
        <v>391</v>
      </c>
      <c r="I207" s="140"/>
      <c r="L207" s="28"/>
      <c r="M207" s="141"/>
      <c r="T207" s="52"/>
      <c r="AT207" s="13" t="s">
        <v>229</v>
      </c>
      <c r="AU207" s="13" t="s">
        <v>85</v>
      </c>
    </row>
    <row r="208" spans="2:65" s="1" customFormat="1" x14ac:dyDescent="0.2">
      <c r="B208" s="28"/>
      <c r="D208" s="142" t="s">
        <v>231</v>
      </c>
      <c r="F208" s="143" t="s">
        <v>525</v>
      </c>
      <c r="I208" s="140"/>
      <c r="L208" s="28"/>
      <c r="M208" s="141"/>
      <c r="T208" s="52"/>
      <c r="AT208" s="13" t="s">
        <v>231</v>
      </c>
      <c r="AU208" s="13" t="s">
        <v>85</v>
      </c>
    </row>
    <row r="209" spans="2:65" s="10" customFormat="1" ht="25.9" customHeight="1" x14ac:dyDescent="0.2">
      <c r="B209" s="113"/>
      <c r="D209" s="114" t="s">
        <v>76</v>
      </c>
      <c r="E209" s="115" t="s">
        <v>414</v>
      </c>
      <c r="F209" s="115" t="s">
        <v>415</v>
      </c>
      <c r="I209" s="116"/>
      <c r="J209" s="117">
        <f>BK209</f>
        <v>0</v>
      </c>
      <c r="L209" s="113"/>
      <c r="M209" s="118"/>
      <c r="P209" s="119">
        <f>SUM(P210:P227)</f>
        <v>0</v>
      </c>
      <c r="R209" s="119">
        <f>SUM(R210:R227)</f>
        <v>0.2246853</v>
      </c>
      <c r="T209" s="120">
        <f>SUM(T210:T227)</f>
        <v>2.9072100000000003E-2</v>
      </c>
      <c r="AR209" s="114" t="s">
        <v>87</v>
      </c>
      <c r="AT209" s="121" t="s">
        <v>76</v>
      </c>
      <c r="AU209" s="121" t="s">
        <v>77</v>
      </c>
      <c r="AY209" s="114" t="s">
        <v>222</v>
      </c>
      <c r="BK209" s="122">
        <f>SUM(BK210:BK227)</f>
        <v>0</v>
      </c>
    </row>
    <row r="210" spans="2:65" s="1" customFormat="1" ht="16.5" customHeight="1" x14ac:dyDescent="0.2">
      <c r="B210" s="123"/>
      <c r="C210" s="124" t="s">
        <v>382</v>
      </c>
      <c r="D210" s="124" t="s">
        <v>223</v>
      </c>
      <c r="E210" s="125" t="s">
        <v>416</v>
      </c>
      <c r="F210" s="126" t="s">
        <v>417</v>
      </c>
      <c r="G210" s="127" t="s">
        <v>226</v>
      </c>
      <c r="H210" s="128">
        <v>87.06</v>
      </c>
      <c r="I210" s="129"/>
      <c r="J210" s="130">
        <f>ROUND(I210*H210,2)</f>
        <v>0</v>
      </c>
      <c r="K210" s="131"/>
      <c r="L210" s="28"/>
      <c r="M210" s="132" t="s">
        <v>1</v>
      </c>
      <c r="N210" s="133" t="s">
        <v>42</v>
      </c>
      <c r="P210" s="134">
        <f>O210*H210</f>
        <v>0</v>
      </c>
      <c r="Q210" s="134">
        <v>1E-3</v>
      </c>
      <c r="R210" s="134">
        <f>Q210*H210</f>
        <v>8.7059999999999998E-2</v>
      </c>
      <c r="S210" s="134">
        <v>3.1E-4</v>
      </c>
      <c r="T210" s="135">
        <f>S210*H210</f>
        <v>2.6988600000000001E-2</v>
      </c>
      <c r="AR210" s="136" t="s">
        <v>266</v>
      </c>
      <c r="AT210" s="136" t="s">
        <v>223</v>
      </c>
      <c r="AU210" s="136" t="s">
        <v>85</v>
      </c>
      <c r="AY210" s="13" t="s">
        <v>222</v>
      </c>
      <c r="BE210" s="137">
        <f>IF(N210="základní",J210,0)</f>
        <v>0</v>
      </c>
      <c r="BF210" s="137">
        <f>IF(N210="snížená",J210,0)</f>
        <v>0</v>
      </c>
      <c r="BG210" s="137">
        <f>IF(N210="zákl. přenesená",J210,0)</f>
        <v>0</v>
      </c>
      <c r="BH210" s="137">
        <f>IF(N210="sníž. přenesená",J210,0)</f>
        <v>0</v>
      </c>
      <c r="BI210" s="137">
        <f>IF(N210="nulová",J210,0)</f>
        <v>0</v>
      </c>
      <c r="BJ210" s="13" t="s">
        <v>85</v>
      </c>
      <c r="BK210" s="137">
        <f>ROUND(I210*H210,2)</f>
        <v>0</v>
      </c>
      <c r="BL210" s="13" t="s">
        <v>266</v>
      </c>
      <c r="BM210" s="136" t="s">
        <v>883</v>
      </c>
    </row>
    <row r="211" spans="2:65" s="1" customFormat="1" x14ac:dyDescent="0.2">
      <c r="B211" s="28"/>
      <c r="D211" s="138" t="s">
        <v>229</v>
      </c>
      <c r="F211" s="139" t="s">
        <v>419</v>
      </c>
      <c r="I211" s="140"/>
      <c r="L211" s="28"/>
      <c r="M211" s="141"/>
      <c r="T211" s="52"/>
      <c r="AT211" s="13" t="s">
        <v>229</v>
      </c>
      <c r="AU211" s="13" t="s">
        <v>85</v>
      </c>
    </row>
    <row r="212" spans="2:65" s="1" customFormat="1" x14ac:dyDescent="0.2">
      <c r="B212" s="28"/>
      <c r="D212" s="142" t="s">
        <v>231</v>
      </c>
      <c r="F212" s="143" t="s">
        <v>527</v>
      </c>
      <c r="I212" s="140"/>
      <c r="L212" s="28"/>
      <c r="M212" s="141"/>
      <c r="T212" s="52"/>
      <c r="AT212" s="13" t="s">
        <v>231</v>
      </c>
      <c r="AU212" s="13" t="s">
        <v>85</v>
      </c>
    </row>
    <row r="213" spans="2:65" s="1" customFormat="1" ht="24.2" customHeight="1" x14ac:dyDescent="0.2">
      <c r="B213" s="123"/>
      <c r="C213" s="124" t="s">
        <v>387</v>
      </c>
      <c r="D213" s="124" t="s">
        <v>223</v>
      </c>
      <c r="E213" s="125" t="s">
        <v>422</v>
      </c>
      <c r="F213" s="126" t="s">
        <v>423</v>
      </c>
      <c r="G213" s="127" t="s">
        <v>226</v>
      </c>
      <c r="H213" s="128">
        <v>87.06</v>
      </c>
      <c r="I213" s="129"/>
      <c r="J213" s="130">
        <f>ROUND(I213*H213,2)</f>
        <v>0</v>
      </c>
      <c r="K213" s="131"/>
      <c r="L213" s="28"/>
      <c r="M213" s="132" t="s">
        <v>1</v>
      </c>
      <c r="N213" s="133" t="s">
        <v>42</v>
      </c>
      <c r="P213" s="134">
        <f>O213*H213</f>
        <v>0</v>
      </c>
      <c r="Q213" s="134">
        <v>0</v>
      </c>
      <c r="R213" s="134">
        <f>Q213*H213</f>
        <v>0</v>
      </c>
      <c r="S213" s="134">
        <v>0</v>
      </c>
      <c r="T213" s="135">
        <f>S213*H213</f>
        <v>0</v>
      </c>
      <c r="AR213" s="136" t="s">
        <v>266</v>
      </c>
      <c r="AT213" s="136" t="s">
        <v>223</v>
      </c>
      <c r="AU213" s="136" t="s">
        <v>85</v>
      </c>
      <c r="AY213" s="13" t="s">
        <v>222</v>
      </c>
      <c r="BE213" s="137">
        <f>IF(N213="základní",J213,0)</f>
        <v>0</v>
      </c>
      <c r="BF213" s="137">
        <f>IF(N213="snížená",J213,0)</f>
        <v>0</v>
      </c>
      <c r="BG213" s="137">
        <f>IF(N213="zákl. přenesená",J213,0)</f>
        <v>0</v>
      </c>
      <c r="BH213" s="137">
        <f>IF(N213="sníž. přenesená",J213,0)</f>
        <v>0</v>
      </c>
      <c r="BI213" s="137">
        <f>IF(N213="nulová",J213,0)</f>
        <v>0</v>
      </c>
      <c r="BJ213" s="13" t="s">
        <v>85</v>
      </c>
      <c r="BK213" s="137">
        <f>ROUND(I213*H213,2)</f>
        <v>0</v>
      </c>
      <c r="BL213" s="13" t="s">
        <v>266</v>
      </c>
      <c r="BM213" s="136" t="s">
        <v>884</v>
      </c>
    </row>
    <row r="214" spans="2:65" s="1" customFormat="1" ht="19.5" x14ac:dyDescent="0.2">
      <c r="B214" s="28"/>
      <c r="D214" s="138" t="s">
        <v>229</v>
      </c>
      <c r="F214" s="139" t="s">
        <v>425</v>
      </c>
      <c r="I214" s="140"/>
      <c r="L214" s="28"/>
      <c r="M214" s="141"/>
      <c r="T214" s="52"/>
      <c r="AT214" s="13" t="s">
        <v>229</v>
      </c>
      <c r="AU214" s="13" t="s">
        <v>85</v>
      </c>
    </row>
    <row r="215" spans="2:65" s="1" customFormat="1" x14ac:dyDescent="0.2">
      <c r="B215" s="28"/>
      <c r="D215" s="142" t="s">
        <v>231</v>
      </c>
      <c r="F215" s="143" t="s">
        <v>529</v>
      </c>
      <c r="I215" s="140"/>
      <c r="L215" s="28"/>
      <c r="M215" s="141"/>
      <c r="T215" s="52"/>
      <c r="AT215" s="13" t="s">
        <v>231</v>
      </c>
      <c r="AU215" s="13" t="s">
        <v>85</v>
      </c>
    </row>
    <row r="216" spans="2:65" s="1" customFormat="1" ht="16.5" customHeight="1" x14ac:dyDescent="0.2">
      <c r="B216" s="123"/>
      <c r="C216" s="124" t="s">
        <v>395</v>
      </c>
      <c r="D216" s="124" t="s">
        <v>223</v>
      </c>
      <c r="E216" s="125" t="s">
        <v>428</v>
      </c>
      <c r="F216" s="126" t="s">
        <v>429</v>
      </c>
      <c r="G216" s="127" t="s">
        <v>226</v>
      </c>
      <c r="H216" s="128">
        <v>69.45</v>
      </c>
      <c r="I216" s="129"/>
      <c r="J216" s="130">
        <f>ROUND(I216*H216,2)</f>
        <v>0</v>
      </c>
      <c r="K216" s="131"/>
      <c r="L216" s="28"/>
      <c r="M216" s="132" t="s">
        <v>1</v>
      </c>
      <c r="N216" s="133" t="s">
        <v>42</v>
      </c>
      <c r="P216" s="134">
        <f>O216*H216</f>
        <v>0</v>
      </c>
      <c r="Q216" s="134">
        <v>0</v>
      </c>
      <c r="R216" s="134">
        <f>Q216*H216</f>
        <v>0</v>
      </c>
      <c r="S216" s="134">
        <v>3.0000000000000001E-5</v>
      </c>
      <c r="T216" s="135">
        <f>S216*H216</f>
        <v>2.0835000000000003E-3</v>
      </c>
      <c r="AR216" s="136" t="s">
        <v>266</v>
      </c>
      <c r="AT216" s="136" t="s">
        <v>223</v>
      </c>
      <c r="AU216" s="136" t="s">
        <v>85</v>
      </c>
      <c r="AY216" s="13" t="s">
        <v>222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13" t="s">
        <v>85</v>
      </c>
      <c r="BK216" s="137">
        <f>ROUND(I216*H216,2)</f>
        <v>0</v>
      </c>
      <c r="BL216" s="13" t="s">
        <v>266</v>
      </c>
      <c r="BM216" s="136" t="s">
        <v>885</v>
      </c>
    </row>
    <row r="217" spans="2:65" s="1" customFormat="1" ht="19.5" x14ac:dyDescent="0.2">
      <c r="B217" s="28"/>
      <c r="D217" s="138" t="s">
        <v>229</v>
      </c>
      <c r="F217" s="139" t="s">
        <v>431</v>
      </c>
      <c r="I217" s="140"/>
      <c r="L217" s="28"/>
      <c r="M217" s="141"/>
      <c r="T217" s="52"/>
      <c r="AT217" s="13" t="s">
        <v>229</v>
      </c>
      <c r="AU217" s="13" t="s">
        <v>85</v>
      </c>
    </row>
    <row r="218" spans="2:65" s="1" customFormat="1" x14ac:dyDescent="0.2">
      <c r="B218" s="28"/>
      <c r="D218" s="142" t="s">
        <v>231</v>
      </c>
      <c r="F218" s="143" t="s">
        <v>432</v>
      </c>
      <c r="I218" s="140"/>
      <c r="L218" s="28"/>
      <c r="M218" s="141"/>
      <c r="T218" s="52"/>
      <c r="AT218" s="13" t="s">
        <v>231</v>
      </c>
      <c r="AU218" s="13" t="s">
        <v>85</v>
      </c>
    </row>
    <row r="219" spans="2:65" s="1" customFormat="1" ht="16.5" customHeight="1" x14ac:dyDescent="0.2">
      <c r="B219" s="123"/>
      <c r="C219" s="151" t="s">
        <v>402</v>
      </c>
      <c r="D219" s="151" t="s">
        <v>277</v>
      </c>
      <c r="E219" s="152" t="s">
        <v>434</v>
      </c>
      <c r="F219" s="153" t="s">
        <v>435</v>
      </c>
      <c r="G219" s="154" t="s">
        <v>226</v>
      </c>
      <c r="H219" s="155">
        <v>72.923000000000002</v>
      </c>
      <c r="I219" s="156"/>
      <c r="J219" s="157">
        <f>ROUND(I219*H219,2)</f>
        <v>0</v>
      </c>
      <c r="K219" s="158"/>
      <c r="L219" s="159"/>
      <c r="M219" s="160" t="s">
        <v>1</v>
      </c>
      <c r="N219" s="161" t="s">
        <v>42</v>
      </c>
      <c r="P219" s="134">
        <f>O219*H219</f>
        <v>0</v>
      </c>
      <c r="Q219" s="134">
        <v>8.9999999999999998E-4</v>
      </c>
      <c r="R219" s="134">
        <f>Q219*H219</f>
        <v>6.56307E-2</v>
      </c>
      <c r="S219" s="134">
        <v>0</v>
      </c>
      <c r="T219" s="135">
        <f>S219*H219</f>
        <v>0</v>
      </c>
      <c r="AR219" s="136" t="s">
        <v>280</v>
      </c>
      <c r="AT219" s="136" t="s">
        <v>277</v>
      </c>
      <c r="AU219" s="136" t="s">
        <v>85</v>
      </c>
      <c r="AY219" s="13" t="s">
        <v>222</v>
      </c>
      <c r="BE219" s="137">
        <f>IF(N219="základní",J219,0)</f>
        <v>0</v>
      </c>
      <c r="BF219" s="137">
        <f>IF(N219="snížená",J219,0)</f>
        <v>0</v>
      </c>
      <c r="BG219" s="137">
        <f>IF(N219="zákl. přenesená",J219,0)</f>
        <v>0</v>
      </c>
      <c r="BH219" s="137">
        <f>IF(N219="sníž. přenesená",J219,0)</f>
        <v>0</v>
      </c>
      <c r="BI219" s="137">
        <f>IF(N219="nulová",J219,0)</f>
        <v>0</v>
      </c>
      <c r="BJ219" s="13" t="s">
        <v>85</v>
      </c>
      <c r="BK219" s="137">
        <f>ROUND(I219*H219,2)</f>
        <v>0</v>
      </c>
      <c r="BL219" s="13" t="s">
        <v>266</v>
      </c>
      <c r="BM219" s="136" t="s">
        <v>886</v>
      </c>
    </row>
    <row r="220" spans="2:65" s="1" customFormat="1" x14ac:dyDescent="0.2">
      <c r="B220" s="28"/>
      <c r="D220" s="138" t="s">
        <v>229</v>
      </c>
      <c r="F220" s="139" t="s">
        <v>435</v>
      </c>
      <c r="I220" s="140"/>
      <c r="L220" s="28"/>
      <c r="M220" s="141"/>
      <c r="T220" s="52"/>
      <c r="AT220" s="13" t="s">
        <v>229</v>
      </c>
      <c r="AU220" s="13" t="s">
        <v>85</v>
      </c>
    </row>
    <row r="221" spans="2:65" s="11" customFormat="1" x14ac:dyDescent="0.2">
      <c r="B221" s="144"/>
      <c r="D221" s="138" t="s">
        <v>252</v>
      </c>
      <c r="F221" s="145" t="s">
        <v>887</v>
      </c>
      <c r="H221" s="146">
        <v>72.923000000000002</v>
      </c>
      <c r="I221" s="147"/>
      <c r="L221" s="144"/>
      <c r="M221" s="148"/>
      <c r="T221" s="149"/>
      <c r="AT221" s="150" t="s">
        <v>252</v>
      </c>
      <c r="AU221" s="150" t="s">
        <v>85</v>
      </c>
      <c r="AV221" s="11" t="s">
        <v>87</v>
      </c>
      <c r="AW221" s="11" t="s">
        <v>3</v>
      </c>
      <c r="AX221" s="11" t="s">
        <v>85</v>
      </c>
      <c r="AY221" s="150" t="s">
        <v>222</v>
      </c>
    </row>
    <row r="222" spans="2:65" s="1" customFormat="1" ht="24.2" customHeight="1" x14ac:dyDescent="0.2">
      <c r="B222" s="123"/>
      <c r="C222" s="124" t="s">
        <v>408</v>
      </c>
      <c r="D222" s="124" t="s">
        <v>223</v>
      </c>
      <c r="E222" s="125" t="s">
        <v>439</v>
      </c>
      <c r="F222" s="126" t="s">
        <v>440</v>
      </c>
      <c r="G222" s="127" t="s">
        <v>226</v>
      </c>
      <c r="H222" s="128">
        <v>156.51</v>
      </c>
      <c r="I222" s="129"/>
      <c r="J222" s="130">
        <f>ROUND(I222*H222,2)</f>
        <v>0</v>
      </c>
      <c r="K222" s="131"/>
      <c r="L222" s="28"/>
      <c r="M222" s="132" t="s">
        <v>1</v>
      </c>
      <c r="N222" s="133" t="s">
        <v>42</v>
      </c>
      <c r="P222" s="134">
        <f>O222*H222</f>
        <v>0</v>
      </c>
      <c r="Q222" s="134">
        <v>2.0000000000000001E-4</v>
      </c>
      <c r="R222" s="134">
        <f>Q222*H222</f>
        <v>3.1301999999999996E-2</v>
      </c>
      <c r="S222" s="134">
        <v>0</v>
      </c>
      <c r="T222" s="135">
        <f>S222*H222</f>
        <v>0</v>
      </c>
      <c r="AR222" s="136" t="s">
        <v>266</v>
      </c>
      <c r="AT222" s="136" t="s">
        <v>223</v>
      </c>
      <c r="AU222" s="136" t="s">
        <v>85</v>
      </c>
      <c r="AY222" s="13" t="s">
        <v>222</v>
      </c>
      <c r="BE222" s="137">
        <f>IF(N222="základní",J222,0)</f>
        <v>0</v>
      </c>
      <c r="BF222" s="137">
        <f>IF(N222="snížená",J222,0)</f>
        <v>0</v>
      </c>
      <c r="BG222" s="137">
        <f>IF(N222="zákl. přenesená",J222,0)</f>
        <v>0</v>
      </c>
      <c r="BH222" s="137">
        <f>IF(N222="sníž. přenesená",J222,0)</f>
        <v>0</v>
      </c>
      <c r="BI222" s="137">
        <f>IF(N222="nulová",J222,0)</f>
        <v>0</v>
      </c>
      <c r="BJ222" s="13" t="s">
        <v>85</v>
      </c>
      <c r="BK222" s="137">
        <f>ROUND(I222*H222,2)</f>
        <v>0</v>
      </c>
      <c r="BL222" s="13" t="s">
        <v>266</v>
      </c>
      <c r="BM222" s="136" t="s">
        <v>888</v>
      </c>
    </row>
    <row r="223" spans="2:65" s="1" customFormat="1" ht="19.5" x14ac:dyDescent="0.2">
      <c r="B223" s="28"/>
      <c r="D223" s="138" t="s">
        <v>229</v>
      </c>
      <c r="F223" s="139" t="s">
        <v>442</v>
      </c>
      <c r="I223" s="140"/>
      <c r="L223" s="28"/>
      <c r="M223" s="141"/>
      <c r="T223" s="52"/>
      <c r="AT223" s="13" t="s">
        <v>229</v>
      </c>
      <c r="AU223" s="13" t="s">
        <v>85</v>
      </c>
    </row>
    <row r="224" spans="2:65" s="1" customFormat="1" x14ac:dyDescent="0.2">
      <c r="B224" s="28"/>
      <c r="D224" s="142" t="s">
        <v>231</v>
      </c>
      <c r="F224" s="143" t="s">
        <v>534</v>
      </c>
      <c r="I224" s="140"/>
      <c r="L224" s="28"/>
      <c r="M224" s="141"/>
      <c r="T224" s="52"/>
      <c r="AT224" s="13" t="s">
        <v>231</v>
      </c>
      <c r="AU224" s="13" t="s">
        <v>85</v>
      </c>
    </row>
    <row r="225" spans="2:65" s="1" customFormat="1" ht="33" customHeight="1" x14ac:dyDescent="0.2">
      <c r="B225" s="123"/>
      <c r="C225" s="124" t="s">
        <v>280</v>
      </c>
      <c r="D225" s="124" t="s">
        <v>223</v>
      </c>
      <c r="E225" s="125" t="s">
        <v>445</v>
      </c>
      <c r="F225" s="126" t="s">
        <v>446</v>
      </c>
      <c r="G225" s="127" t="s">
        <v>226</v>
      </c>
      <c r="H225" s="128">
        <v>156.51</v>
      </c>
      <c r="I225" s="129"/>
      <c r="J225" s="130">
        <f>ROUND(I225*H225,2)</f>
        <v>0</v>
      </c>
      <c r="K225" s="131"/>
      <c r="L225" s="28"/>
      <c r="M225" s="132" t="s">
        <v>1</v>
      </c>
      <c r="N225" s="133" t="s">
        <v>42</v>
      </c>
      <c r="P225" s="134">
        <f>O225*H225</f>
        <v>0</v>
      </c>
      <c r="Q225" s="134">
        <v>2.5999999999999998E-4</v>
      </c>
      <c r="R225" s="134">
        <f>Q225*H225</f>
        <v>4.0692599999999995E-2</v>
      </c>
      <c r="S225" s="134">
        <v>0</v>
      </c>
      <c r="T225" s="135">
        <f>S225*H225</f>
        <v>0</v>
      </c>
      <c r="AR225" s="136" t="s">
        <v>266</v>
      </c>
      <c r="AT225" s="136" t="s">
        <v>223</v>
      </c>
      <c r="AU225" s="136" t="s">
        <v>85</v>
      </c>
      <c r="AY225" s="13" t="s">
        <v>222</v>
      </c>
      <c r="BE225" s="137">
        <f>IF(N225="základní",J225,0)</f>
        <v>0</v>
      </c>
      <c r="BF225" s="137">
        <f>IF(N225="snížená",J225,0)</f>
        <v>0</v>
      </c>
      <c r="BG225" s="137">
        <f>IF(N225="zákl. přenesená",J225,0)</f>
        <v>0</v>
      </c>
      <c r="BH225" s="137">
        <f>IF(N225="sníž. přenesená",J225,0)</f>
        <v>0</v>
      </c>
      <c r="BI225" s="137">
        <f>IF(N225="nulová",J225,0)</f>
        <v>0</v>
      </c>
      <c r="BJ225" s="13" t="s">
        <v>85</v>
      </c>
      <c r="BK225" s="137">
        <f>ROUND(I225*H225,2)</f>
        <v>0</v>
      </c>
      <c r="BL225" s="13" t="s">
        <v>266</v>
      </c>
      <c r="BM225" s="136" t="s">
        <v>889</v>
      </c>
    </row>
    <row r="226" spans="2:65" s="1" customFormat="1" ht="29.25" x14ac:dyDescent="0.2">
      <c r="B226" s="28"/>
      <c r="D226" s="138" t="s">
        <v>229</v>
      </c>
      <c r="F226" s="139" t="s">
        <v>448</v>
      </c>
      <c r="I226" s="140"/>
      <c r="L226" s="28"/>
      <c r="M226" s="141"/>
      <c r="T226" s="52"/>
      <c r="AT226" s="13" t="s">
        <v>229</v>
      </c>
      <c r="AU226" s="13" t="s">
        <v>85</v>
      </c>
    </row>
    <row r="227" spans="2:65" s="1" customFormat="1" x14ac:dyDescent="0.2">
      <c r="B227" s="28"/>
      <c r="D227" s="142" t="s">
        <v>231</v>
      </c>
      <c r="F227" s="143" t="s">
        <v>536</v>
      </c>
      <c r="I227" s="140"/>
      <c r="L227" s="28"/>
      <c r="M227" s="141"/>
      <c r="T227" s="52"/>
      <c r="AT227" s="13" t="s">
        <v>231</v>
      </c>
      <c r="AU227" s="13" t="s">
        <v>85</v>
      </c>
    </row>
    <row r="228" spans="2:65" s="10" customFormat="1" ht="25.9" customHeight="1" x14ac:dyDescent="0.2">
      <c r="B228" s="113"/>
      <c r="D228" s="114" t="s">
        <v>76</v>
      </c>
      <c r="E228" s="115" t="s">
        <v>537</v>
      </c>
      <c r="F228" s="115" t="s">
        <v>538</v>
      </c>
      <c r="I228" s="116"/>
      <c r="J228" s="117">
        <f>BK228</f>
        <v>0</v>
      </c>
      <c r="L228" s="113"/>
      <c r="M228" s="118"/>
      <c r="P228" s="119">
        <f>SUM(P229:P230)</f>
        <v>0</v>
      </c>
      <c r="R228" s="119">
        <f>SUM(R229:R230)</f>
        <v>0</v>
      </c>
      <c r="T228" s="120">
        <f>SUM(T229:T230)</f>
        <v>0</v>
      </c>
      <c r="AR228" s="114" t="s">
        <v>87</v>
      </c>
      <c r="AT228" s="121" t="s">
        <v>76</v>
      </c>
      <c r="AU228" s="121" t="s">
        <v>77</v>
      </c>
      <c r="AY228" s="114" t="s">
        <v>222</v>
      </c>
      <c r="BK228" s="122">
        <f>SUM(BK229:BK230)</f>
        <v>0</v>
      </c>
    </row>
    <row r="229" spans="2:65" s="1" customFormat="1" ht="24.2" customHeight="1" x14ac:dyDescent="0.2">
      <c r="B229" s="123"/>
      <c r="C229" s="124" t="s">
        <v>421</v>
      </c>
      <c r="D229" s="124" t="s">
        <v>223</v>
      </c>
      <c r="E229" s="125" t="s">
        <v>539</v>
      </c>
      <c r="F229" s="126" t="s">
        <v>540</v>
      </c>
      <c r="G229" s="127" t="s">
        <v>541</v>
      </c>
      <c r="H229" s="128">
        <v>1</v>
      </c>
      <c r="I229" s="129"/>
      <c r="J229" s="130">
        <f>ROUND(I229*H229,2)</f>
        <v>0</v>
      </c>
      <c r="K229" s="131"/>
      <c r="L229" s="28"/>
      <c r="M229" s="132" t="s">
        <v>1</v>
      </c>
      <c r="N229" s="133" t="s">
        <v>42</v>
      </c>
      <c r="P229" s="134">
        <f>O229*H229</f>
        <v>0</v>
      </c>
      <c r="Q229" s="134">
        <v>0</v>
      </c>
      <c r="R229" s="134">
        <f>Q229*H229</f>
        <v>0</v>
      </c>
      <c r="S229" s="134">
        <v>0</v>
      </c>
      <c r="T229" s="135">
        <f>S229*H229</f>
        <v>0</v>
      </c>
      <c r="AR229" s="136" t="s">
        <v>266</v>
      </c>
      <c r="AT229" s="136" t="s">
        <v>223</v>
      </c>
      <c r="AU229" s="136" t="s">
        <v>85</v>
      </c>
      <c r="AY229" s="13" t="s">
        <v>222</v>
      </c>
      <c r="BE229" s="137">
        <f>IF(N229="základní",J229,0)</f>
        <v>0</v>
      </c>
      <c r="BF229" s="137">
        <f>IF(N229="snížená",J229,0)</f>
        <v>0</v>
      </c>
      <c r="BG229" s="137">
        <f>IF(N229="zákl. přenesená",J229,0)</f>
        <v>0</v>
      </c>
      <c r="BH229" s="137">
        <f>IF(N229="sníž. přenesená",J229,0)</f>
        <v>0</v>
      </c>
      <c r="BI229" s="137">
        <f>IF(N229="nulová",J229,0)</f>
        <v>0</v>
      </c>
      <c r="BJ229" s="13" t="s">
        <v>85</v>
      </c>
      <c r="BK229" s="137">
        <f>ROUND(I229*H229,2)</f>
        <v>0</v>
      </c>
      <c r="BL229" s="13" t="s">
        <v>266</v>
      </c>
      <c r="BM229" s="136" t="s">
        <v>890</v>
      </c>
    </row>
    <row r="230" spans="2:65" s="1" customFormat="1" x14ac:dyDescent="0.2">
      <c r="B230" s="28"/>
      <c r="D230" s="138" t="s">
        <v>229</v>
      </c>
      <c r="F230" s="139" t="s">
        <v>540</v>
      </c>
      <c r="I230" s="140"/>
      <c r="L230" s="28"/>
      <c r="M230" s="141"/>
      <c r="T230" s="52"/>
      <c r="AT230" s="13" t="s">
        <v>229</v>
      </c>
      <c r="AU230" s="13" t="s">
        <v>85</v>
      </c>
    </row>
    <row r="231" spans="2:65" s="10" customFormat="1" ht="25.9" customHeight="1" x14ac:dyDescent="0.2">
      <c r="B231" s="113"/>
      <c r="D231" s="114" t="s">
        <v>76</v>
      </c>
      <c r="E231" s="115" t="s">
        <v>543</v>
      </c>
      <c r="F231" s="115" t="s">
        <v>544</v>
      </c>
      <c r="I231" s="116"/>
      <c r="J231" s="117">
        <f>BK231</f>
        <v>0</v>
      </c>
      <c r="L231" s="113"/>
      <c r="M231" s="118"/>
      <c r="P231" s="119">
        <f>SUM(P232:P235)</f>
        <v>0</v>
      </c>
      <c r="R231" s="119">
        <f>SUM(R232:R235)</f>
        <v>0</v>
      </c>
      <c r="T231" s="120">
        <f>SUM(T232:T235)</f>
        <v>0</v>
      </c>
      <c r="AR231" s="114" t="s">
        <v>227</v>
      </c>
      <c r="AT231" s="121" t="s">
        <v>76</v>
      </c>
      <c r="AU231" s="121" t="s">
        <v>77</v>
      </c>
      <c r="AY231" s="114" t="s">
        <v>222</v>
      </c>
      <c r="BK231" s="122">
        <f>SUM(BK232:BK235)</f>
        <v>0</v>
      </c>
    </row>
    <row r="232" spans="2:65" s="1" customFormat="1" ht="24.2" customHeight="1" x14ac:dyDescent="0.2">
      <c r="B232" s="123"/>
      <c r="C232" s="124" t="s">
        <v>427</v>
      </c>
      <c r="D232" s="124" t="s">
        <v>223</v>
      </c>
      <c r="E232" s="125" t="s">
        <v>545</v>
      </c>
      <c r="F232" s="126" t="s">
        <v>546</v>
      </c>
      <c r="G232" s="127" t="s">
        <v>541</v>
      </c>
      <c r="H232" s="128">
        <v>1</v>
      </c>
      <c r="I232" s="129"/>
      <c r="J232" s="130">
        <f>ROUND(I232*H232,2)</f>
        <v>0</v>
      </c>
      <c r="K232" s="131"/>
      <c r="L232" s="28"/>
      <c r="M232" s="132" t="s">
        <v>1</v>
      </c>
      <c r="N232" s="133" t="s">
        <v>42</v>
      </c>
      <c r="P232" s="134">
        <f>O232*H232</f>
        <v>0</v>
      </c>
      <c r="Q232" s="134">
        <v>0</v>
      </c>
      <c r="R232" s="134">
        <f>Q232*H232</f>
        <v>0</v>
      </c>
      <c r="S232" s="134">
        <v>0</v>
      </c>
      <c r="T232" s="135">
        <f>S232*H232</f>
        <v>0</v>
      </c>
      <c r="AR232" s="136" t="s">
        <v>227</v>
      </c>
      <c r="AT232" s="136" t="s">
        <v>223</v>
      </c>
      <c r="AU232" s="136" t="s">
        <v>85</v>
      </c>
      <c r="AY232" s="13" t="s">
        <v>222</v>
      </c>
      <c r="BE232" s="137">
        <f>IF(N232="základní",J232,0)</f>
        <v>0</v>
      </c>
      <c r="BF232" s="137">
        <f>IF(N232="snížená",J232,0)</f>
        <v>0</v>
      </c>
      <c r="BG232" s="137">
        <f>IF(N232="zákl. přenesená",J232,0)</f>
        <v>0</v>
      </c>
      <c r="BH232" s="137">
        <f>IF(N232="sníž. přenesená",J232,0)</f>
        <v>0</v>
      </c>
      <c r="BI232" s="137">
        <f>IF(N232="nulová",J232,0)</f>
        <v>0</v>
      </c>
      <c r="BJ232" s="13" t="s">
        <v>85</v>
      </c>
      <c r="BK232" s="137">
        <f>ROUND(I232*H232,2)</f>
        <v>0</v>
      </c>
      <c r="BL232" s="13" t="s">
        <v>227</v>
      </c>
      <c r="BM232" s="136" t="s">
        <v>891</v>
      </c>
    </row>
    <row r="233" spans="2:65" s="1" customFormat="1" ht="19.5" x14ac:dyDescent="0.2">
      <c r="B233" s="28"/>
      <c r="D233" s="138" t="s">
        <v>229</v>
      </c>
      <c r="F233" s="139" t="s">
        <v>546</v>
      </c>
      <c r="I233" s="140"/>
      <c r="L233" s="28"/>
      <c r="M233" s="141"/>
      <c r="T233" s="52"/>
      <c r="AT233" s="13" t="s">
        <v>229</v>
      </c>
      <c r="AU233" s="13" t="s">
        <v>85</v>
      </c>
    </row>
    <row r="234" spans="2:65" s="1" customFormat="1" ht="16.5" customHeight="1" x14ac:dyDescent="0.2">
      <c r="B234" s="123"/>
      <c r="C234" s="124" t="s">
        <v>433</v>
      </c>
      <c r="D234" s="124" t="s">
        <v>223</v>
      </c>
      <c r="E234" s="125" t="s">
        <v>548</v>
      </c>
      <c r="F234" s="126" t="s">
        <v>549</v>
      </c>
      <c r="G234" s="127" t="s">
        <v>541</v>
      </c>
      <c r="H234" s="128">
        <v>1</v>
      </c>
      <c r="I234" s="129"/>
      <c r="J234" s="130">
        <f>ROUND(I234*H234,2)</f>
        <v>0</v>
      </c>
      <c r="K234" s="131"/>
      <c r="L234" s="28"/>
      <c r="M234" s="132" t="s">
        <v>1</v>
      </c>
      <c r="N234" s="133" t="s">
        <v>42</v>
      </c>
      <c r="P234" s="134">
        <f>O234*H234</f>
        <v>0</v>
      </c>
      <c r="Q234" s="134">
        <v>0</v>
      </c>
      <c r="R234" s="134">
        <f>Q234*H234</f>
        <v>0</v>
      </c>
      <c r="S234" s="134">
        <v>0</v>
      </c>
      <c r="T234" s="135">
        <f>S234*H234</f>
        <v>0</v>
      </c>
      <c r="AR234" s="136" t="s">
        <v>227</v>
      </c>
      <c r="AT234" s="136" t="s">
        <v>223</v>
      </c>
      <c r="AU234" s="136" t="s">
        <v>85</v>
      </c>
      <c r="AY234" s="13" t="s">
        <v>222</v>
      </c>
      <c r="BE234" s="137">
        <f>IF(N234="základní",J234,0)</f>
        <v>0</v>
      </c>
      <c r="BF234" s="137">
        <f>IF(N234="snížená",J234,0)</f>
        <v>0</v>
      </c>
      <c r="BG234" s="137">
        <f>IF(N234="zákl. přenesená",J234,0)</f>
        <v>0</v>
      </c>
      <c r="BH234" s="137">
        <f>IF(N234="sníž. přenesená",J234,0)</f>
        <v>0</v>
      </c>
      <c r="BI234" s="137">
        <f>IF(N234="nulová",J234,0)</f>
        <v>0</v>
      </c>
      <c r="BJ234" s="13" t="s">
        <v>85</v>
      </c>
      <c r="BK234" s="137">
        <f>ROUND(I234*H234,2)</f>
        <v>0</v>
      </c>
      <c r="BL234" s="13" t="s">
        <v>227</v>
      </c>
      <c r="BM234" s="136" t="s">
        <v>892</v>
      </c>
    </row>
    <row r="235" spans="2:65" s="1" customFormat="1" x14ac:dyDescent="0.2">
      <c r="B235" s="28"/>
      <c r="D235" s="138" t="s">
        <v>229</v>
      </c>
      <c r="F235" s="139" t="s">
        <v>549</v>
      </c>
      <c r="I235" s="140"/>
      <c r="L235" s="28"/>
      <c r="M235" s="163"/>
      <c r="N235" s="164"/>
      <c r="O235" s="164"/>
      <c r="P235" s="164"/>
      <c r="Q235" s="164"/>
      <c r="R235" s="164"/>
      <c r="S235" s="164"/>
      <c r="T235" s="165"/>
      <c r="AT235" s="13" t="s">
        <v>229</v>
      </c>
      <c r="AU235" s="13" t="s">
        <v>85</v>
      </c>
    </row>
    <row r="236" spans="2:65" s="1" customFormat="1" ht="6.95" customHeight="1" x14ac:dyDescent="0.2">
      <c r="B236" s="40"/>
      <c r="C236" s="41"/>
      <c r="D236" s="41"/>
      <c r="E236" s="41"/>
      <c r="F236" s="41"/>
      <c r="G236" s="41"/>
      <c r="H236" s="41"/>
      <c r="I236" s="41"/>
      <c r="J236" s="41"/>
      <c r="K236" s="41"/>
      <c r="L236" s="28"/>
    </row>
  </sheetData>
  <autoFilter ref="C124:K235" xr:uid="{00000000-0009-0000-0000-00000B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9" r:id="rId1" xr:uid="{00000000-0004-0000-0B00-000000000000}"/>
    <hyperlink ref="F135" r:id="rId2" xr:uid="{00000000-0004-0000-0B00-000001000000}"/>
    <hyperlink ref="F138" r:id="rId3" xr:uid="{00000000-0004-0000-0B00-000002000000}"/>
    <hyperlink ref="F141" r:id="rId4" xr:uid="{00000000-0004-0000-0B00-000003000000}"/>
    <hyperlink ref="F145" r:id="rId5" xr:uid="{00000000-0004-0000-0B00-000004000000}"/>
    <hyperlink ref="F149" r:id="rId6" xr:uid="{00000000-0004-0000-0B00-000005000000}"/>
    <hyperlink ref="F155" r:id="rId7" xr:uid="{00000000-0004-0000-0B00-000006000000}"/>
    <hyperlink ref="F159" r:id="rId8" xr:uid="{00000000-0004-0000-0B00-000007000000}"/>
    <hyperlink ref="F165" r:id="rId9" xr:uid="{00000000-0004-0000-0B00-000008000000}"/>
    <hyperlink ref="F169" r:id="rId10" xr:uid="{00000000-0004-0000-0B00-000009000000}"/>
    <hyperlink ref="F173" r:id="rId11" xr:uid="{00000000-0004-0000-0B00-00000A000000}"/>
    <hyperlink ref="F176" r:id="rId12" xr:uid="{00000000-0004-0000-0B00-00000B000000}"/>
    <hyperlink ref="F179" r:id="rId13" xr:uid="{00000000-0004-0000-0B00-00000C000000}"/>
    <hyperlink ref="F182" r:id="rId14" xr:uid="{00000000-0004-0000-0B00-00000D000000}"/>
    <hyperlink ref="F185" r:id="rId15" xr:uid="{00000000-0004-0000-0B00-00000E000000}"/>
    <hyperlink ref="F191" r:id="rId16" xr:uid="{00000000-0004-0000-0B00-00000F000000}"/>
    <hyperlink ref="F194" r:id="rId17" xr:uid="{00000000-0004-0000-0B00-000010000000}"/>
    <hyperlink ref="F197" r:id="rId18" xr:uid="{00000000-0004-0000-0B00-000011000000}"/>
    <hyperlink ref="F208" r:id="rId19" xr:uid="{00000000-0004-0000-0B00-000012000000}"/>
    <hyperlink ref="F212" r:id="rId20" xr:uid="{00000000-0004-0000-0B00-000013000000}"/>
    <hyperlink ref="F215" r:id="rId21" xr:uid="{00000000-0004-0000-0B00-000014000000}"/>
    <hyperlink ref="F218" r:id="rId22" xr:uid="{00000000-0004-0000-0B00-000015000000}"/>
    <hyperlink ref="F224" r:id="rId23" xr:uid="{00000000-0004-0000-0B00-000016000000}"/>
    <hyperlink ref="F227" r:id="rId24" xr:uid="{00000000-0004-0000-0B00-00001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92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120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893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ROUND(J120,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ROUND((SUM(BE120:BE191)),  2)</f>
        <v>0</v>
      </c>
      <c r="I33" s="88">
        <v>0.21</v>
      </c>
      <c r="J33" s="87">
        <f>ROUND(((SUM(BE120:BE191))*I33),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ROUND((SUM(BF120:BF191)),  2)</f>
        <v>0</v>
      </c>
      <c r="I34" s="88">
        <v>0.12</v>
      </c>
      <c r="J34" s="87">
        <f>ROUND(((SUM(BF120:BF191))*I34),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ROUND((SUM(BG120:BG191)),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ROUND((SUM(BH120:BH191)),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ROUND((SUM(BI120:BI191)),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213 - Místnost č.213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J120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J125</f>
        <v>0</v>
      </c>
      <c r="L98" s="100"/>
    </row>
    <row r="99" spans="2:12" s="8" customFormat="1" ht="24.95" customHeight="1" x14ac:dyDescent="0.2">
      <c r="B99" s="100"/>
      <c r="D99" s="101" t="s">
        <v>204</v>
      </c>
      <c r="E99" s="102"/>
      <c r="F99" s="102"/>
      <c r="G99" s="102"/>
      <c r="H99" s="102"/>
      <c r="I99" s="102"/>
      <c r="J99" s="103">
        <f>J139</f>
        <v>0</v>
      </c>
      <c r="L99" s="100"/>
    </row>
    <row r="100" spans="2:12" s="8" customFormat="1" ht="24.95" customHeight="1" x14ac:dyDescent="0.2">
      <c r="B100" s="100"/>
      <c r="D100" s="101" t="s">
        <v>206</v>
      </c>
      <c r="E100" s="102"/>
      <c r="F100" s="102"/>
      <c r="G100" s="102"/>
      <c r="H100" s="102"/>
      <c r="I100" s="102"/>
      <c r="J100" s="103">
        <f>J173</f>
        <v>0</v>
      </c>
      <c r="L100" s="100"/>
    </row>
    <row r="101" spans="2:12" s="1" customFormat="1" ht="21.75" customHeight="1" x14ac:dyDescent="0.2">
      <c r="B101" s="28"/>
      <c r="L101" s="28"/>
    </row>
    <row r="102" spans="2:12" s="1" customFormat="1" ht="6.95" customHeight="1" x14ac:dyDescent="0.2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6" spans="2:12" s="1" customFormat="1" ht="6.95" customHeight="1" x14ac:dyDescent="0.2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 x14ac:dyDescent="0.2">
      <c r="B107" s="28"/>
      <c r="C107" s="17" t="s">
        <v>207</v>
      </c>
      <c r="L107" s="28"/>
    </row>
    <row r="108" spans="2:12" s="1" customFormat="1" ht="6.95" customHeight="1" x14ac:dyDescent="0.2">
      <c r="B108" s="28"/>
      <c r="L108" s="28"/>
    </row>
    <row r="109" spans="2:12" s="1" customFormat="1" ht="12" customHeight="1" x14ac:dyDescent="0.2">
      <c r="B109" s="28"/>
      <c r="C109" s="23" t="s">
        <v>16</v>
      </c>
      <c r="L109" s="28"/>
    </row>
    <row r="110" spans="2:12" s="1" customFormat="1" ht="26.25" customHeight="1" x14ac:dyDescent="0.2">
      <c r="B110" s="28"/>
      <c r="E110" s="206" t="str">
        <f>E7</f>
        <v>NÁŠLAPNÉ VRSTVY, AKUST. PODHLEDY, VÝMALBA A VÝMĚNA ZASKLENÍ MŠ A ZŠ.17.LISTOPADU</v>
      </c>
      <c r="F110" s="207"/>
      <c r="G110" s="207"/>
      <c r="H110" s="207"/>
      <c r="L110" s="28"/>
    </row>
    <row r="111" spans="2:12" s="1" customFormat="1" ht="12" customHeight="1" x14ac:dyDescent="0.2">
      <c r="B111" s="28"/>
      <c r="C111" s="23" t="s">
        <v>194</v>
      </c>
      <c r="L111" s="28"/>
    </row>
    <row r="112" spans="2:12" s="1" customFormat="1" ht="16.5" customHeight="1" x14ac:dyDescent="0.2">
      <c r="B112" s="28"/>
      <c r="E112" s="170" t="str">
        <f>E9</f>
        <v>213 - Místnost č.213</v>
      </c>
      <c r="F112" s="205"/>
      <c r="G112" s="205"/>
      <c r="H112" s="205"/>
      <c r="L112" s="28"/>
    </row>
    <row r="113" spans="2:65" s="1" customFormat="1" ht="6.95" customHeight="1" x14ac:dyDescent="0.2">
      <c r="B113" s="28"/>
      <c r="L113" s="28"/>
    </row>
    <row r="114" spans="2:65" s="1" customFormat="1" ht="12" customHeight="1" x14ac:dyDescent="0.2">
      <c r="B114" s="28"/>
      <c r="C114" s="23" t="s">
        <v>20</v>
      </c>
      <c r="F114" s="21" t="str">
        <f>F12</f>
        <v xml:space="preserve"> </v>
      </c>
      <c r="I114" s="23" t="s">
        <v>22</v>
      </c>
      <c r="J114" s="48" t="str">
        <f>IF(J12="","",J12)</f>
        <v>4. 4. 2025</v>
      </c>
      <c r="L114" s="28"/>
    </row>
    <row r="115" spans="2:65" s="1" customFormat="1" ht="6.95" customHeight="1" x14ac:dyDescent="0.2">
      <c r="B115" s="28"/>
      <c r="L115" s="28"/>
    </row>
    <row r="116" spans="2:65" s="1" customFormat="1" ht="15.2" customHeight="1" x14ac:dyDescent="0.2">
      <c r="B116" s="28"/>
      <c r="C116" s="23" t="s">
        <v>24</v>
      </c>
      <c r="F116" s="21" t="str">
        <f>E15</f>
        <v>Město Kopřivnice</v>
      </c>
      <c r="I116" s="23" t="s">
        <v>30</v>
      </c>
      <c r="J116" s="26" t="str">
        <f>E21</f>
        <v>Ing. Jan Stuchlík</v>
      </c>
      <c r="L116" s="28"/>
    </row>
    <row r="117" spans="2:65" s="1" customFormat="1" ht="15.2" customHeight="1" x14ac:dyDescent="0.2">
      <c r="B117" s="28"/>
      <c r="C117" s="23" t="s">
        <v>28</v>
      </c>
      <c r="F117" s="21" t="str">
        <f>IF(E18="","",E18)</f>
        <v>Vyplň údaj</v>
      </c>
      <c r="I117" s="23" t="s">
        <v>33</v>
      </c>
      <c r="J117" s="26" t="str">
        <f>E24</f>
        <v>Ladislav Pekárek</v>
      </c>
      <c r="L117" s="28"/>
    </row>
    <row r="118" spans="2:65" s="1" customFormat="1" ht="10.35" customHeight="1" x14ac:dyDescent="0.2">
      <c r="B118" s="28"/>
      <c r="L118" s="28"/>
    </row>
    <row r="119" spans="2:65" s="9" customFormat="1" ht="29.25" customHeight="1" x14ac:dyDescent="0.2">
      <c r="B119" s="104"/>
      <c r="C119" s="105" t="s">
        <v>208</v>
      </c>
      <c r="D119" s="106" t="s">
        <v>62</v>
      </c>
      <c r="E119" s="106" t="s">
        <v>58</v>
      </c>
      <c r="F119" s="106" t="s">
        <v>59</v>
      </c>
      <c r="G119" s="106" t="s">
        <v>209</v>
      </c>
      <c r="H119" s="106" t="s">
        <v>210</v>
      </c>
      <c r="I119" s="106" t="s">
        <v>211</v>
      </c>
      <c r="J119" s="107" t="s">
        <v>198</v>
      </c>
      <c r="K119" s="108" t="s">
        <v>212</v>
      </c>
      <c r="L119" s="104"/>
      <c r="M119" s="55" t="s">
        <v>1</v>
      </c>
      <c r="N119" s="56" t="s">
        <v>41</v>
      </c>
      <c r="O119" s="56" t="s">
        <v>213</v>
      </c>
      <c r="P119" s="56" t="s">
        <v>214</v>
      </c>
      <c r="Q119" s="56" t="s">
        <v>215</v>
      </c>
      <c r="R119" s="56" t="s">
        <v>216</v>
      </c>
      <c r="S119" s="56" t="s">
        <v>217</v>
      </c>
      <c r="T119" s="57" t="s">
        <v>218</v>
      </c>
    </row>
    <row r="120" spans="2:65" s="1" customFormat="1" ht="22.9" customHeight="1" x14ac:dyDescent="0.25">
      <c r="B120" s="28"/>
      <c r="C120" s="60" t="s">
        <v>219</v>
      </c>
      <c r="J120" s="109">
        <f>BK120</f>
        <v>0</v>
      </c>
      <c r="L120" s="28"/>
      <c r="M120" s="58"/>
      <c r="N120" s="49"/>
      <c r="O120" s="49"/>
      <c r="P120" s="110">
        <f>P121+P125+P139+P173</f>
        <v>0</v>
      </c>
      <c r="Q120" s="49"/>
      <c r="R120" s="110">
        <f>R121+R125+R139+R173</f>
        <v>0.36388891999999995</v>
      </c>
      <c r="S120" s="49"/>
      <c r="T120" s="111">
        <f>T121+T125+T139+T173</f>
        <v>9.3249500000000013E-2</v>
      </c>
      <c r="AT120" s="13" t="s">
        <v>76</v>
      </c>
      <c r="AU120" s="13" t="s">
        <v>200</v>
      </c>
      <c r="BK120" s="112">
        <f>BK121+BK125+BK139+BK173</f>
        <v>0</v>
      </c>
    </row>
    <row r="121" spans="2:65" s="10" customFormat="1" ht="25.9" customHeight="1" x14ac:dyDescent="0.2">
      <c r="B121" s="113"/>
      <c r="D121" s="114" t="s">
        <v>76</v>
      </c>
      <c r="E121" s="115" t="s">
        <v>220</v>
      </c>
      <c r="F121" s="115" t="s">
        <v>221</v>
      </c>
      <c r="I121" s="116"/>
      <c r="J121" s="117">
        <f>BK121</f>
        <v>0</v>
      </c>
      <c r="L121" s="113"/>
      <c r="M121" s="118"/>
      <c r="P121" s="119">
        <f>SUM(P122:P124)</f>
        <v>0</v>
      </c>
      <c r="R121" s="119">
        <f>SUM(R122:R124)</f>
        <v>8.1440000000000006E-4</v>
      </c>
      <c r="T121" s="120">
        <f>SUM(T122:T124)</f>
        <v>0</v>
      </c>
      <c r="AR121" s="114" t="s">
        <v>85</v>
      </c>
      <c r="AT121" s="121" t="s">
        <v>76</v>
      </c>
      <c r="AU121" s="121" t="s">
        <v>77</v>
      </c>
      <c r="AY121" s="114" t="s">
        <v>222</v>
      </c>
      <c r="BK121" s="122">
        <f>SUM(BK122:BK124)</f>
        <v>0</v>
      </c>
    </row>
    <row r="122" spans="2:65" s="1" customFormat="1" ht="24.2" customHeight="1" x14ac:dyDescent="0.2">
      <c r="B122" s="123"/>
      <c r="C122" s="124" t="s">
        <v>85</v>
      </c>
      <c r="D122" s="124" t="s">
        <v>223</v>
      </c>
      <c r="E122" s="125" t="s">
        <v>224</v>
      </c>
      <c r="F122" s="126" t="s">
        <v>225</v>
      </c>
      <c r="G122" s="127" t="s">
        <v>226</v>
      </c>
      <c r="H122" s="128">
        <v>20.36</v>
      </c>
      <c r="I122" s="129"/>
      <c r="J122" s="130">
        <f>ROUND(I122*H122,2)</f>
        <v>0</v>
      </c>
      <c r="K122" s="131"/>
      <c r="L122" s="28"/>
      <c r="M122" s="132" t="s">
        <v>1</v>
      </c>
      <c r="N122" s="133" t="s">
        <v>42</v>
      </c>
      <c r="P122" s="134">
        <f>O122*H122</f>
        <v>0</v>
      </c>
      <c r="Q122" s="134">
        <v>4.0000000000000003E-5</v>
      </c>
      <c r="R122" s="134">
        <f>Q122*H122</f>
        <v>8.1440000000000006E-4</v>
      </c>
      <c r="S122" s="134">
        <v>0</v>
      </c>
      <c r="T122" s="135">
        <f>S122*H122</f>
        <v>0</v>
      </c>
      <c r="AR122" s="136" t="s">
        <v>227</v>
      </c>
      <c r="AT122" s="136" t="s">
        <v>223</v>
      </c>
      <c r="AU122" s="136" t="s">
        <v>85</v>
      </c>
      <c r="AY122" s="13" t="s">
        <v>222</v>
      </c>
      <c r="BE122" s="137">
        <f>IF(N122="základní",J122,0)</f>
        <v>0</v>
      </c>
      <c r="BF122" s="137">
        <f>IF(N122="snížená",J122,0)</f>
        <v>0</v>
      </c>
      <c r="BG122" s="137">
        <f>IF(N122="zákl. přenesená",J122,0)</f>
        <v>0</v>
      </c>
      <c r="BH122" s="137">
        <f>IF(N122="sníž. přenesená",J122,0)</f>
        <v>0</v>
      </c>
      <c r="BI122" s="137">
        <f>IF(N122="nulová",J122,0)</f>
        <v>0</v>
      </c>
      <c r="BJ122" s="13" t="s">
        <v>85</v>
      </c>
      <c r="BK122" s="137">
        <f>ROUND(I122*H122,2)</f>
        <v>0</v>
      </c>
      <c r="BL122" s="13" t="s">
        <v>227</v>
      </c>
      <c r="BM122" s="136" t="s">
        <v>894</v>
      </c>
    </row>
    <row r="123" spans="2:65" s="1" customFormat="1" ht="19.5" x14ac:dyDescent="0.2">
      <c r="B123" s="28"/>
      <c r="D123" s="138" t="s">
        <v>229</v>
      </c>
      <c r="F123" s="139" t="s">
        <v>230</v>
      </c>
      <c r="I123" s="140"/>
      <c r="L123" s="28"/>
      <c r="M123" s="141"/>
      <c r="T123" s="52"/>
      <c r="AT123" s="13" t="s">
        <v>229</v>
      </c>
      <c r="AU123" s="13" t="s">
        <v>85</v>
      </c>
    </row>
    <row r="124" spans="2:65" s="1" customFormat="1" x14ac:dyDescent="0.2">
      <c r="B124" s="28"/>
      <c r="D124" s="142" t="s">
        <v>231</v>
      </c>
      <c r="F124" s="143" t="s">
        <v>232</v>
      </c>
      <c r="I124" s="140"/>
      <c r="L124" s="28"/>
      <c r="M124" s="141"/>
      <c r="T124" s="52"/>
      <c r="AT124" s="13" t="s">
        <v>231</v>
      </c>
      <c r="AU124" s="13" t="s">
        <v>85</v>
      </c>
    </row>
    <row r="125" spans="2:65" s="10" customFormat="1" ht="25.9" customHeight="1" x14ac:dyDescent="0.2">
      <c r="B125" s="113"/>
      <c r="D125" s="114" t="s">
        <v>76</v>
      </c>
      <c r="E125" s="115" t="s">
        <v>233</v>
      </c>
      <c r="F125" s="115" t="s">
        <v>234</v>
      </c>
      <c r="I125" s="116"/>
      <c r="J125" s="117">
        <f>BK125</f>
        <v>0</v>
      </c>
      <c r="L125" s="113"/>
      <c r="M125" s="118"/>
      <c r="P125" s="119">
        <f>SUM(P126:P138)</f>
        <v>0</v>
      </c>
      <c r="R125" s="119">
        <f>SUM(R126:R138)</f>
        <v>0</v>
      </c>
      <c r="T125" s="120">
        <f>SUM(T126:T138)</f>
        <v>0</v>
      </c>
      <c r="AR125" s="114" t="s">
        <v>85</v>
      </c>
      <c r="AT125" s="121" t="s">
        <v>76</v>
      </c>
      <c r="AU125" s="121" t="s">
        <v>77</v>
      </c>
      <c r="AY125" s="114" t="s">
        <v>222</v>
      </c>
      <c r="BK125" s="122">
        <f>SUM(BK126:BK138)</f>
        <v>0</v>
      </c>
    </row>
    <row r="126" spans="2:65" s="1" customFormat="1" ht="24.2" customHeight="1" x14ac:dyDescent="0.2">
      <c r="B126" s="123"/>
      <c r="C126" s="124" t="s">
        <v>87</v>
      </c>
      <c r="D126" s="124" t="s">
        <v>223</v>
      </c>
      <c r="E126" s="125" t="s">
        <v>235</v>
      </c>
      <c r="F126" s="126" t="s">
        <v>236</v>
      </c>
      <c r="G126" s="127" t="s">
        <v>237</v>
      </c>
      <c r="H126" s="128">
        <v>9.2999999999999999E-2</v>
      </c>
      <c r="I126" s="129"/>
      <c r="J126" s="130">
        <f>ROUND(I126*H126,2)</f>
        <v>0</v>
      </c>
      <c r="K126" s="131"/>
      <c r="L126" s="28"/>
      <c r="M126" s="132" t="s">
        <v>1</v>
      </c>
      <c r="N126" s="133" t="s">
        <v>42</v>
      </c>
      <c r="P126" s="134">
        <f>O126*H126</f>
        <v>0</v>
      </c>
      <c r="Q126" s="134">
        <v>0</v>
      </c>
      <c r="R126" s="134">
        <f>Q126*H126</f>
        <v>0</v>
      </c>
      <c r="S126" s="134">
        <v>0</v>
      </c>
      <c r="T126" s="135">
        <f>S126*H126</f>
        <v>0</v>
      </c>
      <c r="AR126" s="136" t="s">
        <v>227</v>
      </c>
      <c r="AT126" s="136" t="s">
        <v>223</v>
      </c>
      <c r="AU126" s="136" t="s">
        <v>85</v>
      </c>
      <c r="AY126" s="13" t="s">
        <v>222</v>
      </c>
      <c r="BE126" s="137">
        <f>IF(N126="základní",J126,0)</f>
        <v>0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3" t="s">
        <v>85</v>
      </c>
      <c r="BK126" s="137">
        <f>ROUND(I126*H126,2)</f>
        <v>0</v>
      </c>
      <c r="BL126" s="13" t="s">
        <v>227</v>
      </c>
      <c r="BM126" s="136" t="s">
        <v>895</v>
      </c>
    </row>
    <row r="127" spans="2:65" s="1" customFormat="1" ht="19.5" x14ac:dyDescent="0.2">
      <c r="B127" s="28"/>
      <c r="D127" s="138" t="s">
        <v>229</v>
      </c>
      <c r="F127" s="139" t="s">
        <v>239</v>
      </c>
      <c r="I127" s="140"/>
      <c r="L127" s="28"/>
      <c r="M127" s="141"/>
      <c r="T127" s="52"/>
      <c r="AT127" s="13" t="s">
        <v>229</v>
      </c>
      <c r="AU127" s="13" t="s">
        <v>85</v>
      </c>
    </row>
    <row r="128" spans="2:65" s="1" customFormat="1" x14ac:dyDescent="0.2">
      <c r="B128" s="28"/>
      <c r="D128" s="142" t="s">
        <v>231</v>
      </c>
      <c r="F128" s="143" t="s">
        <v>460</v>
      </c>
      <c r="I128" s="140"/>
      <c r="L128" s="28"/>
      <c r="M128" s="141"/>
      <c r="T128" s="52"/>
      <c r="AT128" s="13" t="s">
        <v>231</v>
      </c>
      <c r="AU128" s="13" t="s">
        <v>85</v>
      </c>
    </row>
    <row r="129" spans="2:65" s="1" customFormat="1" ht="24.2" customHeight="1" x14ac:dyDescent="0.2">
      <c r="B129" s="123"/>
      <c r="C129" s="124" t="s">
        <v>241</v>
      </c>
      <c r="D129" s="124" t="s">
        <v>223</v>
      </c>
      <c r="E129" s="125" t="s">
        <v>242</v>
      </c>
      <c r="F129" s="126" t="s">
        <v>243</v>
      </c>
      <c r="G129" s="127" t="s">
        <v>237</v>
      </c>
      <c r="H129" s="128">
        <v>9.2999999999999999E-2</v>
      </c>
      <c r="I129" s="129"/>
      <c r="J129" s="130">
        <f>ROUND(I129*H129,2)</f>
        <v>0</v>
      </c>
      <c r="K129" s="131"/>
      <c r="L129" s="28"/>
      <c r="M129" s="132" t="s">
        <v>1</v>
      </c>
      <c r="N129" s="133" t="s">
        <v>42</v>
      </c>
      <c r="P129" s="134">
        <f>O129*H129</f>
        <v>0</v>
      </c>
      <c r="Q129" s="134">
        <v>0</v>
      </c>
      <c r="R129" s="134">
        <f>Q129*H129</f>
        <v>0</v>
      </c>
      <c r="S129" s="134">
        <v>0</v>
      </c>
      <c r="T129" s="135">
        <f>S129*H129</f>
        <v>0</v>
      </c>
      <c r="AR129" s="136" t="s">
        <v>227</v>
      </c>
      <c r="AT129" s="136" t="s">
        <v>223</v>
      </c>
      <c r="AU129" s="136" t="s">
        <v>85</v>
      </c>
      <c r="AY129" s="13" t="s">
        <v>222</v>
      </c>
      <c r="BE129" s="137">
        <f>IF(N129="základní",J129,0)</f>
        <v>0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13" t="s">
        <v>85</v>
      </c>
      <c r="BK129" s="137">
        <f>ROUND(I129*H129,2)</f>
        <v>0</v>
      </c>
      <c r="BL129" s="13" t="s">
        <v>227</v>
      </c>
      <c r="BM129" s="136" t="s">
        <v>896</v>
      </c>
    </row>
    <row r="130" spans="2:65" s="1" customFormat="1" ht="19.5" x14ac:dyDescent="0.2">
      <c r="B130" s="28"/>
      <c r="D130" s="138" t="s">
        <v>229</v>
      </c>
      <c r="F130" s="139" t="s">
        <v>245</v>
      </c>
      <c r="I130" s="140"/>
      <c r="L130" s="28"/>
      <c r="M130" s="141"/>
      <c r="T130" s="52"/>
      <c r="AT130" s="13" t="s">
        <v>229</v>
      </c>
      <c r="AU130" s="13" t="s">
        <v>85</v>
      </c>
    </row>
    <row r="131" spans="2:65" s="1" customFormat="1" x14ac:dyDescent="0.2">
      <c r="B131" s="28"/>
      <c r="D131" s="142" t="s">
        <v>231</v>
      </c>
      <c r="F131" s="143" t="s">
        <v>462</v>
      </c>
      <c r="I131" s="140"/>
      <c r="L131" s="28"/>
      <c r="M131" s="141"/>
      <c r="T131" s="52"/>
      <c r="AT131" s="13" t="s">
        <v>231</v>
      </c>
      <c r="AU131" s="13" t="s">
        <v>85</v>
      </c>
    </row>
    <row r="132" spans="2:65" s="1" customFormat="1" ht="24.2" customHeight="1" x14ac:dyDescent="0.2">
      <c r="B132" s="123"/>
      <c r="C132" s="124" t="s">
        <v>227</v>
      </c>
      <c r="D132" s="124" t="s">
        <v>223</v>
      </c>
      <c r="E132" s="125" t="s">
        <v>247</v>
      </c>
      <c r="F132" s="126" t="s">
        <v>248</v>
      </c>
      <c r="G132" s="127" t="s">
        <v>237</v>
      </c>
      <c r="H132" s="128">
        <v>1.302</v>
      </c>
      <c r="I132" s="129"/>
      <c r="J132" s="130">
        <f>ROUND(I132*H132,2)</f>
        <v>0</v>
      </c>
      <c r="K132" s="131"/>
      <c r="L132" s="28"/>
      <c r="M132" s="132" t="s">
        <v>1</v>
      </c>
      <c r="N132" s="133" t="s">
        <v>42</v>
      </c>
      <c r="P132" s="134">
        <f>O132*H132</f>
        <v>0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227</v>
      </c>
      <c r="AT132" s="136" t="s">
        <v>223</v>
      </c>
      <c r="AU132" s="136" t="s">
        <v>85</v>
      </c>
      <c r="AY132" s="13" t="s">
        <v>222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3" t="s">
        <v>85</v>
      </c>
      <c r="BK132" s="137">
        <f>ROUND(I132*H132,2)</f>
        <v>0</v>
      </c>
      <c r="BL132" s="13" t="s">
        <v>227</v>
      </c>
      <c r="BM132" s="136" t="s">
        <v>897</v>
      </c>
    </row>
    <row r="133" spans="2:65" s="1" customFormat="1" ht="29.25" x14ac:dyDescent="0.2">
      <c r="B133" s="28"/>
      <c r="D133" s="138" t="s">
        <v>229</v>
      </c>
      <c r="F133" s="139" t="s">
        <v>250</v>
      </c>
      <c r="I133" s="140"/>
      <c r="L133" s="28"/>
      <c r="M133" s="141"/>
      <c r="T133" s="52"/>
      <c r="AT133" s="13" t="s">
        <v>229</v>
      </c>
      <c r="AU133" s="13" t="s">
        <v>85</v>
      </c>
    </row>
    <row r="134" spans="2:65" s="1" customFormat="1" x14ac:dyDescent="0.2">
      <c r="B134" s="28"/>
      <c r="D134" s="142" t="s">
        <v>231</v>
      </c>
      <c r="F134" s="143" t="s">
        <v>464</v>
      </c>
      <c r="I134" s="140"/>
      <c r="L134" s="28"/>
      <c r="M134" s="141"/>
      <c r="T134" s="52"/>
      <c r="AT134" s="13" t="s">
        <v>231</v>
      </c>
      <c r="AU134" s="13" t="s">
        <v>85</v>
      </c>
    </row>
    <row r="135" spans="2:65" s="11" customFormat="1" x14ac:dyDescent="0.2">
      <c r="B135" s="144"/>
      <c r="D135" s="138" t="s">
        <v>252</v>
      </c>
      <c r="F135" s="145" t="s">
        <v>898</v>
      </c>
      <c r="H135" s="146">
        <v>1.302</v>
      </c>
      <c r="I135" s="147"/>
      <c r="L135" s="144"/>
      <c r="M135" s="148"/>
      <c r="T135" s="149"/>
      <c r="AT135" s="150" t="s">
        <v>252</v>
      </c>
      <c r="AU135" s="150" t="s">
        <v>85</v>
      </c>
      <c r="AV135" s="11" t="s">
        <v>87</v>
      </c>
      <c r="AW135" s="11" t="s">
        <v>3</v>
      </c>
      <c r="AX135" s="11" t="s">
        <v>85</v>
      </c>
      <c r="AY135" s="150" t="s">
        <v>222</v>
      </c>
    </row>
    <row r="136" spans="2:65" s="1" customFormat="1" ht="37.9" customHeight="1" x14ac:dyDescent="0.2">
      <c r="B136" s="123"/>
      <c r="C136" s="124" t="s">
        <v>254</v>
      </c>
      <c r="D136" s="124" t="s">
        <v>223</v>
      </c>
      <c r="E136" s="125" t="s">
        <v>255</v>
      </c>
      <c r="F136" s="126" t="s">
        <v>256</v>
      </c>
      <c r="G136" s="127" t="s">
        <v>237</v>
      </c>
      <c r="H136" s="128">
        <v>9.2999999999999999E-2</v>
      </c>
      <c r="I136" s="129"/>
      <c r="J136" s="130">
        <f>ROUND(I136*H136,2)</f>
        <v>0</v>
      </c>
      <c r="K136" s="131"/>
      <c r="L136" s="28"/>
      <c r="M136" s="132" t="s">
        <v>1</v>
      </c>
      <c r="N136" s="133" t="s">
        <v>42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227</v>
      </c>
      <c r="AT136" s="136" t="s">
        <v>223</v>
      </c>
      <c r="AU136" s="136" t="s">
        <v>85</v>
      </c>
      <c r="AY136" s="13" t="s">
        <v>222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85</v>
      </c>
      <c r="BK136" s="137">
        <f>ROUND(I136*H136,2)</f>
        <v>0</v>
      </c>
      <c r="BL136" s="13" t="s">
        <v>227</v>
      </c>
      <c r="BM136" s="136" t="s">
        <v>899</v>
      </c>
    </row>
    <row r="137" spans="2:65" s="1" customFormat="1" ht="29.25" x14ac:dyDescent="0.2">
      <c r="B137" s="28"/>
      <c r="D137" s="138" t="s">
        <v>229</v>
      </c>
      <c r="F137" s="139" t="s">
        <v>258</v>
      </c>
      <c r="I137" s="140"/>
      <c r="L137" s="28"/>
      <c r="M137" s="141"/>
      <c r="T137" s="52"/>
      <c r="AT137" s="13" t="s">
        <v>229</v>
      </c>
      <c r="AU137" s="13" t="s">
        <v>85</v>
      </c>
    </row>
    <row r="138" spans="2:65" s="1" customFormat="1" x14ac:dyDescent="0.2">
      <c r="B138" s="28"/>
      <c r="D138" s="142" t="s">
        <v>231</v>
      </c>
      <c r="F138" s="143" t="s">
        <v>467</v>
      </c>
      <c r="I138" s="140"/>
      <c r="L138" s="28"/>
      <c r="M138" s="141"/>
      <c r="T138" s="52"/>
      <c r="AT138" s="13" t="s">
        <v>231</v>
      </c>
      <c r="AU138" s="13" t="s">
        <v>85</v>
      </c>
    </row>
    <row r="139" spans="2:65" s="10" customFormat="1" ht="25.9" customHeight="1" x14ac:dyDescent="0.2">
      <c r="B139" s="113"/>
      <c r="D139" s="114" t="s">
        <v>76</v>
      </c>
      <c r="E139" s="115" t="s">
        <v>317</v>
      </c>
      <c r="F139" s="115" t="s">
        <v>318</v>
      </c>
      <c r="I139" s="116"/>
      <c r="J139" s="117">
        <f>BK139</f>
        <v>0</v>
      </c>
      <c r="L139" s="113"/>
      <c r="M139" s="118"/>
      <c r="P139" s="119">
        <f>SUM(P140:P172)</f>
        <v>0</v>
      </c>
      <c r="R139" s="119">
        <f>SUM(R140:R172)</f>
        <v>0.22094611999999997</v>
      </c>
      <c r="T139" s="120">
        <f>SUM(T140:T172)</f>
        <v>6.6546000000000008E-2</v>
      </c>
      <c r="AR139" s="114" t="s">
        <v>87</v>
      </c>
      <c r="AT139" s="121" t="s">
        <v>76</v>
      </c>
      <c r="AU139" s="121" t="s">
        <v>77</v>
      </c>
      <c r="AY139" s="114" t="s">
        <v>222</v>
      </c>
      <c r="BK139" s="122">
        <f>SUM(BK140:BK172)</f>
        <v>0</v>
      </c>
    </row>
    <row r="140" spans="2:65" s="1" customFormat="1" ht="24.2" customHeight="1" x14ac:dyDescent="0.2">
      <c r="B140" s="123"/>
      <c r="C140" s="124" t="s">
        <v>262</v>
      </c>
      <c r="D140" s="124" t="s">
        <v>223</v>
      </c>
      <c r="E140" s="125" t="s">
        <v>319</v>
      </c>
      <c r="F140" s="126" t="s">
        <v>320</v>
      </c>
      <c r="G140" s="127" t="s">
        <v>226</v>
      </c>
      <c r="H140" s="128">
        <v>20.36</v>
      </c>
      <c r="I140" s="129"/>
      <c r="J140" s="130">
        <f>ROUND(I140*H140,2)</f>
        <v>0</v>
      </c>
      <c r="K140" s="131"/>
      <c r="L140" s="28"/>
      <c r="M140" s="132" t="s">
        <v>1</v>
      </c>
      <c r="N140" s="133" t="s">
        <v>42</v>
      </c>
      <c r="P140" s="134">
        <f>O140*H140</f>
        <v>0</v>
      </c>
      <c r="Q140" s="134">
        <v>0</v>
      </c>
      <c r="R140" s="134">
        <f>Q140*H140</f>
        <v>0</v>
      </c>
      <c r="S140" s="134">
        <v>0</v>
      </c>
      <c r="T140" s="135">
        <f>S140*H140</f>
        <v>0</v>
      </c>
      <c r="AR140" s="136" t="s">
        <v>266</v>
      </c>
      <c r="AT140" s="136" t="s">
        <v>223</v>
      </c>
      <c r="AU140" s="136" t="s">
        <v>85</v>
      </c>
      <c r="AY140" s="13" t="s">
        <v>222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13" t="s">
        <v>85</v>
      </c>
      <c r="BK140" s="137">
        <f>ROUND(I140*H140,2)</f>
        <v>0</v>
      </c>
      <c r="BL140" s="13" t="s">
        <v>266</v>
      </c>
      <c r="BM140" s="136" t="s">
        <v>900</v>
      </c>
    </row>
    <row r="141" spans="2:65" s="1" customFormat="1" ht="19.5" x14ac:dyDescent="0.2">
      <c r="B141" s="28"/>
      <c r="D141" s="138" t="s">
        <v>229</v>
      </c>
      <c r="F141" s="139" t="s">
        <v>322</v>
      </c>
      <c r="I141" s="140"/>
      <c r="L141" s="28"/>
      <c r="M141" s="141"/>
      <c r="T141" s="52"/>
      <c r="AT141" s="13" t="s">
        <v>229</v>
      </c>
      <c r="AU141" s="13" t="s">
        <v>85</v>
      </c>
    </row>
    <row r="142" spans="2:65" s="1" customFormat="1" x14ac:dyDescent="0.2">
      <c r="B142" s="28"/>
      <c r="D142" s="142" t="s">
        <v>231</v>
      </c>
      <c r="F142" s="143" t="s">
        <v>502</v>
      </c>
      <c r="I142" s="140"/>
      <c r="L142" s="28"/>
      <c r="M142" s="141"/>
      <c r="T142" s="52"/>
      <c r="AT142" s="13" t="s">
        <v>231</v>
      </c>
      <c r="AU142" s="13" t="s">
        <v>85</v>
      </c>
    </row>
    <row r="143" spans="2:65" s="1" customFormat="1" ht="24.2" customHeight="1" x14ac:dyDescent="0.2">
      <c r="B143" s="123"/>
      <c r="C143" s="124" t="s">
        <v>270</v>
      </c>
      <c r="D143" s="124" t="s">
        <v>223</v>
      </c>
      <c r="E143" s="125" t="s">
        <v>325</v>
      </c>
      <c r="F143" s="126" t="s">
        <v>326</v>
      </c>
      <c r="G143" s="127" t="s">
        <v>226</v>
      </c>
      <c r="H143" s="128">
        <v>20.36</v>
      </c>
      <c r="I143" s="129"/>
      <c r="J143" s="130">
        <f>ROUND(I143*H143,2)</f>
        <v>0</v>
      </c>
      <c r="K143" s="131"/>
      <c r="L143" s="28"/>
      <c r="M143" s="132" t="s">
        <v>1</v>
      </c>
      <c r="N143" s="133" t="s">
        <v>42</v>
      </c>
      <c r="P143" s="134">
        <f>O143*H143</f>
        <v>0</v>
      </c>
      <c r="Q143" s="134">
        <v>3.0000000000000001E-5</v>
      </c>
      <c r="R143" s="134">
        <f>Q143*H143</f>
        <v>6.1079999999999999E-4</v>
      </c>
      <c r="S143" s="134">
        <v>0</v>
      </c>
      <c r="T143" s="135">
        <f>S143*H143</f>
        <v>0</v>
      </c>
      <c r="AR143" s="136" t="s">
        <v>266</v>
      </c>
      <c r="AT143" s="136" t="s">
        <v>223</v>
      </c>
      <c r="AU143" s="136" t="s">
        <v>85</v>
      </c>
      <c r="AY143" s="13" t="s">
        <v>222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3" t="s">
        <v>85</v>
      </c>
      <c r="BK143" s="137">
        <f>ROUND(I143*H143,2)</f>
        <v>0</v>
      </c>
      <c r="BL143" s="13" t="s">
        <v>266</v>
      </c>
      <c r="BM143" s="136" t="s">
        <v>901</v>
      </c>
    </row>
    <row r="144" spans="2:65" s="1" customFormat="1" ht="19.5" x14ac:dyDescent="0.2">
      <c r="B144" s="28"/>
      <c r="D144" s="138" t="s">
        <v>229</v>
      </c>
      <c r="F144" s="139" t="s">
        <v>328</v>
      </c>
      <c r="I144" s="140"/>
      <c r="L144" s="28"/>
      <c r="M144" s="141"/>
      <c r="T144" s="52"/>
      <c r="AT144" s="13" t="s">
        <v>229</v>
      </c>
      <c r="AU144" s="13" t="s">
        <v>85</v>
      </c>
    </row>
    <row r="145" spans="2:65" s="1" customFormat="1" x14ac:dyDescent="0.2">
      <c r="B145" s="28"/>
      <c r="D145" s="142" t="s">
        <v>231</v>
      </c>
      <c r="F145" s="143" t="s">
        <v>504</v>
      </c>
      <c r="I145" s="140"/>
      <c r="L145" s="28"/>
      <c r="M145" s="141"/>
      <c r="T145" s="52"/>
      <c r="AT145" s="13" t="s">
        <v>231</v>
      </c>
      <c r="AU145" s="13" t="s">
        <v>85</v>
      </c>
    </row>
    <row r="146" spans="2:65" s="1" customFormat="1" ht="33" customHeight="1" x14ac:dyDescent="0.2">
      <c r="B146" s="123"/>
      <c r="C146" s="124" t="s">
        <v>276</v>
      </c>
      <c r="D146" s="124" t="s">
        <v>223</v>
      </c>
      <c r="E146" s="125" t="s">
        <v>331</v>
      </c>
      <c r="F146" s="126" t="s">
        <v>332</v>
      </c>
      <c r="G146" s="127" t="s">
        <v>226</v>
      </c>
      <c r="H146" s="128">
        <v>20.36</v>
      </c>
      <c r="I146" s="129"/>
      <c r="J146" s="130">
        <f>ROUND(I146*H146,2)</f>
        <v>0</v>
      </c>
      <c r="K146" s="131"/>
      <c r="L146" s="28"/>
      <c r="M146" s="132" t="s">
        <v>1</v>
      </c>
      <c r="N146" s="133" t="s">
        <v>42</v>
      </c>
      <c r="P146" s="134">
        <f>O146*H146</f>
        <v>0</v>
      </c>
      <c r="Q146" s="134">
        <v>7.5799999999999999E-3</v>
      </c>
      <c r="R146" s="134">
        <f>Q146*H146</f>
        <v>0.15432879999999999</v>
      </c>
      <c r="S146" s="134">
        <v>0</v>
      </c>
      <c r="T146" s="135">
        <f>S146*H146</f>
        <v>0</v>
      </c>
      <c r="AR146" s="136" t="s">
        <v>266</v>
      </c>
      <c r="AT146" s="136" t="s">
        <v>223</v>
      </c>
      <c r="AU146" s="136" t="s">
        <v>85</v>
      </c>
      <c r="AY146" s="13" t="s">
        <v>222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13" t="s">
        <v>85</v>
      </c>
      <c r="BK146" s="137">
        <f>ROUND(I146*H146,2)</f>
        <v>0</v>
      </c>
      <c r="BL146" s="13" t="s">
        <v>266</v>
      </c>
      <c r="BM146" s="136" t="s">
        <v>902</v>
      </c>
    </row>
    <row r="147" spans="2:65" s="1" customFormat="1" ht="29.25" x14ac:dyDescent="0.2">
      <c r="B147" s="28"/>
      <c r="D147" s="138" t="s">
        <v>229</v>
      </c>
      <c r="F147" s="139" t="s">
        <v>334</v>
      </c>
      <c r="I147" s="140"/>
      <c r="L147" s="28"/>
      <c r="M147" s="141"/>
      <c r="T147" s="52"/>
      <c r="AT147" s="13" t="s">
        <v>229</v>
      </c>
      <c r="AU147" s="13" t="s">
        <v>85</v>
      </c>
    </row>
    <row r="148" spans="2:65" s="1" customFormat="1" x14ac:dyDescent="0.2">
      <c r="B148" s="28"/>
      <c r="D148" s="142" t="s">
        <v>231</v>
      </c>
      <c r="F148" s="143" t="s">
        <v>506</v>
      </c>
      <c r="I148" s="140"/>
      <c r="L148" s="28"/>
      <c r="M148" s="141"/>
      <c r="T148" s="52"/>
      <c r="AT148" s="13" t="s">
        <v>231</v>
      </c>
      <c r="AU148" s="13" t="s">
        <v>85</v>
      </c>
    </row>
    <row r="149" spans="2:65" s="1" customFormat="1" ht="24.2" customHeight="1" x14ac:dyDescent="0.2">
      <c r="B149" s="123"/>
      <c r="C149" s="124" t="s">
        <v>220</v>
      </c>
      <c r="D149" s="124" t="s">
        <v>223</v>
      </c>
      <c r="E149" s="125" t="s">
        <v>337</v>
      </c>
      <c r="F149" s="126" t="s">
        <v>338</v>
      </c>
      <c r="G149" s="127" t="s">
        <v>226</v>
      </c>
      <c r="H149" s="128">
        <v>20.36</v>
      </c>
      <c r="I149" s="129"/>
      <c r="J149" s="130">
        <f>ROUND(I149*H149,2)</f>
        <v>0</v>
      </c>
      <c r="K149" s="131"/>
      <c r="L149" s="28"/>
      <c r="M149" s="132" t="s">
        <v>1</v>
      </c>
      <c r="N149" s="133" t="s">
        <v>42</v>
      </c>
      <c r="P149" s="134">
        <f>O149*H149</f>
        <v>0</v>
      </c>
      <c r="Q149" s="134">
        <v>0</v>
      </c>
      <c r="R149" s="134">
        <f>Q149*H149</f>
        <v>0</v>
      </c>
      <c r="S149" s="134">
        <v>3.0000000000000001E-3</v>
      </c>
      <c r="T149" s="135">
        <f>S149*H149</f>
        <v>6.1080000000000002E-2</v>
      </c>
      <c r="AR149" s="136" t="s">
        <v>266</v>
      </c>
      <c r="AT149" s="136" t="s">
        <v>223</v>
      </c>
      <c r="AU149" s="136" t="s">
        <v>85</v>
      </c>
      <c r="AY149" s="13" t="s">
        <v>222</v>
      </c>
      <c r="BE149" s="137">
        <f>IF(N149="základní",J149,0)</f>
        <v>0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13" t="s">
        <v>85</v>
      </c>
      <c r="BK149" s="137">
        <f>ROUND(I149*H149,2)</f>
        <v>0</v>
      </c>
      <c r="BL149" s="13" t="s">
        <v>266</v>
      </c>
      <c r="BM149" s="136" t="s">
        <v>903</v>
      </c>
    </row>
    <row r="150" spans="2:65" s="1" customFormat="1" x14ac:dyDescent="0.2">
      <c r="B150" s="28"/>
      <c r="D150" s="138" t="s">
        <v>229</v>
      </c>
      <c r="F150" s="139" t="s">
        <v>340</v>
      </c>
      <c r="I150" s="140"/>
      <c r="L150" s="28"/>
      <c r="M150" s="141"/>
      <c r="T150" s="52"/>
      <c r="AT150" s="13" t="s">
        <v>229</v>
      </c>
      <c r="AU150" s="13" t="s">
        <v>85</v>
      </c>
    </row>
    <row r="151" spans="2:65" s="1" customFormat="1" x14ac:dyDescent="0.2">
      <c r="B151" s="28"/>
      <c r="D151" s="142" t="s">
        <v>231</v>
      </c>
      <c r="F151" s="143" t="s">
        <v>508</v>
      </c>
      <c r="I151" s="140"/>
      <c r="L151" s="28"/>
      <c r="M151" s="141"/>
      <c r="T151" s="52"/>
      <c r="AT151" s="13" t="s">
        <v>231</v>
      </c>
      <c r="AU151" s="13" t="s">
        <v>85</v>
      </c>
    </row>
    <row r="152" spans="2:65" s="1" customFormat="1" ht="16.5" customHeight="1" x14ac:dyDescent="0.2">
      <c r="B152" s="123"/>
      <c r="C152" s="124" t="s">
        <v>287</v>
      </c>
      <c r="D152" s="124" t="s">
        <v>223</v>
      </c>
      <c r="E152" s="125" t="s">
        <v>343</v>
      </c>
      <c r="F152" s="126" t="s">
        <v>344</v>
      </c>
      <c r="G152" s="127" t="s">
        <v>226</v>
      </c>
      <c r="H152" s="128">
        <v>20.36</v>
      </c>
      <c r="I152" s="129"/>
      <c r="J152" s="130">
        <f>ROUND(I152*H152,2)</f>
        <v>0</v>
      </c>
      <c r="K152" s="131"/>
      <c r="L152" s="28"/>
      <c r="M152" s="132" t="s">
        <v>1</v>
      </c>
      <c r="N152" s="133" t="s">
        <v>42</v>
      </c>
      <c r="P152" s="134">
        <f>O152*H152</f>
        <v>0</v>
      </c>
      <c r="Q152" s="134">
        <v>2.9999999999999997E-4</v>
      </c>
      <c r="R152" s="134">
        <f>Q152*H152</f>
        <v>6.1079999999999997E-3</v>
      </c>
      <c r="S152" s="134">
        <v>0</v>
      </c>
      <c r="T152" s="135">
        <f>S152*H152</f>
        <v>0</v>
      </c>
      <c r="AR152" s="136" t="s">
        <v>266</v>
      </c>
      <c r="AT152" s="136" t="s">
        <v>223</v>
      </c>
      <c r="AU152" s="136" t="s">
        <v>85</v>
      </c>
      <c r="AY152" s="13" t="s">
        <v>222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3" t="s">
        <v>85</v>
      </c>
      <c r="BK152" s="137">
        <f>ROUND(I152*H152,2)</f>
        <v>0</v>
      </c>
      <c r="BL152" s="13" t="s">
        <v>266</v>
      </c>
      <c r="BM152" s="136" t="s">
        <v>904</v>
      </c>
    </row>
    <row r="153" spans="2:65" s="1" customFormat="1" x14ac:dyDescent="0.2">
      <c r="B153" s="28"/>
      <c r="D153" s="138" t="s">
        <v>229</v>
      </c>
      <c r="F153" s="139" t="s">
        <v>346</v>
      </c>
      <c r="I153" s="140"/>
      <c r="L153" s="28"/>
      <c r="M153" s="141"/>
      <c r="T153" s="52"/>
      <c r="AT153" s="13" t="s">
        <v>229</v>
      </c>
      <c r="AU153" s="13" t="s">
        <v>85</v>
      </c>
    </row>
    <row r="154" spans="2:65" s="1" customFormat="1" x14ac:dyDescent="0.2">
      <c r="B154" s="28"/>
      <c r="D154" s="142" t="s">
        <v>231</v>
      </c>
      <c r="F154" s="143" t="s">
        <v>510</v>
      </c>
      <c r="I154" s="140"/>
      <c r="L154" s="28"/>
      <c r="M154" s="141"/>
      <c r="T154" s="52"/>
      <c r="AT154" s="13" t="s">
        <v>231</v>
      </c>
      <c r="AU154" s="13" t="s">
        <v>85</v>
      </c>
    </row>
    <row r="155" spans="2:65" s="1" customFormat="1" ht="49.15" customHeight="1" x14ac:dyDescent="0.2">
      <c r="B155" s="123"/>
      <c r="C155" s="151" t="s">
        <v>291</v>
      </c>
      <c r="D155" s="151" t="s">
        <v>277</v>
      </c>
      <c r="E155" s="152" t="s">
        <v>348</v>
      </c>
      <c r="F155" s="153" t="s">
        <v>349</v>
      </c>
      <c r="G155" s="154" t="s">
        <v>226</v>
      </c>
      <c r="H155" s="155">
        <v>22.396000000000001</v>
      </c>
      <c r="I155" s="156"/>
      <c r="J155" s="157">
        <f>ROUND(I155*H155,2)</f>
        <v>0</v>
      </c>
      <c r="K155" s="158"/>
      <c r="L155" s="159"/>
      <c r="M155" s="160" t="s">
        <v>1</v>
      </c>
      <c r="N155" s="161" t="s">
        <v>42</v>
      </c>
      <c r="P155" s="134">
        <f>O155*H155</f>
        <v>0</v>
      </c>
      <c r="Q155" s="134">
        <v>2.5999999999999999E-3</v>
      </c>
      <c r="R155" s="134">
        <f>Q155*H155</f>
        <v>5.8229599999999999E-2</v>
      </c>
      <c r="S155" s="134">
        <v>0</v>
      </c>
      <c r="T155" s="135">
        <f>S155*H155</f>
        <v>0</v>
      </c>
      <c r="AR155" s="136" t="s">
        <v>280</v>
      </c>
      <c r="AT155" s="136" t="s">
        <v>277</v>
      </c>
      <c r="AU155" s="136" t="s">
        <v>85</v>
      </c>
      <c r="AY155" s="13" t="s">
        <v>222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85</v>
      </c>
      <c r="BK155" s="137">
        <f>ROUND(I155*H155,2)</f>
        <v>0</v>
      </c>
      <c r="BL155" s="13" t="s">
        <v>266</v>
      </c>
      <c r="BM155" s="136" t="s">
        <v>905</v>
      </c>
    </row>
    <row r="156" spans="2:65" s="1" customFormat="1" ht="29.25" x14ac:dyDescent="0.2">
      <c r="B156" s="28"/>
      <c r="D156" s="138" t="s">
        <v>229</v>
      </c>
      <c r="F156" s="139" t="s">
        <v>349</v>
      </c>
      <c r="I156" s="140"/>
      <c r="L156" s="28"/>
      <c r="M156" s="141"/>
      <c r="T156" s="52"/>
      <c r="AT156" s="13" t="s">
        <v>229</v>
      </c>
      <c r="AU156" s="13" t="s">
        <v>85</v>
      </c>
    </row>
    <row r="157" spans="2:65" s="11" customFormat="1" x14ac:dyDescent="0.2">
      <c r="B157" s="144"/>
      <c r="D157" s="138" t="s">
        <v>252</v>
      </c>
      <c r="F157" s="145" t="s">
        <v>906</v>
      </c>
      <c r="H157" s="146">
        <v>22.396000000000001</v>
      </c>
      <c r="I157" s="147"/>
      <c r="L157" s="144"/>
      <c r="M157" s="148"/>
      <c r="T157" s="149"/>
      <c r="AT157" s="150" t="s">
        <v>252</v>
      </c>
      <c r="AU157" s="150" t="s">
        <v>85</v>
      </c>
      <c r="AV157" s="11" t="s">
        <v>87</v>
      </c>
      <c r="AW157" s="11" t="s">
        <v>3</v>
      </c>
      <c r="AX157" s="11" t="s">
        <v>85</v>
      </c>
      <c r="AY157" s="150" t="s">
        <v>222</v>
      </c>
    </row>
    <row r="158" spans="2:65" s="1" customFormat="1" ht="24.2" customHeight="1" x14ac:dyDescent="0.2">
      <c r="B158" s="123"/>
      <c r="C158" s="124" t="s">
        <v>8</v>
      </c>
      <c r="D158" s="124" t="s">
        <v>223</v>
      </c>
      <c r="E158" s="125" t="s">
        <v>353</v>
      </c>
      <c r="F158" s="126" t="s">
        <v>354</v>
      </c>
      <c r="G158" s="127" t="s">
        <v>355</v>
      </c>
      <c r="H158" s="128">
        <v>21</v>
      </c>
      <c r="I158" s="129"/>
      <c r="J158" s="130">
        <f>ROUND(I158*H158,2)</f>
        <v>0</v>
      </c>
      <c r="K158" s="131"/>
      <c r="L158" s="28"/>
      <c r="M158" s="132" t="s">
        <v>1</v>
      </c>
      <c r="N158" s="133" t="s">
        <v>42</v>
      </c>
      <c r="P158" s="134">
        <f>O158*H158</f>
        <v>0</v>
      </c>
      <c r="Q158" s="134">
        <v>0</v>
      </c>
      <c r="R158" s="134">
        <f>Q158*H158</f>
        <v>0</v>
      </c>
      <c r="S158" s="134">
        <v>0</v>
      </c>
      <c r="T158" s="135">
        <f>S158*H158</f>
        <v>0</v>
      </c>
      <c r="AR158" s="136" t="s">
        <v>266</v>
      </c>
      <c r="AT158" s="136" t="s">
        <v>223</v>
      </c>
      <c r="AU158" s="136" t="s">
        <v>85</v>
      </c>
      <c r="AY158" s="13" t="s">
        <v>222</v>
      </c>
      <c r="BE158" s="137">
        <f>IF(N158="základní",J158,0)</f>
        <v>0</v>
      </c>
      <c r="BF158" s="137">
        <f>IF(N158="snížená",J158,0)</f>
        <v>0</v>
      </c>
      <c r="BG158" s="137">
        <f>IF(N158="zákl. přenesená",J158,0)</f>
        <v>0</v>
      </c>
      <c r="BH158" s="137">
        <f>IF(N158="sníž. přenesená",J158,0)</f>
        <v>0</v>
      </c>
      <c r="BI158" s="137">
        <f>IF(N158="nulová",J158,0)</f>
        <v>0</v>
      </c>
      <c r="BJ158" s="13" t="s">
        <v>85</v>
      </c>
      <c r="BK158" s="137">
        <f>ROUND(I158*H158,2)</f>
        <v>0</v>
      </c>
      <c r="BL158" s="13" t="s">
        <v>266</v>
      </c>
      <c r="BM158" s="136" t="s">
        <v>907</v>
      </c>
    </row>
    <row r="159" spans="2:65" s="1" customFormat="1" x14ac:dyDescent="0.2">
      <c r="B159" s="28"/>
      <c r="D159" s="138" t="s">
        <v>229</v>
      </c>
      <c r="F159" s="139" t="s">
        <v>357</v>
      </c>
      <c r="I159" s="140"/>
      <c r="L159" s="28"/>
      <c r="M159" s="141"/>
      <c r="T159" s="52"/>
      <c r="AT159" s="13" t="s">
        <v>229</v>
      </c>
      <c r="AU159" s="13" t="s">
        <v>85</v>
      </c>
    </row>
    <row r="160" spans="2:65" s="1" customFormat="1" x14ac:dyDescent="0.2">
      <c r="B160" s="28"/>
      <c r="D160" s="142" t="s">
        <v>231</v>
      </c>
      <c r="F160" s="143" t="s">
        <v>358</v>
      </c>
      <c r="I160" s="140"/>
      <c r="L160" s="28"/>
      <c r="M160" s="141"/>
      <c r="T160" s="52"/>
      <c r="AT160" s="13" t="s">
        <v>231</v>
      </c>
      <c r="AU160" s="13" t="s">
        <v>85</v>
      </c>
    </row>
    <row r="161" spans="2:65" s="1" customFormat="1" ht="21.75" customHeight="1" x14ac:dyDescent="0.2">
      <c r="B161" s="123"/>
      <c r="C161" s="124" t="s">
        <v>300</v>
      </c>
      <c r="D161" s="124" t="s">
        <v>223</v>
      </c>
      <c r="E161" s="125" t="s">
        <v>360</v>
      </c>
      <c r="F161" s="126" t="s">
        <v>361</v>
      </c>
      <c r="G161" s="127" t="s">
        <v>355</v>
      </c>
      <c r="H161" s="128">
        <v>18.22</v>
      </c>
      <c r="I161" s="129"/>
      <c r="J161" s="130">
        <f>ROUND(I161*H161,2)</f>
        <v>0</v>
      </c>
      <c r="K161" s="131"/>
      <c r="L161" s="28"/>
      <c r="M161" s="132" t="s">
        <v>1</v>
      </c>
      <c r="N161" s="133" t="s">
        <v>42</v>
      </c>
      <c r="P161" s="134">
        <f>O161*H161</f>
        <v>0</v>
      </c>
      <c r="Q161" s="134">
        <v>0</v>
      </c>
      <c r="R161" s="134">
        <f>Q161*H161</f>
        <v>0</v>
      </c>
      <c r="S161" s="134">
        <v>2.9999999999999997E-4</v>
      </c>
      <c r="T161" s="135">
        <f>S161*H161</f>
        <v>5.4659999999999995E-3</v>
      </c>
      <c r="AR161" s="136" t="s">
        <v>266</v>
      </c>
      <c r="AT161" s="136" t="s">
        <v>223</v>
      </c>
      <c r="AU161" s="136" t="s">
        <v>85</v>
      </c>
      <c r="AY161" s="13" t="s">
        <v>222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3" t="s">
        <v>85</v>
      </c>
      <c r="BK161" s="137">
        <f>ROUND(I161*H161,2)</f>
        <v>0</v>
      </c>
      <c r="BL161" s="13" t="s">
        <v>266</v>
      </c>
      <c r="BM161" s="136" t="s">
        <v>908</v>
      </c>
    </row>
    <row r="162" spans="2:65" s="1" customFormat="1" x14ac:dyDescent="0.2">
      <c r="B162" s="28"/>
      <c r="D162" s="138" t="s">
        <v>229</v>
      </c>
      <c r="F162" s="139" t="s">
        <v>363</v>
      </c>
      <c r="I162" s="140"/>
      <c r="L162" s="28"/>
      <c r="M162" s="141"/>
      <c r="T162" s="52"/>
      <c r="AT162" s="13" t="s">
        <v>229</v>
      </c>
      <c r="AU162" s="13" t="s">
        <v>85</v>
      </c>
    </row>
    <row r="163" spans="2:65" s="1" customFormat="1" x14ac:dyDescent="0.2">
      <c r="B163" s="28"/>
      <c r="D163" s="142" t="s">
        <v>231</v>
      </c>
      <c r="F163" s="143" t="s">
        <v>515</v>
      </c>
      <c r="I163" s="140"/>
      <c r="L163" s="28"/>
      <c r="M163" s="141"/>
      <c r="T163" s="52"/>
      <c r="AT163" s="13" t="s">
        <v>231</v>
      </c>
      <c r="AU163" s="13" t="s">
        <v>85</v>
      </c>
    </row>
    <row r="164" spans="2:65" s="1" customFormat="1" ht="16.5" customHeight="1" x14ac:dyDescent="0.2">
      <c r="B164" s="123"/>
      <c r="C164" s="124" t="s">
        <v>304</v>
      </c>
      <c r="D164" s="124" t="s">
        <v>223</v>
      </c>
      <c r="E164" s="125" t="s">
        <v>366</v>
      </c>
      <c r="F164" s="126" t="s">
        <v>367</v>
      </c>
      <c r="G164" s="127" t="s">
        <v>355</v>
      </c>
      <c r="H164" s="128">
        <v>18.22</v>
      </c>
      <c r="I164" s="129"/>
      <c r="J164" s="130">
        <f>ROUND(I164*H164,2)</f>
        <v>0</v>
      </c>
      <c r="K164" s="131"/>
      <c r="L164" s="28"/>
      <c r="M164" s="132" t="s">
        <v>1</v>
      </c>
      <c r="N164" s="133" t="s">
        <v>42</v>
      </c>
      <c r="P164" s="134">
        <f>O164*H164</f>
        <v>0</v>
      </c>
      <c r="Q164" s="134">
        <v>1.0000000000000001E-5</v>
      </c>
      <c r="R164" s="134">
        <f>Q164*H164</f>
        <v>1.8220000000000001E-4</v>
      </c>
      <c r="S164" s="134">
        <v>0</v>
      </c>
      <c r="T164" s="135">
        <f>S164*H164</f>
        <v>0</v>
      </c>
      <c r="AR164" s="136" t="s">
        <v>266</v>
      </c>
      <c r="AT164" s="136" t="s">
        <v>223</v>
      </c>
      <c r="AU164" s="136" t="s">
        <v>85</v>
      </c>
      <c r="AY164" s="13" t="s">
        <v>222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3" t="s">
        <v>85</v>
      </c>
      <c r="BK164" s="137">
        <f>ROUND(I164*H164,2)</f>
        <v>0</v>
      </c>
      <c r="BL164" s="13" t="s">
        <v>266</v>
      </c>
      <c r="BM164" s="136" t="s">
        <v>909</v>
      </c>
    </row>
    <row r="165" spans="2:65" s="1" customFormat="1" x14ac:dyDescent="0.2">
      <c r="B165" s="28"/>
      <c r="D165" s="138" t="s">
        <v>229</v>
      </c>
      <c r="F165" s="139" t="s">
        <v>369</v>
      </c>
      <c r="I165" s="140"/>
      <c r="L165" s="28"/>
      <c r="M165" s="141"/>
      <c r="T165" s="52"/>
      <c r="AT165" s="13" t="s">
        <v>229</v>
      </c>
      <c r="AU165" s="13" t="s">
        <v>85</v>
      </c>
    </row>
    <row r="166" spans="2:65" s="1" customFormat="1" x14ac:dyDescent="0.2">
      <c r="B166" s="28"/>
      <c r="D166" s="142" t="s">
        <v>231</v>
      </c>
      <c r="F166" s="143" t="s">
        <v>517</v>
      </c>
      <c r="I166" s="140"/>
      <c r="L166" s="28"/>
      <c r="M166" s="141"/>
      <c r="T166" s="52"/>
      <c r="AT166" s="13" t="s">
        <v>231</v>
      </c>
      <c r="AU166" s="13" t="s">
        <v>85</v>
      </c>
    </row>
    <row r="167" spans="2:65" s="1" customFormat="1" ht="16.5" customHeight="1" x14ac:dyDescent="0.2">
      <c r="B167" s="123"/>
      <c r="C167" s="151" t="s">
        <v>310</v>
      </c>
      <c r="D167" s="151" t="s">
        <v>277</v>
      </c>
      <c r="E167" s="152" t="s">
        <v>372</v>
      </c>
      <c r="F167" s="153" t="s">
        <v>373</v>
      </c>
      <c r="G167" s="154" t="s">
        <v>355</v>
      </c>
      <c r="H167" s="155">
        <v>18.584</v>
      </c>
      <c r="I167" s="156"/>
      <c r="J167" s="157">
        <f>ROUND(I167*H167,2)</f>
        <v>0</v>
      </c>
      <c r="K167" s="158"/>
      <c r="L167" s="159"/>
      <c r="M167" s="160" t="s">
        <v>1</v>
      </c>
      <c r="N167" s="161" t="s">
        <v>42</v>
      </c>
      <c r="P167" s="134">
        <f>O167*H167</f>
        <v>0</v>
      </c>
      <c r="Q167" s="134">
        <v>8.0000000000000007E-5</v>
      </c>
      <c r="R167" s="134">
        <f>Q167*H167</f>
        <v>1.4867200000000002E-3</v>
      </c>
      <c r="S167" s="134">
        <v>0</v>
      </c>
      <c r="T167" s="135">
        <f>S167*H167</f>
        <v>0</v>
      </c>
      <c r="AR167" s="136" t="s">
        <v>280</v>
      </c>
      <c r="AT167" s="136" t="s">
        <v>277</v>
      </c>
      <c r="AU167" s="136" t="s">
        <v>85</v>
      </c>
      <c r="AY167" s="13" t="s">
        <v>222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3" t="s">
        <v>85</v>
      </c>
      <c r="BK167" s="137">
        <f>ROUND(I167*H167,2)</f>
        <v>0</v>
      </c>
      <c r="BL167" s="13" t="s">
        <v>266</v>
      </c>
      <c r="BM167" s="136" t="s">
        <v>910</v>
      </c>
    </row>
    <row r="168" spans="2:65" s="1" customFormat="1" x14ac:dyDescent="0.2">
      <c r="B168" s="28"/>
      <c r="D168" s="138" t="s">
        <v>229</v>
      </c>
      <c r="F168" s="139" t="s">
        <v>373</v>
      </c>
      <c r="I168" s="140"/>
      <c r="L168" s="28"/>
      <c r="M168" s="141"/>
      <c r="T168" s="52"/>
      <c r="AT168" s="13" t="s">
        <v>229</v>
      </c>
      <c r="AU168" s="13" t="s">
        <v>85</v>
      </c>
    </row>
    <row r="169" spans="2:65" s="11" customFormat="1" x14ac:dyDescent="0.2">
      <c r="B169" s="144"/>
      <c r="D169" s="138" t="s">
        <v>252</v>
      </c>
      <c r="F169" s="145" t="s">
        <v>911</v>
      </c>
      <c r="H169" s="146">
        <v>18.584</v>
      </c>
      <c r="I169" s="147"/>
      <c r="L169" s="144"/>
      <c r="M169" s="148"/>
      <c r="T169" s="149"/>
      <c r="AT169" s="150" t="s">
        <v>252</v>
      </c>
      <c r="AU169" s="150" t="s">
        <v>85</v>
      </c>
      <c r="AV169" s="11" t="s">
        <v>87</v>
      </c>
      <c r="AW169" s="11" t="s">
        <v>3</v>
      </c>
      <c r="AX169" s="11" t="s">
        <v>85</v>
      </c>
      <c r="AY169" s="150" t="s">
        <v>222</v>
      </c>
    </row>
    <row r="170" spans="2:65" s="1" customFormat="1" ht="24.2" customHeight="1" x14ac:dyDescent="0.2">
      <c r="B170" s="123"/>
      <c r="C170" s="124" t="s">
        <v>266</v>
      </c>
      <c r="D170" s="124" t="s">
        <v>223</v>
      </c>
      <c r="E170" s="125" t="s">
        <v>388</v>
      </c>
      <c r="F170" s="126" t="s">
        <v>389</v>
      </c>
      <c r="G170" s="127" t="s">
        <v>313</v>
      </c>
      <c r="H170" s="162"/>
      <c r="I170" s="129"/>
      <c r="J170" s="130">
        <f>ROUND(I170*H170,2)</f>
        <v>0</v>
      </c>
      <c r="K170" s="131"/>
      <c r="L170" s="28"/>
      <c r="M170" s="132" t="s">
        <v>1</v>
      </c>
      <c r="N170" s="133" t="s">
        <v>42</v>
      </c>
      <c r="P170" s="134">
        <f>O170*H170</f>
        <v>0</v>
      </c>
      <c r="Q170" s="134">
        <v>0</v>
      </c>
      <c r="R170" s="134">
        <f>Q170*H170</f>
        <v>0</v>
      </c>
      <c r="S170" s="134">
        <v>0</v>
      </c>
      <c r="T170" s="135">
        <f>S170*H170</f>
        <v>0</v>
      </c>
      <c r="AR170" s="136" t="s">
        <v>266</v>
      </c>
      <c r="AT170" s="136" t="s">
        <v>223</v>
      </c>
      <c r="AU170" s="136" t="s">
        <v>85</v>
      </c>
      <c r="AY170" s="13" t="s">
        <v>222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13" t="s">
        <v>85</v>
      </c>
      <c r="BK170" s="137">
        <f>ROUND(I170*H170,2)</f>
        <v>0</v>
      </c>
      <c r="BL170" s="13" t="s">
        <v>266</v>
      </c>
      <c r="BM170" s="136" t="s">
        <v>912</v>
      </c>
    </row>
    <row r="171" spans="2:65" s="1" customFormat="1" ht="29.25" x14ac:dyDescent="0.2">
      <c r="B171" s="28"/>
      <c r="D171" s="138" t="s">
        <v>229</v>
      </c>
      <c r="F171" s="139" t="s">
        <v>391</v>
      </c>
      <c r="I171" s="140"/>
      <c r="L171" s="28"/>
      <c r="M171" s="141"/>
      <c r="T171" s="52"/>
      <c r="AT171" s="13" t="s">
        <v>229</v>
      </c>
      <c r="AU171" s="13" t="s">
        <v>85</v>
      </c>
    </row>
    <row r="172" spans="2:65" s="1" customFormat="1" x14ac:dyDescent="0.2">
      <c r="B172" s="28"/>
      <c r="D172" s="142" t="s">
        <v>231</v>
      </c>
      <c r="F172" s="143" t="s">
        <v>525</v>
      </c>
      <c r="I172" s="140"/>
      <c r="L172" s="28"/>
      <c r="M172" s="141"/>
      <c r="T172" s="52"/>
      <c r="AT172" s="13" t="s">
        <v>231</v>
      </c>
      <c r="AU172" s="13" t="s">
        <v>85</v>
      </c>
    </row>
    <row r="173" spans="2:65" s="10" customFormat="1" ht="25.9" customHeight="1" x14ac:dyDescent="0.2">
      <c r="B173" s="113"/>
      <c r="D173" s="114" t="s">
        <v>76</v>
      </c>
      <c r="E173" s="115" t="s">
        <v>414</v>
      </c>
      <c r="F173" s="115" t="s">
        <v>415</v>
      </c>
      <c r="I173" s="116"/>
      <c r="J173" s="117">
        <f>BK173</f>
        <v>0</v>
      </c>
      <c r="L173" s="113"/>
      <c r="M173" s="118"/>
      <c r="P173" s="119">
        <f>SUM(P174:P191)</f>
        <v>0</v>
      </c>
      <c r="R173" s="119">
        <f>SUM(R174:R191)</f>
        <v>0.14212840000000002</v>
      </c>
      <c r="T173" s="120">
        <f>SUM(T174:T191)</f>
        <v>2.6703500000000002E-2</v>
      </c>
      <c r="AR173" s="114" t="s">
        <v>87</v>
      </c>
      <c r="AT173" s="121" t="s">
        <v>76</v>
      </c>
      <c r="AU173" s="121" t="s">
        <v>77</v>
      </c>
      <c r="AY173" s="114" t="s">
        <v>222</v>
      </c>
      <c r="BK173" s="122">
        <f>SUM(BK174:BK191)</f>
        <v>0</v>
      </c>
    </row>
    <row r="174" spans="2:65" s="1" customFormat="1" ht="16.5" customHeight="1" x14ac:dyDescent="0.2">
      <c r="B174" s="123"/>
      <c r="C174" s="124" t="s">
        <v>324</v>
      </c>
      <c r="D174" s="124" t="s">
        <v>223</v>
      </c>
      <c r="E174" s="125" t="s">
        <v>416</v>
      </c>
      <c r="F174" s="126" t="s">
        <v>417</v>
      </c>
      <c r="G174" s="127" t="s">
        <v>226</v>
      </c>
      <c r="H174" s="128">
        <v>84.17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1E-3</v>
      </c>
      <c r="R174" s="134">
        <f>Q174*H174</f>
        <v>8.4170000000000009E-2</v>
      </c>
      <c r="S174" s="134">
        <v>3.1E-4</v>
      </c>
      <c r="T174" s="135">
        <f>S174*H174</f>
        <v>2.60927E-2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913</v>
      </c>
    </row>
    <row r="175" spans="2:65" s="1" customFormat="1" x14ac:dyDescent="0.2">
      <c r="B175" s="28"/>
      <c r="D175" s="138" t="s">
        <v>229</v>
      </c>
      <c r="F175" s="139" t="s">
        <v>419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527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24.2" customHeight="1" x14ac:dyDescent="0.2">
      <c r="B177" s="123"/>
      <c r="C177" s="124" t="s">
        <v>330</v>
      </c>
      <c r="D177" s="124" t="s">
        <v>223</v>
      </c>
      <c r="E177" s="125" t="s">
        <v>422</v>
      </c>
      <c r="F177" s="126" t="s">
        <v>423</v>
      </c>
      <c r="G177" s="127" t="s">
        <v>226</v>
      </c>
      <c r="H177" s="128">
        <v>84.17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0</v>
      </c>
      <c r="R177" s="134">
        <f>Q177*H177</f>
        <v>0</v>
      </c>
      <c r="S177" s="134">
        <v>0</v>
      </c>
      <c r="T177" s="135">
        <f>S177*H177</f>
        <v>0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914</v>
      </c>
    </row>
    <row r="178" spans="2:65" s="1" customFormat="1" ht="19.5" x14ac:dyDescent="0.2">
      <c r="B178" s="28"/>
      <c r="D178" s="138" t="s">
        <v>229</v>
      </c>
      <c r="F178" s="139" t="s">
        <v>425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529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16.5" customHeight="1" x14ac:dyDescent="0.2">
      <c r="B180" s="123"/>
      <c r="C180" s="124" t="s">
        <v>336</v>
      </c>
      <c r="D180" s="124" t="s">
        <v>223</v>
      </c>
      <c r="E180" s="125" t="s">
        <v>428</v>
      </c>
      <c r="F180" s="126" t="s">
        <v>429</v>
      </c>
      <c r="G180" s="127" t="s">
        <v>226</v>
      </c>
      <c r="H180" s="128">
        <v>20.36</v>
      </c>
      <c r="I180" s="129"/>
      <c r="J180" s="130">
        <f>ROUND(I180*H180,2)</f>
        <v>0</v>
      </c>
      <c r="K180" s="131"/>
      <c r="L180" s="28"/>
      <c r="M180" s="132" t="s">
        <v>1</v>
      </c>
      <c r="N180" s="133" t="s">
        <v>42</v>
      </c>
      <c r="P180" s="134">
        <f>O180*H180</f>
        <v>0</v>
      </c>
      <c r="Q180" s="134">
        <v>0</v>
      </c>
      <c r="R180" s="134">
        <f>Q180*H180</f>
        <v>0</v>
      </c>
      <c r="S180" s="134">
        <v>3.0000000000000001E-5</v>
      </c>
      <c r="T180" s="135">
        <f>S180*H180</f>
        <v>6.1079999999999999E-4</v>
      </c>
      <c r="AR180" s="136" t="s">
        <v>266</v>
      </c>
      <c r="AT180" s="136" t="s">
        <v>223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915</v>
      </c>
    </row>
    <row r="181" spans="2:65" s="1" customFormat="1" ht="19.5" x14ac:dyDescent="0.2">
      <c r="B181" s="28"/>
      <c r="D181" s="138" t="s">
        <v>229</v>
      </c>
      <c r="F181" s="139" t="s">
        <v>431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" customFormat="1" x14ac:dyDescent="0.2">
      <c r="B182" s="28"/>
      <c r="D182" s="142" t="s">
        <v>231</v>
      </c>
      <c r="F182" s="143" t="s">
        <v>432</v>
      </c>
      <c r="I182" s="140"/>
      <c r="L182" s="28"/>
      <c r="M182" s="141"/>
      <c r="T182" s="52"/>
      <c r="AT182" s="13" t="s">
        <v>231</v>
      </c>
      <c r="AU182" s="13" t="s">
        <v>85</v>
      </c>
    </row>
    <row r="183" spans="2:65" s="1" customFormat="1" ht="16.5" customHeight="1" x14ac:dyDescent="0.2">
      <c r="B183" s="123"/>
      <c r="C183" s="151" t="s">
        <v>342</v>
      </c>
      <c r="D183" s="151" t="s">
        <v>277</v>
      </c>
      <c r="E183" s="152" t="s">
        <v>434</v>
      </c>
      <c r="F183" s="153" t="s">
        <v>435</v>
      </c>
      <c r="G183" s="154" t="s">
        <v>226</v>
      </c>
      <c r="H183" s="155">
        <v>21.378</v>
      </c>
      <c r="I183" s="156"/>
      <c r="J183" s="157">
        <f>ROUND(I183*H183,2)</f>
        <v>0</v>
      </c>
      <c r="K183" s="158"/>
      <c r="L183" s="159"/>
      <c r="M183" s="160" t="s">
        <v>1</v>
      </c>
      <c r="N183" s="161" t="s">
        <v>42</v>
      </c>
      <c r="P183" s="134">
        <f>O183*H183</f>
        <v>0</v>
      </c>
      <c r="Q183" s="134">
        <v>8.9999999999999998E-4</v>
      </c>
      <c r="R183" s="134">
        <f>Q183*H183</f>
        <v>1.9240199999999999E-2</v>
      </c>
      <c r="S183" s="134">
        <v>0</v>
      </c>
      <c r="T183" s="135">
        <f>S183*H183</f>
        <v>0</v>
      </c>
      <c r="AR183" s="136" t="s">
        <v>280</v>
      </c>
      <c r="AT183" s="136" t="s">
        <v>277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916</v>
      </c>
    </row>
    <row r="184" spans="2:65" s="1" customFormat="1" x14ac:dyDescent="0.2">
      <c r="B184" s="28"/>
      <c r="D184" s="138" t="s">
        <v>229</v>
      </c>
      <c r="F184" s="139" t="s">
        <v>435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1" customFormat="1" x14ac:dyDescent="0.2">
      <c r="B185" s="144"/>
      <c r="D185" s="138" t="s">
        <v>252</v>
      </c>
      <c r="F185" s="145" t="s">
        <v>917</v>
      </c>
      <c r="H185" s="146">
        <v>21.378</v>
      </c>
      <c r="I185" s="147"/>
      <c r="L185" s="144"/>
      <c r="M185" s="148"/>
      <c r="T185" s="149"/>
      <c r="AT185" s="150" t="s">
        <v>252</v>
      </c>
      <c r="AU185" s="150" t="s">
        <v>85</v>
      </c>
      <c r="AV185" s="11" t="s">
        <v>87</v>
      </c>
      <c r="AW185" s="11" t="s">
        <v>3</v>
      </c>
      <c r="AX185" s="11" t="s">
        <v>85</v>
      </c>
      <c r="AY185" s="150" t="s">
        <v>222</v>
      </c>
    </row>
    <row r="186" spans="2:65" s="1" customFormat="1" ht="24.2" customHeight="1" x14ac:dyDescent="0.2">
      <c r="B186" s="123"/>
      <c r="C186" s="124" t="s">
        <v>7</v>
      </c>
      <c r="D186" s="124" t="s">
        <v>223</v>
      </c>
      <c r="E186" s="125" t="s">
        <v>439</v>
      </c>
      <c r="F186" s="126" t="s">
        <v>440</v>
      </c>
      <c r="G186" s="127" t="s">
        <v>226</v>
      </c>
      <c r="H186" s="128">
        <v>84.17</v>
      </c>
      <c r="I186" s="129"/>
      <c r="J186" s="130">
        <f>ROUND(I186*H186,2)</f>
        <v>0</v>
      </c>
      <c r="K186" s="131"/>
      <c r="L186" s="28"/>
      <c r="M186" s="132" t="s">
        <v>1</v>
      </c>
      <c r="N186" s="133" t="s">
        <v>42</v>
      </c>
      <c r="P186" s="134">
        <f>O186*H186</f>
        <v>0</v>
      </c>
      <c r="Q186" s="134">
        <v>2.0000000000000001E-4</v>
      </c>
      <c r="R186" s="134">
        <f>Q186*H186</f>
        <v>1.6834000000000002E-2</v>
      </c>
      <c r="S186" s="134">
        <v>0</v>
      </c>
      <c r="T186" s="135">
        <f>S186*H186</f>
        <v>0</v>
      </c>
      <c r="AR186" s="136" t="s">
        <v>266</v>
      </c>
      <c r="AT186" s="136" t="s">
        <v>223</v>
      </c>
      <c r="AU186" s="136" t="s">
        <v>85</v>
      </c>
      <c r="AY186" s="13" t="s">
        <v>222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3" t="s">
        <v>85</v>
      </c>
      <c r="BK186" s="137">
        <f>ROUND(I186*H186,2)</f>
        <v>0</v>
      </c>
      <c r="BL186" s="13" t="s">
        <v>266</v>
      </c>
      <c r="BM186" s="136" t="s">
        <v>918</v>
      </c>
    </row>
    <row r="187" spans="2:65" s="1" customFormat="1" ht="19.5" x14ac:dyDescent="0.2">
      <c r="B187" s="28"/>
      <c r="D187" s="138" t="s">
        <v>229</v>
      </c>
      <c r="F187" s="139" t="s">
        <v>442</v>
      </c>
      <c r="I187" s="140"/>
      <c r="L187" s="28"/>
      <c r="M187" s="141"/>
      <c r="T187" s="52"/>
      <c r="AT187" s="13" t="s">
        <v>229</v>
      </c>
      <c r="AU187" s="13" t="s">
        <v>85</v>
      </c>
    </row>
    <row r="188" spans="2:65" s="1" customFormat="1" x14ac:dyDescent="0.2">
      <c r="B188" s="28"/>
      <c r="D188" s="142" t="s">
        <v>231</v>
      </c>
      <c r="F188" s="143" t="s">
        <v>534</v>
      </c>
      <c r="I188" s="140"/>
      <c r="L188" s="28"/>
      <c r="M188" s="141"/>
      <c r="T188" s="52"/>
      <c r="AT188" s="13" t="s">
        <v>231</v>
      </c>
      <c r="AU188" s="13" t="s">
        <v>85</v>
      </c>
    </row>
    <row r="189" spans="2:65" s="1" customFormat="1" ht="33" customHeight="1" x14ac:dyDescent="0.2">
      <c r="B189" s="123"/>
      <c r="C189" s="124" t="s">
        <v>352</v>
      </c>
      <c r="D189" s="124" t="s">
        <v>223</v>
      </c>
      <c r="E189" s="125" t="s">
        <v>445</v>
      </c>
      <c r="F189" s="126" t="s">
        <v>446</v>
      </c>
      <c r="G189" s="127" t="s">
        <v>226</v>
      </c>
      <c r="H189" s="128">
        <v>84.17</v>
      </c>
      <c r="I189" s="129"/>
      <c r="J189" s="130">
        <f>ROUND(I189*H189,2)</f>
        <v>0</v>
      </c>
      <c r="K189" s="131"/>
      <c r="L189" s="28"/>
      <c r="M189" s="132" t="s">
        <v>1</v>
      </c>
      <c r="N189" s="133" t="s">
        <v>42</v>
      </c>
      <c r="P189" s="134">
        <f>O189*H189</f>
        <v>0</v>
      </c>
      <c r="Q189" s="134">
        <v>2.5999999999999998E-4</v>
      </c>
      <c r="R189" s="134">
        <f>Q189*H189</f>
        <v>2.1884199999999999E-2</v>
      </c>
      <c r="S189" s="134">
        <v>0</v>
      </c>
      <c r="T189" s="135">
        <f>S189*H189</f>
        <v>0</v>
      </c>
      <c r="AR189" s="136" t="s">
        <v>266</v>
      </c>
      <c r="AT189" s="136" t="s">
        <v>223</v>
      </c>
      <c r="AU189" s="136" t="s">
        <v>85</v>
      </c>
      <c r="AY189" s="13" t="s">
        <v>222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3" t="s">
        <v>85</v>
      </c>
      <c r="BK189" s="137">
        <f>ROUND(I189*H189,2)</f>
        <v>0</v>
      </c>
      <c r="BL189" s="13" t="s">
        <v>266</v>
      </c>
      <c r="BM189" s="136" t="s">
        <v>919</v>
      </c>
    </row>
    <row r="190" spans="2:65" s="1" customFormat="1" ht="29.25" x14ac:dyDescent="0.2">
      <c r="B190" s="28"/>
      <c r="D190" s="138" t="s">
        <v>229</v>
      </c>
      <c r="F190" s="139" t="s">
        <v>448</v>
      </c>
      <c r="I190" s="140"/>
      <c r="L190" s="28"/>
      <c r="M190" s="141"/>
      <c r="T190" s="52"/>
      <c r="AT190" s="13" t="s">
        <v>229</v>
      </c>
      <c r="AU190" s="13" t="s">
        <v>85</v>
      </c>
    </row>
    <row r="191" spans="2:65" s="1" customFormat="1" x14ac:dyDescent="0.2">
      <c r="B191" s="28"/>
      <c r="D191" s="142" t="s">
        <v>231</v>
      </c>
      <c r="F191" s="143" t="s">
        <v>536</v>
      </c>
      <c r="I191" s="140"/>
      <c r="L191" s="28"/>
      <c r="M191" s="163"/>
      <c r="N191" s="164"/>
      <c r="O191" s="164"/>
      <c r="P191" s="164"/>
      <c r="Q191" s="164"/>
      <c r="R191" s="164"/>
      <c r="S191" s="164"/>
      <c r="T191" s="165"/>
      <c r="AT191" s="13" t="s">
        <v>231</v>
      </c>
      <c r="AU191" s="13" t="s">
        <v>85</v>
      </c>
    </row>
    <row r="192" spans="2:65" s="1" customFormat="1" ht="6.95" customHeight="1" x14ac:dyDescent="0.2">
      <c r="B192" s="40"/>
      <c r="C192" s="41"/>
      <c r="D192" s="41"/>
      <c r="E192" s="41"/>
      <c r="F192" s="41"/>
      <c r="G192" s="41"/>
      <c r="H192" s="41"/>
      <c r="I192" s="41"/>
      <c r="J192" s="41"/>
      <c r="K192" s="41"/>
      <c r="L192" s="28"/>
    </row>
  </sheetData>
  <autoFilter ref="C119:K191" xr:uid="{00000000-0009-0000-0000-00000C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C00-000000000000}"/>
    <hyperlink ref="F128" r:id="rId2" xr:uid="{00000000-0004-0000-0C00-000001000000}"/>
    <hyperlink ref="F131" r:id="rId3" xr:uid="{00000000-0004-0000-0C00-000002000000}"/>
    <hyperlink ref="F134" r:id="rId4" xr:uid="{00000000-0004-0000-0C00-000003000000}"/>
    <hyperlink ref="F138" r:id="rId5" xr:uid="{00000000-0004-0000-0C00-000004000000}"/>
    <hyperlink ref="F142" r:id="rId6" xr:uid="{00000000-0004-0000-0C00-000005000000}"/>
    <hyperlink ref="F145" r:id="rId7" xr:uid="{00000000-0004-0000-0C00-000006000000}"/>
    <hyperlink ref="F148" r:id="rId8" xr:uid="{00000000-0004-0000-0C00-000007000000}"/>
    <hyperlink ref="F151" r:id="rId9" xr:uid="{00000000-0004-0000-0C00-000008000000}"/>
    <hyperlink ref="F154" r:id="rId10" xr:uid="{00000000-0004-0000-0C00-000009000000}"/>
    <hyperlink ref="F160" r:id="rId11" xr:uid="{00000000-0004-0000-0C00-00000A000000}"/>
    <hyperlink ref="F163" r:id="rId12" xr:uid="{00000000-0004-0000-0C00-00000B000000}"/>
    <hyperlink ref="F166" r:id="rId13" xr:uid="{00000000-0004-0000-0C00-00000C000000}"/>
    <hyperlink ref="F172" r:id="rId14" xr:uid="{00000000-0004-0000-0C00-00000D000000}"/>
    <hyperlink ref="F176" r:id="rId15" xr:uid="{00000000-0004-0000-0C00-00000E000000}"/>
    <hyperlink ref="F179" r:id="rId16" xr:uid="{00000000-0004-0000-0C00-00000F000000}"/>
    <hyperlink ref="F182" r:id="rId17" xr:uid="{00000000-0004-0000-0C00-000010000000}"/>
    <hyperlink ref="F188" r:id="rId18" xr:uid="{00000000-0004-0000-0C00-000011000000}"/>
    <hyperlink ref="F191" r:id="rId19" xr:uid="{00000000-0004-0000-0C00-00001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257"/>
  <sheetViews>
    <sheetView showGridLines="0" topLeftCell="A226" workbookViewId="0">
      <selection activeCell="H255" sqref="H255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123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920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ROUND(J124,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ROUND((SUM(BE124:BE256)),  2)</f>
        <v>0</v>
      </c>
      <c r="I33" s="88">
        <v>0.21</v>
      </c>
      <c r="J33" s="87">
        <f>ROUND(((SUM(BE124:BE256))*I33),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ROUND((SUM(BF124:BF256)),  2)</f>
        <v>0</v>
      </c>
      <c r="I34" s="88">
        <v>0.12</v>
      </c>
      <c r="J34" s="87">
        <f>ROUND(((SUM(BF124:BF256))*I34),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ROUND((SUM(BG124:BG256)),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ROUND((SUM(BH124:BH256)),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ROUND((SUM(BI124:BI256)),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214 - Místnost č.214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J124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J125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J129</f>
        <v>0</v>
      </c>
      <c r="L98" s="100"/>
    </row>
    <row r="99" spans="2:12" s="8" customFormat="1" ht="24.95" customHeight="1" x14ac:dyDescent="0.2">
      <c r="B99" s="100"/>
      <c r="D99" s="101" t="s">
        <v>451</v>
      </c>
      <c r="E99" s="102"/>
      <c r="F99" s="102"/>
      <c r="G99" s="102"/>
      <c r="H99" s="102"/>
      <c r="I99" s="102"/>
      <c r="J99" s="103">
        <f>J143</f>
        <v>0</v>
      </c>
      <c r="L99" s="100"/>
    </row>
    <row r="100" spans="2:12" s="8" customFormat="1" ht="24.95" customHeight="1" x14ac:dyDescent="0.2">
      <c r="B100" s="100"/>
      <c r="D100" s="101" t="s">
        <v>452</v>
      </c>
      <c r="E100" s="102"/>
      <c r="F100" s="102"/>
      <c r="G100" s="102"/>
      <c r="H100" s="102"/>
      <c r="I100" s="102"/>
      <c r="J100" s="103">
        <f>J153</f>
        <v>0</v>
      </c>
      <c r="L100" s="100"/>
    </row>
    <row r="101" spans="2:12" s="8" customFormat="1" ht="24.95" customHeight="1" x14ac:dyDescent="0.2">
      <c r="B101" s="100"/>
      <c r="D101" s="101" t="s">
        <v>203</v>
      </c>
      <c r="E101" s="102"/>
      <c r="F101" s="102"/>
      <c r="G101" s="102"/>
      <c r="H101" s="102"/>
      <c r="I101" s="102"/>
      <c r="J101" s="103">
        <f>J163</f>
        <v>0</v>
      </c>
      <c r="L101" s="100"/>
    </row>
    <row r="102" spans="2:12" s="8" customFormat="1" ht="24.95" customHeight="1" x14ac:dyDescent="0.2">
      <c r="B102" s="100"/>
      <c r="D102" s="101" t="s">
        <v>204</v>
      </c>
      <c r="E102" s="102"/>
      <c r="F102" s="102"/>
      <c r="G102" s="102"/>
      <c r="H102" s="102"/>
      <c r="I102" s="102"/>
      <c r="J102" s="103">
        <f>J187</f>
        <v>0</v>
      </c>
      <c r="L102" s="100"/>
    </row>
    <row r="103" spans="2:12" s="8" customFormat="1" ht="24.95" customHeight="1" x14ac:dyDescent="0.2">
      <c r="B103" s="100"/>
      <c r="D103" s="101" t="s">
        <v>205</v>
      </c>
      <c r="E103" s="102"/>
      <c r="F103" s="102"/>
      <c r="G103" s="102"/>
      <c r="H103" s="102"/>
      <c r="I103" s="102"/>
      <c r="J103" s="103">
        <f>J227</f>
        <v>0</v>
      </c>
      <c r="L103" s="100"/>
    </row>
    <row r="104" spans="2:12" s="8" customFormat="1" ht="24.95" customHeight="1" x14ac:dyDescent="0.2">
      <c r="B104" s="100"/>
      <c r="D104" s="101" t="s">
        <v>206</v>
      </c>
      <c r="E104" s="102"/>
      <c r="F104" s="102"/>
      <c r="G104" s="102"/>
      <c r="H104" s="102"/>
      <c r="I104" s="102"/>
      <c r="J104" s="103">
        <f>J238</f>
        <v>0</v>
      </c>
      <c r="L104" s="100"/>
    </row>
    <row r="105" spans="2:12" s="1" customFormat="1" ht="21.75" customHeight="1" x14ac:dyDescent="0.2">
      <c r="B105" s="28"/>
      <c r="L105" s="28"/>
    </row>
    <row r="106" spans="2:12" s="1" customFormat="1" ht="6.95" customHeight="1" x14ac:dyDescent="0.2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8"/>
    </row>
    <row r="110" spans="2:12" s="1" customFormat="1" ht="6.95" customHeight="1" x14ac:dyDescent="0.2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8"/>
    </row>
    <row r="111" spans="2:12" s="1" customFormat="1" ht="24.95" customHeight="1" x14ac:dyDescent="0.2">
      <c r="B111" s="28"/>
      <c r="C111" s="17" t="s">
        <v>207</v>
      </c>
      <c r="L111" s="28"/>
    </row>
    <row r="112" spans="2:12" s="1" customFormat="1" ht="6.95" customHeight="1" x14ac:dyDescent="0.2">
      <c r="B112" s="28"/>
      <c r="L112" s="28"/>
    </row>
    <row r="113" spans="2:65" s="1" customFormat="1" ht="12" customHeight="1" x14ac:dyDescent="0.2">
      <c r="B113" s="28"/>
      <c r="C113" s="23" t="s">
        <v>16</v>
      </c>
      <c r="L113" s="28"/>
    </row>
    <row r="114" spans="2:65" s="1" customFormat="1" ht="26.25" customHeight="1" x14ac:dyDescent="0.2">
      <c r="B114" s="28"/>
      <c r="E114" s="206" t="str">
        <f>E7</f>
        <v>NÁŠLAPNÉ VRSTVY, AKUST. PODHLEDY, VÝMALBA A VÝMĚNA ZASKLENÍ MŠ A ZŠ.17.LISTOPADU</v>
      </c>
      <c r="F114" s="207"/>
      <c r="G114" s="207"/>
      <c r="H114" s="207"/>
      <c r="L114" s="28"/>
    </row>
    <row r="115" spans="2:65" s="1" customFormat="1" ht="12" customHeight="1" x14ac:dyDescent="0.2">
      <c r="B115" s="28"/>
      <c r="C115" s="23" t="s">
        <v>194</v>
      </c>
      <c r="L115" s="28"/>
    </row>
    <row r="116" spans="2:65" s="1" customFormat="1" ht="16.5" customHeight="1" x14ac:dyDescent="0.2">
      <c r="B116" s="28"/>
      <c r="E116" s="170" t="str">
        <f>E9</f>
        <v>214 - Místnost č.214</v>
      </c>
      <c r="F116" s="205"/>
      <c r="G116" s="205"/>
      <c r="H116" s="205"/>
      <c r="L116" s="28"/>
    </row>
    <row r="117" spans="2:65" s="1" customFormat="1" ht="6.95" customHeight="1" x14ac:dyDescent="0.2">
      <c r="B117" s="28"/>
      <c r="L117" s="28"/>
    </row>
    <row r="118" spans="2:65" s="1" customFormat="1" ht="12" customHeight="1" x14ac:dyDescent="0.2">
      <c r="B118" s="28"/>
      <c r="C118" s="23" t="s">
        <v>20</v>
      </c>
      <c r="F118" s="21" t="str">
        <f>F12</f>
        <v xml:space="preserve"> </v>
      </c>
      <c r="I118" s="23" t="s">
        <v>22</v>
      </c>
      <c r="J118" s="48" t="str">
        <f>IF(J12="","",J12)</f>
        <v>4. 4. 2025</v>
      </c>
      <c r="L118" s="28"/>
    </row>
    <row r="119" spans="2:65" s="1" customFormat="1" ht="6.95" customHeight="1" x14ac:dyDescent="0.2">
      <c r="B119" s="28"/>
      <c r="L119" s="28"/>
    </row>
    <row r="120" spans="2:65" s="1" customFormat="1" ht="15.2" customHeight="1" x14ac:dyDescent="0.2">
      <c r="B120" s="28"/>
      <c r="C120" s="23" t="s">
        <v>24</v>
      </c>
      <c r="F120" s="21" t="str">
        <f>E15</f>
        <v>Město Kopřivnice</v>
      </c>
      <c r="I120" s="23" t="s">
        <v>30</v>
      </c>
      <c r="J120" s="26" t="str">
        <f>E21</f>
        <v>Ing. Jan Stuchlík</v>
      </c>
      <c r="L120" s="28"/>
    </row>
    <row r="121" spans="2:65" s="1" customFormat="1" ht="15.2" customHeight="1" x14ac:dyDescent="0.2">
      <c r="B121" s="28"/>
      <c r="C121" s="23" t="s">
        <v>28</v>
      </c>
      <c r="F121" s="21" t="str">
        <f>IF(E18="","",E18)</f>
        <v>Vyplň údaj</v>
      </c>
      <c r="I121" s="23" t="s">
        <v>33</v>
      </c>
      <c r="J121" s="26" t="str">
        <f>E24</f>
        <v>Ladislav Pekárek</v>
      </c>
      <c r="L121" s="28"/>
    </row>
    <row r="122" spans="2:65" s="1" customFormat="1" ht="10.35" customHeight="1" x14ac:dyDescent="0.2">
      <c r="B122" s="28"/>
      <c r="L122" s="28"/>
    </row>
    <row r="123" spans="2:65" s="9" customFormat="1" ht="29.25" customHeight="1" x14ac:dyDescent="0.2">
      <c r="B123" s="104"/>
      <c r="C123" s="105" t="s">
        <v>208</v>
      </c>
      <c r="D123" s="106" t="s">
        <v>62</v>
      </c>
      <c r="E123" s="106" t="s">
        <v>58</v>
      </c>
      <c r="F123" s="106" t="s">
        <v>59</v>
      </c>
      <c r="G123" s="106" t="s">
        <v>209</v>
      </c>
      <c r="H123" s="106" t="s">
        <v>210</v>
      </c>
      <c r="I123" s="106" t="s">
        <v>211</v>
      </c>
      <c r="J123" s="107" t="s">
        <v>198</v>
      </c>
      <c r="K123" s="108" t="s">
        <v>212</v>
      </c>
      <c r="L123" s="104"/>
      <c r="M123" s="55" t="s">
        <v>1</v>
      </c>
      <c r="N123" s="56" t="s">
        <v>41</v>
      </c>
      <c r="O123" s="56" t="s">
        <v>213</v>
      </c>
      <c r="P123" s="56" t="s">
        <v>214</v>
      </c>
      <c r="Q123" s="56" t="s">
        <v>215</v>
      </c>
      <c r="R123" s="56" t="s">
        <v>216</v>
      </c>
      <c r="S123" s="56" t="s">
        <v>217</v>
      </c>
      <c r="T123" s="57" t="s">
        <v>218</v>
      </c>
    </row>
    <row r="124" spans="2:65" s="1" customFormat="1" ht="22.9" customHeight="1" x14ac:dyDescent="0.25">
      <c r="B124" s="28"/>
      <c r="C124" s="60" t="s">
        <v>219</v>
      </c>
      <c r="J124" s="109">
        <f>BK124</f>
        <v>0</v>
      </c>
      <c r="L124" s="28"/>
      <c r="M124" s="58"/>
      <c r="N124" s="49"/>
      <c r="O124" s="49"/>
      <c r="P124" s="110">
        <f>P125+P129+P143+P153+P163+P187+P227+P238</f>
        <v>0</v>
      </c>
      <c r="Q124" s="49"/>
      <c r="R124" s="110">
        <f>R125+R129+R143+R153+R163+R187+R227+R238</f>
        <v>2.7718181199999998</v>
      </c>
      <c r="S124" s="49"/>
      <c r="T124" s="111">
        <f>T125+T129+T143+T153+T163+T187+T227+T238</f>
        <v>0.33796310000000007</v>
      </c>
      <c r="AT124" s="13" t="s">
        <v>76</v>
      </c>
      <c r="AU124" s="13" t="s">
        <v>200</v>
      </c>
      <c r="BK124" s="112">
        <f>BK125+BK129+BK143+BK153+BK163+BK187+BK227+BK238</f>
        <v>0</v>
      </c>
    </row>
    <row r="125" spans="2:65" s="10" customFormat="1" ht="25.9" customHeight="1" x14ac:dyDescent="0.2">
      <c r="B125" s="113"/>
      <c r="D125" s="114" t="s">
        <v>76</v>
      </c>
      <c r="E125" s="115" t="s">
        <v>220</v>
      </c>
      <c r="F125" s="115" t="s">
        <v>221</v>
      </c>
      <c r="I125" s="116"/>
      <c r="J125" s="117">
        <f>BK125</f>
        <v>0</v>
      </c>
      <c r="L125" s="113"/>
      <c r="M125" s="118"/>
      <c r="P125" s="119">
        <f>SUM(P126:P128)</f>
        <v>0</v>
      </c>
      <c r="R125" s="119">
        <f>SUM(R126:R128)</f>
        <v>3.5648000000000003E-3</v>
      </c>
      <c r="T125" s="120">
        <f>SUM(T126:T128)</f>
        <v>0</v>
      </c>
      <c r="AR125" s="114" t="s">
        <v>85</v>
      </c>
      <c r="AT125" s="121" t="s">
        <v>76</v>
      </c>
      <c r="AU125" s="121" t="s">
        <v>77</v>
      </c>
      <c r="AY125" s="114" t="s">
        <v>222</v>
      </c>
      <c r="BK125" s="122">
        <f>SUM(BK126:BK128)</f>
        <v>0</v>
      </c>
    </row>
    <row r="126" spans="2:65" s="1" customFormat="1" ht="24.2" customHeight="1" x14ac:dyDescent="0.2">
      <c r="B126" s="123"/>
      <c r="C126" s="124" t="s">
        <v>85</v>
      </c>
      <c r="D126" s="124" t="s">
        <v>223</v>
      </c>
      <c r="E126" s="125" t="s">
        <v>224</v>
      </c>
      <c r="F126" s="126" t="s">
        <v>225</v>
      </c>
      <c r="G126" s="127" t="s">
        <v>226</v>
      </c>
      <c r="H126" s="128">
        <v>89.12</v>
      </c>
      <c r="I126" s="129"/>
      <c r="J126" s="130">
        <f>ROUND(I126*H126,2)</f>
        <v>0</v>
      </c>
      <c r="K126" s="131"/>
      <c r="L126" s="28"/>
      <c r="M126" s="132" t="s">
        <v>1</v>
      </c>
      <c r="N126" s="133" t="s">
        <v>42</v>
      </c>
      <c r="P126" s="134">
        <f>O126*H126</f>
        <v>0</v>
      </c>
      <c r="Q126" s="134">
        <v>4.0000000000000003E-5</v>
      </c>
      <c r="R126" s="134">
        <f>Q126*H126</f>
        <v>3.5648000000000003E-3</v>
      </c>
      <c r="S126" s="134">
        <v>0</v>
      </c>
      <c r="T126" s="135">
        <f>S126*H126</f>
        <v>0</v>
      </c>
      <c r="AR126" s="136" t="s">
        <v>227</v>
      </c>
      <c r="AT126" s="136" t="s">
        <v>223</v>
      </c>
      <c r="AU126" s="136" t="s">
        <v>85</v>
      </c>
      <c r="AY126" s="13" t="s">
        <v>222</v>
      </c>
      <c r="BE126" s="137">
        <f>IF(N126="základní",J126,0)</f>
        <v>0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3" t="s">
        <v>85</v>
      </c>
      <c r="BK126" s="137">
        <f>ROUND(I126*H126,2)</f>
        <v>0</v>
      </c>
      <c r="BL126" s="13" t="s">
        <v>227</v>
      </c>
      <c r="BM126" s="136" t="s">
        <v>921</v>
      </c>
    </row>
    <row r="127" spans="2:65" s="1" customFormat="1" ht="19.5" x14ac:dyDescent="0.2">
      <c r="B127" s="28"/>
      <c r="D127" s="138" t="s">
        <v>229</v>
      </c>
      <c r="F127" s="139" t="s">
        <v>230</v>
      </c>
      <c r="I127" s="140"/>
      <c r="L127" s="28"/>
      <c r="M127" s="141"/>
      <c r="T127" s="52"/>
      <c r="AT127" s="13" t="s">
        <v>229</v>
      </c>
      <c r="AU127" s="13" t="s">
        <v>85</v>
      </c>
    </row>
    <row r="128" spans="2:65" s="1" customFormat="1" x14ac:dyDescent="0.2">
      <c r="B128" s="28"/>
      <c r="D128" s="142" t="s">
        <v>231</v>
      </c>
      <c r="F128" s="143" t="s">
        <v>232</v>
      </c>
      <c r="I128" s="140"/>
      <c r="L128" s="28"/>
      <c r="M128" s="141"/>
      <c r="T128" s="52"/>
      <c r="AT128" s="13" t="s">
        <v>231</v>
      </c>
      <c r="AU128" s="13" t="s">
        <v>85</v>
      </c>
    </row>
    <row r="129" spans="2:65" s="10" customFormat="1" ht="25.9" customHeight="1" x14ac:dyDescent="0.2">
      <c r="B129" s="113"/>
      <c r="D129" s="114" t="s">
        <v>76</v>
      </c>
      <c r="E129" s="115" t="s">
        <v>233</v>
      </c>
      <c r="F129" s="115" t="s">
        <v>234</v>
      </c>
      <c r="I129" s="116"/>
      <c r="J129" s="117">
        <f>BK129</f>
        <v>0</v>
      </c>
      <c r="L129" s="113"/>
      <c r="M129" s="118"/>
      <c r="P129" s="119">
        <f>SUM(P130:P142)</f>
        <v>0</v>
      </c>
      <c r="R129" s="119">
        <f>SUM(R130:R142)</f>
        <v>0</v>
      </c>
      <c r="T129" s="120">
        <f>SUM(T130:T142)</f>
        <v>0</v>
      </c>
      <c r="AR129" s="114" t="s">
        <v>85</v>
      </c>
      <c r="AT129" s="121" t="s">
        <v>76</v>
      </c>
      <c r="AU129" s="121" t="s">
        <v>77</v>
      </c>
      <c r="AY129" s="114" t="s">
        <v>222</v>
      </c>
      <c r="BK129" s="122">
        <f>SUM(BK130:BK142)</f>
        <v>0</v>
      </c>
    </row>
    <row r="130" spans="2:65" s="1" customFormat="1" ht="24.2" customHeight="1" x14ac:dyDescent="0.2">
      <c r="B130" s="123"/>
      <c r="C130" s="124" t="s">
        <v>87</v>
      </c>
      <c r="D130" s="124" t="s">
        <v>223</v>
      </c>
      <c r="E130" s="125" t="s">
        <v>235</v>
      </c>
      <c r="F130" s="126" t="s">
        <v>236</v>
      </c>
      <c r="G130" s="127" t="s">
        <v>237</v>
      </c>
      <c r="H130" s="128">
        <v>0.33800000000000002</v>
      </c>
      <c r="I130" s="129"/>
      <c r="J130" s="130">
        <f>ROUND(I130*H130,2)</f>
        <v>0</v>
      </c>
      <c r="K130" s="131"/>
      <c r="L130" s="28"/>
      <c r="M130" s="132" t="s">
        <v>1</v>
      </c>
      <c r="N130" s="133" t="s">
        <v>42</v>
      </c>
      <c r="P130" s="134">
        <f>O130*H130</f>
        <v>0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227</v>
      </c>
      <c r="AT130" s="136" t="s">
        <v>223</v>
      </c>
      <c r="AU130" s="136" t="s">
        <v>85</v>
      </c>
      <c r="AY130" s="13" t="s">
        <v>222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85</v>
      </c>
      <c r="BK130" s="137">
        <f>ROUND(I130*H130,2)</f>
        <v>0</v>
      </c>
      <c r="BL130" s="13" t="s">
        <v>227</v>
      </c>
      <c r="BM130" s="136" t="s">
        <v>922</v>
      </c>
    </row>
    <row r="131" spans="2:65" s="1" customFormat="1" ht="19.5" x14ac:dyDescent="0.2">
      <c r="B131" s="28"/>
      <c r="D131" s="138" t="s">
        <v>229</v>
      </c>
      <c r="F131" s="139" t="s">
        <v>239</v>
      </c>
      <c r="I131" s="140"/>
      <c r="L131" s="28"/>
      <c r="M131" s="141"/>
      <c r="T131" s="52"/>
      <c r="AT131" s="13" t="s">
        <v>229</v>
      </c>
      <c r="AU131" s="13" t="s">
        <v>85</v>
      </c>
    </row>
    <row r="132" spans="2:65" s="1" customFormat="1" x14ac:dyDescent="0.2">
      <c r="B132" s="28"/>
      <c r="D132" s="142" t="s">
        <v>231</v>
      </c>
      <c r="F132" s="143" t="s">
        <v>460</v>
      </c>
      <c r="I132" s="140"/>
      <c r="L132" s="28"/>
      <c r="M132" s="141"/>
      <c r="T132" s="52"/>
      <c r="AT132" s="13" t="s">
        <v>231</v>
      </c>
      <c r="AU132" s="13" t="s">
        <v>85</v>
      </c>
    </row>
    <row r="133" spans="2:65" s="1" customFormat="1" ht="24.2" customHeight="1" x14ac:dyDescent="0.2">
      <c r="B133" s="123"/>
      <c r="C133" s="124" t="s">
        <v>241</v>
      </c>
      <c r="D133" s="124" t="s">
        <v>223</v>
      </c>
      <c r="E133" s="125" t="s">
        <v>242</v>
      </c>
      <c r="F133" s="126" t="s">
        <v>243</v>
      </c>
      <c r="G133" s="127" t="s">
        <v>237</v>
      </c>
      <c r="H133" s="128">
        <v>0.33800000000000002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923</v>
      </c>
    </row>
    <row r="134" spans="2:65" s="1" customFormat="1" ht="19.5" x14ac:dyDescent="0.2">
      <c r="B134" s="28"/>
      <c r="D134" s="138" t="s">
        <v>229</v>
      </c>
      <c r="F134" s="139" t="s">
        <v>245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462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" customFormat="1" ht="24.2" customHeight="1" x14ac:dyDescent="0.2">
      <c r="B136" s="123"/>
      <c r="C136" s="124" t="s">
        <v>227</v>
      </c>
      <c r="D136" s="124" t="s">
        <v>223</v>
      </c>
      <c r="E136" s="125" t="s">
        <v>247</v>
      </c>
      <c r="F136" s="126" t="s">
        <v>248</v>
      </c>
      <c r="G136" s="127" t="s">
        <v>237</v>
      </c>
      <c r="H136" s="128">
        <v>4.7320000000000002</v>
      </c>
      <c r="I136" s="129"/>
      <c r="J136" s="130">
        <f>ROUND(I136*H136,2)</f>
        <v>0</v>
      </c>
      <c r="K136" s="131"/>
      <c r="L136" s="28"/>
      <c r="M136" s="132" t="s">
        <v>1</v>
      </c>
      <c r="N136" s="133" t="s">
        <v>42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227</v>
      </c>
      <c r="AT136" s="136" t="s">
        <v>223</v>
      </c>
      <c r="AU136" s="136" t="s">
        <v>85</v>
      </c>
      <c r="AY136" s="13" t="s">
        <v>222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85</v>
      </c>
      <c r="BK136" s="137">
        <f>ROUND(I136*H136,2)</f>
        <v>0</v>
      </c>
      <c r="BL136" s="13" t="s">
        <v>227</v>
      </c>
      <c r="BM136" s="136" t="s">
        <v>924</v>
      </c>
    </row>
    <row r="137" spans="2:65" s="1" customFormat="1" ht="29.25" x14ac:dyDescent="0.2">
      <c r="B137" s="28"/>
      <c r="D137" s="138" t="s">
        <v>229</v>
      </c>
      <c r="F137" s="139" t="s">
        <v>250</v>
      </c>
      <c r="I137" s="140"/>
      <c r="L137" s="28"/>
      <c r="M137" s="141"/>
      <c r="T137" s="52"/>
      <c r="AT137" s="13" t="s">
        <v>229</v>
      </c>
      <c r="AU137" s="13" t="s">
        <v>85</v>
      </c>
    </row>
    <row r="138" spans="2:65" s="1" customFormat="1" x14ac:dyDescent="0.2">
      <c r="B138" s="28"/>
      <c r="D138" s="142" t="s">
        <v>231</v>
      </c>
      <c r="F138" s="143" t="s">
        <v>464</v>
      </c>
      <c r="I138" s="140"/>
      <c r="L138" s="28"/>
      <c r="M138" s="141"/>
      <c r="T138" s="52"/>
      <c r="AT138" s="13" t="s">
        <v>231</v>
      </c>
      <c r="AU138" s="13" t="s">
        <v>85</v>
      </c>
    </row>
    <row r="139" spans="2:65" s="11" customFormat="1" x14ac:dyDescent="0.2">
      <c r="B139" s="144"/>
      <c r="D139" s="138" t="s">
        <v>252</v>
      </c>
      <c r="F139" s="145" t="s">
        <v>925</v>
      </c>
      <c r="H139" s="146">
        <v>4.7320000000000002</v>
      </c>
      <c r="I139" s="147"/>
      <c r="L139" s="144"/>
      <c r="M139" s="148"/>
      <c r="T139" s="149"/>
      <c r="AT139" s="150" t="s">
        <v>252</v>
      </c>
      <c r="AU139" s="150" t="s">
        <v>85</v>
      </c>
      <c r="AV139" s="11" t="s">
        <v>87</v>
      </c>
      <c r="AW139" s="11" t="s">
        <v>3</v>
      </c>
      <c r="AX139" s="11" t="s">
        <v>85</v>
      </c>
      <c r="AY139" s="150" t="s">
        <v>222</v>
      </c>
    </row>
    <row r="140" spans="2:65" s="1" customFormat="1" ht="37.9" customHeight="1" x14ac:dyDescent="0.2">
      <c r="B140" s="123"/>
      <c r="C140" s="124" t="s">
        <v>254</v>
      </c>
      <c r="D140" s="124" t="s">
        <v>223</v>
      </c>
      <c r="E140" s="125" t="s">
        <v>255</v>
      </c>
      <c r="F140" s="126" t="s">
        <v>256</v>
      </c>
      <c r="G140" s="127" t="s">
        <v>237</v>
      </c>
      <c r="H140" s="128">
        <v>0.33800000000000002</v>
      </c>
      <c r="I140" s="129"/>
      <c r="J140" s="130">
        <f>ROUND(I140*H140,2)</f>
        <v>0</v>
      </c>
      <c r="K140" s="131"/>
      <c r="L140" s="28"/>
      <c r="M140" s="132" t="s">
        <v>1</v>
      </c>
      <c r="N140" s="133" t="s">
        <v>42</v>
      </c>
      <c r="P140" s="134">
        <f>O140*H140</f>
        <v>0</v>
      </c>
      <c r="Q140" s="134">
        <v>0</v>
      </c>
      <c r="R140" s="134">
        <f>Q140*H140</f>
        <v>0</v>
      </c>
      <c r="S140" s="134">
        <v>0</v>
      </c>
      <c r="T140" s="135">
        <f>S140*H140</f>
        <v>0</v>
      </c>
      <c r="AR140" s="136" t="s">
        <v>227</v>
      </c>
      <c r="AT140" s="136" t="s">
        <v>223</v>
      </c>
      <c r="AU140" s="136" t="s">
        <v>85</v>
      </c>
      <c r="AY140" s="13" t="s">
        <v>222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13" t="s">
        <v>85</v>
      </c>
      <c r="BK140" s="137">
        <f>ROUND(I140*H140,2)</f>
        <v>0</v>
      </c>
      <c r="BL140" s="13" t="s">
        <v>227</v>
      </c>
      <c r="BM140" s="136" t="s">
        <v>926</v>
      </c>
    </row>
    <row r="141" spans="2:65" s="1" customFormat="1" ht="29.25" x14ac:dyDescent="0.2">
      <c r="B141" s="28"/>
      <c r="D141" s="138" t="s">
        <v>229</v>
      </c>
      <c r="F141" s="139" t="s">
        <v>258</v>
      </c>
      <c r="I141" s="140"/>
      <c r="L141" s="28"/>
      <c r="M141" s="141"/>
      <c r="T141" s="52"/>
      <c r="AT141" s="13" t="s">
        <v>229</v>
      </c>
      <c r="AU141" s="13" t="s">
        <v>85</v>
      </c>
    </row>
    <row r="142" spans="2:65" s="1" customFormat="1" x14ac:dyDescent="0.2">
      <c r="B142" s="28"/>
      <c r="D142" s="142" t="s">
        <v>231</v>
      </c>
      <c r="F142" s="143" t="s">
        <v>467</v>
      </c>
      <c r="I142" s="140"/>
      <c r="L142" s="28"/>
      <c r="M142" s="141"/>
      <c r="T142" s="52"/>
      <c r="AT142" s="13" t="s">
        <v>231</v>
      </c>
      <c r="AU142" s="13" t="s">
        <v>85</v>
      </c>
    </row>
    <row r="143" spans="2:65" s="10" customFormat="1" ht="25.9" customHeight="1" x14ac:dyDescent="0.2">
      <c r="B143" s="113"/>
      <c r="D143" s="114" t="s">
        <v>76</v>
      </c>
      <c r="E143" s="115" t="s">
        <v>468</v>
      </c>
      <c r="F143" s="115" t="s">
        <v>469</v>
      </c>
      <c r="I143" s="116"/>
      <c r="J143" s="117">
        <f>BK143</f>
        <v>0</v>
      </c>
      <c r="L143" s="113"/>
      <c r="M143" s="118"/>
      <c r="P143" s="119">
        <f>SUM(P144:P152)</f>
        <v>0</v>
      </c>
      <c r="R143" s="119">
        <f>SUM(R144:R152)</f>
        <v>0.12852</v>
      </c>
      <c r="T143" s="120">
        <f>SUM(T144:T152)</f>
        <v>0</v>
      </c>
      <c r="AR143" s="114" t="s">
        <v>87</v>
      </c>
      <c r="AT143" s="121" t="s">
        <v>76</v>
      </c>
      <c r="AU143" s="121" t="s">
        <v>77</v>
      </c>
      <c r="AY143" s="114" t="s">
        <v>222</v>
      </c>
      <c r="BK143" s="122">
        <f>SUM(BK144:BK152)</f>
        <v>0</v>
      </c>
    </row>
    <row r="144" spans="2:65" s="1" customFormat="1" ht="24.2" customHeight="1" x14ac:dyDescent="0.2">
      <c r="B144" s="123"/>
      <c r="C144" s="124" t="s">
        <v>262</v>
      </c>
      <c r="D144" s="124" t="s">
        <v>223</v>
      </c>
      <c r="E144" s="125" t="s">
        <v>470</v>
      </c>
      <c r="F144" s="126" t="s">
        <v>471</v>
      </c>
      <c r="G144" s="127" t="s">
        <v>226</v>
      </c>
      <c r="H144" s="128">
        <v>102</v>
      </c>
      <c r="I144" s="129"/>
      <c r="J144" s="130">
        <f>ROUND(I144*H144,2)</f>
        <v>0</v>
      </c>
      <c r="K144" s="131"/>
      <c r="L144" s="28"/>
      <c r="M144" s="132" t="s">
        <v>1</v>
      </c>
      <c r="N144" s="133" t="s">
        <v>42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266</v>
      </c>
      <c r="AT144" s="136" t="s">
        <v>223</v>
      </c>
      <c r="AU144" s="136" t="s">
        <v>85</v>
      </c>
      <c r="AY144" s="13" t="s">
        <v>222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3" t="s">
        <v>85</v>
      </c>
      <c r="BK144" s="137">
        <f>ROUND(I144*H144,2)</f>
        <v>0</v>
      </c>
      <c r="BL144" s="13" t="s">
        <v>266</v>
      </c>
      <c r="BM144" s="136" t="s">
        <v>927</v>
      </c>
    </row>
    <row r="145" spans="2:65" s="1" customFormat="1" ht="29.25" x14ac:dyDescent="0.2">
      <c r="B145" s="28"/>
      <c r="D145" s="138" t="s">
        <v>229</v>
      </c>
      <c r="F145" s="139" t="s">
        <v>473</v>
      </c>
      <c r="I145" s="140"/>
      <c r="L145" s="28"/>
      <c r="M145" s="141"/>
      <c r="T145" s="52"/>
      <c r="AT145" s="13" t="s">
        <v>229</v>
      </c>
      <c r="AU145" s="13" t="s">
        <v>85</v>
      </c>
    </row>
    <row r="146" spans="2:65" s="1" customFormat="1" x14ac:dyDescent="0.2">
      <c r="B146" s="28"/>
      <c r="D146" s="142" t="s">
        <v>231</v>
      </c>
      <c r="F146" s="143" t="s">
        <v>474</v>
      </c>
      <c r="I146" s="140"/>
      <c r="L146" s="28"/>
      <c r="M146" s="141"/>
      <c r="T146" s="52"/>
      <c r="AT146" s="13" t="s">
        <v>231</v>
      </c>
      <c r="AU146" s="13" t="s">
        <v>85</v>
      </c>
    </row>
    <row r="147" spans="2:65" s="1" customFormat="1" ht="24.2" customHeight="1" x14ac:dyDescent="0.2">
      <c r="B147" s="123"/>
      <c r="C147" s="151" t="s">
        <v>270</v>
      </c>
      <c r="D147" s="151" t="s">
        <v>277</v>
      </c>
      <c r="E147" s="152" t="s">
        <v>475</v>
      </c>
      <c r="F147" s="153" t="s">
        <v>476</v>
      </c>
      <c r="G147" s="154" t="s">
        <v>226</v>
      </c>
      <c r="H147" s="155">
        <v>107.1</v>
      </c>
      <c r="I147" s="156"/>
      <c r="J147" s="157">
        <f>ROUND(I147*H147,2)</f>
        <v>0</v>
      </c>
      <c r="K147" s="158"/>
      <c r="L147" s="159"/>
      <c r="M147" s="160" t="s">
        <v>1</v>
      </c>
      <c r="N147" s="161" t="s">
        <v>42</v>
      </c>
      <c r="P147" s="134">
        <f>O147*H147</f>
        <v>0</v>
      </c>
      <c r="Q147" s="134">
        <v>1.1999999999999999E-3</v>
      </c>
      <c r="R147" s="134">
        <f>Q147*H147</f>
        <v>0.12852</v>
      </c>
      <c r="S147" s="134">
        <v>0</v>
      </c>
      <c r="T147" s="135">
        <f>S147*H147</f>
        <v>0</v>
      </c>
      <c r="AR147" s="136" t="s">
        <v>280</v>
      </c>
      <c r="AT147" s="136" t="s">
        <v>277</v>
      </c>
      <c r="AU147" s="136" t="s">
        <v>85</v>
      </c>
      <c r="AY147" s="13" t="s">
        <v>222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3" t="s">
        <v>85</v>
      </c>
      <c r="BK147" s="137">
        <f>ROUND(I147*H147,2)</f>
        <v>0</v>
      </c>
      <c r="BL147" s="13" t="s">
        <v>266</v>
      </c>
      <c r="BM147" s="136" t="s">
        <v>928</v>
      </c>
    </row>
    <row r="148" spans="2:65" s="1" customFormat="1" x14ac:dyDescent="0.2">
      <c r="B148" s="28"/>
      <c r="D148" s="138" t="s">
        <v>229</v>
      </c>
      <c r="F148" s="139" t="s">
        <v>476</v>
      </c>
      <c r="I148" s="140"/>
      <c r="L148" s="28"/>
      <c r="M148" s="141"/>
      <c r="T148" s="52"/>
      <c r="AT148" s="13" t="s">
        <v>229</v>
      </c>
      <c r="AU148" s="13" t="s">
        <v>85</v>
      </c>
    </row>
    <row r="149" spans="2:65" s="11" customFormat="1" x14ac:dyDescent="0.2">
      <c r="B149" s="144"/>
      <c r="D149" s="138" t="s">
        <v>252</v>
      </c>
      <c r="F149" s="145" t="s">
        <v>929</v>
      </c>
      <c r="H149" s="146">
        <v>107.1</v>
      </c>
      <c r="I149" s="147"/>
      <c r="L149" s="144"/>
      <c r="M149" s="148"/>
      <c r="T149" s="149"/>
      <c r="AT149" s="150" t="s">
        <v>252</v>
      </c>
      <c r="AU149" s="150" t="s">
        <v>85</v>
      </c>
      <c r="AV149" s="11" t="s">
        <v>87</v>
      </c>
      <c r="AW149" s="11" t="s">
        <v>3</v>
      </c>
      <c r="AX149" s="11" t="s">
        <v>85</v>
      </c>
      <c r="AY149" s="150" t="s">
        <v>222</v>
      </c>
    </row>
    <row r="150" spans="2:65" s="1" customFormat="1" ht="24.2" customHeight="1" x14ac:dyDescent="0.2">
      <c r="B150" s="123"/>
      <c r="C150" s="124" t="s">
        <v>276</v>
      </c>
      <c r="D150" s="124" t="s">
        <v>223</v>
      </c>
      <c r="E150" s="125" t="s">
        <v>479</v>
      </c>
      <c r="F150" s="126" t="s">
        <v>480</v>
      </c>
      <c r="G150" s="127" t="s">
        <v>313</v>
      </c>
      <c r="H150" s="162"/>
      <c r="I150" s="129"/>
      <c r="J150" s="130">
        <f>ROUND(I150*H150,2)</f>
        <v>0</v>
      </c>
      <c r="K150" s="131"/>
      <c r="L150" s="28"/>
      <c r="M150" s="132" t="s">
        <v>1</v>
      </c>
      <c r="N150" s="133" t="s">
        <v>42</v>
      </c>
      <c r="P150" s="134">
        <f>O150*H150</f>
        <v>0</v>
      </c>
      <c r="Q150" s="134">
        <v>0</v>
      </c>
      <c r="R150" s="134">
        <f>Q150*H150</f>
        <v>0</v>
      </c>
      <c r="S150" s="134">
        <v>0</v>
      </c>
      <c r="T150" s="135">
        <f>S150*H150</f>
        <v>0</v>
      </c>
      <c r="AR150" s="136" t="s">
        <v>266</v>
      </c>
      <c r="AT150" s="136" t="s">
        <v>223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930</v>
      </c>
    </row>
    <row r="151" spans="2:65" s="1" customFormat="1" ht="29.25" x14ac:dyDescent="0.2">
      <c r="B151" s="28"/>
      <c r="D151" s="138" t="s">
        <v>229</v>
      </c>
      <c r="F151" s="139" t="s">
        <v>482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" customFormat="1" x14ac:dyDescent="0.2">
      <c r="B152" s="28"/>
      <c r="D152" s="142" t="s">
        <v>231</v>
      </c>
      <c r="F152" s="143" t="s">
        <v>483</v>
      </c>
      <c r="I152" s="140"/>
      <c r="L152" s="28"/>
      <c r="M152" s="141"/>
      <c r="T152" s="52"/>
      <c r="AT152" s="13" t="s">
        <v>231</v>
      </c>
      <c r="AU152" s="13" t="s">
        <v>85</v>
      </c>
    </row>
    <row r="153" spans="2:65" s="10" customFormat="1" ht="25.9" customHeight="1" x14ac:dyDescent="0.2">
      <c r="B153" s="113"/>
      <c r="D153" s="114" t="s">
        <v>76</v>
      </c>
      <c r="E153" s="115" t="s">
        <v>484</v>
      </c>
      <c r="F153" s="115" t="s">
        <v>485</v>
      </c>
      <c r="I153" s="116"/>
      <c r="J153" s="117">
        <f>BK153</f>
        <v>0</v>
      </c>
      <c r="L153" s="113"/>
      <c r="M153" s="118"/>
      <c r="P153" s="119">
        <f>SUM(P154:P162)</f>
        <v>0</v>
      </c>
      <c r="R153" s="119">
        <f>SUM(R154:R162)</f>
        <v>1.3810799999999999</v>
      </c>
      <c r="T153" s="120">
        <f>SUM(T154:T162)</f>
        <v>0</v>
      </c>
      <c r="AR153" s="114" t="s">
        <v>87</v>
      </c>
      <c r="AT153" s="121" t="s">
        <v>76</v>
      </c>
      <c r="AU153" s="121" t="s">
        <v>77</v>
      </c>
      <c r="AY153" s="114" t="s">
        <v>222</v>
      </c>
      <c r="BK153" s="122">
        <f>SUM(BK154:BK162)</f>
        <v>0</v>
      </c>
    </row>
    <row r="154" spans="2:65" s="1" customFormat="1" ht="37.9" customHeight="1" x14ac:dyDescent="0.2">
      <c r="B154" s="123"/>
      <c r="C154" s="124" t="s">
        <v>220</v>
      </c>
      <c r="D154" s="124" t="s">
        <v>223</v>
      </c>
      <c r="E154" s="125" t="s">
        <v>486</v>
      </c>
      <c r="F154" s="126" t="s">
        <v>487</v>
      </c>
      <c r="G154" s="127" t="s">
        <v>226</v>
      </c>
      <c r="H154" s="128">
        <v>102</v>
      </c>
      <c r="I154" s="129"/>
      <c r="J154" s="130">
        <f>ROUND(I154*H154,2)</f>
        <v>0</v>
      </c>
      <c r="K154" s="131"/>
      <c r="L154" s="28"/>
      <c r="M154" s="132" t="s">
        <v>1</v>
      </c>
      <c r="N154" s="133" t="s">
        <v>42</v>
      </c>
      <c r="P154" s="134">
        <f>O154*H154</f>
        <v>0</v>
      </c>
      <c r="Q154" s="134">
        <v>3.2499999999999999E-3</v>
      </c>
      <c r="R154" s="134">
        <f>Q154*H154</f>
        <v>0.33149999999999996</v>
      </c>
      <c r="S154" s="134">
        <v>0</v>
      </c>
      <c r="T154" s="135">
        <f>S154*H154</f>
        <v>0</v>
      </c>
      <c r="AR154" s="136" t="s">
        <v>266</v>
      </c>
      <c r="AT154" s="136" t="s">
        <v>223</v>
      </c>
      <c r="AU154" s="136" t="s">
        <v>85</v>
      </c>
      <c r="AY154" s="13" t="s">
        <v>222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13" t="s">
        <v>85</v>
      </c>
      <c r="BK154" s="137">
        <f>ROUND(I154*H154,2)</f>
        <v>0</v>
      </c>
      <c r="BL154" s="13" t="s">
        <v>266</v>
      </c>
      <c r="BM154" s="136" t="s">
        <v>931</v>
      </c>
    </row>
    <row r="155" spans="2:65" s="1" customFormat="1" ht="29.25" x14ac:dyDescent="0.2">
      <c r="B155" s="28"/>
      <c r="D155" s="138" t="s">
        <v>229</v>
      </c>
      <c r="F155" s="139" t="s">
        <v>489</v>
      </c>
      <c r="I155" s="140"/>
      <c r="L155" s="28"/>
      <c r="M155" s="141"/>
      <c r="T155" s="52"/>
      <c r="AT155" s="13" t="s">
        <v>229</v>
      </c>
      <c r="AU155" s="13" t="s">
        <v>85</v>
      </c>
    </row>
    <row r="156" spans="2:65" s="1" customFormat="1" x14ac:dyDescent="0.2">
      <c r="B156" s="28"/>
      <c r="D156" s="142" t="s">
        <v>231</v>
      </c>
      <c r="F156" s="143" t="s">
        <v>490</v>
      </c>
      <c r="I156" s="140"/>
      <c r="L156" s="28"/>
      <c r="M156" s="141"/>
      <c r="T156" s="52"/>
      <c r="AT156" s="13" t="s">
        <v>231</v>
      </c>
      <c r="AU156" s="13" t="s">
        <v>85</v>
      </c>
    </row>
    <row r="157" spans="2:65" s="1" customFormat="1" ht="24.2" customHeight="1" x14ac:dyDescent="0.2">
      <c r="B157" s="123"/>
      <c r="C157" s="151" t="s">
        <v>287</v>
      </c>
      <c r="D157" s="151" t="s">
        <v>277</v>
      </c>
      <c r="E157" s="152" t="s">
        <v>491</v>
      </c>
      <c r="F157" s="153" t="s">
        <v>492</v>
      </c>
      <c r="G157" s="154" t="s">
        <v>226</v>
      </c>
      <c r="H157" s="155">
        <v>107.1</v>
      </c>
      <c r="I157" s="156"/>
      <c r="J157" s="157">
        <f>ROUND(I157*H157,2)</f>
        <v>0</v>
      </c>
      <c r="K157" s="158"/>
      <c r="L157" s="159"/>
      <c r="M157" s="160" t="s">
        <v>1</v>
      </c>
      <c r="N157" s="161" t="s">
        <v>42</v>
      </c>
      <c r="P157" s="134">
        <f>O157*H157</f>
        <v>0</v>
      </c>
      <c r="Q157" s="134">
        <v>9.7999999999999997E-3</v>
      </c>
      <c r="R157" s="134">
        <f>Q157*H157</f>
        <v>1.04958</v>
      </c>
      <c r="S157" s="134">
        <v>0</v>
      </c>
      <c r="T157" s="135">
        <f>S157*H157</f>
        <v>0</v>
      </c>
      <c r="AR157" s="136" t="s">
        <v>280</v>
      </c>
      <c r="AT157" s="136" t="s">
        <v>277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932</v>
      </c>
    </row>
    <row r="158" spans="2:65" s="1" customFormat="1" ht="19.5" x14ac:dyDescent="0.2">
      <c r="B158" s="28"/>
      <c r="D158" s="138" t="s">
        <v>229</v>
      </c>
      <c r="F158" s="139" t="s">
        <v>492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1" customFormat="1" x14ac:dyDescent="0.2">
      <c r="B159" s="144"/>
      <c r="D159" s="138" t="s">
        <v>252</v>
      </c>
      <c r="F159" s="145" t="s">
        <v>929</v>
      </c>
      <c r="H159" s="146">
        <v>107.1</v>
      </c>
      <c r="I159" s="147"/>
      <c r="L159" s="144"/>
      <c r="M159" s="148"/>
      <c r="T159" s="149"/>
      <c r="AT159" s="150" t="s">
        <v>252</v>
      </c>
      <c r="AU159" s="150" t="s">
        <v>85</v>
      </c>
      <c r="AV159" s="11" t="s">
        <v>87</v>
      </c>
      <c r="AW159" s="11" t="s">
        <v>3</v>
      </c>
      <c r="AX159" s="11" t="s">
        <v>85</v>
      </c>
      <c r="AY159" s="150" t="s">
        <v>222</v>
      </c>
    </row>
    <row r="160" spans="2:65" s="1" customFormat="1" ht="24.2" customHeight="1" x14ac:dyDescent="0.2">
      <c r="B160" s="123"/>
      <c r="C160" s="124" t="s">
        <v>291</v>
      </c>
      <c r="D160" s="124" t="s">
        <v>223</v>
      </c>
      <c r="E160" s="125" t="s">
        <v>494</v>
      </c>
      <c r="F160" s="126" t="s">
        <v>495</v>
      </c>
      <c r="G160" s="127" t="s">
        <v>313</v>
      </c>
      <c r="H160" s="162"/>
      <c r="I160" s="129"/>
      <c r="J160" s="130">
        <f>ROUND(I160*H160,2)</f>
        <v>0</v>
      </c>
      <c r="K160" s="131"/>
      <c r="L160" s="28"/>
      <c r="M160" s="132" t="s">
        <v>1</v>
      </c>
      <c r="N160" s="133" t="s">
        <v>42</v>
      </c>
      <c r="P160" s="134">
        <f>O160*H160</f>
        <v>0</v>
      </c>
      <c r="Q160" s="134">
        <v>0</v>
      </c>
      <c r="R160" s="134">
        <f>Q160*H160</f>
        <v>0</v>
      </c>
      <c r="S160" s="134">
        <v>0</v>
      </c>
      <c r="T160" s="135">
        <f>S160*H160</f>
        <v>0</v>
      </c>
      <c r="AR160" s="136" t="s">
        <v>266</v>
      </c>
      <c r="AT160" s="136" t="s">
        <v>223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933</v>
      </c>
    </row>
    <row r="161" spans="2:65" s="1" customFormat="1" ht="29.25" x14ac:dyDescent="0.2">
      <c r="B161" s="28"/>
      <c r="D161" s="138" t="s">
        <v>229</v>
      </c>
      <c r="F161" s="139" t="s">
        <v>497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" customFormat="1" x14ac:dyDescent="0.2">
      <c r="B162" s="28"/>
      <c r="D162" s="142" t="s">
        <v>231</v>
      </c>
      <c r="F162" s="143" t="s">
        <v>498</v>
      </c>
      <c r="I162" s="140"/>
      <c r="L162" s="28"/>
      <c r="M162" s="141"/>
      <c r="T162" s="52"/>
      <c r="AT162" s="13" t="s">
        <v>231</v>
      </c>
      <c r="AU162" s="13" t="s">
        <v>85</v>
      </c>
    </row>
    <row r="163" spans="2:65" s="10" customFormat="1" ht="25.9" customHeight="1" x14ac:dyDescent="0.2">
      <c r="B163" s="113"/>
      <c r="D163" s="114" t="s">
        <v>76</v>
      </c>
      <c r="E163" s="115" t="s">
        <v>260</v>
      </c>
      <c r="F163" s="115" t="s">
        <v>261</v>
      </c>
      <c r="I163" s="116"/>
      <c r="J163" s="117">
        <f>BK163</f>
        <v>0</v>
      </c>
      <c r="L163" s="113"/>
      <c r="M163" s="118"/>
      <c r="P163" s="119">
        <f>SUM(P164:P186)</f>
        <v>0</v>
      </c>
      <c r="R163" s="119">
        <f>SUM(R164:R186)</f>
        <v>2.3000000000000003E-2</v>
      </c>
      <c r="T163" s="120">
        <f>SUM(T164:T186)</f>
        <v>2.5000000000000001E-2</v>
      </c>
      <c r="AR163" s="114" t="s">
        <v>87</v>
      </c>
      <c r="AT163" s="121" t="s">
        <v>76</v>
      </c>
      <c r="AU163" s="121" t="s">
        <v>77</v>
      </c>
      <c r="AY163" s="114" t="s">
        <v>222</v>
      </c>
      <c r="BK163" s="122">
        <f>SUM(BK164:BK186)</f>
        <v>0</v>
      </c>
    </row>
    <row r="164" spans="2:65" s="1" customFormat="1" ht="16.5" customHeight="1" x14ac:dyDescent="0.2">
      <c r="B164" s="123"/>
      <c r="C164" s="124" t="s">
        <v>8</v>
      </c>
      <c r="D164" s="124" t="s">
        <v>223</v>
      </c>
      <c r="E164" s="125" t="s">
        <v>263</v>
      </c>
      <c r="F164" s="126" t="s">
        <v>264</v>
      </c>
      <c r="G164" s="127" t="s">
        <v>265</v>
      </c>
      <c r="H164" s="128">
        <v>1</v>
      </c>
      <c r="I164" s="129"/>
      <c r="J164" s="130">
        <f>ROUND(I164*H164,2)</f>
        <v>0</v>
      </c>
      <c r="K164" s="131"/>
      <c r="L164" s="28"/>
      <c r="M164" s="132" t="s">
        <v>1</v>
      </c>
      <c r="N164" s="133" t="s">
        <v>42</v>
      </c>
      <c r="P164" s="134">
        <f>O164*H164</f>
        <v>0</v>
      </c>
      <c r="Q164" s="134">
        <v>0</v>
      </c>
      <c r="R164" s="134">
        <f>Q164*H164</f>
        <v>0</v>
      </c>
      <c r="S164" s="134">
        <v>1E-3</v>
      </c>
      <c r="T164" s="135">
        <f>S164*H164</f>
        <v>1E-3</v>
      </c>
      <c r="AR164" s="136" t="s">
        <v>266</v>
      </c>
      <c r="AT164" s="136" t="s">
        <v>223</v>
      </c>
      <c r="AU164" s="136" t="s">
        <v>85</v>
      </c>
      <c r="AY164" s="13" t="s">
        <v>222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3" t="s">
        <v>85</v>
      </c>
      <c r="BK164" s="137">
        <f>ROUND(I164*H164,2)</f>
        <v>0</v>
      </c>
      <c r="BL164" s="13" t="s">
        <v>266</v>
      </c>
      <c r="BM164" s="136" t="s">
        <v>934</v>
      </c>
    </row>
    <row r="165" spans="2:65" s="1" customFormat="1" ht="19.5" x14ac:dyDescent="0.2">
      <c r="B165" s="28"/>
      <c r="D165" s="138" t="s">
        <v>229</v>
      </c>
      <c r="F165" s="139" t="s">
        <v>268</v>
      </c>
      <c r="I165" s="140"/>
      <c r="L165" s="28"/>
      <c r="M165" s="141"/>
      <c r="T165" s="52"/>
      <c r="AT165" s="13" t="s">
        <v>229</v>
      </c>
      <c r="AU165" s="13" t="s">
        <v>85</v>
      </c>
    </row>
    <row r="166" spans="2:65" s="1" customFormat="1" x14ac:dyDescent="0.2">
      <c r="B166" s="28"/>
      <c r="D166" s="142" t="s">
        <v>231</v>
      </c>
      <c r="F166" s="143" t="s">
        <v>500</v>
      </c>
      <c r="I166" s="140"/>
      <c r="L166" s="28"/>
      <c r="M166" s="141"/>
      <c r="T166" s="52"/>
      <c r="AT166" s="13" t="s">
        <v>231</v>
      </c>
      <c r="AU166" s="13" t="s">
        <v>85</v>
      </c>
    </row>
    <row r="167" spans="2:65" s="1" customFormat="1" ht="24.2" customHeight="1" x14ac:dyDescent="0.2">
      <c r="B167" s="123"/>
      <c r="C167" s="124" t="s">
        <v>300</v>
      </c>
      <c r="D167" s="124" t="s">
        <v>223</v>
      </c>
      <c r="E167" s="125" t="s">
        <v>271</v>
      </c>
      <c r="F167" s="126" t="s">
        <v>272</v>
      </c>
      <c r="G167" s="127" t="s">
        <v>265</v>
      </c>
      <c r="H167" s="128">
        <v>1</v>
      </c>
      <c r="I167" s="129"/>
      <c r="J167" s="130">
        <f>ROUND(I167*H167,2)</f>
        <v>0</v>
      </c>
      <c r="K167" s="131"/>
      <c r="L167" s="28"/>
      <c r="M167" s="132" t="s">
        <v>1</v>
      </c>
      <c r="N167" s="133" t="s">
        <v>42</v>
      </c>
      <c r="P167" s="134">
        <f>O167*H167</f>
        <v>0</v>
      </c>
      <c r="Q167" s="134">
        <v>0</v>
      </c>
      <c r="R167" s="134">
        <f>Q167*H167</f>
        <v>0</v>
      </c>
      <c r="S167" s="134">
        <v>0</v>
      </c>
      <c r="T167" s="135">
        <f>S167*H167</f>
        <v>0</v>
      </c>
      <c r="AR167" s="136" t="s">
        <v>266</v>
      </c>
      <c r="AT167" s="136" t="s">
        <v>223</v>
      </c>
      <c r="AU167" s="136" t="s">
        <v>85</v>
      </c>
      <c r="AY167" s="13" t="s">
        <v>222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3" t="s">
        <v>85</v>
      </c>
      <c r="BK167" s="137">
        <f>ROUND(I167*H167,2)</f>
        <v>0</v>
      </c>
      <c r="BL167" s="13" t="s">
        <v>266</v>
      </c>
      <c r="BM167" s="136" t="s">
        <v>935</v>
      </c>
    </row>
    <row r="168" spans="2:65" s="1" customFormat="1" ht="19.5" x14ac:dyDescent="0.2">
      <c r="B168" s="28"/>
      <c r="D168" s="138" t="s">
        <v>229</v>
      </c>
      <c r="F168" s="139" t="s">
        <v>274</v>
      </c>
      <c r="I168" s="140"/>
      <c r="L168" s="28"/>
      <c r="M168" s="141"/>
      <c r="T168" s="52"/>
      <c r="AT168" s="13" t="s">
        <v>229</v>
      </c>
      <c r="AU168" s="13" t="s">
        <v>85</v>
      </c>
    </row>
    <row r="169" spans="2:65" s="1" customFormat="1" x14ac:dyDescent="0.2">
      <c r="B169" s="28"/>
      <c r="D169" s="142" t="s">
        <v>231</v>
      </c>
      <c r="F169" s="143" t="s">
        <v>591</v>
      </c>
      <c r="I169" s="140"/>
      <c r="L169" s="28"/>
      <c r="M169" s="141"/>
      <c r="T169" s="52"/>
      <c r="AT169" s="13" t="s">
        <v>231</v>
      </c>
      <c r="AU169" s="13" t="s">
        <v>85</v>
      </c>
    </row>
    <row r="170" spans="2:65" s="1" customFormat="1" ht="33" customHeight="1" x14ac:dyDescent="0.2">
      <c r="B170" s="123"/>
      <c r="C170" s="151" t="s">
        <v>304</v>
      </c>
      <c r="D170" s="151" t="s">
        <v>277</v>
      </c>
      <c r="E170" s="152" t="s">
        <v>278</v>
      </c>
      <c r="F170" s="153" t="s">
        <v>279</v>
      </c>
      <c r="G170" s="154" t="s">
        <v>265</v>
      </c>
      <c r="H170" s="155">
        <v>1</v>
      </c>
      <c r="I170" s="156"/>
      <c r="J170" s="157">
        <f>ROUND(I170*H170,2)</f>
        <v>0</v>
      </c>
      <c r="K170" s="158"/>
      <c r="L170" s="159"/>
      <c r="M170" s="160" t="s">
        <v>1</v>
      </c>
      <c r="N170" s="161" t="s">
        <v>42</v>
      </c>
      <c r="P170" s="134">
        <f>O170*H170</f>
        <v>0</v>
      </c>
      <c r="Q170" s="134">
        <v>2.0500000000000001E-2</v>
      </c>
      <c r="R170" s="134">
        <f>Q170*H170</f>
        <v>2.0500000000000001E-2</v>
      </c>
      <c r="S170" s="134">
        <v>0</v>
      </c>
      <c r="T170" s="135">
        <f>S170*H170</f>
        <v>0</v>
      </c>
      <c r="AR170" s="136" t="s">
        <v>280</v>
      </c>
      <c r="AT170" s="136" t="s">
        <v>277</v>
      </c>
      <c r="AU170" s="136" t="s">
        <v>85</v>
      </c>
      <c r="AY170" s="13" t="s">
        <v>222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13" t="s">
        <v>85</v>
      </c>
      <c r="BK170" s="137">
        <f>ROUND(I170*H170,2)</f>
        <v>0</v>
      </c>
      <c r="BL170" s="13" t="s">
        <v>266</v>
      </c>
      <c r="BM170" s="136" t="s">
        <v>936</v>
      </c>
    </row>
    <row r="171" spans="2:65" s="1" customFormat="1" ht="19.5" x14ac:dyDescent="0.2">
      <c r="B171" s="28"/>
      <c r="D171" s="138" t="s">
        <v>229</v>
      </c>
      <c r="F171" s="139" t="s">
        <v>279</v>
      </c>
      <c r="I171" s="140"/>
      <c r="L171" s="28"/>
      <c r="M171" s="141"/>
      <c r="T171" s="52"/>
      <c r="AT171" s="13" t="s">
        <v>229</v>
      </c>
      <c r="AU171" s="13" t="s">
        <v>85</v>
      </c>
    </row>
    <row r="172" spans="2:65" s="1" customFormat="1" ht="16.5" customHeight="1" x14ac:dyDescent="0.2">
      <c r="B172" s="123"/>
      <c r="C172" s="124" t="s">
        <v>310</v>
      </c>
      <c r="D172" s="124" t="s">
        <v>223</v>
      </c>
      <c r="E172" s="125" t="s">
        <v>282</v>
      </c>
      <c r="F172" s="126" t="s">
        <v>283</v>
      </c>
      <c r="G172" s="127" t="s">
        <v>265</v>
      </c>
      <c r="H172" s="128">
        <v>1</v>
      </c>
      <c r="I172" s="129"/>
      <c r="J172" s="130">
        <f>ROUND(I172*H172,2)</f>
        <v>0</v>
      </c>
      <c r="K172" s="131"/>
      <c r="L172" s="28"/>
      <c r="M172" s="132" t="s">
        <v>1</v>
      </c>
      <c r="N172" s="133" t="s">
        <v>42</v>
      </c>
      <c r="P172" s="134">
        <f>O172*H172</f>
        <v>0</v>
      </c>
      <c r="Q172" s="134">
        <v>0</v>
      </c>
      <c r="R172" s="134">
        <f>Q172*H172</f>
        <v>0</v>
      </c>
      <c r="S172" s="134">
        <v>0</v>
      </c>
      <c r="T172" s="135">
        <f>S172*H172</f>
        <v>0</v>
      </c>
      <c r="AR172" s="136" t="s">
        <v>266</v>
      </c>
      <c r="AT172" s="136" t="s">
        <v>223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937</v>
      </c>
    </row>
    <row r="173" spans="2:65" s="1" customFormat="1" x14ac:dyDescent="0.2">
      <c r="B173" s="28"/>
      <c r="D173" s="138" t="s">
        <v>229</v>
      </c>
      <c r="F173" s="139" t="s">
        <v>285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" customFormat="1" x14ac:dyDescent="0.2">
      <c r="B174" s="28"/>
      <c r="D174" s="142" t="s">
        <v>231</v>
      </c>
      <c r="F174" s="143" t="s">
        <v>286</v>
      </c>
      <c r="I174" s="140"/>
      <c r="L174" s="28"/>
      <c r="M174" s="141"/>
      <c r="T174" s="52"/>
      <c r="AT174" s="13" t="s">
        <v>231</v>
      </c>
      <c r="AU174" s="13" t="s">
        <v>85</v>
      </c>
    </row>
    <row r="175" spans="2:65" s="1" customFormat="1" ht="16.5" customHeight="1" x14ac:dyDescent="0.2">
      <c r="B175" s="123"/>
      <c r="C175" s="151" t="s">
        <v>266</v>
      </c>
      <c r="D175" s="151" t="s">
        <v>277</v>
      </c>
      <c r="E175" s="152" t="s">
        <v>288</v>
      </c>
      <c r="F175" s="153" t="s">
        <v>289</v>
      </c>
      <c r="G175" s="154" t="s">
        <v>265</v>
      </c>
      <c r="H175" s="155">
        <v>1</v>
      </c>
      <c r="I175" s="156"/>
      <c r="J175" s="157">
        <f>ROUND(I175*H175,2)</f>
        <v>0</v>
      </c>
      <c r="K175" s="158"/>
      <c r="L175" s="159"/>
      <c r="M175" s="160" t="s">
        <v>1</v>
      </c>
      <c r="N175" s="161" t="s">
        <v>42</v>
      </c>
      <c r="P175" s="134">
        <f>O175*H175</f>
        <v>0</v>
      </c>
      <c r="Q175" s="134">
        <v>1.4999999999999999E-4</v>
      </c>
      <c r="R175" s="134">
        <f>Q175*H175</f>
        <v>1.4999999999999999E-4</v>
      </c>
      <c r="S175" s="134">
        <v>0</v>
      </c>
      <c r="T175" s="135">
        <f>S175*H175</f>
        <v>0</v>
      </c>
      <c r="AR175" s="136" t="s">
        <v>280</v>
      </c>
      <c r="AT175" s="136" t="s">
        <v>277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938</v>
      </c>
    </row>
    <row r="176" spans="2:65" s="1" customFormat="1" x14ac:dyDescent="0.2">
      <c r="B176" s="28"/>
      <c r="D176" s="138" t="s">
        <v>229</v>
      </c>
      <c r="F176" s="139" t="s">
        <v>289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ht="16.5" customHeight="1" x14ac:dyDescent="0.2">
      <c r="B177" s="123"/>
      <c r="C177" s="151" t="s">
        <v>324</v>
      </c>
      <c r="D177" s="151" t="s">
        <v>277</v>
      </c>
      <c r="E177" s="152" t="s">
        <v>292</v>
      </c>
      <c r="F177" s="153" t="s">
        <v>293</v>
      </c>
      <c r="G177" s="154" t="s">
        <v>265</v>
      </c>
      <c r="H177" s="155">
        <v>1</v>
      </c>
      <c r="I177" s="156"/>
      <c r="J177" s="157">
        <f>ROUND(I177*H177,2)</f>
        <v>0</v>
      </c>
      <c r="K177" s="158"/>
      <c r="L177" s="159"/>
      <c r="M177" s="160" t="s">
        <v>1</v>
      </c>
      <c r="N177" s="161" t="s">
        <v>42</v>
      </c>
      <c r="P177" s="134">
        <f>O177*H177</f>
        <v>0</v>
      </c>
      <c r="Q177" s="134">
        <v>1.4999999999999999E-4</v>
      </c>
      <c r="R177" s="134">
        <f>Q177*H177</f>
        <v>1.4999999999999999E-4</v>
      </c>
      <c r="S177" s="134">
        <v>0</v>
      </c>
      <c r="T177" s="135">
        <f>S177*H177</f>
        <v>0</v>
      </c>
      <c r="AR177" s="136" t="s">
        <v>280</v>
      </c>
      <c r="AT177" s="136" t="s">
        <v>277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939</v>
      </c>
    </row>
    <row r="178" spans="2:65" s="1" customFormat="1" x14ac:dyDescent="0.2">
      <c r="B178" s="28"/>
      <c r="D178" s="138" t="s">
        <v>229</v>
      </c>
      <c r="F178" s="139" t="s">
        <v>293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ht="21.75" customHeight="1" x14ac:dyDescent="0.2">
      <c r="B179" s="123"/>
      <c r="C179" s="124" t="s">
        <v>330</v>
      </c>
      <c r="D179" s="124" t="s">
        <v>223</v>
      </c>
      <c r="E179" s="125" t="s">
        <v>295</v>
      </c>
      <c r="F179" s="126" t="s">
        <v>296</v>
      </c>
      <c r="G179" s="127" t="s">
        <v>265</v>
      </c>
      <c r="H179" s="128">
        <v>1</v>
      </c>
      <c r="I179" s="129"/>
      <c r="J179" s="130">
        <f>ROUND(I179*H179,2)</f>
        <v>0</v>
      </c>
      <c r="K179" s="131"/>
      <c r="L179" s="28"/>
      <c r="M179" s="132" t="s">
        <v>1</v>
      </c>
      <c r="N179" s="133" t="s">
        <v>42</v>
      </c>
      <c r="P179" s="134">
        <f>O179*H179</f>
        <v>0</v>
      </c>
      <c r="Q179" s="134">
        <v>0</v>
      </c>
      <c r="R179" s="134">
        <f>Q179*H179</f>
        <v>0</v>
      </c>
      <c r="S179" s="134">
        <v>0</v>
      </c>
      <c r="T179" s="135">
        <f>S179*H179</f>
        <v>0</v>
      </c>
      <c r="AR179" s="136" t="s">
        <v>266</v>
      </c>
      <c r="AT179" s="136" t="s">
        <v>223</v>
      </c>
      <c r="AU179" s="136" t="s">
        <v>85</v>
      </c>
      <c r="AY179" s="13" t="s">
        <v>222</v>
      </c>
      <c r="BE179" s="137">
        <f>IF(N179="základní",J179,0)</f>
        <v>0</v>
      </c>
      <c r="BF179" s="137">
        <f>IF(N179="snížená",J179,0)</f>
        <v>0</v>
      </c>
      <c r="BG179" s="137">
        <f>IF(N179="zákl. přenesená",J179,0)</f>
        <v>0</v>
      </c>
      <c r="BH179" s="137">
        <f>IF(N179="sníž. přenesená",J179,0)</f>
        <v>0</v>
      </c>
      <c r="BI179" s="137">
        <f>IF(N179="nulová",J179,0)</f>
        <v>0</v>
      </c>
      <c r="BJ179" s="13" t="s">
        <v>85</v>
      </c>
      <c r="BK179" s="137">
        <f>ROUND(I179*H179,2)</f>
        <v>0</v>
      </c>
      <c r="BL179" s="13" t="s">
        <v>266</v>
      </c>
      <c r="BM179" s="136" t="s">
        <v>940</v>
      </c>
    </row>
    <row r="180" spans="2:65" s="1" customFormat="1" ht="19.5" x14ac:dyDescent="0.2">
      <c r="B180" s="28"/>
      <c r="D180" s="138" t="s">
        <v>229</v>
      </c>
      <c r="F180" s="139" t="s">
        <v>298</v>
      </c>
      <c r="I180" s="140"/>
      <c r="L180" s="28"/>
      <c r="M180" s="141"/>
      <c r="T180" s="52"/>
      <c r="AT180" s="13" t="s">
        <v>229</v>
      </c>
      <c r="AU180" s="13" t="s">
        <v>85</v>
      </c>
    </row>
    <row r="181" spans="2:65" s="1" customFormat="1" x14ac:dyDescent="0.2">
      <c r="B181" s="28"/>
      <c r="D181" s="142" t="s">
        <v>231</v>
      </c>
      <c r="F181" s="143" t="s">
        <v>299</v>
      </c>
      <c r="I181" s="140"/>
      <c r="L181" s="28"/>
      <c r="M181" s="141"/>
      <c r="T181" s="52"/>
      <c r="AT181" s="13" t="s">
        <v>231</v>
      </c>
      <c r="AU181" s="13" t="s">
        <v>85</v>
      </c>
    </row>
    <row r="182" spans="2:65" s="1" customFormat="1" ht="16.5" customHeight="1" x14ac:dyDescent="0.2">
      <c r="B182" s="123"/>
      <c r="C182" s="151" t="s">
        <v>336</v>
      </c>
      <c r="D182" s="151" t="s">
        <v>277</v>
      </c>
      <c r="E182" s="152" t="s">
        <v>301</v>
      </c>
      <c r="F182" s="153" t="s">
        <v>302</v>
      </c>
      <c r="G182" s="154" t="s">
        <v>265</v>
      </c>
      <c r="H182" s="155">
        <v>1</v>
      </c>
      <c r="I182" s="156"/>
      <c r="J182" s="157">
        <f>ROUND(I182*H182,2)</f>
        <v>0</v>
      </c>
      <c r="K182" s="158"/>
      <c r="L182" s="159"/>
      <c r="M182" s="160" t="s">
        <v>1</v>
      </c>
      <c r="N182" s="161" t="s">
        <v>42</v>
      </c>
      <c r="P182" s="134">
        <f>O182*H182</f>
        <v>0</v>
      </c>
      <c r="Q182" s="134">
        <v>2.2000000000000001E-3</v>
      </c>
      <c r="R182" s="134">
        <f>Q182*H182</f>
        <v>2.2000000000000001E-3</v>
      </c>
      <c r="S182" s="134">
        <v>0</v>
      </c>
      <c r="T182" s="135">
        <f>S182*H182</f>
        <v>0</v>
      </c>
      <c r="AR182" s="136" t="s">
        <v>280</v>
      </c>
      <c r="AT182" s="136" t="s">
        <v>277</v>
      </c>
      <c r="AU182" s="136" t="s">
        <v>85</v>
      </c>
      <c r="AY182" s="13" t="s">
        <v>222</v>
      </c>
      <c r="BE182" s="137">
        <f>IF(N182="základní",J182,0)</f>
        <v>0</v>
      </c>
      <c r="BF182" s="137">
        <f>IF(N182="snížená",J182,0)</f>
        <v>0</v>
      </c>
      <c r="BG182" s="137">
        <f>IF(N182="zákl. přenesená",J182,0)</f>
        <v>0</v>
      </c>
      <c r="BH182" s="137">
        <f>IF(N182="sníž. přenesená",J182,0)</f>
        <v>0</v>
      </c>
      <c r="BI182" s="137">
        <f>IF(N182="nulová",J182,0)</f>
        <v>0</v>
      </c>
      <c r="BJ182" s="13" t="s">
        <v>85</v>
      </c>
      <c r="BK182" s="137">
        <f>ROUND(I182*H182,2)</f>
        <v>0</v>
      </c>
      <c r="BL182" s="13" t="s">
        <v>266</v>
      </c>
      <c r="BM182" s="136" t="s">
        <v>941</v>
      </c>
    </row>
    <row r="183" spans="2:65" s="1" customFormat="1" x14ac:dyDescent="0.2">
      <c r="B183" s="28"/>
      <c r="D183" s="138" t="s">
        <v>229</v>
      </c>
      <c r="F183" s="139" t="s">
        <v>302</v>
      </c>
      <c r="I183" s="140"/>
      <c r="L183" s="28"/>
      <c r="M183" s="141"/>
      <c r="T183" s="52"/>
      <c r="AT183" s="13" t="s">
        <v>229</v>
      </c>
      <c r="AU183" s="13" t="s">
        <v>85</v>
      </c>
    </row>
    <row r="184" spans="2:65" s="1" customFormat="1" ht="24.2" customHeight="1" x14ac:dyDescent="0.2">
      <c r="B184" s="123"/>
      <c r="C184" s="124" t="s">
        <v>342</v>
      </c>
      <c r="D184" s="124" t="s">
        <v>223</v>
      </c>
      <c r="E184" s="125" t="s">
        <v>305</v>
      </c>
      <c r="F184" s="126" t="s">
        <v>306</v>
      </c>
      <c r="G184" s="127" t="s">
        <v>265</v>
      </c>
      <c r="H184" s="128">
        <v>1</v>
      </c>
      <c r="I184" s="129"/>
      <c r="J184" s="130">
        <f>ROUND(I184*H184,2)</f>
        <v>0</v>
      </c>
      <c r="K184" s="131"/>
      <c r="L184" s="28"/>
      <c r="M184" s="132" t="s">
        <v>1</v>
      </c>
      <c r="N184" s="133" t="s">
        <v>42</v>
      </c>
      <c r="P184" s="134">
        <f>O184*H184</f>
        <v>0</v>
      </c>
      <c r="Q184" s="134">
        <v>0</v>
      </c>
      <c r="R184" s="134">
        <f>Q184*H184</f>
        <v>0</v>
      </c>
      <c r="S184" s="134">
        <v>2.4E-2</v>
      </c>
      <c r="T184" s="135">
        <f>S184*H184</f>
        <v>2.4E-2</v>
      </c>
      <c r="AR184" s="136" t="s">
        <v>266</v>
      </c>
      <c r="AT184" s="136" t="s">
        <v>223</v>
      </c>
      <c r="AU184" s="136" t="s">
        <v>85</v>
      </c>
      <c r="AY184" s="13" t="s">
        <v>222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3" t="s">
        <v>85</v>
      </c>
      <c r="BK184" s="137">
        <f>ROUND(I184*H184,2)</f>
        <v>0</v>
      </c>
      <c r="BL184" s="13" t="s">
        <v>266</v>
      </c>
      <c r="BM184" s="136" t="s">
        <v>942</v>
      </c>
    </row>
    <row r="185" spans="2:65" s="1" customFormat="1" ht="19.5" x14ac:dyDescent="0.2">
      <c r="B185" s="28"/>
      <c r="D185" s="138" t="s">
        <v>229</v>
      </c>
      <c r="F185" s="139" t="s">
        <v>308</v>
      </c>
      <c r="I185" s="140"/>
      <c r="L185" s="28"/>
      <c r="M185" s="141"/>
      <c r="T185" s="52"/>
      <c r="AT185" s="13" t="s">
        <v>229</v>
      </c>
      <c r="AU185" s="13" t="s">
        <v>85</v>
      </c>
    </row>
    <row r="186" spans="2:65" s="1" customFormat="1" x14ac:dyDescent="0.2">
      <c r="B186" s="28"/>
      <c r="D186" s="142" t="s">
        <v>231</v>
      </c>
      <c r="F186" s="143" t="s">
        <v>599</v>
      </c>
      <c r="I186" s="140"/>
      <c r="L186" s="28"/>
      <c r="M186" s="141"/>
      <c r="T186" s="52"/>
      <c r="AT186" s="13" t="s">
        <v>231</v>
      </c>
      <c r="AU186" s="13" t="s">
        <v>85</v>
      </c>
    </row>
    <row r="187" spans="2:65" s="10" customFormat="1" ht="25.9" customHeight="1" x14ac:dyDescent="0.2">
      <c r="B187" s="113"/>
      <c r="D187" s="114" t="s">
        <v>76</v>
      </c>
      <c r="E187" s="115" t="s">
        <v>317</v>
      </c>
      <c r="F187" s="115" t="s">
        <v>318</v>
      </c>
      <c r="I187" s="116"/>
      <c r="J187" s="117">
        <f>BK187</f>
        <v>0</v>
      </c>
      <c r="L187" s="113"/>
      <c r="M187" s="118"/>
      <c r="P187" s="119">
        <f>SUM(P188:P226)</f>
        <v>0</v>
      </c>
      <c r="R187" s="119">
        <f>SUM(R188:R226)</f>
        <v>0.96360672000000014</v>
      </c>
      <c r="T187" s="120">
        <f>SUM(T188:T226)</f>
        <v>0.27924300000000002</v>
      </c>
      <c r="AR187" s="114" t="s">
        <v>87</v>
      </c>
      <c r="AT187" s="121" t="s">
        <v>76</v>
      </c>
      <c r="AU187" s="121" t="s">
        <v>77</v>
      </c>
      <c r="AY187" s="114" t="s">
        <v>222</v>
      </c>
      <c r="BK187" s="122">
        <f>SUM(BK188:BK226)</f>
        <v>0</v>
      </c>
    </row>
    <row r="188" spans="2:65" s="1" customFormat="1" ht="24.2" customHeight="1" x14ac:dyDescent="0.2">
      <c r="B188" s="123"/>
      <c r="C188" s="124" t="s">
        <v>7</v>
      </c>
      <c r="D188" s="124" t="s">
        <v>223</v>
      </c>
      <c r="E188" s="125" t="s">
        <v>319</v>
      </c>
      <c r="F188" s="126" t="s">
        <v>320</v>
      </c>
      <c r="G188" s="127" t="s">
        <v>226</v>
      </c>
      <c r="H188" s="128">
        <v>89.12</v>
      </c>
      <c r="I188" s="129"/>
      <c r="J188" s="130">
        <f>ROUND(I188*H188,2)</f>
        <v>0</v>
      </c>
      <c r="K188" s="131"/>
      <c r="L188" s="28"/>
      <c r="M188" s="132" t="s">
        <v>1</v>
      </c>
      <c r="N188" s="133" t="s">
        <v>42</v>
      </c>
      <c r="P188" s="134">
        <f>O188*H188</f>
        <v>0</v>
      </c>
      <c r="Q188" s="134">
        <v>0</v>
      </c>
      <c r="R188" s="134">
        <f>Q188*H188</f>
        <v>0</v>
      </c>
      <c r="S188" s="134">
        <v>0</v>
      </c>
      <c r="T188" s="135">
        <f>S188*H188</f>
        <v>0</v>
      </c>
      <c r="AR188" s="136" t="s">
        <v>266</v>
      </c>
      <c r="AT188" s="136" t="s">
        <v>223</v>
      </c>
      <c r="AU188" s="136" t="s">
        <v>85</v>
      </c>
      <c r="AY188" s="13" t="s">
        <v>222</v>
      </c>
      <c r="BE188" s="137">
        <f>IF(N188="základní",J188,0)</f>
        <v>0</v>
      </c>
      <c r="BF188" s="137">
        <f>IF(N188="snížená",J188,0)</f>
        <v>0</v>
      </c>
      <c r="BG188" s="137">
        <f>IF(N188="zákl. přenesená",J188,0)</f>
        <v>0</v>
      </c>
      <c r="BH188" s="137">
        <f>IF(N188="sníž. přenesená",J188,0)</f>
        <v>0</v>
      </c>
      <c r="BI188" s="137">
        <f>IF(N188="nulová",J188,0)</f>
        <v>0</v>
      </c>
      <c r="BJ188" s="13" t="s">
        <v>85</v>
      </c>
      <c r="BK188" s="137">
        <f>ROUND(I188*H188,2)</f>
        <v>0</v>
      </c>
      <c r="BL188" s="13" t="s">
        <v>266</v>
      </c>
      <c r="BM188" s="136" t="s">
        <v>943</v>
      </c>
    </row>
    <row r="189" spans="2:65" s="1" customFormat="1" ht="19.5" x14ac:dyDescent="0.2">
      <c r="B189" s="28"/>
      <c r="D189" s="138" t="s">
        <v>229</v>
      </c>
      <c r="F189" s="139" t="s">
        <v>322</v>
      </c>
      <c r="I189" s="140"/>
      <c r="L189" s="28"/>
      <c r="M189" s="141"/>
      <c r="T189" s="52"/>
      <c r="AT189" s="13" t="s">
        <v>229</v>
      </c>
      <c r="AU189" s="13" t="s">
        <v>85</v>
      </c>
    </row>
    <row r="190" spans="2:65" s="1" customFormat="1" x14ac:dyDescent="0.2">
      <c r="B190" s="28"/>
      <c r="D190" s="142" t="s">
        <v>231</v>
      </c>
      <c r="F190" s="143" t="s">
        <v>502</v>
      </c>
      <c r="I190" s="140"/>
      <c r="L190" s="28"/>
      <c r="M190" s="141"/>
      <c r="T190" s="52"/>
      <c r="AT190" s="13" t="s">
        <v>231</v>
      </c>
      <c r="AU190" s="13" t="s">
        <v>85</v>
      </c>
    </row>
    <row r="191" spans="2:65" s="1" customFormat="1" ht="24.2" customHeight="1" x14ac:dyDescent="0.2">
      <c r="B191" s="123"/>
      <c r="C191" s="124" t="s">
        <v>352</v>
      </c>
      <c r="D191" s="124" t="s">
        <v>223</v>
      </c>
      <c r="E191" s="125" t="s">
        <v>325</v>
      </c>
      <c r="F191" s="126" t="s">
        <v>326</v>
      </c>
      <c r="G191" s="127" t="s">
        <v>226</v>
      </c>
      <c r="H191" s="128">
        <v>89.12</v>
      </c>
      <c r="I191" s="129"/>
      <c r="J191" s="130">
        <f>ROUND(I191*H191,2)</f>
        <v>0</v>
      </c>
      <c r="K191" s="131"/>
      <c r="L191" s="28"/>
      <c r="M191" s="132" t="s">
        <v>1</v>
      </c>
      <c r="N191" s="133" t="s">
        <v>42</v>
      </c>
      <c r="P191" s="134">
        <f>O191*H191</f>
        <v>0</v>
      </c>
      <c r="Q191" s="134">
        <v>3.0000000000000001E-5</v>
      </c>
      <c r="R191" s="134">
        <f>Q191*H191</f>
        <v>2.6736000000000004E-3</v>
      </c>
      <c r="S191" s="134">
        <v>0</v>
      </c>
      <c r="T191" s="135">
        <f>S191*H191</f>
        <v>0</v>
      </c>
      <c r="AR191" s="136" t="s">
        <v>266</v>
      </c>
      <c r="AT191" s="136" t="s">
        <v>223</v>
      </c>
      <c r="AU191" s="136" t="s">
        <v>85</v>
      </c>
      <c r="AY191" s="13" t="s">
        <v>222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13" t="s">
        <v>85</v>
      </c>
      <c r="BK191" s="137">
        <f>ROUND(I191*H191,2)</f>
        <v>0</v>
      </c>
      <c r="BL191" s="13" t="s">
        <v>266</v>
      </c>
      <c r="BM191" s="136" t="s">
        <v>944</v>
      </c>
    </row>
    <row r="192" spans="2:65" s="1" customFormat="1" ht="19.5" x14ac:dyDescent="0.2">
      <c r="B192" s="28"/>
      <c r="D192" s="138" t="s">
        <v>229</v>
      </c>
      <c r="F192" s="139" t="s">
        <v>328</v>
      </c>
      <c r="I192" s="140"/>
      <c r="L192" s="28"/>
      <c r="M192" s="141"/>
      <c r="T192" s="52"/>
      <c r="AT192" s="13" t="s">
        <v>229</v>
      </c>
      <c r="AU192" s="13" t="s">
        <v>85</v>
      </c>
    </row>
    <row r="193" spans="2:65" s="1" customFormat="1" x14ac:dyDescent="0.2">
      <c r="B193" s="28"/>
      <c r="D193" s="142" t="s">
        <v>231</v>
      </c>
      <c r="F193" s="143" t="s">
        <v>504</v>
      </c>
      <c r="I193" s="140"/>
      <c r="L193" s="28"/>
      <c r="M193" s="141"/>
      <c r="T193" s="52"/>
      <c r="AT193" s="13" t="s">
        <v>231</v>
      </c>
      <c r="AU193" s="13" t="s">
        <v>85</v>
      </c>
    </row>
    <row r="194" spans="2:65" s="1" customFormat="1" ht="33" customHeight="1" x14ac:dyDescent="0.2">
      <c r="B194" s="123"/>
      <c r="C194" s="124" t="s">
        <v>359</v>
      </c>
      <c r="D194" s="124" t="s">
        <v>223</v>
      </c>
      <c r="E194" s="125" t="s">
        <v>331</v>
      </c>
      <c r="F194" s="126" t="s">
        <v>332</v>
      </c>
      <c r="G194" s="127" t="s">
        <v>226</v>
      </c>
      <c r="H194" s="128">
        <v>89.12</v>
      </c>
      <c r="I194" s="129"/>
      <c r="J194" s="130">
        <f>ROUND(I194*H194,2)</f>
        <v>0</v>
      </c>
      <c r="K194" s="131"/>
      <c r="L194" s="28"/>
      <c r="M194" s="132" t="s">
        <v>1</v>
      </c>
      <c r="N194" s="133" t="s">
        <v>42</v>
      </c>
      <c r="P194" s="134">
        <f>O194*H194</f>
        <v>0</v>
      </c>
      <c r="Q194" s="134">
        <v>7.5799999999999999E-3</v>
      </c>
      <c r="R194" s="134">
        <f>Q194*H194</f>
        <v>0.67552960000000006</v>
      </c>
      <c r="S194" s="134">
        <v>0</v>
      </c>
      <c r="T194" s="135">
        <f>S194*H194</f>
        <v>0</v>
      </c>
      <c r="AR194" s="136" t="s">
        <v>266</v>
      </c>
      <c r="AT194" s="136" t="s">
        <v>223</v>
      </c>
      <c r="AU194" s="136" t="s">
        <v>85</v>
      </c>
      <c r="AY194" s="13" t="s">
        <v>222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13" t="s">
        <v>85</v>
      </c>
      <c r="BK194" s="137">
        <f>ROUND(I194*H194,2)</f>
        <v>0</v>
      </c>
      <c r="BL194" s="13" t="s">
        <v>266</v>
      </c>
      <c r="BM194" s="136" t="s">
        <v>945</v>
      </c>
    </row>
    <row r="195" spans="2:65" s="1" customFormat="1" ht="29.25" x14ac:dyDescent="0.2">
      <c r="B195" s="28"/>
      <c r="D195" s="138" t="s">
        <v>229</v>
      </c>
      <c r="F195" s="139" t="s">
        <v>334</v>
      </c>
      <c r="I195" s="140"/>
      <c r="L195" s="28"/>
      <c r="M195" s="141"/>
      <c r="T195" s="52"/>
      <c r="AT195" s="13" t="s">
        <v>229</v>
      </c>
      <c r="AU195" s="13" t="s">
        <v>85</v>
      </c>
    </row>
    <row r="196" spans="2:65" s="1" customFormat="1" x14ac:dyDescent="0.2">
      <c r="B196" s="28"/>
      <c r="D196" s="142" t="s">
        <v>231</v>
      </c>
      <c r="F196" s="143" t="s">
        <v>506</v>
      </c>
      <c r="I196" s="140"/>
      <c r="L196" s="28"/>
      <c r="M196" s="141"/>
      <c r="T196" s="52"/>
      <c r="AT196" s="13" t="s">
        <v>231</v>
      </c>
      <c r="AU196" s="13" t="s">
        <v>85</v>
      </c>
    </row>
    <row r="197" spans="2:65" s="1" customFormat="1" ht="24.2" customHeight="1" x14ac:dyDescent="0.2">
      <c r="B197" s="123"/>
      <c r="C197" s="124" t="s">
        <v>365</v>
      </c>
      <c r="D197" s="124" t="s">
        <v>223</v>
      </c>
      <c r="E197" s="125" t="s">
        <v>337</v>
      </c>
      <c r="F197" s="126" t="s">
        <v>338</v>
      </c>
      <c r="G197" s="127" t="s">
        <v>226</v>
      </c>
      <c r="H197" s="128">
        <v>89.12</v>
      </c>
      <c r="I197" s="129"/>
      <c r="J197" s="130">
        <f>ROUND(I197*H197,2)</f>
        <v>0</v>
      </c>
      <c r="K197" s="131"/>
      <c r="L197" s="28"/>
      <c r="M197" s="132" t="s">
        <v>1</v>
      </c>
      <c r="N197" s="133" t="s">
        <v>42</v>
      </c>
      <c r="P197" s="134">
        <f>O197*H197</f>
        <v>0</v>
      </c>
      <c r="Q197" s="134">
        <v>0</v>
      </c>
      <c r="R197" s="134">
        <f>Q197*H197</f>
        <v>0</v>
      </c>
      <c r="S197" s="134">
        <v>3.0000000000000001E-3</v>
      </c>
      <c r="T197" s="135">
        <f>S197*H197</f>
        <v>0.26736000000000004</v>
      </c>
      <c r="AR197" s="136" t="s">
        <v>266</v>
      </c>
      <c r="AT197" s="136" t="s">
        <v>223</v>
      </c>
      <c r="AU197" s="136" t="s">
        <v>85</v>
      </c>
      <c r="AY197" s="13" t="s">
        <v>222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13" t="s">
        <v>85</v>
      </c>
      <c r="BK197" s="137">
        <f>ROUND(I197*H197,2)</f>
        <v>0</v>
      </c>
      <c r="BL197" s="13" t="s">
        <v>266</v>
      </c>
      <c r="BM197" s="136" t="s">
        <v>946</v>
      </c>
    </row>
    <row r="198" spans="2:65" s="1" customFormat="1" x14ac:dyDescent="0.2">
      <c r="B198" s="28"/>
      <c r="D198" s="138" t="s">
        <v>229</v>
      </c>
      <c r="F198" s="139" t="s">
        <v>340</v>
      </c>
      <c r="I198" s="140"/>
      <c r="L198" s="28"/>
      <c r="M198" s="141"/>
      <c r="T198" s="52"/>
      <c r="AT198" s="13" t="s">
        <v>229</v>
      </c>
      <c r="AU198" s="13" t="s">
        <v>85</v>
      </c>
    </row>
    <row r="199" spans="2:65" s="1" customFormat="1" x14ac:dyDescent="0.2">
      <c r="B199" s="28"/>
      <c r="D199" s="142" t="s">
        <v>231</v>
      </c>
      <c r="F199" s="143" t="s">
        <v>508</v>
      </c>
      <c r="I199" s="140"/>
      <c r="L199" s="28"/>
      <c r="M199" s="141"/>
      <c r="T199" s="52"/>
      <c r="AT199" s="13" t="s">
        <v>231</v>
      </c>
      <c r="AU199" s="13" t="s">
        <v>85</v>
      </c>
    </row>
    <row r="200" spans="2:65" s="1" customFormat="1" ht="16.5" customHeight="1" x14ac:dyDescent="0.2">
      <c r="B200" s="123"/>
      <c r="C200" s="124" t="s">
        <v>371</v>
      </c>
      <c r="D200" s="124" t="s">
        <v>223</v>
      </c>
      <c r="E200" s="125" t="s">
        <v>343</v>
      </c>
      <c r="F200" s="126" t="s">
        <v>344</v>
      </c>
      <c r="G200" s="127" t="s">
        <v>226</v>
      </c>
      <c r="H200" s="128">
        <v>89.12</v>
      </c>
      <c r="I200" s="129"/>
      <c r="J200" s="130">
        <f>ROUND(I200*H200,2)</f>
        <v>0</v>
      </c>
      <c r="K200" s="131"/>
      <c r="L200" s="28"/>
      <c r="M200" s="132" t="s">
        <v>1</v>
      </c>
      <c r="N200" s="133" t="s">
        <v>42</v>
      </c>
      <c r="P200" s="134">
        <f>O200*H200</f>
        <v>0</v>
      </c>
      <c r="Q200" s="134">
        <v>2.9999999999999997E-4</v>
      </c>
      <c r="R200" s="134">
        <f>Q200*H200</f>
        <v>2.6735999999999999E-2</v>
      </c>
      <c r="S200" s="134">
        <v>0</v>
      </c>
      <c r="T200" s="135">
        <f>S200*H200</f>
        <v>0</v>
      </c>
      <c r="AR200" s="136" t="s">
        <v>266</v>
      </c>
      <c r="AT200" s="136" t="s">
        <v>223</v>
      </c>
      <c r="AU200" s="136" t="s">
        <v>85</v>
      </c>
      <c r="AY200" s="13" t="s">
        <v>222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13" t="s">
        <v>85</v>
      </c>
      <c r="BK200" s="137">
        <f>ROUND(I200*H200,2)</f>
        <v>0</v>
      </c>
      <c r="BL200" s="13" t="s">
        <v>266</v>
      </c>
      <c r="BM200" s="136" t="s">
        <v>947</v>
      </c>
    </row>
    <row r="201" spans="2:65" s="1" customFormat="1" x14ac:dyDescent="0.2">
      <c r="B201" s="28"/>
      <c r="D201" s="138" t="s">
        <v>229</v>
      </c>
      <c r="F201" s="139" t="s">
        <v>346</v>
      </c>
      <c r="I201" s="140"/>
      <c r="L201" s="28"/>
      <c r="M201" s="141"/>
      <c r="T201" s="52"/>
      <c r="AT201" s="13" t="s">
        <v>229</v>
      </c>
      <c r="AU201" s="13" t="s">
        <v>85</v>
      </c>
    </row>
    <row r="202" spans="2:65" s="1" customFormat="1" x14ac:dyDescent="0.2">
      <c r="B202" s="28"/>
      <c r="D202" s="142" t="s">
        <v>231</v>
      </c>
      <c r="F202" s="143" t="s">
        <v>510</v>
      </c>
      <c r="I202" s="140"/>
      <c r="L202" s="28"/>
      <c r="M202" s="141"/>
      <c r="T202" s="52"/>
      <c r="AT202" s="13" t="s">
        <v>231</v>
      </c>
      <c r="AU202" s="13" t="s">
        <v>85</v>
      </c>
    </row>
    <row r="203" spans="2:65" s="1" customFormat="1" ht="49.15" customHeight="1" x14ac:dyDescent="0.2">
      <c r="B203" s="123"/>
      <c r="C203" s="151" t="s">
        <v>376</v>
      </c>
      <c r="D203" s="151" t="s">
        <v>277</v>
      </c>
      <c r="E203" s="152" t="s">
        <v>348</v>
      </c>
      <c r="F203" s="153" t="s">
        <v>349</v>
      </c>
      <c r="G203" s="154" t="s">
        <v>226</v>
      </c>
      <c r="H203" s="155">
        <v>98.031999999999996</v>
      </c>
      <c r="I203" s="156"/>
      <c r="J203" s="157">
        <f>ROUND(I203*H203,2)</f>
        <v>0</v>
      </c>
      <c r="K203" s="158"/>
      <c r="L203" s="159"/>
      <c r="M203" s="160" t="s">
        <v>1</v>
      </c>
      <c r="N203" s="161" t="s">
        <v>42</v>
      </c>
      <c r="P203" s="134">
        <f>O203*H203</f>
        <v>0</v>
      </c>
      <c r="Q203" s="134">
        <v>2.5999999999999999E-3</v>
      </c>
      <c r="R203" s="134">
        <f>Q203*H203</f>
        <v>0.25488319999999998</v>
      </c>
      <c r="S203" s="134">
        <v>0</v>
      </c>
      <c r="T203" s="135">
        <f>S203*H203</f>
        <v>0</v>
      </c>
      <c r="AR203" s="136" t="s">
        <v>280</v>
      </c>
      <c r="AT203" s="136" t="s">
        <v>277</v>
      </c>
      <c r="AU203" s="136" t="s">
        <v>85</v>
      </c>
      <c r="AY203" s="13" t="s">
        <v>222</v>
      </c>
      <c r="BE203" s="137">
        <f>IF(N203="základní",J203,0)</f>
        <v>0</v>
      </c>
      <c r="BF203" s="137">
        <f>IF(N203="snížená",J203,0)</f>
        <v>0</v>
      </c>
      <c r="BG203" s="137">
        <f>IF(N203="zákl. přenesená",J203,0)</f>
        <v>0</v>
      </c>
      <c r="BH203" s="137">
        <f>IF(N203="sníž. přenesená",J203,0)</f>
        <v>0</v>
      </c>
      <c r="BI203" s="137">
        <f>IF(N203="nulová",J203,0)</f>
        <v>0</v>
      </c>
      <c r="BJ203" s="13" t="s">
        <v>85</v>
      </c>
      <c r="BK203" s="137">
        <f>ROUND(I203*H203,2)</f>
        <v>0</v>
      </c>
      <c r="BL203" s="13" t="s">
        <v>266</v>
      </c>
      <c r="BM203" s="136" t="s">
        <v>948</v>
      </c>
    </row>
    <row r="204" spans="2:65" s="1" customFormat="1" ht="29.25" x14ac:dyDescent="0.2">
      <c r="B204" s="28"/>
      <c r="D204" s="138" t="s">
        <v>229</v>
      </c>
      <c r="F204" s="139" t="s">
        <v>349</v>
      </c>
      <c r="I204" s="140"/>
      <c r="L204" s="28"/>
      <c r="M204" s="141"/>
      <c r="T204" s="52"/>
      <c r="AT204" s="13" t="s">
        <v>229</v>
      </c>
      <c r="AU204" s="13" t="s">
        <v>85</v>
      </c>
    </row>
    <row r="205" spans="2:65" s="11" customFormat="1" x14ac:dyDescent="0.2">
      <c r="B205" s="144"/>
      <c r="D205" s="138" t="s">
        <v>252</v>
      </c>
      <c r="F205" s="145" t="s">
        <v>949</v>
      </c>
      <c r="H205" s="146">
        <v>98.031999999999996</v>
      </c>
      <c r="I205" s="147"/>
      <c r="L205" s="144"/>
      <c r="M205" s="148"/>
      <c r="T205" s="149"/>
      <c r="AT205" s="150" t="s">
        <v>252</v>
      </c>
      <c r="AU205" s="150" t="s">
        <v>85</v>
      </c>
      <c r="AV205" s="11" t="s">
        <v>87</v>
      </c>
      <c r="AW205" s="11" t="s">
        <v>3</v>
      </c>
      <c r="AX205" s="11" t="s">
        <v>85</v>
      </c>
      <c r="AY205" s="150" t="s">
        <v>222</v>
      </c>
    </row>
    <row r="206" spans="2:65" s="1" customFormat="1" ht="24.2" customHeight="1" x14ac:dyDescent="0.2">
      <c r="B206" s="123"/>
      <c r="C206" s="124" t="s">
        <v>382</v>
      </c>
      <c r="D206" s="124" t="s">
        <v>223</v>
      </c>
      <c r="E206" s="125" t="s">
        <v>353</v>
      </c>
      <c r="F206" s="126" t="s">
        <v>354</v>
      </c>
      <c r="G206" s="127" t="s">
        <v>355</v>
      </c>
      <c r="H206" s="128">
        <v>90</v>
      </c>
      <c r="I206" s="129"/>
      <c r="J206" s="130">
        <f>ROUND(I206*H206,2)</f>
        <v>0</v>
      </c>
      <c r="K206" s="131"/>
      <c r="L206" s="28"/>
      <c r="M206" s="132" t="s">
        <v>1</v>
      </c>
      <c r="N206" s="133" t="s">
        <v>42</v>
      </c>
      <c r="P206" s="134">
        <f>O206*H206</f>
        <v>0</v>
      </c>
      <c r="Q206" s="134">
        <v>0</v>
      </c>
      <c r="R206" s="134">
        <f>Q206*H206</f>
        <v>0</v>
      </c>
      <c r="S206" s="134">
        <v>0</v>
      </c>
      <c r="T206" s="135">
        <f>S206*H206</f>
        <v>0</v>
      </c>
      <c r="AR206" s="136" t="s">
        <v>266</v>
      </c>
      <c r="AT206" s="136" t="s">
        <v>223</v>
      </c>
      <c r="AU206" s="136" t="s">
        <v>85</v>
      </c>
      <c r="AY206" s="13" t="s">
        <v>222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13" t="s">
        <v>85</v>
      </c>
      <c r="BK206" s="137">
        <f>ROUND(I206*H206,2)</f>
        <v>0</v>
      </c>
      <c r="BL206" s="13" t="s">
        <v>266</v>
      </c>
      <c r="BM206" s="136" t="s">
        <v>950</v>
      </c>
    </row>
    <row r="207" spans="2:65" s="1" customFormat="1" x14ac:dyDescent="0.2">
      <c r="B207" s="28"/>
      <c r="D207" s="138" t="s">
        <v>229</v>
      </c>
      <c r="F207" s="139" t="s">
        <v>357</v>
      </c>
      <c r="I207" s="140"/>
      <c r="L207" s="28"/>
      <c r="M207" s="141"/>
      <c r="T207" s="52"/>
      <c r="AT207" s="13" t="s">
        <v>229</v>
      </c>
      <c r="AU207" s="13" t="s">
        <v>85</v>
      </c>
    </row>
    <row r="208" spans="2:65" s="1" customFormat="1" x14ac:dyDescent="0.2">
      <c r="B208" s="28"/>
      <c r="D208" s="142" t="s">
        <v>231</v>
      </c>
      <c r="F208" s="143" t="s">
        <v>358</v>
      </c>
      <c r="I208" s="140"/>
      <c r="L208" s="28"/>
      <c r="M208" s="141"/>
      <c r="T208" s="52"/>
      <c r="AT208" s="13" t="s">
        <v>231</v>
      </c>
      <c r="AU208" s="13" t="s">
        <v>85</v>
      </c>
    </row>
    <row r="209" spans="2:65" s="1" customFormat="1" ht="21.75" customHeight="1" x14ac:dyDescent="0.2">
      <c r="B209" s="123"/>
      <c r="C209" s="124" t="s">
        <v>387</v>
      </c>
      <c r="D209" s="124" t="s">
        <v>223</v>
      </c>
      <c r="E209" s="125" t="s">
        <v>360</v>
      </c>
      <c r="F209" s="126" t="s">
        <v>361</v>
      </c>
      <c r="G209" s="127" t="s">
        <v>355</v>
      </c>
      <c r="H209" s="128">
        <v>39.61</v>
      </c>
      <c r="I209" s="129"/>
      <c r="J209" s="130">
        <f>ROUND(I209*H209,2)</f>
        <v>0</v>
      </c>
      <c r="K209" s="131"/>
      <c r="L209" s="28"/>
      <c r="M209" s="132" t="s">
        <v>1</v>
      </c>
      <c r="N209" s="133" t="s">
        <v>42</v>
      </c>
      <c r="P209" s="134">
        <f>O209*H209</f>
        <v>0</v>
      </c>
      <c r="Q209" s="134">
        <v>0</v>
      </c>
      <c r="R209" s="134">
        <f>Q209*H209</f>
        <v>0</v>
      </c>
      <c r="S209" s="134">
        <v>2.9999999999999997E-4</v>
      </c>
      <c r="T209" s="135">
        <f>S209*H209</f>
        <v>1.1882999999999999E-2</v>
      </c>
      <c r="AR209" s="136" t="s">
        <v>266</v>
      </c>
      <c r="AT209" s="136" t="s">
        <v>223</v>
      </c>
      <c r="AU209" s="136" t="s">
        <v>85</v>
      </c>
      <c r="AY209" s="13" t="s">
        <v>222</v>
      </c>
      <c r="BE209" s="137">
        <f>IF(N209="základní",J209,0)</f>
        <v>0</v>
      </c>
      <c r="BF209" s="137">
        <f>IF(N209="snížená",J209,0)</f>
        <v>0</v>
      </c>
      <c r="BG209" s="137">
        <f>IF(N209="zákl. přenesená",J209,0)</f>
        <v>0</v>
      </c>
      <c r="BH209" s="137">
        <f>IF(N209="sníž. přenesená",J209,0)</f>
        <v>0</v>
      </c>
      <c r="BI209" s="137">
        <f>IF(N209="nulová",J209,0)</f>
        <v>0</v>
      </c>
      <c r="BJ209" s="13" t="s">
        <v>85</v>
      </c>
      <c r="BK209" s="137">
        <f>ROUND(I209*H209,2)</f>
        <v>0</v>
      </c>
      <c r="BL209" s="13" t="s">
        <v>266</v>
      </c>
      <c r="BM209" s="136" t="s">
        <v>951</v>
      </c>
    </row>
    <row r="210" spans="2:65" s="1" customFormat="1" x14ac:dyDescent="0.2">
      <c r="B210" s="28"/>
      <c r="D210" s="138" t="s">
        <v>229</v>
      </c>
      <c r="F210" s="139" t="s">
        <v>363</v>
      </c>
      <c r="I210" s="140"/>
      <c r="L210" s="28"/>
      <c r="M210" s="141"/>
      <c r="T210" s="52"/>
      <c r="AT210" s="13" t="s">
        <v>229</v>
      </c>
      <c r="AU210" s="13" t="s">
        <v>85</v>
      </c>
    </row>
    <row r="211" spans="2:65" s="1" customFormat="1" x14ac:dyDescent="0.2">
      <c r="B211" s="28"/>
      <c r="D211" s="142" t="s">
        <v>231</v>
      </c>
      <c r="F211" s="143" t="s">
        <v>515</v>
      </c>
      <c r="I211" s="140"/>
      <c r="L211" s="28"/>
      <c r="M211" s="141"/>
      <c r="T211" s="52"/>
      <c r="AT211" s="13" t="s">
        <v>231</v>
      </c>
      <c r="AU211" s="13" t="s">
        <v>85</v>
      </c>
    </row>
    <row r="212" spans="2:65" s="1" customFormat="1" ht="16.5" customHeight="1" x14ac:dyDescent="0.2">
      <c r="B212" s="123"/>
      <c r="C212" s="124" t="s">
        <v>395</v>
      </c>
      <c r="D212" s="124" t="s">
        <v>223</v>
      </c>
      <c r="E212" s="125" t="s">
        <v>366</v>
      </c>
      <c r="F212" s="126" t="s">
        <v>367</v>
      </c>
      <c r="G212" s="127" t="s">
        <v>355</v>
      </c>
      <c r="H212" s="128">
        <v>39.61</v>
      </c>
      <c r="I212" s="129"/>
      <c r="J212" s="130">
        <f>ROUND(I212*H212,2)</f>
        <v>0</v>
      </c>
      <c r="K212" s="131"/>
      <c r="L212" s="28"/>
      <c r="M212" s="132" t="s">
        <v>1</v>
      </c>
      <c r="N212" s="133" t="s">
        <v>42</v>
      </c>
      <c r="P212" s="134">
        <f>O212*H212</f>
        <v>0</v>
      </c>
      <c r="Q212" s="134">
        <v>1.0000000000000001E-5</v>
      </c>
      <c r="R212" s="134">
        <f>Q212*H212</f>
        <v>3.9610000000000003E-4</v>
      </c>
      <c r="S212" s="134">
        <v>0</v>
      </c>
      <c r="T212" s="135">
        <f>S212*H212</f>
        <v>0</v>
      </c>
      <c r="AR212" s="136" t="s">
        <v>266</v>
      </c>
      <c r="AT212" s="136" t="s">
        <v>223</v>
      </c>
      <c r="AU212" s="136" t="s">
        <v>85</v>
      </c>
      <c r="AY212" s="13" t="s">
        <v>222</v>
      </c>
      <c r="BE212" s="137">
        <f>IF(N212="základní",J212,0)</f>
        <v>0</v>
      </c>
      <c r="BF212" s="137">
        <f>IF(N212="snížená",J212,0)</f>
        <v>0</v>
      </c>
      <c r="BG212" s="137">
        <f>IF(N212="zákl. přenesená",J212,0)</f>
        <v>0</v>
      </c>
      <c r="BH212" s="137">
        <f>IF(N212="sníž. přenesená",J212,0)</f>
        <v>0</v>
      </c>
      <c r="BI212" s="137">
        <f>IF(N212="nulová",J212,0)</f>
        <v>0</v>
      </c>
      <c r="BJ212" s="13" t="s">
        <v>85</v>
      </c>
      <c r="BK212" s="137">
        <f>ROUND(I212*H212,2)</f>
        <v>0</v>
      </c>
      <c r="BL212" s="13" t="s">
        <v>266</v>
      </c>
      <c r="BM212" s="136" t="s">
        <v>952</v>
      </c>
    </row>
    <row r="213" spans="2:65" s="1" customFormat="1" x14ac:dyDescent="0.2">
      <c r="B213" s="28"/>
      <c r="D213" s="138" t="s">
        <v>229</v>
      </c>
      <c r="F213" s="139" t="s">
        <v>369</v>
      </c>
      <c r="I213" s="140"/>
      <c r="L213" s="28"/>
      <c r="M213" s="141"/>
      <c r="T213" s="52"/>
      <c r="AT213" s="13" t="s">
        <v>229</v>
      </c>
      <c r="AU213" s="13" t="s">
        <v>85</v>
      </c>
    </row>
    <row r="214" spans="2:65" s="1" customFormat="1" x14ac:dyDescent="0.2">
      <c r="B214" s="28"/>
      <c r="D214" s="142" t="s">
        <v>231</v>
      </c>
      <c r="F214" s="143" t="s">
        <v>517</v>
      </c>
      <c r="I214" s="140"/>
      <c r="L214" s="28"/>
      <c r="M214" s="141"/>
      <c r="T214" s="52"/>
      <c r="AT214" s="13" t="s">
        <v>231</v>
      </c>
      <c r="AU214" s="13" t="s">
        <v>85</v>
      </c>
    </row>
    <row r="215" spans="2:65" s="1" customFormat="1" ht="16.5" customHeight="1" x14ac:dyDescent="0.2">
      <c r="B215" s="123"/>
      <c r="C215" s="151" t="s">
        <v>402</v>
      </c>
      <c r="D215" s="151" t="s">
        <v>277</v>
      </c>
      <c r="E215" s="152" t="s">
        <v>372</v>
      </c>
      <c r="F215" s="153" t="s">
        <v>373</v>
      </c>
      <c r="G215" s="154" t="s">
        <v>355</v>
      </c>
      <c r="H215" s="155">
        <v>40.402000000000001</v>
      </c>
      <c r="I215" s="156"/>
      <c r="J215" s="157">
        <f>ROUND(I215*H215,2)</f>
        <v>0</v>
      </c>
      <c r="K215" s="158"/>
      <c r="L215" s="159"/>
      <c r="M215" s="160" t="s">
        <v>1</v>
      </c>
      <c r="N215" s="161" t="s">
        <v>42</v>
      </c>
      <c r="P215" s="134">
        <f>O215*H215</f>
        <v>0</v>
      </c>
      <c r="Q215" s="134">
        <v>8.0000000000000007E-5</v>
      </c>
      <c r="R215" s="134">
        <f>Q215*H215</f>
        <v>3.2321600000000004E-3</v>
      </c>
      <c r="S215" s="134">
        <v>0</v>
      </c>
      <c r="T215" s="135">
        <f>S215*H215</f>
        <v>0</v>
      </c>
      <c r="AR215" s="136" t="s">
        <v>280</v>
      </c>
      <c r="AT215" s="136" t="s">
        <v>277</v>
      </c>
      <c r="AU215" s="136" t="s">
        <v>85</v>
      </c>
      <c r="AY215" s="13" t="s">
        <v>222</v>
      </c>
      <c r="BE215" s="137">
        <f>IF(N215="základní",J215,0)</f>
        <v>0</v>
      </c>
      <c r="BF215" s="137">
        <f>IF(N215="snížená",J215,0)</f>
        <v>0</v>
      </c>
      <c r="BG215" s="137">
        <f>IF(N215="zákl. přenesená",J215,0)</f>
        <v>0</v>
      </c>
      <c r="BH215" s="137">
        <f>IF(N215="sníž. přenesená",J215,0)</f>
        <v>0</v>
      </c>
      <c r="BI215" s="137">
        <f>IF(N215="nulová",J215,0)</f>
        <v>0</v>
      </c>
      <c r="BJ215" s="13" t="s">
        <v>85</v>
      </c>
      <c r="BK215" s="137">
        <f>ROUND(I215*H215,2)</f>
        <v>0</v>
      </c>
      <c r="BL215" s="13" t="s">
        <v>266</v>
      </c>
      <c r="BM215" s="136" t="s">
        <v>953</v>
      </c>
    </row>
    <row r="216" spans="2:65" s="1" customFormat="1" x14ac:dyDescent="0.2">
      <c r="B216" s="28"/>
      <c r="D216" s="138" t="s">
        <v>229</v>
      </c>
      <c r="F216" s="139" t="s">
        <v>373</v>
      </c>
      <c r="I216" s="140"/>
      <c r="L216" s="28"/>
      <c r="M216" s="141"/>
      <c r="T216" s="52"/>
      <c r="AT216" s="13" t="s">
        <v>229</v>
      </c>
      <c r="AU216" s="13" t="s">
        <v>85</v>
      </c>
    </row>
    <row r="217" spans="2:65" s="11" customFormat="1" x14ac:dyDescent="0.2">
      <c r="B217" s="144"/>
      <c r="D217" s="138" t="s">
        <v>252</v>
      </c>
      <c r="F217" s="145" t="s">
        <v>954</v>
      </c>
      <c r="H217" s="146">
        <v>40.402000000000001</v>
      </c>
      <c r="I217" s="147"/>
      <c r="L217" s="144"/>
      <c r="M217" s="148"/>
      <c r="T217" s="149"/>
      <c r="AT217" s="150" t="s">
        <v>252</v>
      </c>
      <c r="AU217" s="150" t="s">
        <v>85</v>
      </c>
      <c r="AV217" s="11" t="s">
        <v>87</v>
      </c>
      <c r="AW217" s="11" t="s">
        <v>3</v>
      </c>
      <c r="AX217" s="11" t="s">
        <v>85</v>
      </c>
      <c r="AY217" s="150" t="s">
        <v>222</v>
      </c>
    </row>
    <row r="218" spans="2:65" s="1" customFormat="1" ht="16.5" customHeight="1" x14ac:dyDescent="0.2">
      <c r="B218" s="123"/>
      <c r="C218" s="124" t="s">
        <v>408</v>
      </c>
      <c r="D218" s="124" t="s">
        <v>223</v>
      </c>
      <c r="E218" s="125" t="s">
        <v>377</v>
      </c>
      <c r="F218" s="126" t="s">
        <v>378</v>
      </c>
      <c r="G218" s="127" t="s">
        <v>355</v>
      </c>
      <c r="H218" s="128">
        <v>0.9</v>
      </c>
      <c r="I218" s="129"/>
      <c r="J218" s="130">
        <f>ROUND(I218*H218,2)</f>
        <v>0</v>
      </c>
      <c r="K218" s="131"/>
      <c r="L218" s="28"/>
      <c r="M218" s="132" t="s">
        <v>1</v>
      </c>
      <c r="N218" s="133" t="s">
        <v>42</v>
      </c>
      <c r="P218" s="134">
        <f>O218*H218</f>
        <v>0</v>
      </c>
      <c r="Q218" s="134">
        <v>0</v>
      </c>
      <c r="R218" s="134">
        <f>Q218*H218</f>
        <v>0</v>
      </c>
      <c r="S218" s="134">
        <v>0</v>
      </c>
      <c r="T218" s="135">
        <f>S218*H218</f>
        <v>0</v>
      </c>
      <c r="AR218" s="136" t="s">
        <v>266</v>
      </c>
      <c r="AT218" s="136" t="s">
        <v>223</v>
      </c>
      <c r="AU218" s="136" t="s">
        <v>85</v>
      </c>
      <c r="AY218" s="13" t="s">
        <v>222</v>
      </c>
      <c r="BE218" s="137">
        <f>IF(N218="základní",J218,0)</f>
        <v>0</v>
      </c>
      <c r="BF218" s="137">
        <f>IF(N218="snížená",J218,0)</f>
        <v>0</v>
      </c>
      <c r="BG218" s="137">
        <f>IF(N218="zákl. přenesená",J218,0)</f>
        <v>0</v>
      </c>
      <c r="BH218" s="137">
        <f>IF(N218="sníž. přenesená",J218,0)</f>
        <v>0</v>
      </c>
      <c r="BI218" s="137">
        <f>IF(N218="nulová",J218,0)</f>
        <v>0</v>
      </c>
      <c r="BJ218" s="13" t="s">
        <v>85</v>
      </c>
      <c r="BK218" s="137">
        <f>ROUND(I218*H218,2)</f>
        <v>0</v>
      </c>
      <c r="BL218" s="13" t="s">
        <v>266</v>
      </c>
      <c r="BM218" s="136" t="s">
        <v>955</v>
      </c>
    </row>
    <row r="219" spans="2:65" s="1" customFormat="1" x14ac:dyDescent="0.2">
      <c r="B219" s="28"/>
      <c r="D219" s="138" t="s">
        <v>229</v>
      </c>
      <c r="F219" s="139" t="s">
        <v>380</v>
      </c>
      <c r="I219" s="140"/>
      <c r="L219" s="28"/>
      <c r="M219" s="141"/>
      <c r="T219" s="52"/>
      <c r="AT219" s="13" t="s">
        <v>229</v>
      </c>
      <c r="AU219" s="13" t="s">
        <v>85</v>
      </c>
    </row>
    <row r="220" spans="2:65" s="1" customFormat="1" x14ac:dyDescent="0.2">
      <c r="B220" s="28"/>
      <c r="D220" s="142" t="s">
        <v>231</v>
      </c>
      <c r="F220" s="143" t="s">
        <v>521</v>
      </c>
      <c r="I220" s="140"/>
      <c r="L220" s="28"/>
      <c r="M220" s="141"/>
      <c r="T220" s="52"/>
      <c r="AT220" s="13" t="s">
        <v>231</v>
      </c>
      <c r="AU220" s="13" t="s">
        <v>85</v>
      </c>
    </row>
    <row r="221" spans="2:65" s="1" customFormat="1" ht="16.5" customHeight="1" x14ac:dyDescent="0.2">
      <c r="B221" s="123"/>
      <c r="C221" s="151" t="s">
        <v>280</v>
      </c>
      <c r="D221" s="151" t="s">
        <v>277</v>
      </c>
      <c r="E221" s="152" t="s">
        <v>383</v>
      </c>
      <c r="F221" s="153" t="s">
        <v>384</v>
      </c>
      <c r="G221" s="154" t="s">
        <v>355</v>
      </c>
      <c r="H221" s="155">
        <v>0.91800000000000004</v>
      </c>
      <c r="I221" s="156"/>
      <c r="J221" s="157">
        <f>ROUND(I221*H221,2)</f>
        <v>0</v>
      </c>
      <c r="K221" s="158"/>
      <c r="L221" s="159"/>
      <c r="M221" s="160" t="s">
        <v>1</v>
      </c>
      <c r="N221" s="161" t="s">
        <v>42</v>
      </c>
      <c r="P221" s="134">
        <f>O221*H221</f>
        <v>0</v>
      </c>
      <c r="Q221" s="134">
        <v>1.7000000000000001E-4</v>
      </c>
      <c r="R221" s="134">
        <f>Q221*H221</f>
        <v>1.5606000000000002E-4</v>
      </c>
      <c r="S221" s="134">
        <v>0</v>
      </c>
      <c r="T221" s="135">
        <f>S221*H221</f>
        <v>0</v>
      </c>
      <c r="AR221" s="136" t="s">
        <v>280</v>
      </c>
      <c r="AT221" s="136" t="s">
        <v>277</v>
      </c>
      <c r="AU221" s="136" t="s">
        <v>85</v>
      </c>
      <c r="AY221" s="13" t="s">
        <v>222</v>
      </c>
      <c r="BE221" s="137">
        <f>IF(N221="základní",J221,0)</f>
        <v>0</v>
      </c>
      <c r="BF221" s="137">
        <f>IF(N221="snížená",J221,0)</f>
        <v>0</v>
      </c>
      <c r="BG221" s="137">
        <f>IF(N221="zákl. přenesená",J221,0)</f>
        <v>0</v>
      </c>
      <c r="BH221" s="137">
        <f>IF(N221="sníž. přenesená",J221,0)</f>
        <v>0</v>
      </c>
      <c r="BI221" s="137">
        <f>IF(N221="nulová",J221,0)</f>
        <v>0</v>
      </c>
      <c r="BJ221" s="13" t="s">
        <v>85</v>
      </c>
      <c r="BK221" s="137">
        <f>ROUND(I221*H221,2)</f>
        <v>0</v>
      </c>
      <c r="BL221" s="13" t="s">
        <v>266</v>
      </c>
      <c r="BM221" s="136" t="s">
        <v>956</v>
      </c>
    </row>
    <row r="222" spans="2:65" s="1" customFormat="1" x14ac:dyDescent="0.2">
      <c r="B222" s="28"/>
      <c r="D222" s="138" t="s">
        <v>229</v>
      </c>
      <c r="F222" s="139" t="s">
        <v>384</v>
      </c>
      <c r="I222" s="140"/>
      <c r="L222" s="28"/>
      <c r="M222" s="141"/>
      <c r="T222" s="52"/>
      <c r="AT222" s="13" t="s">
        <v>229</v>
      </c>
      <c r="AU222" s="13" t="s">
        <v>85</v>
      </c>
    </row>
    <row r="223" spans="2:65" s="11" customFormat="1" x14ac:dyDescent="0.2">
      <c r="B223" s="144"/>
      <c r="D223" s="138" t="s">
        <v>252</v>
      </c>
      <c r="F223" s="145" t="s">
        <v>573</v>
      </c>
      <c r="H223" s="146">
        <v>0.91800000000000004</v>
      </c>
      <c r="I223" s="147"/>
      <c r="L223" s="144"/>
      <c r="M223" s="148"/>
      <c r="T223" s="149"/>
      <c r="AT223" s="150" t="s">
        <v>252</v>
      </c>
      <c r="AU223" s="150" t="s">
        <v>85</v>
      </c>
      <c r="AV223" s="11" t="s">
        <v>87</v>
      </c>
      <c r="AW223" s="11" t="s">
        <v>3</v>
      </c>
      <c r="AX223" s="11" t="s">
        <v>85</v>
      </c>
      <c r="AY223" s="150" t="s">
        <v>222</v>
      </c>
    </row>
    <row r="224" spans="2:65" s="1" customFormat="1" ht="24.2" customHeight="1" x14ac:dyDescent="0.2">
      <c r="B224" s="123"/>
      <c r="C224" s="124" t="s">
        <v>421</v>
      </c>
      <c r="D224" s="124" t="s">
        <v>223</v>
      </c>
      <c r="E224" s="125" t="s">
        <v>388</v>
      </c>
      <c r="F224" s="126" t="s">
        <v>389</v>
      </c>
      <c r="G224" s="127" t="s">
        <v>313</v>
      </c>
      <c r="H224" s="162"/>
      <c r="I224" s="129"/>
      <c r="J224" s="130">
        <f>ROUND(I224*H224,2)</f>
        <v>0</v>
      </c>
      <c r="K224" s="131"/>
      <c r="L224" s="28"/>
      <c r="M224" s="132" t="s">
        <v>1</v>
      </c>
      <c r="N224" s="133" t="s">
        <v>42</v>
      </c>
      <c r="P224" s="134">
        <f>O224*H224</f>
        <v>0</v>
      </c>
      <c r="Q224" s="134">
        <v>0</v>
      </c>
      <c r="R224" s="134">
        <f>Q224*H224</f>
        <v>0</v>
      </c>
      <c r="S224" s="134">
        <v>0</v>
      </c>
      <c r="T224" s="135">
        <f>S224*H224</f>
        <v>0</v>
      </c>
      <c r="AR224" s="136" t="s">
        <v>266</v>
      </c>
      <c r="AT224" s="136" t="s">
        <v>223</v>
      </c>
      <c r="AU224" s="136" t="s">
        <v>85</v>
      </c>
      <c r="AY224" s="13" t="s">
        <v>222</v>
      </c>
      <c r="BE224" s="137">
        <f>IF(N224="základní",J224,0)</f>
        <v>0</v>
      </c>
      <c r="BF224" s="137">
        <f>IF(N224="snížená",J224,0)</f>
        <v>0</v>
      </c>
      <c r="BG224" s="137">
        <f>IF(N224="zákl. přenesená",J224,0)</f>
        <v>0</v>
      </c>
      <c r="BH224" s="137">
        <f>IF(N224="sníž. přenesená",J224,0)</f>
        <v>0</v>
      </c>
      <c r="BI224" s="137">
        <f>IF(N224="nulová",J224,0)</f>
        <v>0</v>
      </c>
      <c r="BJ224" s="13" t="s">
        <v>85</v>
      </c>
      <c r="BK224" s="137">
        <f>ROUND(I224*H224,2)</f>
        <v>0</v>
      </c>
      <c r="BL224" s="13" t="s">
        <v>266</v>
      </c>
      <c r="BM224" s="136" t="s">
        <v>957</v>
      </c>
    </row>
    <row r="225" spans="2:65" s="1" customFormat="1" ht="29.25" x14ac:dyDescent="0.2">
      <c r="B225" s="28"/>
      <c r="D225" s="138" t="s">
        <v>229</v>
      </c>
      <c r="F225" s="139" t="s">
        <v>391</v>
      </c>
      <c r="I225" s="140"/>
      <c r="L225" s="28"/>
      <c r="M225" s="141"/>
      <c r="T225" s="52"/>
      <c r="AT225" s="13" t="s">
        <v>229</v>
      </c>
      <c r="AU225" s="13" t="s">
        <v>85</v>
      </c>
    </row>
    <row r="226" spans="2:65" s="1" customFormat="1" x14ac:dyDescent="0.2">
      <c r="B226" s="28"/>
      <c r="D226" s="142" t="s">
        <v>231</v>
      </c>
      <c r="F226" s="143" t="s">
        <v>525</v>
      </c>
      <c r="I226" s="140"/>
      <c r="L226" s="28"/>
      <c r="M226" s="141"/>
      <c r="T226" s="52"/>
      <c r="AT226" s="13" t="s">
        <v>231</v>
      </c>
      <c r="AU226" s="13" t="s">
        <v>85</v>
      </c>
    </row>
    <row r="227" spans="2:65" s="10" customFormat="1" ht="25.9" customHeight="1" x14ac:dyDescent="0.2">
      <c r="B227" s="113"/>
      <c r="D227" s="114" t="s">
        <v>76</v>
      </c>
      <c r="E227" s="115" t="s">
        <v>393</v>
      </c>
      <c r="F227" s="115" t="s">
        <v>394</v>
      </c>
      <c r="I227" s="116"/>
      <c r="J227" s="117">
        <f>BK227</f>
        <v>0</v>
      </c>
      <c r="L227" s="113"/>
      <c r="M227" s="118"/>
      <c r="P227" s="119">
        <f>SUM(P228:P237)</f>
        <v>0</v>
      </c>
      <c r="R227" s="119">
        <f>SUM(R228:R237)</f>
        <v>5.082000000000001E-4</v>
      </c>
      <c r="T227" s="120">
        <f>SUM(T228:T237)</f>
        <v>0</v>
      </c>
      <c r="AR227" s="114" t="s">
        <v>87</v>
      </c>
      <c r="AT227" s="121" t="s">
        <v>76</v>
      </c>
      <c r="AU227" s="121" t="s">
        <v>77</v>
      </c>
      <c r="AY227" s="114" t="s">
        <v>222</v>
      </c>
      <c r="BK227" s="122">
        <f>SUM(BK228:BK237)</f>
        <v>0</v>
      </c>
    </row>
    <row r="228" spans="2:65" s="1" customFormat="1" ht="24.2" customHeight="1" x14ac:dyDescent="0.2">
      <c r="B228" s="123"/>
      <c r="C228" s="124" t="s">
        <v>427</v>
      </c>
      <c r="D228" s="124" t="s">
        <v>223</v>
      </c>
      <c r="E228" s="125" t="s">
        <v>396</v>
      </c>
      <c r="F228" s="126" t="s">
        <v>397</v>
      </c>
      <c r="G228" s="127" t="s">
        <v>226</v>
      </c>
      <c r="H228" s="128">
        <v>1.21</v>
      </c>
      <c r="I228" s="129"/>
      <c r="J228" s="130">
        <f>ROUND(I228*H228,2)</f>
        <v>0</v>
      </c>
      <c r="K228" s="131"/>
      <c r="L228" s="28"/>
      <c r="M228" s="132" t="s">
        <v>1</v>
      </c>
      <c r="N228" s="133" t="s">
        <v>42</v>
      </c>
      <c r="P228" s="134">
        <f>O228*H228</f>
        <v>0</v>
      </c>
      <c r="Q228" s="134">
        <v>8.0000000000000007E-5</v>
      </c>
      <c r="R228" s="134">
        <f>Q228*H228</f>
        <v>9.6800000000000008E-5</v>
      </c>
      <c r="S228" s="134">
        <v>0</v>
      </c>
      <c r="T228" s="135">
        <f>S228*H228</f>
        <v>0</v>
      </c>
      <c r="AR228" s="136" t="s">
        <v>266</v>
      </c>
      <c r="AT228" s="136" t="s">
        <v>223</v>
      </c>
      <c r="AU228" s="136" t="s">
        <v>85</v>
      </c>
      <c r="AY228" s="13" t="s">
        <v>222</v>
      </c>
      <c r="BE228" s="137">
        <f>IF(N228="základní",J228,0)</f>
        <v>0</v>
      </c>
      <c r="BF228" s="137">
        <f>IF(N228="snížená",J228,0)</f>
        <v>0</v>
      </c>
      <c r="BG228" s="137">
        <f>IF(N228="zákl. přenesená",J228,0)</f>
        <v>0</v>
      </c>
      <c r="BH228" s="137">
        <f>IF(N228="sníž. přenesená",J228,0)</f>
        <v>0</v>
      </c>
      <c r="BI228" s="137">
        <f>IF(N228="nulová",J228,0)</f>
        <v>0</v>
      </c>
      <c r="BJ228" s="13" t="s">
        <v>85</v>
      </c>
      <c r="BK228" s="137">
        <f>ROUND(I228*H228,2)</f>
        <v>0</v>
      </c>
      <c r="BL228" s="13" t="s">
        <v>266</v>
      </c>
      <c r="BM228" s="136" t="s">
        <v>958</v>
      </c>
    </row>
    <row r="229" spans="2:65" s="1" customFormat="1" ht="19.5" x14ac:dyDescent="0.2">
      <c r="B229" s="28"/>
      <c r="D229" s="138" t="s">
        <v>229</v>
      </c>
      <c r="F229" s="139" t="s">
        <v>399</v>
      </c>
      <c r="I229" s="140"/>
      <c r="L229" s="28"/>
      <c r="M229" s="141"/>
      <c r="T229" s="52"/>
      <c r="AT229" s="13" t="s">
        <v>229</v>
      </c>
      <c r="AU229" s="13" t="s">
        <v>85</v>
      </c>
    </row>
    <row r="230" spans="2:65" s="1" customFormat="1" x14ac:dyDescent="0.2">
      <c r="B230" s="28"/>
      <c r="D230" s="142" t="s">
        <v>231</v>
      </c>
      <c r="F230" s="143" t="s">
        <v>617</v>
      </c>
      <c r="I230" s="140"/>
      <c r="L230" s="28"/>
      <c r="M230" s="141"/>
      <c r="T230" s="52"/>
      <c r="AT230" s="13" t="s">
        <v>231</v>
      </c>
      <c r="AU230" s="13" t="s">
        <v>85</v>
      </c>
    </row>
    <row r="231" spans="2:65" s="11" customFormat="1" x14ac:dyDescent="0.2">
      <c r="B231" s="144"/>
      <c r="D231" s="138" t="s">
        <v>252</v>
      </c>
      <c r="E231" s="150" t="s">
        <v>1</v>
      </c>
      <c r="F231" s="145" t="s">
        <v>401</v>
      </c>
      <c r="H231" s="146">
        <v>1.21</v>
      </c>
      <c r="I231" s="147"/>
      <c r="L231" s="144"/>
      <c r="M231" s="148"/>
      <c r="T231" s="149"/>
      <c r="AT231" s="150" t="s">
        <v>252</v>
      </c>
      <c r="AU231" s="150" t="s">
        <v>85</v>
      </c>
      <c r="AV231" s="11" t="s">
        <v>87</v>
      </c>
      <c r="AW231" s="11" t="s">
        <v>32</v>
      </c>
      <c r="AX231" s="11" t="s">
        <v>85</v>
      </c>
      <c r="AY231" s="150" t="s">
        <v>222</v>
      </c>
    </row>
    <row r="232" spans="2:65" s="1" customFormat="1" ht="24.2" customHeight="1" x14ac:dyDescent="0.2">
      <c r="B232" s="123"/>
      <c r="C232" s="124" t="s">
        <v>433</v>
      </c>
      <c r="D232" s="124" t="s">
        <v>223</v>
      </c>
      <c r="E232" s="125" t="s">
        <v>403</v>
      </c>
      <c r="F232" s="126" t="s">
        <v>404</v>
      </c>
      <c r="G232" s="127" t="s">
        <v>226</v>
      </c>
      <c r="H232" s="128">
        <v>1.21</v>
      </c>
      <c r="I232" s="129"/>
      <c r="J232" s="130">
        <f>ROUND(I232*H232,2)</f>
        <v>0</v>
      </c>
      <c r="K232" s="131"/>
      <c r="L232" s="28"/>
      <c r="M232" s="132" t="s">
        <v>1</v>
      </c>
      <c r="N232" s="133" t="s">
        <v>42</v>
      </c>
      <c r="P232" s="134">
        <f>O232*H232</f>
        <v>0</v>
      </c>
      <c r="Q232" s="134">
        <v>1.7000000000000001E-4</v>
      </c>
      <c r="R232" s="134">
        <f>Q232*H232</f>
        <v>2.0570000000000001E-4</v>
      </c>
      <c r="S232" s="134">
        <v>0</v>
      </c>
      <c r="T232" s="135">
        <f>S232*H232</f>
        <v>0</v>
      </c>
      <c r="AR232" s="136" t="s">
        <v>266</v>
      </c>
      <c r="AT232" s="136" t="s">
        <v>223</v>
      </c>
      <c r="AU232" s="136" t="s">
        <v>85</v>
      </c>
      <c r="AY232" s="13" t="s">
        <v>222</v>
      </c>
      <c r="BE232" s="137">
        <f>IF(N232="základní",J232,0)</f>
        <v>0</v>
      </c>
      <c r="BF232" s="137">
        <f>IF(N232="snížená",J232,0)</f>
        <v>0</v>
      </c>
      <c r="BG232" s="137">
        <f>IF(N232="zákl. přenesená",J232,0)</f>
        <v>0</v>
      </c>
      <c r="BH232" s="137">
        <f>IF(N232="sníž. přenesená",J232,0)</f>
        <v>0</v>
      </c>
      <c r="BI232" s="137">
        <f>IF(N232="nulová",J232,0)</f>
        <v>0</v>
      </c>
      <c r="BJ232" s="13" t="s">
        <v>85</v>
      </c>
      <c r="BK232" s="137">
        <f>ROUND(I232*H232,2)</f>
        <v>0</v>
      </c>
      <c r="BL232" s="13" t="s">
        <v>266</v>
      </c>
      <c r="BM232" s="136" t="s">
        <v>959</v>
      </c>
    </row>
    <row r="233" spans="2:65" s="1" customFormat="1" x14ac:dyDescent="0.2">
      <c r="B233" s="28"/>
      <c r="D233" s="138" t="s">
        <v>229</v>
      </c>
      <c r="F233" s="139" t="s">
        <v>406</v>
      </c>
      <c r="I233" s="140"/>
      <c r="L233" s="28"/>
      <c r="M233" s="141"/>
      <c r="T233" s="52"/>
      <c r="AT233" s="13" t="s">
        <v>229</v>
      </c>
      <c r="AU233" s="13" t="s">
        <v>85</v>
      </c>
    </row>
    <row r="234" spans="2:65" s="1" customFormat="1" x14ac:dyDescent="0.2">
      <c r="B234" s="28"/>
      <c r="D234" s="142" t="s">
        <v>231</v>
      </c>
      <c r="F234" s="143" t="s">
        <v>619</v>
      </c>
      <c r="I234" s="140"/>
      <c r="L234" s="28"/>
      <c r="M234" s="141"/>
      <c r="T234" s="52"/>
      <c r="AT234" s="13" t="s">
        <v>231</v>
      </c>
      <c r="AU234" s="13" t="s">
        <v>85</v>
      </c>
    </row>
    <row r="235" spans="2:65" s="1" customFormat="1" ht="24.2" customHeight="1" x14ac:dyDescent="0.2">
      <c r="B235" s="123"/>
      <c r="C235" s="124" t="s">
        <v>438</v>
      </c>
      <c r="D235" s="124" t="s">
        <v>223</v>
      </c>
      <c r="E235" s="125" t="s">
        <v>409</v>
      </c>
      <c r="F235" s="126" t="s">
        <v>410</v>
      </c>
      <c r="G235" s="127" t="s">
        <v>226</v>
      </c>
      <c r="H235" s="128">
        <v>1.21</v>
      </c>
      <c r="I235" s="129"/>
      <c r="J235" s="130">
        <f>ROUND(I235*H235,2)</f>
        <v>0</v>
      </c>
      <c r="K235" s="131"/>
      <c r="L235" s="28"/>
      <c r="M235" s="132" t="s">
        <v>1</v>
      </c>
      <c r="N235" s="133" t="s">
        <v>42</v>
      </c>
      <c r="P235" s="134">
        <f>O235*H235</f>
        <v>0</v>
      </c>
      <c r="Q235" s="134">
        <v>1.7000000000000001E-4</v>
      </c>
      <c r="R235" s="134">
        <f>Q235*H235</f>
        <v>2.0570000000000001E-4</v>
      </c>
      <c r="S235" s="134">
        <v>0</v>
      </c>
      <c r="T235" s="135">
        <f>S235*H235</f>
        <v>0</v>
      </c>
      <c r="AR235" s="136" t="s">
        <v>266</v>
      </c>
      <c r="AT235" s="136" t="s">
        <v>223</v>
      </c>
      <c r="AU235" s="136" t="s">
        <v>85</v>
      </c>
      <c r="AY235" s="13" t="s">
        <v>222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13" t="s">
        <v>85</v>
      </c>
      <c r="BK235" s="137">
        <f>ROUND(I235*H235,2)</f>
        <v>0</v>
      </c>
      <c r="BL235" s="13" t="s">
        <v>266</v>
      </c>
      <c r="BM235" s="136" t="s">
        <v>960</v>
      </c>
    </row>
    <row r="236" spans="2:65" s="1" customFormat="1" ht="19.5" x14ac:dyDescent="0.2">
      <c r="B236" s="28"/>
      <c r="D236" s="138" t="s">
        <v>229</v>
      </c>
      <c r="F236" s="139" t="s">
        <v>412</v>
      </c>
      <c r="I236" s="140"/>
      <c r="L236" s="28"/>
      <c r="M236" s="141"/>
      <c r="T236" s="52"/>
      <c r="AT236" s="13" t="s">
        <v>229</v>
      </c>
      <c r="AU236" s="13" t="s">
        <v>85</v>
      </c>
    </row>
    <row r="237" spans="2:65" s="1" customFormat="1" x14ac:dyDescent="0.2">
      <c r="B237" s="28"/>
      <c r="D237" s="142" t="s">
        <v>231</v>
      </c>
      <c r="F237" s="143" t="s">
        <v>621</v>
      </c>
      <c r="I237" s="140"/>
      <c r="L237" s="28"/>
      <c r="M237" s="141"/>
      <c r="T237" s="52"/>
      <c r="AT237" s="13" t="s">
        <v>231</v>
      </c>
      <c r="AU237" s="13" t="s">
        <v>85</v>
      </c>
    </row>
    <row r="238" spans="2:65" s="10" customFormat="1" ht="25.9" customHeight="1" x14ac:dyDescent="0.2">
      <c r="B238" s="113"/>
      <c r="D238" s="114" t="s">
        <v>76</v>
      </c>
      <c r="E238" s="115" t="s">
        <v>414</v>
      </c>
      <c r="F238" s="115" t="s">
        <v>415</v>
      </c>
      <c r="I238" s="116"/>
      <c r="J238" s="117">
        <f>BK238</f>
        <v>0</v>
      </c>
      <c r="L238" s="113"/>
      <c r="M238" s="118"/>
      <c r="P238" s="119">
        <f>SUM(P239:P256)</f>
        <v>0</v>
      </c>
      <c r="R238" s="119">
        <f>SUM(R239:R256)</f>
        <v>0.27153839999999996</v>
      </c>
      <c r="T238" s="120">
        <f>SUM(T239:T256)</f>
        <v>3.3720100000000003E-2</v>
      </c>
      <c r="AR238" s="114" t="s">
        <v>87</v>
      </c>
      <c r="AT238" s="121" t="s">
        <v>76</v>
      </c>
      <c r="AU238" s="121" t="s">
        <v>77</v>
      </c>
      <c r="AY238" s="114" t="s">
        <v>222</v>
      </c>
      <c r="BK238" s="122">
        <f>SUM(BK239:BK256)</f>
        <v>0</v>
      </c>
    </row>
    <row r="239" spans="2:65" s="1" customFormat="1" ht="16.5" customHeight="1" x14ac:dyDescent="0.2">
      <c r="B239" s="123"/>
      <c r="C239" s="124" t="s">
        <v>444</v>
      </c>
      <c r="D239" s="124" t="s">
        <v>223</v>
      </c>
      <c r="E239" s="125" t="s">
        <v>416</v>
      </c>
      <c r="F239" s="126" t="s">
        <v>417</v>
      </c>
      <c r="G239" s="127" t="s">
        <v>226</v>
      </c>
      <c r="H239" s="128">
        <v>100.15</v>
      </c>
      <c r="I239" s="129"/>
      <c r="J239" s="130">
        <f>ROUND(I239*H239,2)</f>
        <v>0</v>
      </c>
      <c r="K239" s="131"/>
      <c r="L239" s="28"/>
      <c r="M239" s="132" t="s">
        <v>1</v>
      </c>
      <c r="N239" s="133" t="s">
        <v>42</v>
      </c>
      <c r="P239" s="134">
        <f>O239*H239</f>
        <v>0</v>
      </c>
      <c r="Q239" s="134">
        <v>1E-3</v>
      </c>
      <c r="R239" s="134">
        <f>Q239*H239</f>
        <v>0.10015</v>
      </c>
      <c r="S239" s="134">
        <v>3.1E-4</v>
      </c>
      <c r="T239" s="135">
        <f>S239*H239</f>
        <v>3.1046500000000001E-2</v>
      </c>
      <c r="AR239" s="136" t="s">
        <v>266</v>
      </c>
      <c r="AT239" s="136" t="s">
        <v>223</v>
      </c>
      <c r="AU239" s="136" t="s">
        <v>85</v>
      </c>
      <c r="AY239" s="13" t="s">
        <v>222</v>
      </c>
      <c r="BE239" s="137">
        <f>IF(N239="základní",J239,0)</f>
        <v>0</v>
      </c>
      <c r="BF239" s="137">
        <f>IF(N239="snížená",J239,0)</f>
        <v>0</v>
      </c>
      <c r="BG239" s="137">
        <f>IF(N239="zákl. přenesená",J239,0)</f>
        <v>0</v>
      </c>
      <c r="BH239" s="137">
        <f>IF(N239="sníž. přenesená",J239,0)</f>
        <v>0</v>
      </c>
      <c r="BI239" s="137">
        <f>IF(N239="nulová",J239,0)</f>
        <v>0</v>
      </c>
      <c r="BJ239" s="13" t="s">
        <v>85</v>
      </c>
      <c r="BK239" s="137">
        <f>ROUND(I239*H239,2)</f>
        <v>0</v>
      </c>
      <c r="BL239" s="13" t="s">
        <v>266</v>
      </c>
      <c r="BM239" s="136" t="s">
        <v>961</v>
      </c>
    </row>
    <row r="240" spans="2:65" s="1" customFormat="1" x14ac:dyDescent="0.2">
      <c r="B240" s="28"/>
      <c r="D240" s="138" t="s">
        <v>229</v>
      </c>
      <c r="F240" s="139" t="s">
        <v>419</v>
      </c>
      <c r="I240" s="140"/>
      <c r="L240" s="28"/>
      <c r="M240" s="141"/>
      <c r="T240" s="52"/>
      <c r="AT240" s="13" t="s">
        <v>229</v>
      </c>
      <c r="AU240" s="13" t="s">
        <v>85</v>
      </c>
    </row>
    <row r="241" spans="2:65" s="1" customFormat="1" x14ac:dyDescent="0.2">
      <c r="B241" s="28"/>
      <c r="D241" s="142" t="s">
        <v>231</v>
      </c>
      <c r="F241" s="143" t="s">
        <v>527</v>
      </c>
      <c r="I241" s="140"/>
      <c r="L241" s="28"/>
      <c r="M241" s="141"/>
      <c r="T241" s="52"/>
      <c r="AT241" s="13" t="s">
        <v>231</v>
      </c>
      <c r="AU241" s="13" t="s">
        <v>85</v>
      </c>
    </row>
    <row r="242" spans="2:65" s="1" customFormat="1" ht="24.2" customHeight="1" x14ac:dyDescent="0.2">
      <c r="B242" s="123"/>
      <c r="C242" s="124" t="s">
        <v>962</v>
      </c>
      <c r="D242" s="124" t="s">
        <v>223</v>
      </c>
      <c r="E242" s="125" t="s">
        <v>422</v>
      </c>
      <c r="F242" s="126" t="s">
        <v>423</v>
      </c>
      <c r="G242" s="127" t="s">
        <v>226</v>
      </c>
      <c r="H242" s="128">
        <v>100.15</v>
      </c>
      <c r="I242" s="129"/>
      <c r="J242" s="130">
        <f>ROUND(I242*H242,2)</f>
        <v>0</v>
      </c>
      <c r="K242" s="131"/>
      <c r="L242" s="28"/>
      <c r="M242" s="132" t="s">
        <v>1</v>
      </c>
      <c r="N242" s="133" t="s">
        <v>42</v>
      </c>
      <c r="P242" s="134">
        <f>O242*H242</f>
        <v>0</v>
      </c>
      <c r="Q242" s="134">
        <v>0</v>
      </c>
      <c r="R242" s="134">
        <f>Q242*H242</f>
        <v>0</v>
      </c>
      <c r="S242" s="134">
        <v>0</v>
      </c>
      <c r="T242" s="135">
        <f>S242*H242</f>
        <v>0</v>
      </c>
      <c r="AR242" s="136" t="s">
        <v>266</v>
      </c>
      <c r="AT242" s="136" t="s">
        <v>223</v>
      </c>
      <c r="AU242" s="136" t="s">
        <v>85</v>
      </c>
      <c r="AY242" s="13" t="s">
        <v>222</v>
      </c>
      <c r="BE242" s="137">
        <f>IF(N242="základní",J242,0)</f>
        <v>0</v>
      </c>
      <c r="BF242" s="137">
        <f>IF(N242="snížená",J242,0)</f>
        <v>0</v>
      </c>
      <c r="BG242" s="137">
        <f>IF(N242="zákl. přenesená",J242,0)</f>
        <v>0</v>
      </c>
      <c r="BH242" s="137">
        <f>IF(N242="sníž. přenesená",J242,0)</f>
        <v>0</v>
      </c>
      <c r="BI242" s="137">
        <f>IF(N242="nulová",J242,0)</f>
        <v>0</v>
      </c>
      <c r="BJ242" s="13" t="s">
        <v>85</v>
      </c>
      <c r="BK242" s="137">
        <f>ROUND(I242*H242,2)</f>
        <v>0</v>
      </c>
      <c r="BL242" s="13" t="s">
        <v>266</v>
      </c>
      <c r="BM242" s="136" t="s">
        <v>963</v>
      </c>
    </row>
    <row r="243" spans="2:65" s="1" customFormat="1" ht="19.5" x14ac:dyDescent="0.2">
      <c r="B243" s="28"/>
      <c r="D243" s="138" t="s">
        <v>229</v>
      </c>
      <c r="F243" s="139" t="s">
        <v>425</v>
      </c>
      <c r="I243" s="140"/>
      <c r="L243" s="28"/>
      <c r="M243" s="141"/>
      <c r="T243" s="52"/>
      <c r="AT243" s="13" t="s">
        <v>229</v>
      </c>
      <c r="AU243" s="13" t="s">
        <v>85</v>
      </c>
    </row>
    <row r="244" spans="2:65" s="1" customFormat="1" x14ac:dyDescent="0.2">
      <c r="B244" s="28"/>
      <c r="D244" s="142" t="s">
        <v>231</v>
      </c>
      <c r="F244" s="143" t="s">
        <v>529</v>
      </c>
      <c r="I244" s="140"/>
      <c r="L244" s="28"/>
      <c r="M244" s="141"/>
      <c r="T244" s="52"/>
      <c r="AT244" s="13" t="s">
        <v>231</v>
      </c>
      <c r="AU244" s="13" t="s">
        <v>85</v>
      </c>
    </row>
    <row r="245" spans="2:65" s="1" customFormat="1" ht="16.5" customHeight="1" x14ac:dyDescent="0.2">
      <c r="B245" s="123"/>
      <c r="C245" s="124" t="s">
        <v>964</v>
      </c>
      <c r="D245" s="124" t="s">
        <v>223</v>
      </c>
      <c r="E245" s="125" t="s">
        <v>428</v>
      </c>
      <c r="F245" s="126" t="s">
        <v>429</v>
      </c>
      <c r="G245" s="127" t="s">
        <v>226</v>
      </c>
      <c r="H245" s="128">
        <v>89.12</v>
      </c>
      <c r="I245" s="129"/>
      <c r="J245" s="130">
        <f>ROUND(I245*H245,2)</f>
        <v>0</v>
      </c>
      <c r="K245" s="131"/>
      <c r="L245" s="28"/>
      <c r="M245" s="132" t="s">
        <v>1</v>
      </c>
      <c r="N245" s="133" t="s">
        <v>42</v>
      </c>
      <c r="P245" s="134">
        <f>O245*H245</f>
        <v>0</v>
      </c>
      <c r="Q245" s="134">
        <v>0</v>
      </c>
      <c r="R245" s="134">
        <f>Q245*H245</f>
        <v>0</v>
      </c>
      <c r="S245" s="134">
        <v>3.0000000000000001E-5</v>
      </c>
      <c r="T245" s="135">
        <f>S245*H245</f>
        <v>2.6736000000000004E-3</v>
      </c>
      <c r="AR245" s="136" t="s">
        <v>266</v>
      </c>
      <c r="AT245" s="136" t="s">
        <v>223</v>
      </c>
      <c r="AU245" s="136" t="s">
        <v>85</v>
      </c>
      <c r="AY245" s="13" t="s">
        <v>222</v>
      </c>
      <c r="BE245" s="137">
        <f>IF(N245="základní",J245,0)</f>
        <v>0</v>
      </c>
      <c r="BF245" s="137">
        <f>IF(N245="snížená",J245,0)</f>
        <v>0</v>
      </c>
      <c r="BG245" s="137">
        <f>IF(N245="zákl. přenesená",J245,0)</f>
        <v>0</v>
      </c>
      <c r="BH245" s="137">
        <f>IF(N245="sníž. přenesená",J245,0)</f>
        <v>0</v>
      </c>
      <c r="BI245" s="137">
        <f>IF(N245="nulová",J245,0)</f>
        <v>0</v>
      </c>
      <c r="BJ245" s="13" t="s">
        <v>85</v>
      </c>
      <c r="BK245" s="137">
        <f>ROUND(I245*H245,2)</f>
        <v>0</v>
      </c>
      <c r="BL245" s="13" t="s">
        <v>266</v>
      </c>
      <c r="BM245" s="136" t="s">
        <v>965</v>
      </c>
    </row>
    <row r="246" spans="2:65" s="1" customFormat="1" ht="19.5" x14ac:dyDescent="0.2">
      <c r="B246" s="28"/>
      <c r="D246" s="138" t="s">
        <v>229</v>
      </c>
      <c r="F246" s="139" t="s">
        <v>431</v>
      </c>
      <c r="I246" s="140"/>
      <c r="L246" s="28"/>
      <c r="M246" s="141"/>
      <c r="T246" s="52"/>
      <c r="AT246" s="13" t="s">
        <v>229</v>
      </c>
      <c r="AU246" s="13" t="s">
        <v>85</v>
      </c>
    </row>
    <row r="247" spans="2:65" s="1" customFormat="1" x14ac:dyDescent="0.2">
      <c r="B247" s="28"/>
      <c r="D247" s="142" t="s">
        <v>231</v>
      </c>
      <c r="F247" s="143" t="s">
        <v>432</v>
      </c>
      <c r="I247" s="140"/>
      <c r="L247" s="28"/>
      <c r="M247" s="141"/>
      <c r="T247" s="52"/>
      <c r="AT247" s="13" t="s">
        <v>231</v>
      </c>
      <c r="AU247" s="13" t="s">
        <v>85</v>
      </c>
    </row>
    <row r="248" spans="2:65" s="1" customFormat="1" ht="16.5" customHeight="1" x14ac:dyDescent="0.2">
      <c r="B248" s="123"/>
      <c r="C248" s="151" t="s">
        <v>966</v>
      </c>
      <c r="D248" s="151" t="s">
        <v>277</v>
      </c>
      <c r="E248" s="152" t="s">
        <v>434</v>
      </c>
      <c r="F248" s="153" t="s">
        <v>435</v>
      </c>
      <c r="G248" s="154" t="s">
        <v>226</v>
      </c>
      <c r="H248" s="155">
        <v>93.575999999999993</v>
      </c>
      <c r="I248" s="156"/>
      <c r="J248" s="157">
        <f>ROUND(I248*H248,2)</f>
        <v>0</v>
      </c>
      <c r="K248" s="158"/>
      <c r="L248" s="159"/>
      <c r="M248" s="160" t="s">
        <v>1</v>
      </c>
      <c r="N248" s="161" t="s">
        <v>42</v>
      </c>
      <c r="P248" s="134">
        <f>O248*H248</f>
        <v>0</v>
      </c>
      <c r="Q248" s="134">
        <v>8.9999999999999998E-4</v>
      </c>
      <c r="R248" s="134">
        <f>Q248*H248</f>
        <v>8.4218399999999985E-2</v>
      </c>
      <c r="S248" s="134">
        <v>0</v>
      </c>
      <c r="T248" s="135">
        <f>S248*H248</f>
        <v>0</v>
      </c>
      <c r="AR248" s="136" t="s">
        <v>280</v>
      </c>
      <c r="AT248" s="136" t="s">
        <v>277</v>
      </c>
      <c r="AU248" s="136" t="s">
        <v>85</v>
      </c>
      <c r="AY248" s="13" t="s">
        <v>222</v>
      </c>
      <c r="BE248" s="137">
        <f>IF(N248="základní",J248,0)</f>
        <v>0</v>
      </c>
      <c r="BF248" s="137">
        <f>IF(N248="snížená",J248,0)</f>
        <v>0</v>
      </c>
      <c r="BG248" s="137">
        <f>IF(N248="zákl. přenesená",J248,0)</f>
        <v>0</v>
      </c>
      <c r="BH248" s="137">
        <f>IF(N248="sníž. přenesená",J248,0)</f>
        <v>0</v>
      </c>
      <c r="BI248" s="137">
        <f>IF(N248="nulová",J248,0)</f>
        <v>0</v>
      </c>
      <c r="BJ248" s="13" t="s">
        <v>85</v>
      </c>
      <c r="BK248" s="137">
        <f>ROUND(I248*H248,2)</f>
        <v>0</v>
      </c>
      <c r="BL248" s="13" t="s">
        <v>266</v>
      </c>
      <c r="BM248" s="136" t="s">
        <v>967</v>
      </c>
    </row>
    <row r="249" spans="2:65" s="1" customFormat="1" x14ac:dyDescent="0.2">
      <c r="B249" s="28"/>
      <c r="D249" s="138" t="s">
        <v>229</v>
      </c>
      <c r="F249" s="139" t="s">
        <v>435</v>
      </c>
      <c r="I249" s="140"/>
      <c r="L249" s="28"/>
      <c r="M249" s="141"/>
      <c r="T249" s="52"/>
      <c r="AT249" s="13" t="s">
        <v>229</v>
      </c>
      <c r="AU249" s="13" t="s">
        <v>85</v>
      </c>
    </row>
    <row r="250" spans="2:65" s="11" customFormat="1" x14ac:dyDescent="0.2">
      <c r="B250" s="144"/>
      <c r="D250" s="138" t="s">
        <v>252</v>
      </c>
      <c r="F250" s="145" t="s">
        <v>968</v>
      </c>
      <c r="H250" s="146">
        <v>93.575999999999993</v>
      </c>
      <c r="I250" s="147"/>
      <c r="L250" s="144"/>
      <c r="M250" s="148"/>
      <c r="T250" s="149"/>
      <c r="AT250" s="150" t="s">
        <v>252</v>
      </c>
      <c r="AU250" s="150" t="s">
        <v>85</v>
      </c>
      <c r="AV250" s="11" t="s">
        <v>87</v>
      </c>
      <c r="AW250" s="11" t="s">
        <v>3</v>
      </c>
      <c r="AX250" s="11" t="s">
        <v>85</v>
      </c>
      <c r="AY250" s="150" t="s">
        <v>222</v>
      </c>
    </row>
    <row r="251" spans="2:65" s="1" customFormat="1" ht="24.2" customHeight="1" x14ac:dyDescent="0.2">
      <c r="B251" s="123"/>
      <c r="C251" s="124" t="s">
        <v>969</v>
      </c>
      <c r="D251" s="124" t="s">
        <v>223</v>
      </c>
      <c r="E251" s="125" t="s">
        <v>439</v>
      </c>
      <c r="F251" s="126" t="s">
        <v>440</v>
      </c>
      <c r="G251" s="127" t="s">
        <v>226</v>
      </c>
      <c r="H251" s="128">
        <v>189.5</v>
      </c>
      <c r="I251" s="129"/>
      <c r="J251" s="130">
        <f>ROUND(I251*H251,2)</f>
        <v>0</v>
      </c>
      <c r="K251" s="131"/>
      <c r="L251" s="28"/>
      <c r="M251" s="132" t="s">
        <v>1</v>
      </c>
      <c r="N251" s="133" t="s">
        <v>42</v>
      </c>
      <c r="P251" s="134">
        <f>O251*H251</f>
        <v>0</v>
      </c>
      <c r="Q251" s="134">
        <v>2.0000000000000001E-4</v>
      </c>
      <c r="R251" s="134">
        <f>Q251*H251</f>
        <v>3.7900000000000003E-2</v>
      </c>
      <c r="S251" s="134">
        <v>0</v>
      </c>
      <c r="T251" s="135">
        <f>S251*H251</f>
        <v>0</v>
      </c>
      <c r="AR251" s="136" t="s">
        <v>266</v>
      </c>
      <c r="AT251" s="136" t="s">
        <v>223</v>
      </c>
      <c r="AU251" s="136" t="s">
        <v>85</v>
      </c>
      <c r="AY251" s="13" t="s">
        <v>222</v>
      </c>
      <c r="BE251" s="137">
        <f>IF(N251="základní",J251,0)</f>
        <v>0</v>
      </c>
      <c r="BF251" s="137">
        <f>IF(N251="snížená",J251,0)</f>
        <v>0</v>
      </c>
      <c r="BG251" s="137">
        <f>IF(N251="zákl. přenesená",J251,0)</f>
        <v>0</v>
      </c>
      <c r="BH251" s="137">
        <f>IF(N251="sníž. přenesená",J251,0)</f>
        <v>0</v>
      </c>
      <c r="BI251" s="137">
        <f>IF(N251="nulová",J251,0)</f>
        <v>0</v>
      </c>
      <c r="BJ251" s="13" t="s">
        <v>85</v>
      </c>
      <c r="BK251" s="137">
        <f>ROUND(I251*H251,2)</f>
        <v>0</v>
      </c>
      <c r="BL251" s="13" t="s">
        <v>266</v>
      </c>
      <c r="BM251" s="136" t="s">
        <v>970</v>
      </c>
    </row>
    <row r="252" spans="2:65" s="1" customFormat="1" ht="19.5" x14ac:dyDescent="0.2">
      <c r="B252" s="28"/>
      <c r="D252" s="138" t="s">
        <v>229</v>
      </c>
      <c r="F252" s="139" t="s">
        <v>442</v>
      </c>
      <c r="I252" s="140"/>
      <c r="L252" s="28"/>
      <c r="M252" s="141"/>
      <c r="T252" s="52"/>
      <c r="AT252" s="13" t="s">
        <v>229</v>
      </c>
      <c r="AU252" s="13" t="s">
        <v>85</v>
      </c>
    </row>
    <row r="253" spans="2:65" s="1" customFormat="1" x14ac:dyDescent="0.2">
      <c r="B253" s="28"/>
      <c r="D253" s="142" t="s">
        <v>231</v>
      </c>
      <c r="F253" s="143" t="s">
        <v>534</v>
      </c>
      <c r="I253" s="140"/>
      <c r="L253" s="28"/>
      <c r="M253" s="141"/>
      <c r="T253" s="52"/>
      <c r="AT253" s="13" t="s">
        <v>231</v>
      </c>
      <c r="AU253" s="13" t="s">
        <v>85</v>
      </c>
    </row>
    <row r="254" spans="2:65" s="1" customFormat="1" ht="33" customHeight="1" x14ac:dyDescent="0.2">
      <c r="B254" s="123"/>
      <c r="C254" s="124" t="s">
        <v>971</v>
      </c>
      <c r="D254" s="124" t="s">
        <v>223</v>
      </c>
      <c r="E254" s="125" t="s">
        <v>445</v>
      </c>
      <c r="F254" s="126" t="s">
        <v>446</v>
      </c>
      <c r="G254" s="127" t="s">
        <v>226</v>
      </c>
      <c r="H254" s="128">
        <v>189.5</v>
      </c>
      <c r="I254" s="129"/>
      <c r="J254" s="130">
        <f>ROUND(I254*H254,2)</f>
        <v>0</v>
      </c>
      <c r="K254" s="131"/>
      <c r="L254" s="28"/>
      <c r="M254" s="132" t="s">
        <v>1</v>
      </c>
      <c r="N254" s="133" t="s">
        <v>42</v>
      </c>
      <c r="P254" s="134">
        <f>O254*H254</f>
        <v>0</v>
      </c>
      <c r="Q254" s="134">
        <v>2.5999999999999998E-4</v>
      </c>
      <c r="R254" s="134">
        <f>Q254*H254</f>
        <v>4.9269999999999994E-2</v>
      </c>
      <c r="S254" s="134">
        <v>0</v>
      </c>
      <c r="T254" s="135">
        <f>S254*H254</f>
        <v>0</v>
      </c>
      <c r="AR254" s="136" t="s">
        <v>266</v>
      </c>
      <c r="AT254" s="136" t="s">
        <v>223</v>
      </c>
      <c r="AU254" s="136" t="s">
        <v>85</v>
      </c>
      <c r="AY254" s="13" t="s">
        <v>222</v>
      </c>
      <c r="BE254" s="137">
        <f>IF(N254="základní",J254,0)</f>
        <v>0</v>
      </c>
      <c r="BF254" s="137">
        <f>IF(N254="snížená",J254,0)</f>
        <v>0</v>
      </c>
      <c r="BG254" s="137">
        <f>IF(N254="zákl. přenesená",J254,0)</f>
        <v>0</v>
      </c>
      <c r="BH254" s="137">
        <f>IF(N254="sníž. přenesená",J254,0)</f>
        <v>0</v>
      </c>
      <c r="BI254" s="137">
        <f>IF(N254="nulová",J254,0)</f>
        <v>0</v>
      </c>
      <c r="BJ254" s="13" t="s">
        <v>85</v>
      </c>
      <c r="BK254" s="137">
        <f>ROUND(I254*H254,2)</f>
        <v>0</v>
      </c>
      <c r="BL254" s="13" t="s">
        <v>266</v>
      </c>
      <c r="BM254" s="136" t="s">
        <v>972</v>
      </c>
    </row>
    <row r="255" spans="2:65" s="1" customFormat="1" ht="29.25" x14ac:dyDescent="0.2">
      <c r="B255" s="28"/>
      <c r="D255" s="138" t="s">
        <v>229</v>
      </c>
      <c r="F255" s="139" t="s">
        <v>448</v>
      </c>
      <c r="I255" s="140"/>
      <c r="L255" s="28"/>
      <c r="M255" s="141"/>
      <c r="T255" s="52"/>
      <c r="AT255" s="13" t="s">
        <v>229</v>
      </c>
      <c r="AU255" s="13" t="s">
        <v>85</v>
      </c>
    </row>
    <row r="256" spans="2:65" s="1" customFormat="1" x14ac:dyDescent="0.2">
      <c r="B256" s="28"/>
      <c r="D256" s="142" t="s">
        <v>231</v>
      </c>
      <c r="F256" s="143" t="s">
        <v>536</v>
      </c>
      <c r="I256" s="140"/>
      <c r="L256" s="28"/>
      <c r="M256" s="163"/>
      <c r="N256" s="164"/>
      <c r="O256" s="164"/>
      <c r="P256" s="164"/>
      <c r="Q256" s="164"/>
      <c r="R256" s="164"/>
      <c r="S256" s="164"/>
      <c r="T256" s="165"/>
      <c r="AT256" s="13" t="s">
        <v>231</v>
      </c>
      <c r="AU256" s="13" t="s">
        <v>85</v>
      </c>
    </row>
    <row r="257" spans="2:12" s="1" customFormat="1" ht="6.95" customHeight="1" x14ac:dyDescent="0.2">
      <c r="B257" s="40"/>
      <c r="C257" s="41"/>
      <c r="D257" s="41"/>
      <c r="E257" s="41"/>
      <c r="F257" s="41"/>
      <c r="G257" s="41"/>
      <c r="H257" s="41"/>
      <c r="I257" s="41"/>
      <c r="J257" s="41"/>
      <c r="K257" s="41"/>
      <c r="L257" s="28"/>
    </row>
  </sheetData>
  <autoFilter ref="C123:K256" xr:uid="{00000000-0009-0000-0000-00000D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0D00-000000000000}"/>
    <hyperlink ref="F132" r:id="rId2" xr:uid="{00000000-0004-0000-0D00-000001000000}"/>
    <hyperlink ref="F135" r:id="rId3" xr:uid="{00000000-0004-0000-0D00-000002000000}"/>
    <hyperlink ref="F138" r:id="rId4" xr:uid="{00000000-0004-0000-0D00-000003000000}"/>
    <hyperlink ref="F142" r:id="rId5" xr:uid="{00000000-0004-0000-0D00-000004000000}"/>
    <hyperlink ref="F146" r:id="rId6" xr:uid="{00000000-0004-0000-0D00-000005000000}"/>
    <hyperlink ref="F152" r:id="rId7" xr:uid="{00000000-0004-0000-0D00-000006000000}"/>
    <hyperlink ref="F156" r:id="rId8" xr:uid="{00000000-0004-0000-0D00-000007000000}"/>
    <hyperlink ref="F162" r:id="rId9" xr:uid="{00000000-0004-0000-0D00-000008000000}"/>
    <hyperlink ref="F166" r:id="rId10" xr:uid="{00000000-0004-0000-0D00-000009000000}"/>
    <hyperlink ref="F169" r:id="rId11" xr:uid="{00000000-0004-0000-0D00-00000A000000}"/>
    <hyperlink ref="F174" r:id="rId12" xr:uid="{00000000-0004-0000-0D00-00000B000000}"/>
    <hyperlink ref="F181" r:id="rId13" xr:uid="{00000000-0004-0000-0D00-00000C000000}"/>
    <hyperlink ref="F186" r:id="rId14" xr:uid="{00000000-0004-0000-0D00-00000D000000}"/>
    <hyperlink ref="F190" r:id="rId15" xr:uid="{00000000-0004-0000-0D00-00000E000000}"/>
    <hyperlink ref="F193" r:id="rId16" xr:uid="{00000000-0004-0000-0D00-00000F000000}"/>
    <hyperlink ref="F196" r:id="rId17" xr:uid="{00000000-0004-0000-0D00-000010000000}"/>
    <hyperlink ref="F199" r:id="rId18" xr:uid="{00000000-0004-0000-0D00-000011000000}"/>
    <hyperlink ref="F202" r:id="rId19" xr:uid="{00000000-0004-0000-0D00-000012000000}"/>
    <hyperlink ref="F208" r:id="rId20" xr:uid="{00000000-0004-0000-0D00-000013000000}"/>
    <hyperlink ref="F211" r:id="rId21" xr:uid="{00000000-0004-0000-0D00-000014000000}"/>
    <hyperlink ref="F214" r:id="rId22" xr:uid="{00000000-0004-0000-0D00-000015000000}"/>
    <hyperlink ref="F220" r:id="rId23" xr:uid="{00000000-0004-0000-0D00-000016000000}"/>
    <hyperlink ref="F226" r:id="rId24" xr:uid="{00000000-0004-0000-0D00-000017000000}"/>
    <hyperlink ref="F230" r:id="rId25" xr:uid="{00000000-0004-0000-0D00-000018000000}"/>
    <hyperlink ref="F234" r:id="rId26" xr:uid="{00000000-0004-0000-0D00-000019000000}"/>
    <hyperlink ref="F237" r:id="rId27" xr:uid="{00000000-0004-0000-0D00-00001A000000}"/>
    <hyperlink ref="F241" r:id="rId28" xr:uid="{00000000-0004-0000-0D00-00001B000000}"/>
    <hyperlink ref="F244" r:id="rId29" xr:uid="{00000000-0004-0000-0D00-00001C000000}"/>
    <hyperlink ref="F247" r:id="rId30" xr:uid="{00000000-0004-0000-0D00-00001D000000}"/>
    <hyperlink ref="F253" r:id="rId31" xr:uid="{00000000-0004-0000-0D00-00001E000000}"/>
    <hyperlink ref="F256" r:id="rId32" xr:uid="{00000000-0004-0000-0D00-00001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234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126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973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ROUND((SUM(BE122:BE233)),  2)</f>
        <v>0</v>
      </c>
      <c r="I33" s="88">
        <v>0.21</v>
      </c>
      <c r="J33" s="87">
        <f>ROUND(((SUM(BE122:BE233))*I33),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ROUND((SUM(BF122:BF233)),  2)</f>
        <v>0</v>
      </c>
      <c r="I34" s="88">
        <v>0.12</v>
      </c>
      <c r="J34" s="87">
        <f>ROUND(((SUM(BF122:BF233))*I34),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ROUND((SUM(BG122:BG233)),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ROUND((SUM(BH122:BH233)),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ROUND((SUM(BI122:BI233)),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215 - Místnost č.215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J127</f>
        <v>0</v>
      </c>
      <c r="L98" s="100"/>
    </row>
    <row r="99" spans="2:12" s="8" customFormat="1" ht="24.95" customHeight="1" x14ac:dyDescent="0.2">
      <c r="B99" s="100"/>
      <c r="D99" s="101" t="s">
        <v>203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 x14ac:dyDescent="0.2">
      <c r="B100" s="100"/>
      <c r="D100" s="101" t="s">
        <v>204</v>
      </c>
      <c r="E100" s="102"/>
      <c r="F100" s="102"/>
      <c r="G100" s="102"/>
      <c r="H100" s="102"/>
      <c r="I100" s="102"/>
      <c r="J100" s="103">
        <f>J164</f>
        <v>0</v>
      </c>
      <c r="L100" s="100"/>
    </row>
    <row r="101" spans="2:12" s="8" customFormat="1" ht="24.95" customHeight="1" x14ac:dyDescent="0.2">
      <c r="B101" s="100"/>
      <c r="D101" s="101" t="s">
        <v>205</v>
      </c>
      <c r="E101" s="102"/>
      <c r="F101" s="102"/>
      <c r="G101" s="102"/>
      <c r="H101" s="102"/>
      <c r="I101" s="102"/>
      <c r="J101" s="103">
        <f>J204</f>
        <v>0</v>
      </c>
      <c r="L101" s="100"/>
    </row>
    <row r="102" spans="2:12" s="8" customFormat="1" ht="24.95" customHeight="1" x14ac:dyDescent="0.2">
      <c r="B102" s="100"/>
      <c r="D102" s="101" t="s">
        <v>206</v>
      </c>
      <c r="E102" s="102"/>
      <c r="F102" s="102"/>
      <c r="G102" s="102"/>
      <c r="H102" s="102"/>
      <c r="I102" s="102"/>
      <c r="J102" s="103">
        <f>J215</f>
        <v>0</v>
      </c>
      <c r="L102" s="100"/>
    </row>
    <row r="103" spans="2:12" s="1" customFormat="1" ht="21.75" customHeight="1" x14ac:dyDescent="0.2">
      <c r="B103" s="28"/>
      <c r="L103" s="28"/>
    </row>
    <row r="104" spans="2:12" s="1" customFormat="1" ht="6.95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 x14ac:dyDescent="0.2">
      <c r="B109" s="28"/>
      <c r="C109" s="17" t="s">
        <v>207</v>
      </c>
      <c r="L109" s="28"/>
    </row>
    <row r="110" spans="2:12" s="1" customFormat="1" ht="6.95" customHeight="1" x14ac:dyDescent="0.2">
      <c r="B110" s="28"/>
      <c r="L110" s="28"/>
    </row>
    <row r="111" spans="2:12" s="1" customFormat="1" ht="12" customHeight="1" x14ac:dyDescent="0.2">
      <c r="B111" s="28"/>
      <c r="C111" s="23" t="s">
        <v>16</v>
      </c>
      <c r="L111" s="28"/>
    </row>
    <row r="112" spans="2:12" s="1" customFormat="1" ht="26.25" customHeight="1" x14ac:dyDescent="0.2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 x14ac:dyDescent="0.2">
      <c r="B113" s="28"/>
      <c r="C113" s="23" t="s">
        <v>194</v>
      </c>
      <c r="L113" s="28"/>
    </row>
    <row r="114" spans="2:65" s="1" customFormat="1" ht="16.5" customHeight="1" x14ac:dyDescent="0.2">
      <c r="B114" s="28"/>
      <c r="E114" s="170" t="str">
        <f>E9</f>
        <v>215 - Místnost č.215</v>
      </c>
      <c r="F114" s="205"/>
      <c r="G114" s="205"/>
      <c r="H114" s="205"/>
      <c r="L114" s="28"/>
    </row>
    <row r="115" spans="2:65" s="1" customFormat="1" ht="6.95" customHeight="1" x14ac:dyDescent="0.2">
      <c r="B115" s="28"/>
      <c r="L115" s="28"/>
    </row>
    <row r="116" spans="2:65" s="1" customFormat="1" ht="12" customHeight="1" x14ac:dyDescent="0.2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 x14ac:dyDescent="0.2">
      <c r="B117" s="28"/>
      <c r="L117" s="28"/>
    </row>
    <row r="118" spans="2:65" s="1" customFormat="1" ht="15.2" customHeight="1" x14ac:dyDescent="0.2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 x14ac:dyDescent="0.2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 x14ac:dyDescent="0.2">
      <c r="B120" s="28"/>
      <c r="L120" s="28"/>
    </row>
    <row r="121" spans="2:65" s="9" customFormat="1" ht="29.25" customHeight="1" x14ac:dyDescent="0.2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 x14ac:dyDescent="0.25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P123+P127+P140+P164+P204+P215</f>
        <v>0</v>
      </c>
      <c r="Q122" s="49"/>
      <c r="R122" s="110">
        <f>R123+R127+R140+R164+R204+R215</f>
        <v>0.42873823999999994</v>
      </c>
      <c r="S122" s="49"/>
      <c r="T122" s="111">
        <f>T123+T127+T140+T164+T204+T215</f>
        <v>0.12945879999999998</v>
      </c>
      <c r="AT122" s="13" t="s">
        <v>76</v>
      </c>
      <c r="AU122" s="13" t="s">
        <v>200</v>
      </c>
      <c r="BK122" s="112">
        <f>BK123+BK127+BK140+BK164+BK204+BK215</f>
        <v>0</v>
      </c>
    </row>
    <row r="123" spans="2:65" s="10" customFormat="1" ht="25.9" customHeight="1" x14ac:dyDescent="0.2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SUM(P124:P126)</f>
        <v>0</v>
      </c>
      <c r="R123" s="119">
        <f>SUM(R124:R126)</f>
        <v>9.4519999999999999E-4</v>
      </c>
      <c r="T123" s="120">
        <f>SUM(T124:T126)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SUM(BK124:BK126)</f>
        <v>0</v>
      </c>
    </row>
    <row r="124" spans="2:65" s="1" customFormat="1" ht="24.2" customHeight="1" x14ac:dyDescent="0.2">
      <c r="B124" s="123"/>
      <c r="C124" s="124" t="s">
        <v>85</v>
      </c>
      <c r="D124" s="124" t="s">
        <v>223</v>
      </c>
      <c r="E124" s="125" t="s">
        <v>224</v>
      </c>
      <c r="F124" s="126" t="s">
        <v>225</v>
      </c>
      <c r="G124" s="127" t="s">
        <v>226</v>
      </c>
      <c r="H124" s="128">
        <v>23.63</v>
      </c>
      <c r="I124" s="129"/>
      <c r="J124" s="130">
        <f>ROUND(I124*H124,2)</f>
        <v>0</v>
      </c>
      <c r="K124" s="131"/>
      <c r="L124" s="28"/>
      <c r="M124" s="132" t="s">
        <v>1</v>
      </c>
      <c r="N124" s="133" t="s">
        <v>42</v>
      </c>
      <c r="P124" s="134">
        <f>O124*H124</f>
        <v>0</v>
      </c>
      <c r="Q124" s="134">
        <v>4.0000000000000003E-5</v>
      </c>
      <c r="R124" s="134">
        <f>Q124*H124</f>
        <v>9.4519999999999999E-4</v>
      </c>
      <c r="S124" s="134">
        <v>0</v>
      </c>
      <c r="T124" s="135">
        <f>S124*H124</f>
        <v>0</v>
      </c>
      <c r="AR124" s="136" t="s">
        <v>227</v>
      </c>
      <c r="AT124" s="136" t="s">
        <v>223</v>
      </c>
      <c r="AU124" s="136" t="s">
        <v>85</v>
      </c>
      <c r="AY124" s="13" t="s">
        <v>222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3" t="s">
        <v>85</v>
      </c>
      <c r="BK124" s="137">
        <f>ROUND(I124*H124,2)</f>
        <v>0</v>
      </c>
      <c r="BL124" s="13" t="s">
        <v>227</v>
      </c>
      <c r="BM124" s="136" t="s">
        <v>974</v>
      </c>
    </row>
    <row r="125" spans="2:65" s="1" customFormat="1" ht="19.5" x14ac:dyDescent="0.2">
      <c r="B125" s="28"/>
      <c r="D125" s="138" t="s">
        <v>229</v>
      </c>
      <c r="F125" s="139" t="s">
        <v>230</v>
      </c>
      <c r="I125" s="140"/>
      <c r="L125" s="28"/>
      <c r="M125" s="141"/>
      <c r="T125" s="52"/>
      <c r="AT125" s="13" t="s">
        <v>229</v>
      </c>
      <c r="AU125" s="13" t="s">
        <v>85</v>
      </c>
    </row>
    <row r="126" spans="2:65" s="1" customFormat="1" x14ac:dyDescent="0.2">
      <c r="B126" s="28"/>
      <c r="D126" s="142" t="s">
        <v>231</v>
      </c>
      <c r="F126" s="143" t="s">
        <v>232</v>
      </c>
      <c r="I126" s="140"/>
      <c r="L126" s="28"/>
      <c r="M126" s="141"/>
      <c r="T126" s="52"/>
      <c r="AT126" s="13" t="s">
        <v>231</v>
      </c>
      <c r="AU126" s="13" t="s">
        <v>85</v>
      </c>
    </row>
    <row r="127" spans="2:65" s="10" customFormat="1" ht="25.9" customHeight="1" x14ac:dyDescent="0.2">
      <c r="B127" s="113"/>
      <c r="D127" s="114" t="s">
        <v>76</v>
      </c>
      <c r="E127" s="115" t="s">
        <v>233</v>
      </c>
      <c r="F127" s="115" t="s">
        <v>234</v>
      </c>
      <c r="I127" s="116"/>
      <c r="J127" s="117">
        <f>BK127</f>
        <v>0</v>
      </c>
      <c r="L127" s="113"/>
      <c r="M127" s="118"/>
      <c r="P127" s="119">
        <f>SUM(P128:P139)</f>
        <v>0</v>
      </c>
      <c r="R127" s="119">
        <f>SUM(R128:R139)</f>
        <v>0</v>
      </c>
      <c r="T127" s="120">
        <f>SUM(T128:T139)</f>
        <v>0</v>
      </c>
      <c r="AR127" s="114" t="s">
        <v>85</v>
      </c>
      <c r="AT127" s="121" t="s">
        <v>76</v>
      </c>
      <c r="AU127" s="121" t="s">
        <v>77</v>
      </c>
      <c r="AY127" s="114" t="s">
        <v>222</v>
      </c>
      <c r="BK127" s="122">
        <f>SUM(BK128:BK139)</f>
        <v>0</v>
      </c>
    </row>
    <row r="128" spans="2:65" s="1" customFormat="1" ht="24.2" customHeight="1" x14ac:dyDescent="0.2">
      <c r="B128" s="123"/>
      <c r="C128" s="124" t="s">
        <v>87</v>
      </c>
      <c r="D128" s="124" t="s">
        <v>223</v>
      </c>
      <c r="E128" s="125" t="s">
        <v>235</v>
      </c>
      <c r="F128" s="126" t="s">
        <v>236</v>
      </c>
      <c r="G128" s="127" t="s">
        <v>237</v>
      </c>
      <c r="H128" s="128">
        <v>0.129</v>
      </c>
      <c r="I128" s="129"/>
      <c r="J128" s="130">
        <f>ROUND(I128*H128,2)</f>
        <v>0</v>
      </c>
      <c r="K128" s="131"/>
      <c r="L128" s="28"/>
      <c r="M128" s="132" t="s">
        <v>1</v>
      </c>
      <c r="N128" s="133" t="s">
        <v>42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227</v>
      </c>
      <c r="AT128" s="136" t="s">
        <v>223</v>
      </c>
      <c r="AU128" s="136" t="s">
        <v>85</v>
      </c>
      <c r="AY128" s="13" t="s">
        <v>222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85</v>
      </c>
      <c r="BK128" s="137">
        <f>ROUND(I128*H128,2)</f>
        <v>0</v>
      </c>
      <c r="BL128" s="13" t="s">
        <v>227</v>
      </c>
      <c r="BM128" s="136" t="s">
        <v>975</v>
      </c>
    </row>
    <row r="129" spans="2:65" s="1" customFormat="1" ht="19.5" x14ac:dyDescent="0.2">
      <c r="B129" s="28"/>
      <c r="D129" s="138" t="s">
        <v>229</v>
      </c>
      <c r="F129" s="139" t="s">
        <v>239</v>
      </c>
      <c r="I129" s="140"/>
      <c r="L129" s="28"/>
      <c r="M129" s="141"/>
      <c r="T129" s="52"/>
      <c r="AT129" s="13" t="s">
        <v>229</v>
      </c>
      <c r="AU129" s="13" t="s">
        <v>85</v>
      </c>
    </row>
    <row r="130" spans="2:65" s="1" customFormat="1" x14ac:dyDescent="0.2">
      <c r="B130" s="28"/>
      <c r="D130" s="142" t="s">
        <v>231</v>
      </c>
      <c r="F130" s="143" t="s">
        <v>460</v>
      </c>
      <c r="I130" s="140"/>
      <c r="L130" s="28"/>
      <c r="M130" s="141"/>
      <c r="T130" s="52"/>
      <c r="AT130" s="13" t="s">
        <v>231</v>
      </c>
      <c r="AU130" s="13" t="s">
        <v>85</v>
      </c>
    </row>
    <row r="131" spans="2:65" s="1" customFormat="1" ht="24.2" customHeight="1" x14ac:dyDescent="0.2">
      <c r="B131" s="123"/>
      <c r="C131" s="124" t="s">
        <v>241</v>
      </c>
      <c r="D131" s="124" t="s">
        <v>223</v>
      </c>
      <c r="E131" s="125" t="s">
        <v>242</v>
      </c>
      <c r="F131" s="126" t="s">
        <v>243</v>
      </c>
      <c r="G131" s="127" t="s">
        <v>237</v>
      </c>
      <c r="H131" s="128">
        <v>0.129</v>
      </c>
      <c r="I131" s="129"/>
      <c r="J131" s="130">
        <f>ROUND(I131*H131,2)</f>
        <v>0</v>
      </c>
      <c r="K131" s="131"/>
      <c r="L131" s="28"/>
      <c r="M131" s="132" t="s">
        <v>1</v>
      </c>
      <c r="N131" s="133" t="s">
        <v>42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227</v>
      </c>
      <c r="AT131" s="136" t="s">
        <v>223</v>
      </c>
      <c r="AU131" s="136" t="s">
        <v>85</v>
      </c>
      <c r="AY131" s="13" t="s">
        <v>222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85</v>
      </c>
      <c r="BK131" s="137">
        <f>ROUND(I131*H131,2)</f>
        <v>0</v>
      </c>
      <c r="BL131" s="13" t="s">
        <v>227</v>
      </c>
      <c r="BM131" s="136" t="s">
        <v>976</v>
      </c>
    </row>
    <row r="132" spans="2:65" s="1" customFormat="1" ht="19.5" x14ac:dyDescent="0.2">
      <c r="B132" s="28"/>
      <c r="D132" s="138" t="s">
        <v>229</v>
      </c>
      <c r="F132" s="139" t="s">
        <v>245</v>
      </c>
      <c r="I132" s="140"/>
      <c r="L132" s="28"/>
      <c r="M132" s="141"/>
      <c r="T132" s="52"/>
      <c r="AT132" s="13" t="s">
        <v>229</v>
      </c>
      <c r="AU132" s="13" t="s">
        <v>85</v>
      </c>
    </row>
    <row r="133" spans="2:65" s="1" customFormat="1" x14ac:dyDescent="0.2">
      <c r="B133" s="28"/>
      <c r="D133" s="142" t="s">
        <v>231</v>
      </c>
      <c r="F133" s="143" t="s">
        <v>462</v>
      </c>
      <c r="I133" s="140"/>
      <c r="L133" s="28"/>
      <c r="M133" s="141"/>
      <c r="T133" s="52"/>
      <c r="AT133" s="13" t="s">
        <v>231</v>
      </c>
      <c r="AU133" s="13" t="s">
        <v>85</v>
      </c>
    </row>
    <row r="134" spans="2:65" s="1" customFormat="1" ht="24.2" customHeight="1" x14ac:dyDescent="0.2">
      <c r="B134" s="123"/>
      <c r="C134" s="124" t="s">
        <v>227</v>
      </c>
      <c r="D134" s="124" t="s">
        <v>223</v>
      </c>
      <c r="E134" s="125" t="s">
        <v>247</v>
      </c>
      <c r="F134" s="126" t="s">
        <v>248</v>
      </c>
      <c r="G134" s="127" t="s">
        <v>237</v>
      </c>
      <c r="H134" s="128">
        <v>0.129</v>
      </c>
      <c r="I134" s="129"/>
      <c r="J134" s="130">
        <f>ROUND(I134*H134,2)</f>
        <v>0</v>
      </c>
      <c r="K134" s="131"/>
      <c r="L134" s="28"/>
      <c r="M134" s="132" t="s">
        <v>1</v>
      </c>
      <c r="N134" s="133" t="s">
        <v>42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227</v>
      </c>
      <c r="AT134" s="136" t="s">
        <v>223</v>
      </c>
      <c r="AU134" s="136" t="s">
        <v>85</v>
      </c>
      <c r="AY134" s="13" t="s">
        <v>222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85</v>
      </c>
      <c r="BK134" s="137">
        <f>ROUND(I134*H134,2)</f>
        <v>0</v>
      </c>
      <c r="BL134" s="13" t="s">
        <v>227</v>
      </c>
      <c r="BM134" s="136" t="s">
        <v>977</v>
      </c>
    </row>
    <row r="135" spans="2:65" s="1" customFormat="1" ht="29.25" x14ac:dyDescent="0.2">
      <c r="B135" s="28"/>
      <c r="D135" s="138" t="s">
        <v>229</v>
      </c>
      <c r="F135" s="139" t="s">
        <v>250</v>
      </c>
      <c r="I135" s="140"/>
      <c r="L135" s="28"/>
      <c r="M135" s="141"/>
      <c r="T135" s="52"/>
      <c r="AT135" s="13" t="s">
        <v>229</v>
      </c>
      <c r="AU135" s="13" t="s">
        <v>85</v>
      </c>
    </row>
    <row r="136" spans="2:65" s="1" customFormat="1" x14ac:dyDescent="0.2">
      <c r="B136" s="28"/>
      <c r="D136" s="142" t="s">
        <v>231</v>
      </c>
      <c r="F136" s="143" t="s">
        <v>464</v>
      </c>
      <c r="I136" s="140"/>
      <c r="L136" s="28"/>
      <c r="M136" s="141"/>
      <c r="T136" s="52"/>
      <c r="AT136" s="13" t="s">
        <v>231</v>
      </c>
      <c r="AU136" s="13" t="s">
        <v>85</v>
      </c>
    </row>
    <row r="137" spans="2:65" s="1" customFormat="1" ht="37.9" customHeight="1" x14ac:dyDescent="0.2">
      <c r="B137" s="123"/>
      <c r="C137" s="124" t="s">
        <v>254</v>
      </c>
      <c r="D137" s="124" t="s">
        <v>223</v>
      </c>
      <c r="E137" s="125" t="s">
        <v>255</v>
      </c>
      <c r="F137" s="126" t="s">
        <v>256</v>
      </c>
      <c r="G137" s="127" t="s">
        <v>237</v>
      </c>
      <c r="H137" s="128">
        <v>0.129</v>
      </c>
      <c r="I137" s="129"/>
      <c r="J137" s="130">
        <f>ROUND(I137*H137,2)</f>
        <v>0</v>
      </c>
      <c r="K137" s="131"/>
      <c r="L137" s="28"/>
      <c r="M137" s="132" t="s">
        <v>1</v>
      </c>
      <c r="N137" s="133" t="s">
        <v>42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227</v>
      </c>
      <c r="AT137" s="136" t="s">
        <v>223</v>
      </c>
      <c r="AU137" s="136" t="s">
        <v>85</v>
      </c>
      <c r="AY137" s="13" t="s">
        <v>222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3" t="s">
        <v>85</v>
      </c>
      <c r="BK137" s="137">
        <f>ROUND(I137*H137,2)</f>
        <v>0</v>
      </c>
      <c r="BL137" s="13" t="s">
        <v>227</v>
      </c>
      <c r="BM137" s="136" t="s">
        <v>978</v>
      </c>
    </row>
    <row r="138" spans="2:65" s="1" customFormat="1" ht="29.25" x14ac:dyDescent="0.2">
      <c r="B138" s="28"/>
      <c r="D138" s="138" t="s">
        <v>229</v>
      </c>
      <c r="F138" s="139" t="s">
        <v>258</v>
      </c>
      <c r="I138" s="140"/>
      <c r="L138" s="28"/>
      <c r="M138" s="141"/>
      <c r="T138" s="52"/>
      <c r="AT138" s="13" t="s">
        <v>229</v>
      </c>
      <c r="AU138" s="13" t="s">
        <v>85</v>
      </c>
    </row>
    <row r="139" spans="2:65" s="1" customFormat="1" x14ac:dyDescent="0.2">
      <c r="B139" s="28"/>
      <c r="D139" s="142" t="s">
        <v>231</v>
      </c>
      <c r="F139" s="143" t="s">
        <v>467</v>
      </c>
      <c r="I139" s="140"/>
      <c r="L139" s="28"/>
      <c r="M139" s="141"/>
      <c r="T139" s="52"/>
      <c r="AT139" s="13" t="s">
        <v>231</v>
      </c>
      <c r="AU139" s="13" t="s">
        <v>85</v>
      </c>
    </row>
    <row r="140" spans="2:65" s="10" customFormat="1" ht="25.9" customHeight="1" x14ac:dyDescent="0.2">
      <c r="B140" s="113"/>
      <c r="D140" s="114" t="s">
        <v>76</v>
      </c>
      <c r="E140" s="115" t="s">
        <v>260</v>
      </c>
      <c r="F140" s="115" t="s">
        <v>261</v>
      </c>
      <c r="I140" s="116"/>
      <c r="J140" s="117">
        <f>BK140</f>
        <v>0</v>
      </c>
      <c r="L140" s="113"/>
      <c r="M140" s="118"/>
      <c r="P140" s="119">
        <f>SUM(P141:P163)</f>
        <v>0</v>
      </c>
      <c r="R140" s="119">
        <f>SUM(R141:R163)</f>
        <v>2.3000000000000003E-2</v>
      </c>
      <c r="T140" s="120">
        <f>SUM(T141:T163)</f>
        <v>2.5000000000000001E-2</v>
      </c>
      <c r="AR140" s="114" t="s">
        <v>87</v>
      </c>
      <c r="AT140" s="121" t="s">
        <v>76</v>
      </c>
      <c r="AU140" s="121" t="s">
        <v>77</v>
      </c>
      <c r="AY140" s="114" t="s">
        <v>222</v>
      </c>
      <c r="BK140" s="122">
        <f>SUM(BK141:BK163)</f>
        <v>0</v>
      </c>
    </row>
    <row r="141" spans="2:65" s="1" customFormat="1" ht="16.5" customHeight="1" x14ac:dyDescent="0.2">
      <c r="B141" s="123"/>
      <c r="C141" s="124" t="s">
        <v>262</v>
      </c>
      <c r="D141" s="124" t="s">
        <v>223</v>
      </c>
      <c r="E141" s="125" t="s">
        <v>263</v>
      </c>
      <c r="F141" s="126" t="s">
        <v>264</v>
      </c>
      <c r="G141" s="127" t="s">
        <v>265</v>
      </c>
      <c r="H141" s="128">
        <v>1</v>
      </c>
      <c r="I141" s="129"/>
      <c r="J141" s="130">
        <f>ROUND(I141*H141,2)</f>
        <v>0</v>
      </c>
      <c r="K141" s="131"/>
      <c r="L141" s="28"/>
      <c r="M141" s="132" t="s">
        <v>1</v>
      </c>
      <c r="N141" s="133" t="s">
        <v>42</v>
      </c>
      <c r="P141" s="134">
        <f>O141*H141</f>
        <v>0</v>
      </c>
      <c r="Q141" s="134">
        <v>0</v>
      </c>
      <c r="R141" s="134">
        <f>Q141*H141</f>
        <v>0</v>
      </c>
      <c r="S141" s="134">
        <v>1E-3</v>
      </c>
      <c r="T141" s="135">
        <f>S141*H141</f>
        <v>1E-3</v>
      </c>
      <c r="AR141" s="136" t="s">
        <v>266</v>
      </c>
      <c r="AT141" s="136" t="s">
        <v>223</v>
      </c>
      <c r="AU141" s="136" t="s">
        <v>85</v>
      </c>
      <c r="AY141" s="13" t="s">
        <v>222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85</v>
      </c>
      <c r="BK141" s="137">
        <f>ROUND(I141*H141,2)</f>
        <v>0</v>
      </c>
      <c r="BL141" s="13" t="s">
        <v>266</v>
      </c>
      <c r="BM141" s="136" t="s">
        <v>979</v>
      </c>
    </row>
    <row r="142" spans="2:65" s="1" customFormat="1" ht="19.5" x14ac:dyDescent="0.2">
      <c r="B142" s="28"/>
      <c r="D142" s="138" t="s">
        <v>229</v>
      </c>
      <c r="F142" s="139" t="s">
        <v>268</v>
      </c>
      <c r="I142" s="140"/>
      <c r="L142" s="28"/>
      <c r="M142" s="141"/>
      <c r="T142" s="52"/>
      <c r="AT142" s="13" t="s">
        <v>229</v>
      </c>
      <c r="AU142" s="13" t="s">
        <v>85</v>
      </c>
    </row>
    <row r="143" spans="2:65" s="1" customFormat="1" x14ac:dyDescent="0.2">
      <c r="B143" s="28"/>
      <c r="D143" s="142" t="s">
        <v>231</v>
      </c>
      <c r="F143" s="143" t="s">
        <v>500</v>
      </c>
      <c r="I143" s="140"/>
      <c r="L143" s="28"/>
      <c r="M143" s="141"/>
      <c r="T143" s="52"/>
      <c r="AT143" s="13" t="s">
        <v>231</v>
      </c>
      <c r="AU143" s="13" t="s">
        <v>85</v>
      </c>
    </row>
    <row r="144" spans="2:65" s="1" customFormat="1" ht="24.2" customHeight="1" x14ac:dyDescent="0.2">
      <c r="B144" s="123"/>
      <c r="C144" s="124" t="s">
        <v>270</v>
      </c>
      <c r="D144" s="124" t="s">
        <v>223</v>
      </c>
      <c r="E144" s="125" t="s">
        <v>271</v>
      </c>
      <c r="F144" s="126" t="s">
        <v>272</v>
      </c>
      <c r="G144" s="127" t="s">
        <v>265</v>
      </c>
      <c r="H144" s="128">
        <v>1</v>
      </c>
      <c r="I144" s="129"/>
      <c r="J144" s="130">
        <f>ROUND(I144*H144,2)</f>
        <v>0</v>
      </c>
      <c r="K144" s="131"/>
      <c r="L144" s="28"/>
      <c r="M144" s="132" t="s">
        <v>1</v>
      </c>
      <c r="N144" s="133" t="s">
        <v>42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266</v>
      </c>
      <c r="AT144" s="136" t="s">
        <v>223</v>
      </c>
      <c r="AU144" s="136" t="s">
        <v>85</v>
      </c>
      <c r="AY144" s="13" t="s">
        <v>222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3" t="s">
        <v>85</v>
      </c>
      <c r="BK144" s="137">
        <f>ROUND(I144*H144,2)</f>
        <v>0</v>
      </c>
      <c r="BL144" s="13" t="s">
        <v>266</v>
      </c>
      <c r="BM144" s="136" t="s">
        <v>980</v>
      </c>
    </row>
    <row r="145" spans="2:65" s="1" customFormat="1" ht="19.5" x14ac:dyDescent="0.2">
      <c r="B145" s="28"/>
      <c r="D145" s="138" t="s">
        <v>229</v>
      </c>
      <c r="F145" s="139" t="s">
        <v>274</v>
      </c>
      <c r="I145" s="140"/>
      <c r="L145" s="28"/>
      <c r="M145" s="141"/>
      <c r="T145" s="52"/>
      <c r="AT145" s="13" t="s">
        <v>229</v>
      </c>
      <c r="AU145" s="13" t="s">
        <v>85</v>
      </c>
    </row>
    <row r="146" spans="2:65" s="1" customFormat="1" x14ac:dyDescent="0.2">
      <c r="B146" s="28"/>
      <c r="D146" s="142" t="s">
        <v>231</v>
      </c>
      <c r="F146" s="143" t="s">
        <v>591</v>
      </c>
      <c r="I146" s="140"/>
      <c r="L146" s="28"/>
      <c r="M146" s="141"/>
      <c r="T146" s="52"/>
      <c r="AT146" s="13" t="s">
        <v>231</v>
      </c>
      <c r="AU146" s="13" t="s">
        <v>85</v>
      </c>
    </row>
    <row r="147" spans="2:65" s="1" customFormat="1" ht="33" customHeight="1" x14ac:dyDescent="0.2">
      <c r="B147" s="123"/>
      <c r="C147" s="151" t="s">
        <v>276</v>
      </c>
      <c r="D147" s="151" t="s">
        <v>277</v>
      </c>
      <c r="E147" s="152" t="s">
        <v>278</v>
      </c>
      <c r="F147" s="153" t="s">
        <v>279</v>
      </c>
      <c r="G147" s="154" t="s">
        <v>265</v>
      </c>
      <c r="H147" s="155">
        <v>1</v>
      </c>
      <c r="I147" s="156"/>
      <c r="J147" s="157">
        <f>ROUND(I147*H147,2)</f>
        <v>0</v>
      </c>
      <c r="K147" s="158"/>
      <c r="L147" s="159"/>
      <c r="M147" s="160" t="s">
        <v>1</v>
      </c>
      <c r="N147" s="161" t="s">
        <v>42</v>
      </c>
      <c r="P147" s="134">
        <f>O147*H147</f>
        <v>0</v>
      </c>
      <c r="Q147" s="134">
        <v>2.0500000000000001E-2</v>
      </c>
      <c r="R147" s="134">
        <f>Q147*H147</f>
        <v>2.0500000000000001E-2</v>
      </c>
      <c r="S147" s="134">
        <v>0</v>
      </c>
      <c r="T147" s="135">
        <f>S147*H147</f>
        <v>0</v>
      </c>
      <c r="AR147" s="136" t="s">
        <v>280</v>
      </c>
      <c r="AT147" s="136" t="s">
        <v>277</v>
      </c>
      <c r="AU147" s="136" t="s">
        <v>85</v>
      </c>
      <c r="AY147" s="13" t="s">
        <v>222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3" t="s">
        <v>85</v>
      </c>
      <c r="BK147" s="137">
        <f>ROUND(I147*H147,2)</f>
        <v>0</v>
      </c>
      <c r="BL147" s="13" t="s">
        <v>266</v>
      </c>
      <c r="BM147" s="136" t="s">
        <v>981</v>
      </c>
    </row>
    <row r="148" spans="2:65" s="1" customFormat="1" ht="19.5" x14ac:dyDescent="0.2">
      <c r="B148" s="28"/>
      <c r="D148" s="138" t="s">
        <v>229</v>
      </c>
      <c r="F148" s="139" t="s">
        <v>279</v>
      </c>
      <c r="I148" s="140"/>
      <c r="L148" s="28"/>
      <c r="M148" s="141"/>
      <c r="T148" s="52"/>
      <c r="AT148" s="13" t="s">
        <v>229</v>
      </c>
      <c r="AU148" s="13" t="s">
        <v>85</v>
      </c>
    </row>
    <row r="149" spans="2:65" s="1" customFormat="1" ht="16.5" customHeight="1" x14ac:dyDescent="0.2">
      <c r="B149" s="123"/>
      <c r="C149" s="124" t="s">
        <v>220</v>
      </c>
      <c r="D149" s="124" t="s">
        <v>223</v>
      </c>
      <c r="E149" s="125" t="s">
        <v>282</v>
      </c>
      <c r="F149" s="126" t="s">
        <v>283</v>
      </c>
      <c r="G149" s="127" t="s">
        <v>265</v>
      </c>
      <c r="H149" s="128">
        <v>1</v>
      </c>
      <c r="I149" s="129"/>
      <c r="J149" s="130">
        <f>ROUND(I149*H149,2)</f>
        <v>0</v>
      </c>
      <c r="K149" s="131"/>
      <c r="L149" s="28"/>
      <c r="M149" s="132" t="s">
        <v>1</v>
      </c>
      <c r="N149" s="133" t="s">
        <v>42</v>
      </c>
      <c r="P149" s="134">
        <f>O149*H149</f>
        <v>0</v>
      </c>
      <c r="Q149" s="134">
        <v>0</v>
      </c>
      <c r="R149" s="134">
        <f>Q149*H149</f>
        <v>0</v>
      </c>
      <c r="S149" s="134">
        <v>0</v>
      </c>
      <c r="T149" s="135">
        <f>S149*H149</f>
        <v>0</v>
      </c>
      <c r="AR149" s="136" t="s">
        <v>266</v>
      </c>
      <c r="AT149" s="136" t="s">
        <v>223</v>
      </c>
      <c r="AU149" s="136" t="s">
        <v>85</v>
      </c>
      <c r="AY149" s="13" t="s">
        <v>222</v>
      </c>
      <c r="BE149" s="137">
        <f>IF(N149="základní",J149,0)</f>
        <v>0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13" t="s">
        <v>85</v>
      </c>
      <c r="BK149" s="137">
        <f>ROUND(I149*H149,2)</f>
        <v>0</v>
      </c>
      <c r="BL149" s="13" t="s">
        <v>266</v>
      </c>
      <c r="BM149" s="136" t="s">
        <v>982</v>
      </c>
    </row>
    <row r="150" spans="2:65" s="1" customFormat="1" x14ac:dyDescent="0.2">
      <c r="B150" s="28"/>
      <c r="D150" s="138" t="s">
        <v>229</v>
      </c>
      <c r="F150" s="139" t="s">
        <v>285</v>
      </c>
      <c r="I150" s="140"/>
      <c r="L150" s="28"/>
      <c r="M150" s="141"/>
      <c r="T150" s="52"/>
      <c r="AT150" s="13" t="s">
        <v>229</v>
      </c>
      <c r="AU150" s="13" t="s">
        <v>85</v>
      </c>
    </row>
    <row r="151" spans="2:65" s="1" customFormat="1" x14ac:dyDescent="0.2">
      <c r="B151" s="28"/>
      <c r="D151" s="142" t="s">
        <v>231</v>
      </c>
      <c r="F151" s="143" t="s">
        <v>286</v>
      </c>
      <c r="I151" s="140"/>
      <c r="L151" s="28"/>
      <c r="M151" s="141"/>
      <c r="T151" s="52"/>
      <c r="AT151" s="13" t="s">
        <v>231</v>
      </c>
      <c r="AU151" s="13" t="s">
        <v>85</v>
      </c>
    </row>
    <row r="152" spans="2:65" s="1" customFormat="1" ht="16.5" customHeight="1" x14ac:dyDescent="0.2">
      <c r="B152" s="123"/>
      <c r="C152" s="151" t="s">
        <v>287</v>
      </c>
      <c r="D152" s="151" t="s">
        <v>277</v>
      </c>
      <c r="E152" s="152" t="s">
        <v>288</v>
      </c>
      <c r="F152" s="153" t="s">
        <v>289</v>
      </c>
      <c r="G152" s="154" t="s">
        <v>265</v>
      </c>
      <c r="H152" s="155">
        <v>1</v>
      </c>
      <c r="I152" s="156"/>
      <c r="J152" s="157">
        <f>ROUND(I152*H152,2)</f>
        <v>0</v>
      </c>
      <c r="K152" s="158"/>
      <c r="L152" s="159"/>
      <c r="M152" s="160" t="s">
        <v>1</v>
      </c>
      <c r="N152" s="161" t="s">
        <v>42</v>
      </c>
      <c r="P152" s="134">
        <f>O152*H152</f>
        <v>0</v>
      </c>
      <c r="Q152" s="134">
        <v>1.4999999999999999E-4</v>
      </c>
      <c r="R152" s="134">
        <f>Q152*H152</f>
        <v>1.4999999999999999E-4</v>
      </c>
      <c r="S152" s="134">
        <v>0</v>
      </c>
      <c r="T152" s="135">
        <f>S152*H152</f>
        <v>0</v>
      </c>
      <c r="AR152" s="136" t="s">
        <v>280</v>
      </c>
      <c r="AT152" s="136" t="s">
        <v>277</v>
      </c>
      <c r="AU152" s="136" t="s">
        <v>85</v>
      </c>
      <c r="AY152" s="13" t="s">
        <v>222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3" t="s">
        <v>85</v>
      </c>
      <c r="BK152" s="137">
        <f>ROUND(I152*H152,2)</f>
        <v>0</v>
      </c>
      <c r="BL152" s="13" t="s">
        <v>266</v>
      </c>
      <c r="BM152" s="136" t="s">
        <v>983</v>
      </c>
    </row>
    <row r="153" spans="2:65" s="1" customFormat="1" x14ac:dyDescent="0.2">
      <c r="B153" s="28"/>
      <c r="D153" s="138" t="s">
        <v>229</v>
      </c>
      <c r="F153" s="139" t="s">
        <v>289</v>
      </c>
      <c r="I153" s="140"/>
      <c r="L153" s="28"/>
      <c r="M153" s="141"/>
      <c r="T153" s="52"/>
      <c r="AT153" s="13" t="s">
        <v>229</v>
      </c>
      <c r="AU153" s="13" t="s">
        <v>85</v>
      </c>
    </row>
    <row r="154" spans="2:65" s="1" customFormat="1" ht="16.5" customHeight="1" x14ac:dyDescent="0.2">
      <c r="B154" s="123"/>
      <c r="C154" s="151" t="s">
        <v>291</v>
      </c>
      <c r="D154" s="151" t="s">
        <v>277</v>
      </c>
      <c r="E154" s="152" t="s">
        <v>292</v>
      </c>
      <c r="F154" s="153" t="s">
        <v>293</v>
      </c>
      <c r="G154" s="154" t="s">
        <v>265</v>
      </c>
      <c r="H154" s="155">
        <v>1</v>
      </c>
      <c r="I154" s="156"/>
      <c r="J154" s="157">
        <f>ROUND(I154*H154,2)</f>
        <v>0</v>
      </c>
      <c r="K154" s="158"/>
      <c r="L154" s="159"/>
      <c r="M154" s="160" t="s">
        <v>1</v>
      </c>
      <c r="N154" s="161" t="s">
        <v>42</v>
      </c>
      <c r="P154" s="134">
        <f>O154*H154</f>
        <v>0</v>
      </c>
      <c r="Q154" s="134">
        <v>1.4999999999999999E-4</v>
      </c>
      <c r="R154" s="134">
        <f>Q154*H154</f>
        <v>1.4999999999999999E-4</v>
      </c>
      <c r="S154" s="134">
        <v>0</v>
      </c>
      <c r="T154" s="135">
        <f>S154*H154</f>
        <v>0</v>
      </c>
      <c r="AR154" s="136" t="s">
        <v>280</v>
      </c>
      <c r="AT154" s="136" t="s">
        <v>277</v>
      </c>
      <c r="AU154" s="136" t="s">
        <v>85</v>
      </c>
      <c r="AY154" s="13" t="s">
        <v>222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13" t="s">
        <v>85</v>
      </c>
      <c r="BK154" s="137">
        <f>ROUND(I154*H154,2)</f>
        <v>0</v>
      </c>
      <c r="BL154" s="13" t="s">
        <v>266</v>
      </c>
      <c r="BM154" s="136" t="s">
        <v>984</v>
      </c>
    </row>
    <row r="155" spans="2:65" s="1" customFormat="1" x14ac:dyDescent="0.2">
      <c r="B155" s="28"/>
      <c r="D155" s="138" t="s">
        <v>229</v>
      </c>
      <c r="F155" s="139" t="s">
        <v>293</v>
      </c>
      <c r="I155" s="140"/>
      <c r="L155" s="28"/>
      <c r="M155" s="141"/>
      <c r="T155" s="52"/>
      <c r="AT155" s="13" t="s">
        <v>229</v>
      </c>
      <c r="AU155" s="13" t="s">
        <v>85</v>
      </c>
    </row>
    <row r="156" spans="2:65" s="1" customFormat="1" ht="21.75" customHeight="1" x14ac:dyDescent="0.2">
      <c r="B156" s="123"/>
      <c r="C156" s="124" t="s">
        <v>8</v>
      </c>
      <c r="D156" s="124" t="s">
        <v>223</v>
      </c>
      <c r="E156" s="125" t="s">
        <v>295</v>
      </c>
      <c r="F156" s="126" t="s">
        <v>296</v>
      </c>
      <c r="G156" s="127" t="s">
        <v>265</v>
      </c>
      <c r="H156" s="128">
        <v>1</v>
      </c>
      <c r="I156" s="129"/>
      <c r="J156" s="130">
        <f>ROUND(I156*H156,2)</f>
        <v>0</v>
      </c>
      <c r="K156" s="131"/>
      <c r="L156" s="28"/>
      <c r="M156" s="132" t="s">
        <v>1</v>
      </c>
      <c r="N156" s="133" t="s">
        <v>42</v>
      </c>
      <c r="P156" s="134">
        <f>O156*H156</f>
        <v>0</v>
      </c>
      <c r="Q156" s="134">
        <v>0</v>
      </c>
      <c r="R156" s="134">
        <f>Q156*H156</f>
        <v>0</v>
      </c>
      <c r="S156" s="134">
        <v>0</v>
      </c>
      <c r="T156" s="135">
        <f>S156*H156</f>
        <v>0</v>
      </c>
      <c r="AR156" s="136" t="s">
        <v>266</v>
      </c>
      <c r="AT156" s="136" t="s">
        <v>223</v>
      </c>
      <c r="AU156" s="136" t="s">
        <v>85</v>
      </c>
      <c r="AY156" s="13" t="s">
        <v>222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13" t="s">
        <v>85</v>
      </c>
      <c r="BK156" s="137">
        <f>ROUND(I156*H156,2)</f>
        <v>0</v>
      </c>
      <c r="BL156" s="13" t="s">
        <v>266</v>
      </c>
      <c r="BM156" s="136" t="s">
        <v>985</v>
      </c>
    </row>
    <row r="157" spans="2:65" s="1" customFormat="1" ht="19.5" x14ac:dyDescent="0.2">
      <c r="B157" s="28"/>
      <c r="D157" s="138" t="s">
        <v>229</v>
      </c>
      <c r="F157" s="139" t="s">
        <v>298</v>
      </c>
      <c r="I157" s="140"/>
      <c r="L157" s="28"/>
      <c r="M157" s="141"/>
      <c r="T157" s="52"/>
      <c r="AT157" s="13" t="s">
        <v>229</v>
      </c>
      <c r="AU157" s="13" t="s">
        <v>85</v>
      </c>
    </row>
    <row r="158" spans="2:65" s="1" customFormat="1" x14ac:dyDescent="0.2">
      <c r="B158" s="28"/>
      <c r="D158" s="142" t="s">
        <v>231</v>
      </c>
      <c r="F158" s="143" t="s">
        <v>299</v>
      </c>
      <c r="I158" s="140"/>
      <c r="L158" s="28"/>
      <c r="M158" s="141"/>
      <c r="T158" s="52"/>
      <c r="AT158" s="13" t="s">
        <v>231</v>
      </c>
      <c r="AU158" s="13" t="s">
        <v>85</v>
      </c>
    </row>
    <row r="159" spans="2:65" s="1" customFormat="1" ht="16.5" customHeight="1" x14ac:dyDescent="0.2">
      <c r="B159" s="123"/>
      <c r="C159" s="151" t="s">
        <v>300</v>
      </c>
      <c r="D159" s="151" t="s">
        <v>277</v>
      </c>
      <c r="E159" s="152" t="s">
        <v>301</v>
      </c>
      <c r="F159" s="153" t="s">
        <v>302</v>
      </c>
      <c r="G159" s="154" t="s">
        <v>265</v>
      </c>
      <c r="H159" s="155">
        <v>1</v>
      </c>
      <c r="I159" s="156"/>
      <c r="J159" s="157">
        <f>ROUND(I159*H159,2)</f>
        <v>0</v>
      </c>
      <c r="K159" s="158"/>
      <c r="L159" s="159"/>
      <c r="M159" s="160" t="s">
        <v>1</v>
      </c>
      <c r="N159" s="161" t="s">
        <v>42</v>
      </c>
      <c r="P159" s="134">
        <f>O159*H159</f>
        <v>0</v>
      </c>
      <c r="Q159" s="134">
        <v>2.2000000000000001E-3</v>
      </c>
      <c r="R159" s="134">
        <f>Q159*H159</f>
        <v>2.2000000000000001E-3</v>
      </c>
      <c r="S159" s="134">
        <v>0</v>
      </c>
      <c r="T159" s="135">
        <f>S159*H159</f>
        <v>0</v>
      </c>
      <c r="AR159" s="136" t="s">
        <v>280</v>
      </c>
      <c r="AT159" s="136" t="s">
        <v>277</v>
      </c>
      <c r="AU159" s="136" t="s">
        <v>85</v>
      </c>
      <c r="AY159" s="13" t="s">
        <v>222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3" t="s">
        <v>85</v>
      </c>
      <c r="BK159" s="137">
        <f>ROUND(I159*H159,2)</f>
        <v>0</v>
      </c>
      <c r="BL159" s="13" t="s">
        <v>266</v>
      </c>
      <c r="BM159" s="136" t="s">
        <v>986</v>
      </c>
    </row>
    <row r="160" spans="2:65" s="1" customFormat="1" x14ac:dyDescent="0.2">
      <c r="B160" s="28"/>
      <c r="D160" s="138" t="s">
        <v>229</v>
      </c>
      <c r="F160" s="139" t="s">
        <v>302</v>
      </c>
      <c r="I160" s="140"/>
      <c r="L160" s="28"/>
      <c r="M160" s="141"/>
      <c r="T160" s="52"/>
      <c r="AT160" s="13" t="s">
        <v>229</v>
      </c>
      <c r="AU160" s="13" t="s">
        <v>85</v>
      </c>
    </row>
    <row r="161" spans="2:65" s="1" customFormat="1" ht="24.2" customHeight="1" x14ac:dyDescent="0.2">
      <c r="B161" s="123"/>
      <c r="C161" s="124" t="s">
        <v>304</v>
      </c>
      <c r="D161" s="124" t="s">
        <v>223</v>
      </c>
      <c r="E161" s="125" t="s">
        <v>305</v>
      </c>
      <c r="F161" s="126" t="s">
        <v>306</v>
      </c>
      <c r="G161" s="127" t="s">
        <v>265</v>
      </c>
      <c r="H161" s="128">
        <v>1</v>
      </c>
      <c r="I161" s="129"/>
      <c r="J161" s="130">
        <f>ROUND(I161*H161,2)</f>
        <v>0</v>
      </c>
      <c r="K161" s="131"/>
      <c r="L161" s="28"/>
      <c r="M161" s="132" t="s">
        <v>1</v>
      </c>
      <c r="N161" s="133" t="s">
        <v>42</v>
      </c>
      <c r="P161" s="134">
        <f>O161*H161</f>
        <v>0</v>
      </c>
      <c r="Q161" s="134">
        <v>0</v>
      </c>
      <c r="R161" s="134">
        <f>Q161*H161</f>
        <v>0</v>
      </c>
      <c r="S161" s="134">
        <v>2.4E-2</v>
      </c>
      <c r="T161" s="135">
        <f>S161*H161</f>
        <v>2.4E-2</v>
      </c>
      <c r="AR161" s="136" t="s">
        <v>266</v>
      </c>
      <c r="AT161" s="136" t="s">
        <v>223</v>
      </c>
      <c r="AU161" s="136" t="s">
        <v>85</v>
      </c>
      <c r="AY161" s="13" t="s">
        <v>222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3" t="s">
        <v>85</v>
      </c>
      <c r="BK161" s="137">
        <f>ROUND(I161*H161,2)</f>
        <v>0</v>
      </c>
      <c r="BL161" s="13" t="s">
        <v>266</v>
      </c>
      <c r="BM161" s="136" t="s">
        <v>987</v>
      </c>
    </row>
    <row r="162" spans="2:65" s="1" customFormat="1" ht="19.5" x14ac:dyDescent="0.2">
      <c r="B162" s="28"/>
      <c r="D162" s="138" t="s">
        <v>229</v>
      </c>
      <c r="F162" s="139" t="s">
        <v>308</v>
      </c>
      <c r="I162" s="140"/>
      <c r="L162" s="28"/>
      <c r="M162" s="141"/>
      <c r="T162" s="52"/>
      <c r="AT162" s="13" t="s">
        <v>229</v>
      </c>
      <c r="AU162" s="13" t="s">
        <v>85</v>
      </c>
    </row>
    <row r="163" spans="2:65" s="1" customFormat="1" x14ac:dyDescent="0.2">
      <c r="B163" s="28"/>
      <c r="D163" s="142" t="s">
        <v>231</v>
      </c>
      <c r="F163" s="143" t="s">
        <v>599</v>
      </c>
      <c r="I163" s="140"/>
      <c r="L163" s="28"/>
      <c r="M163" s="141"/>
      <c r="T163" s="52"/>
      <c r="AT163" s="13" t="s">
        <v>231</v>
      </c>
      <c r="AU163" s="13" t="s">
        <v>85</v>
      </c>
    </row>
    <row r="164" spans="2:65" s="10" customFormat="1" ht="25.9" customHeight="1" x14ac:dyDescent="0.2">
      <c r="B164" s="113"/>
      <c r="D164" s="114" t="s">
        <v>76</v>
      </c>
      <c r="E164" s="115" t="s">
        <v>317</v>
      </c>
      <c r="F164" s="115" t="s">
        <v>318</v>
      </c>
      <c r="I164" s="116"/>
      <c r="J164" s="117">
        <f>BK164</f>
        <v>0</v>
      </c>
      <c r="L164" s="113"/>
      <c r="M164" s="118"/>
      <c r="P164" s="119">
        <f>SUM(P165:P203)</f>
        <v>0</v>
      </c>
      <c r="R164" s="119">
        <f>SUM(R165:R203)</f>
        <v>0.25655463999999994</v>
      </c>
      <c r="T164" s="120">
        <f>SUM(T165:T203)</f>
        <v>7.7123999999999998E-2</v>
      </c>
      <c r="AR164" s="114" t="s">
        <v>87</v>
      </c>
      <c r="AT164" s="121" t="s">
        <v>76</v>
      </c>
      <c r="AU164" s="121" t="s">
        <v>77</v>
      </c>
      <c r="AY164" s="114" t="s">
        <v>222</v>
      </c>
      <c r="BK164" s="122">
        <f>SUM(BK165:BK203)</f>
        <v>0</v>
      </c>
    </row>
    <row r="165" spans="2:65" s="1" customFormat="1" ht="24.2" customHeight="1" x14ac:dyDescent="0.2">
      <c r="B165" s="123"/>
      <c r="C165" s="124" t="s">
        <v>310</v>
      </c>
      <c r="D165" s="124" t="s">
        <v>223</v>
      </c>
      <c r="E165" s="125" t="s">
        <v>319</v>
      </c>
      <c r="F165" s="126" t="s">
        <v>320</v>
      </c>
      <c r="G165" s="127" t="s">
        <v>226</v>
      </c>
      <c r="H165" s="128">
        <v>23.63</v>
      </c>
      <c r="I165" s="129"/>
      <c r="J165" s="130">
        <f>ROUND(I165*H165,2)</f>
        <v>0</v>
      </c>
      <c r="K165" s="131"/>
      <c r="L165" s="28"/>
      <c r="M165" s="132" t="s">
        <v>1</v>
      </c>
      <c r="N165" s="133" t="s">
        <v>42</v>
      </c>
      <c r="P165" s="134">
        <f>O165*H165</f>
        <v>0</v>
      </c>
      <c r="Q165" s="134">
        <v>0</v>
      </c>
      <c r="R165" s="134">
        <f>Q165*H165</f>
        <v>0</v>
      </c>
      <c r="S165" s="134">
        <v>0</v>
      </c>
      <c r="T165" s="135">
        <f>S165*H165</f>
        <v>0</v>
      </c>
      <c r="AR165" s="136" t="s">
        <v>266</v>
      </c>
      <c r="AT165" s="136" t="s">
        <v>223</v>
      </c>
      <c r="AU165" s="136" t="s">
        <v>85</v>
      </c>
      <c r="AY165" s="13" t="s">
        <v>222</v>
      </c>
      <c r="BE165" s="137">
        <f>IF(N165="základní",J165,0)</f>
        <v>0</v>
      </c>
      <c r="BF165" s="137">
        <f>IF(N165="snížená",J165,0)</f>
        <v>0</v>
      </c>
      <c r="BG165" s="137">
        <f>IF(N165="zákl. přenesená",J165,0)</f>
        <v>0</v>
      </c>
      <c r="BH165" s="137">
        <f>IF(N165="sníž. přenesená",J165,0)</f>
        <v>0</v>
      </c>
      <c r="BI165" s="137">
        <f>IF(N165="nulová",J165,0)</f>
        <v>0</v>
      </c>
      <c r="BJ165" s="13" t="s">
        <v>85</v>
      </c>
      <c r="BK165" s="137">
        <f>ROUND(I165*H165,2)</f>
        <v>0</v>
      </c>
      <c r="BL165" s="13" t="s">
        <v>266</v>
      </c>
      <c r="BM165" s="136" t="s">
        <v>988</v>
      </c>
    </row>
    <row r="166" spans="2:65" s="1" customFormat="1" ht="19.5" x14ac:dyDescent="0.2">
      <c r="B166" s="28"/>
      <c r="D166" s="138" t="s">
        <v>229</v>
      </c>
      <c r="F166" s="139" t="s">
        <v>322</v>
      </c>
      <c r="I166" s="140"/>
      <c r="L166" s="28"/>
      <c r="M166" s="141"/>
      <c r="T166" s="52"/>
      <c r="AT166" s="13" t="s">
        <v>229</v>
      </c>
      <c r="AU166" s="13" t="s">
        <v>85</v>
      </c>
    </row>
    <row r="167" spans="2:65" s="1" customFormat="1" x14ac:dyDescent="0.2">
      <c r="B167" s="28"/>
      <c r="D167" s="142" t="s">
        <v>231</v>
      </c>
      <c r="F167" s="143" t="s">
        <v>502</v>
      </c>
      <c r="I167" s="140"/>
      <c r="L167" s="28"/>
      <c r="M167" s="141"/>
      <c r="T167" s="52"/>
      <c r="AT167" s="13" t="s">
        <v>231</v>
      </c>
      <c r="AU167" s="13" t="s">
        <v>85</v>
      </c>
    </row>
    <row r="168" spans="2:65" s="1" customFormat="1" ht="24.2" customHeight="1" x14ac:dyDescent="0.2">
      <c r="B168" s="123"/>
      <c r="C168" s="124" t="s">
        <v>266</v>
      </c>
      <c r="D168" s="124" t="s">
        <v>223</v>
      </c>
      <c r="E168" s="125" t="s">
        <v>325</v>
      </c>
      <c r="F168" s="126" t="s">
        <v>326</v>
      </c>
      <c r="G168" s="127" t="s">
        <v>226</v>
      </c>
      <c r="H168" s="128">
        <v>23.63</v>
      </c>
      <c r="I168" s="129"/>
      <c r="J168" s="130">
        <f>ROUND(I168*H168,2)</f>
        <v>0</v>
      </c>
      <c r="K168" s="131"/>
      <c r="L168" s="28"/>
      <c r="M168" s="132" t="s">
        <v>1</v>
      </c>
      <c r="N168" s="133" t="s">
        <v>42</v>
      </c>
      <c r="P168" s="134">
        <f>O168*H168</f>
        <v>0</v>
      </c>
      <c r="Q168" s="134">
        <v>3.0000000000000001E-5</v>
      </c>
      <c r="R168" s="134">
        <f>Q168*H168</f>
        <v>7.0889999999999994E-4</v>
      </c>
      <c r="S168" s="134">
        <v>0</v>
      </c>
      <c r="T168" s="135">
        <f>S168*H168</f>
        <v>0</v>
      </c>
      <c r="AR168" s="136" t="s">
        <v>266</v>
      </c>
      <c r="AT168" s="136" t="s">
        <v>223</v>
      </c>
      <c r="AU168" s="136" t="s">
        <v>85</v>
      </c>
      <c r="AY168" s="13" t="s">
        <v>222</v>
      </c>
      <c r="BE168" s="137">
        <f>IF(N168="základní",J168,0)</f>
        <v>0</v>
      </c>
      <c r="BF168" s="137">
        <f>IF(N168="snížená",J168,0)</f>
        <v>0</v>
      </c>
      <c r="BG168" s="137">
        <f>IF(N168="zákl. přenesená",J168,0)</f>
        <v>0</v>
      </c>
      <c r="BH168" s="137">
        <f>IF(N168="sníž. přenesená",J168,0)</f>
        <v>0</v>
      </c>
      <c r="BI168" s="137">
        <f>IF(N168="nulová",J168,0)</f>
        <v>0</v>
      </c>
      <c r="BJ168" s="13" t="s">
        <v>85</v>
      </c>
      <c r="BK168" s="137">
        <f>ROUND(I168*H168,2)</f>
        <v>0</v>
      </c>
      <c r="BL168" s="13" t="s">
        <v>266</v>
      </c>
      <c r="BM168" s="136" t="s">
        <v>989</v>
      </c>
    </row>
    <row r="169" spans="2:65" s="1" customFormat="1" ht="19.5" x14ac:dyDescent="0.2">
      <c r="B169" s="28"/>
      <c r="D169" s="138" t="s">
        <v>229</v>
      </c>
      <c r="F169" s="139" t="s">
        <v>328</v>
      </c>
      <c r="I169" s="140"/>
      <c r="L169" s="28"/>
      <c r="M169" s="141"/>
      <c r="T169" s="52"/>
      <c r="AT169" s="13" t="s">
        <v>229</v>
      </c>
      <c r="AU169" s="13" t="s">
        <v>85</v>
      </c>
    </row>
    <row r="170" spans="2:65" s="1" customFormat="1" x14ac:dyDescent="0.2">
      <c r="B170" s="28"/>
      <c r="D170" s="142" t="s">
        <v>231</v>
      </c>
      <c r="F170" s="143" t="s">
        <v>504</v>
      </c>
      <c r="I170" s="140"/>
      <c r="L170" s="28"/>
      <c r="M170" s="141"/>
      <c r="T170" s="52"/>
      <c r="AT170" s="13" t="s">
        <v>231</v>
      </c>
      <c r="AU170" s="13" t="s">
        <v>85</v>
      </c>
    </row>
    <row r="171" spans="2:65" s="1" customFormat="1" ht="33" customHeight="1" x14ac:dyDescent="0.2">
      <c r="B171" s="123"/>
      <c r="C171" s="124" t="s">
        <v>324</v>
      </c>
      <c r="D171" s="124" t="s">
        <v>223</v>
      </c>
      <c r="E171" s="125" t="s">
        <v>331</v>
      </c>
      <c r="F171" s="126" t="s">
        <v>332</v>
      </c>
      <c r="G171" s="127" t="s">
        <v>226</v>
      </c>
      <c r="H171" s="128">
        <v>23.63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7.5799999999999999E-3</v>
      </c>
      <c r="R171" s="134">
        <f>Q171*H171</f>
        <v>0.17911539999999998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990</v>
      </c>
    </row>
    <row r="172" spans="2:65" s="1" customFormat="1" ht="29.25" x14ac:dyDescent="0.2">
      <c r="B172" s="28"/>
      <c r="D172" s="138" t="s">
        <v>229</v>
      </c>
      <c r="F172" s="139" t="s">
        <v>334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506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24.2" customHeight="1" x14ac:dyDescent="0.2">
      <c r="B174" s="123"/>
      <c r="C174" s="124" t="s">
        <v>330</v>
      </c>
      <c r="D174" s="124" t="s">
        <v>223</v>
      </c>
      <c r="E174" s="125" t="s">
        <v>337</v>
      </c>
      <c r="F174" s="126" t="s">
        <v>338</v>
      </c>
      <c r="G174" s="127" t="s">
        <v>226</v>
      </c>
      <c r="H174" s="128">
        <v>23.63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0</v>
      </c>
      <c r="R174" s="134">
        <f>Q174*H174</f>
        <v>0</v>
      </c>
      <c r="S174" s="134">
        <v>3.0000000000000001E-3</v>
      </c>
      <c r="T174" s="135">
        <f>S174*H174</f>
        <v>7.0889999999999995E-2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991</v>
      </c>
    </row>
    <row r="175" spans="2:65" s="1" customFormat="1" x14ac:dyDescent="0.2">
      <c r="B175" s="28"/>
      <c r="D175" s="138" t="s">
        <v>229</v>
      </c>
      <c r="F175" s="139" t="s">
        <v>340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508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16.5" customHeight="1" x14ac:dyDescent="0.2">
      <c r="B177" s="123"/>
      <c r="C177" s="124" t="s">
        <v>336</v>
      </c>
      <c r="D177" s="124" t="s">
        <v>223</v>
      </c>
      <c r="E177" s="125" t="s">
        <v>343</v>
      </c>
      <c r="F177" s="126" t="s">
        <v>344</v>
      </c>
      <c r="G177" s="127" t="s">
        <v>226</v>
      </c>
      <c r="H177" s="128">
        <v>23.63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2.9999999999999997E-4</v>
      </c>
      <c r="R177" s="134">
        <f>Q177*H177</f>
        <v>7.0889999999999989E-3</v>
      </c>
      <c r="S177" s="134">
        <v>0</v>
      </c>
      <c r="T177" s="135">
        <f>S177*H177</f>
        <v>0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992</v>
      </c>
    </row>
    <row r="178" spans="2:65" s="1" customFormat="1" x14ac:dyDescent="0.2">
      <c r="B178" s="28"/>
      <c r="D178" s="138" t="s">
        <v>229</v>
      </c>
      <c r="F178" s="139" t="s">
        <v>346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510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49.15" customHeight="1" x14ac:dyDescent="0.2">
      <c r="B180" s="123"/>
      <c r="C180" s="151" t="s">
        <v>342</v>
      </c>
      <c r="D180" s="151" t="s">
        <v>277</v>
      </c>
      <c r="E180" s="152" t="s">
        <v>348</v>
      </c>
      <c r="F180" s="153" t="s">
        <v>349</v>
      </c>
      <c r="G180" s="154" t="s">
        <v>226</v>
      </c>
      <c r="H180" s="155">
        <v>25.992999999999999</v>
      </c>
      <c r="I180" s="156"/>
      <c r="J180" s="157">
        <f>ROUND(I180*H180,2)</f>
        <v>0</v>
      </c>
      <c r="K180" s="158"/>
      <c r="L180" s="159"/>
      <c r="M180" s="160" t="s">
        <v>1</v>
      </c>
      <c r="N180" s="161" t="s">
        <v>42</v>
      </c>
      <c r="P180" s="134">
        <f>O180*H180</f>
        <v>0</v>
      </c>
      <c r="Q180" s="134">
        <v>2.5999999999999999E-3</v>
      </c>
      <c r="R180" s="134">
        <f>Q180*H180</f>
        <v>6.7581799999999997E-2</v>
      </c>
      <c r="S180" s="134">
        <v>0</v>
      </c>
      <c r="T180" s="135">
        <f>S180*H180</f>
        <v>0</v>
      </c>
      <c r="AR180" s="136" t="s">
        <v>280</v>
      </c>
      <c r="AT180" s="136" t="s">
        <v>277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993</v>
      </c>
    </row>
    <row r="181" spans="2:65" s="1" customFormat="1" ht="29.25" x14ac:dyDescent="0.2">
      <c r="B181" s="28"/>
      <c r="D181" s="138" t="s">
        <v>229</v>
      </c>
      <c r="F181" s="139" t="s">
        <v>349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1" customFormat="1" x14ac:dyDescent="0.2">
      <c r="B182" s="144"/>
      <c r="D182" s="138" t="s">
        <v>252</v>
      </c>
      <c r="F182" s="145" t="s">
        <v>994</v>
      </c>
      <c r="H182" s="146">
        <v>25.992999999999999</v>
      </c>
      <c r="I182" s="147"/>
      <c r="L182" s="144"/>
      <c r="M182" s="148"/>
      <c r="T182" s="149"/>
      <c r="AT182" s="150" t="s">
        <v>252</v>
      </c>
      <c r="AU182" s="150" t="s">
        <v>85</v>
      </c>
      <c r="AV182" s="11" t="s">
        <v>87</v>
      </c>
      <c r="AW182" s="11" t="s">
        <v>3</v>
      </c>
      <c r="AX182" s="11" t="s">
        <v>85</v>
      </c>
      <c r="AY182" s="150" t="s">
        <v>222</v>
      </c>
    </row>
    <row r="183" spans="2:65" s="1" customFormat="1" ht="24.2" customHeight="1" x14ac:dyDescent="0.2">
      <c r="B183" s="123"/>
      <c r="C183" s="124" t="s">
        <v>7</v>
      </c>
      <c r="D183" s="124" t="s">
        <v>223</v>
      </c>
      <c r="E183" s="125" t="s">
        <v>353</v>
      </c>
      <c r="F183" s="126" t="s">
        <v>354</v>
      </c>
      <c r="G183" s="127" t="s">
        <v>355</v>
      </c>
      <c r="H183" s="128">
        <v>24</v>
      </c>
      <c r="I183" s="129"/>
      <c r="J183" s="130">
        <f>ROUND(I183*H183,2)</f>
        <v>0</v>
      </c>
      <c r="K183" s="131"/>
      <c r="L183" s="28"/>
      <c r="M183" s="132" t="s">
        <v>1</v>
      </c>
      <c r="N183" s="133" t="s">
        <v>42</v>
      </c>
      <c r="P183" s="134">
        <f>O183*H183</f>
        <v>0</v>
      </c>
      <c r="Q183" s="134">
        <v>0</v>
      </c>
      <c r="R183" s="134">
        <f>Q183*H183</f>
        <v>0</v>
      </c>
      <c r="S183" s="134">
        <v>0</v>
      </c>
      <c r="T183" s="135">
        <f>S183*H183</f>
        <v>0</v>
      </c>
      <c r="AR183" s="136" t="s">
        <v>266</v>
      </c>
      <c r="AT183" s="136" t="s">
        <v>223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995</v>
      </c>
    </row>
    <row r="184" spans="2:65" s="1" customFormat="1" x14ac:dyDescent="0.2">
      <c r="B184" s="28"/>
      <c r="D184" s="138" t="s">
        <v>229</v>
      </c>
      <c r="F184" s="139" t="s">
        <v>357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" customFormat="1" x14ac:dyDescent="0.2">
      <c r="B185" s="28"/>
      <c r="D185" s="142" t="s">
        <v>231</v>
      </c>
      <c r="F185" s="143" t="s">
        <v>358</v>
      </c>
      <c r="I185" s="140"/>
      <c r="L185" s="28"/>
      <c r="M185" s="141"/>
      <c r="T185" s="52"/>
      <c r="AT185" s="13" t="s">
        <v>231</v>
      </c>
      <c r="AU185" s="13" t="s">
        <v>85</v>
      </c>
    </row>
    <row r="186" spans="2:65" s="1" customFormat="1" ht="21.75" customHeight="1" x14ac:dyDescent="0.2">
      <c r="B186" s="123"/>
      <c r="C186" s="124" t="s">
        <v>352</v>
      </c>
      <c r="D186" s="124" t="s">
        <v>223</v>
      </c>
      <c r="E186" s="125" t="s">
        <v>360</v>
      </c>
      <c r="F186" s="126" t="s">
        <v>361</v>
      </c>
      <c r="G186" s="127" t="s">
        <v>355</v>
      </c>
      <c r="H186" s="128">
        <v>20.78</v>
      </c>
      <c r="I186" s="129"/>
      <c r="J186" s="130">
        <f>ROUND(I186*H186,2)</f>
        <v>0</v>
      </c>
      <c r="K186" s="131"/>
      <c r="L186" s="28"/>
      <c r="M186" s="132" t="s">
        <v>1</v>
      </c>
      <c r="N186" s="133" t="s">
        <v>42</v>
      </c>
      <c r="P186" s="134">
        <f>O186*H186</f>
        <v>0</v>
      </c>
      <c r="Q186" s="134">
        <v>0</v>
      </c>
      <c r="R186" s="134">
        <f>Q186*H186</f>
        <v>0</v>
      </c>
      <c r="S186" s="134">
        <v>2.9999999999999997E-4</v>
      </c>
      <c r="T186" s="135">
        <f>S186*H186</f>
        <v>6.234E-3</v>
      </c>
      <c r="AR186" s="136" t="s">
        <v>266</v>
      </c>
      <c r="AT186" s="136" t="s">
        <v>223</v>
      </c>
      <c r="AU186" s="136" t="s">
        <v>85</v>
      </c>
      <c r="AY186" s="13" t="s">
        <v>222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3" t="s">
        <v>85</v>
      </c>
      <c r="BK186" s="137">
        <f>ROUND(I186*H186,2)</f>
        <v>0</v>
      </c>
      <c r="BL186" s="13" t="s">
        <v>266</v>
      </c>
      <c r="BM186" s="136" t="s">
        <v>996</v>
      </c>
    </row>
    <row r="187" spans="2:65" s="1" customFormat="1" x14ac:dyDescent="0.2">
      <c r="B187" s="28"/>
      <c r="D187" s="138" t="s">
        <v>229</v>
      </c>
      <c r="F187" s="139" t="s">
        <v>363</v>
      </c>
      <c r="I187" s="140"/>
      <c r="L187" s="28"/>
      <c r="M187" s="141"/>
      <c r="T187" s="52"/>
      <c r="AT187" s="13" t="s">
        <v>229</v>
      </c>
      <c r="AU187" s="13" t="s">
        <v>85</v>
      </c>
    </row>
    <row r="188" spans="2:65" s="1" customFormat="1" x14ac:dyDescent="0.2">
      <c r="B188" s="28"/>
      <c r="D188" s="142" t="s">
        <v>231</v>
      </c>
      <c r="F188" s="143" t="s">
        <v>515</v>
      </c>
      <c r="I188" s="140"/>
      <c r="L188" s="28"/>
      <c r="M188" s="141"/>
      <c r="T188" s="52"/>
      <c r="AT188" s="13" t="s">
        <v>231</v>
      </c>
      <c r="AU188" s="13" t="s">
        <v>85</v>
      </c>
    </row>
    <row r="189" spans="2:65" s="1" customFormat="1" ht="16.5" customHeight="1" x14ac:dyDescent="0.2">
      <c r="B189" s="123"/>
      <c r="C189" s="124" t="s">
        <v>359</v>
      </c>
      <c r="D189" s="124" t="s">
        <v>223</v>
      </c>
      <c r="E189" s="125" t="s">
        <v>366</v>
      </c>
      <c r="F189" s="126" t="s">
        <v>367</v>
      </c>
      <c r="G189" s="127" t="s">
        <v>355</v>
      </c>
      <c r="H189" s="128">
        <v>20.78</v>
      </c>
      <c r="I189" s="129"/>
      <c r="J189" s="130">
        <f>ROUND(I189*H189,2)</f>
        <v>0</v>
      </c>
      <c r="K189" s="131"/>
      <c r="L189" s="28"/>
      <c r="M189" s="132" t="s">
        <v>1</v>
      </c>
      <c r="N189" s="133" t="s">
        <v>42</v>
      </c>
      <c r="P189" s="134">
        <f>O189*H189</f>
        <v>0</v>
      </c>
      <c r="Q189" s="134">
        <v>1.0000000000000001E-5</v>
      </c>
      <c r="R189" s="134">
        <f>Q189*H189</f>
        <v>2.0780000000000004E-4</v>
      </c>
      <c r="S189" s="134">
        <v>0</v>
      </c>
      <c r="T189" s="135">
        <f>S189*H189</f>
        <v>0</v>
      </c>
      <c r="AR189" s="136" t="s">
        <v>266</v>
      </c>
      <c r="AT189" s="136" t="s">
        <v>223</v>
      </c>
      <c r="AU189" s="136" t="s">
        <v>85</v>
      </c>
      <c r="AY189" s="13" t="s">
        <v>222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3" t="s">
        <v>85</v>
      </c>
      <c r="BK189" s="137">
        <f>ROUND(I189*H189,2)</f>
        <v>0</v>
      </c>
      <c r="BL189" s="13" t="s">
        <v>266</v>
      </c>
      <c r="BM189" s="136" t="s">
        <v>997</v>
      </c>
    </row>
    <row r="190" spans="2:65" s="1" customFormat="1" x14ac:dyDescent="0.2">
      <c r="B190" s="28"/>
      <c r="D190" s="138" t="s">
        <v>229</v>
      </c>
      <c r="F190" s="139" t="s">
        <v>369</v>
      </c>
      <c r="I190" s="140"/>
      <c r="L190" s="28"/>
      <c r="M190" s="141"/>
      <c r="T190" s="52"/>
      <c r="AT190" s="13" t="s">
        <v>229</v>
      </c>
      <c r="AU190" s="13" t="s">
        <v>85</v>
      </c>
    </row>
    <row r="191" spans="2:65" s="1" customFormat="1" x14ac:dyDescent="0.2">
      <c r="B191" s="28"/>
      <c r="D191" s="142" t="s">
        <v>231</v>
      </c>
      <c r="F191" s="143" t="s">
        <v>517</v>
      </c>
      <c r="I191" s="140"/>
      <c r="L191" s="28"/>
      <c r="M191" s="141"/>
      <c r="T191" s="52"/>
      <c r="AT191" s="13" t="s">
        <v>231</v>
      </c>
      <c r="AU191" s="13" t="s">
        <v>85</v>
      </c>
    </row>
    <row r="192" spans="2:65" s="1" customFormat="1" ht="16.5" customHeight="1" x14ac:dyDescent="0.2">
      <c r="B192" s="123"/>
      <c r="C192" s="151" t="s">
        <v>365</v>
      </c>
      <c r="D192" s="151" t="s">
        <v>277</v>
      </c>
      <c r="E192" s="152" t="s">
        <v>372</v>
      </c>
      <c r="F192" s="153" t="s">
        <v>373</v>
      </c>
      <c r="G192" s="154" t="s">
        <v>355</v>
      </c>
      <c r="H192" s="155">
        <v>21.196000000000002</v>
      </c>
      <c r="I192" s="156"/>
      <c r="J192" s="157">
        <f>ROUND(I192*H192,2)</f>
        <v>0</v>
      </c>
      <c r="K192" s="158"/>
      <c r="L192" s="159"/>
      <c r="M192" s="160" t="s">
        <v>1</v>
      </c>
      <c r="N192" s="161" t="s">
        <v>42</v>
      </c>
      <c r="P192" s="134">
        <f>O192*H192</f>
        <v>0</v>
      </c>
      <c r="Q192" s="134">
        <v>8.0000000000000007E-5</v>
      </c>
      <c r="R192" s="134">
        <f>Q192*H192</f>
        <v>1.6956800000000002E-3</v>
      </c>
      <c r="S192" s="134">
        <v>0</v>
      </c>
      <c r="T192" s="135">
        <f>S192*H192</f>
        <v>0</v>
      </c>
      <c r="AR192" s="136" t="s">
        <v>280</v>
      </c>
      <c r="AT192" s="136" t="s">
        <v>277</v>
      </c>
      <c r="AU192" s="136" t="s">
        <v>85</v>
      </c>
      <c r="AY192" s="13" t="s">
        <v>222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13" t="s">
        <v>85</v>
      </c>
      <c r="BK192" s="137">
        <f>ROUND(I192*H192,2)</f>
        <v>0</v>
      </c>
      <c r="BL192" s="13" t="s">
        <v>266</v>
      </c>
      <c r="BM192" s="136" t="s">
        <v>998</v>
      </c>
    </row>
    <row r="193" spans="2:65" s="1" customFormat="1" x14ac:dyDescent="0.2">
      <c r="B193" s="28"/>
      <c r="D193" s="138" t="s">
        <v>229</v>
      </c>
      <c r="F193" s="139" t="s">
        <v>373</v>
      </c>
      <c r="I193" s="140"/>
      <c r="L193" s="28"/>
      <c r="M193" s="141"/>
      <c r="T193" s="52"/>
      <c r="AT193" s="13" t="s">
        <v>229</v>
      </c>
      <c r="AU193" s="13" t="s">
        <v>85</v>
      </c>
    </row>
    <row r="194" spans="2:65" s="11" customFormat="1" x14ac:dyDescent="0.2">
      <c r="B194" s="144"/>
      <c r="D194" s="138" t="s">
        <v>252</v>
      </c>
      <c r="F194" s="145" t="s">
        <v>999</v>
      </c>
      <c r="H194" s="146">
        <v>21.196000000000002</v>
      </c>
      <c r="I194" s="147"/>
      <c r="L194" s="144"/>
      <c r="M194" s="148"/>
      <c r="T194" s="149"/>
      <c r="AT194" s="150" t="s">
        <v>252</v>
      </c>
      <c r="AU194" s="150" t="s">
        <v>85</v>
      </c>
      <c r="AV194" s="11" t="s">
        <v>87</v>
      </c>
      <c r="AW194" s="11" t="s">
        <v>3</v>
      </c>
      <c r="AX194" s="11" t="s">
        <v>85</v>
      </c>
      <c r="AY194" s="150" t="s">
        <v>222</v>
      </c>
    </row>
    <row r="195" spans="2:65" s="1" customFormat="1" ht="16.5" customHeight="1" x14ac:dyDescent="0.2">
      <c r="B195" s="123"/>
      <c r="C195" s="124" t="s">
        <v>371</v>
      </c>
      <c r="D195" s="124" t="s">
        <v>223</v>
      </c>
      <c r="E195" s="125" t="s">
        <v>377</v>
      </c>
      <c r="F195" s="126" t="s">
        <v>378</v>
      </c>
      <c r="G195" s="127" t="s">
        <v>355</v>
      </c>
      <c r="H195" s="128">
        <v>0.9</v>
      </c>
      <c r="I195" s="129"/>
      <c r="J195" s="130">
        <f>ROUND(I195*H195,2)</f>
        <v>0</v>
      </c>
      <c r="K195" s="131"/>
      <c r="L195" s="28"/>
      <c r="M195" s="132" t="s">
        <v>1</v>
      </c>
      <c r="N195" s="133" t="s">
        <v>42</v>
      </c>
      <c r="P195" s="134">
        <f>O195*H195</f>
        <v>0</v>
      </c>
      <c r="Q195" s="134">
        <v>0</v>
      </c>
      <c r="R195" s="134">
        <f>Q195*H195</f>
        <v>0</v>
      </c>
      <c r="S195" s="134">
        <v>0</v>
      </c>
      <c r="T195" s="135">
        <f>S195*H195</f>
        <v>0</v>
      </c>
      <c r="AR195" s="136" t="s">
        <v>266</v>
      </c>
      <c r="AT195" s="136" t="s">
        <v>223</v>
      </c>
      <c r="AU195" s="136" t="s">
        <v>85</v>
      </c>
      <c r="AY195" s="13" t="s">
        <v>222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13" t="s">
        <v>85</v>
      </c>
      <c r="BK195" s="137">
        <f>ROUND(I195*H195,2)</f>
        <v>0</v>
      </c>
      <c r="BL195" s="13" t="s">
        <v>266</v>
      </c>
      <c r="BM195" s="136" t="s">
        <v>1000</v>
      </c>
    </row>
    <row r="196" spans="2:65" s="1" customFormat="1" x14ac:dyDescent="0.2">
      <c r="B196" s="28"/>
      <c r="D196" s="138" t="s">
        <v>229</v>
      </c>
      <c r="F196" s="139" t="s">
        <v>380</v>
      </c>
      <c r="I196" s="140"/>
      <c r="L196" s="28"/>
      <c r="M196" s="141"/>
      <c r="T196" s="52"/>
      <c r="AT196" s="13" t="s">
        <v>229</v>
      </c>
      <c r="AU196" s="13" t="s">
        <v>85</v>
      </c>
    </row>
    <row r="197" spans="2:65" s="1" customFormat="1" x14ac:dyDescent="0.2">
      <c r="B197" s="28"/>
      <c r="D197" s="142" t="s">
        <v>231</v>
      </c>
      <c r="F197" s="143" t="s">
        <v>521</v>
      </c>
      <c r="I197" s="140"/>
      <c r="L197" s="28"/>
      <c r="M197" s="141"/>
      <c r="T197" s="52"/>
      <c r="AT197" s="13" t="s">
        <v>231</v>
      </c>
      <c r="AU197" s="13" t="s">
        <v>85</v>
      </c>
    </row>
    <row r="198" spans="2:65" s="1" customFormat="1" ht="16.5" customHeight="1" x14ac:dyDescent="0.2">
      <c r="B198" s="123"/>
      <c r="C198" s="151" t="s">
        <v>376</v>
      </c>
      <c r="D198" s="151" t="s">
        <v>277</v>
      </c>
      <c r="E198" s="152" t="s">
        <v>383</v>
      </c>
      <c r="F198" s="153" t="s">
        <v>384</v>
      </c>
      <c r="G198" s="154" t="s">
        <v>355</v>
      </c>
      <c r="H198" s="155">
        <v>0.91800000000000004</v>
      </c>
      <c r="I198" s="156"/>
      <c r="J198" s="157">
        <f>ROUND(I198*H198,2)</f>
        <v>0</v>
      </c>
      <c r="K198" s="158"/>
      <c r="L198" s="159"/>
      <c r="M198" s="160" t="s">
        <v>1</v>
      </c>
      <c r="N198" s="161" t="s">
        <v>42</v>
      </c>
      <c r="P198" s="134">
        <f>O198*H198</f>
        <v>0</v>
      </c>
      <c r="Q198" s="134">
        <v>1.7000000000000001E-4</v>
      </c>
      <c r="R198" s="134">
        <f>Q198*H198</f>
        <v>1.5606000000000002E-4</v>
      </c>
      <c r="S198" s="134">
        <v>0</v>
      </c>
      <c r="T198" s="135">
        <f>S198*H198</f>
        <v>0</v>
      </c>
      <c r="AR198" s="136" t="s">
        <v>280</v>
      </c>
      <c r="AT198" s="136" t="s">
        <v>277</v>
      </c>
      <c r="AU198" s="136" t="s">
        <v>85</v>
      </c>
      <c r="AY198" s="13" t="s">
        <v>222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13" t="s">
        <v>85</v>
      </c>
      <c r="BK198" s="137">
        <f>ROUND(I198*H198,2)</f>
        <v>0</v>
      </c>
      <c r="BL198" s="13" t="s">
        <v>266</v>
      </c>
      <c r="BM198" s="136" t="s">
        <v>1001</v>
      </c>
    </row>
    <row r="199" spans="2:65" s="1" customFormat="1" x14ac:dyDescent="0.2">
      <c r="B199" s="28"/>
      <c r="D199" s="138" t="s">
        <v>229</v>
      </c>
      <c r="F199" s="139" t="s">
        <v>384</v>
      </c>
      <c r="I199" s="140"/>
      <c r="L199" s="28"/>
      <c r="M199" s="141"/>
      <c r="T199" s="52"/>
      <c r="AT199" s="13" t="s">
        <v>229</v>
      </c>
      <c r="AU199" s="13" t="s">
        <v>85</v>
      </c>
    </row>
    <row r="200" spans="2:65" s="11" customFormat="1" x14ac:dyDescent="0.2">
      <c r="B200" s="144"/>
      <c r="D200" s="138" t="s">
        <v>252</v>
      </c>
      <c r="F200" s="145" t="s">
        <v>573</v>
      </c>
      <c r="H200" s="146">
        <v>0.91800000000000004</v>
      </c>
      <c r="I200" s="147"/>
      <c r="L200" s="144"/>
      <c r="M200" s="148"/>
      <c r="T200" s="149"/>
      <c r="AT200" s="150" t="s">
        <v>252</v>
      </c>
      <c r="AU200" s="150" t="s">
        <v>85</v>
      </c>
      <c r="AV200" s="11" t="s">
        <v>87</v>
      </c>
      <c r="AW200" s="11" t="s">
        <v>3</v>
      </c>
      <c r="AX200" s="11" t="s">
        <v>85</v>
      </c>
      <c r="AY200" s="150" t="s">
        <v>222</v>
      </c>
    </row>
    <row r="201" spans="2:65" s="1" customFormat="1" ht="24.2" customHeight="1" x14ac:dyDescent="0.2">
      <c r="B201" s="123"/>
      <c r="C201" s="124" t="s">
        <v>382</v>
      </c>
      <c r="D201" s="124" t="s">
        <v>223</v>
      </c>
      <c r="E201" s="125" t="s">
        <v>388</v>
      </c>
      <c r="F201" s="126" t="s">
        <v>389</v>
      </c>
      <c r="G201" s="127" t="s">
        <v>313</v>
      </c>
      <c r="H201" s="162"/>
      <c r="I201" s="129"/>
      <c r="J201" s="130">
        <f>ROUND(I201*H201,2)</f>
        <v>0</v>
      </c>
      <c r="K201" s="131"/>
      <c r="L201" s="28"/>
      <c r="M201" s="132" t="s">
        <v>1</v>
      </c>
      <c r="N201" s="133" t="s">
        <v>42</v>
      </c>
      <c r="P201" s="134">
        <f>O201*H201</f>
        <v>0</v>
      </c>
      <c r="Q201" s="134">
        <v>0</v>
      </c>
      <c r="R201" s="134">
        <f>Q201*H201</f>
        <v>0</v>
      </c>
      <c r="S201" s="134">
        <v>0</v>
      </c>
      <c r="T201" s="135">
        <f>S201*H201</f>
        <v>0</v>
      </c>
      <c r="AR201" s="136" t="s">
        <v>266</v>
      </c>
      <c r="AT201" s="136" t="s">
        <v>223</v>
      </c>
      <c r="AU201" s="136" t="s">
        <v>85</v>
      </c>
      <c r="AY201" s="13" t="s">
        <v>222</v>
      </c>
      <c r="BE201" s="137">
        <f>IF(N201="základní",J201,0)</f>
        <v>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13" t="s">
        <v>85</v>
      </c>
      <c r="BK201" s="137">
        <f>ROUND(I201*H201,2)</f>
        <v>0</v>
      </c>
      <c r="BL201" s="13" t="s">
        <v>266</v>
      </c>
      <c r="BM201" s="136" t="s">
        <v>1002</v>
      </c>
    </row>
    <row r="202" spans="2:65" s="1" customFormat="1" ht="29.25" x14ac:dyDescent="0.2">
      <c r="B202" s="28"/>
      <c r="D202" s="138" t="s">
        <v>229</v>
      </c>
      <c r="F202" s="139" t="s">
        <v>391</v>
      </c>
      <c r="I202" s="140"/>
      <c r="L202" s="28"/>
      <c r="M202" s="141"/>
      <c r="T202" s="52"/>
      <c r="AT202" s="13" t="s">
        <v>229</v>
      </c>
      <c r="AU202" s="13" t="s">
        <v>85</v>
      </c>
    </row>
    <row r="203" spans="2:65" s="1" customFormat="1" x14ac:dyDescent="0.2">
      <c r="B203" s="28"/>
      <c r="D203" s="142" t="s">
        <v>231</v>
      </c>
      <c r="F203" s="143" t="s">
        <v>525</v>
      </c>
      <c r="I203" s="140"/>
      <c r="L203" s="28"/>
      <c r="M203" s="141"/>
      <c r="T203" s="52"/>
      <c r="AT203" s="13" t="s">
        <v>231</v>
      </c>
      <c r="AU203" s="13" t="s">
        <v>85</v>
      </c>
    </row>
    <row r="204" spans="2:65" s="10" customFormat="1" ht="25.9" customHeight="1" x14ac:dyDescent="0.2">
      <c r="B204" s="113"/>
      <c r="D204" s="114" t="s">
        <v>76</v>
      </c>
      <c r="E204" s="115" t="s">
        <v>393</v>
      </c>
      <c r="F204" s="115" t="s">
        <v>394</v>
      </c>
      <c r="I204" s="116"/>
      <c r="J204" s="117">
        <f>BK204</f>
        <v>0</v>
      </c>
      <c r="L204" s="113"/>
      <c r="M204" s="118"/>
      <c r="P204" s="119">
        <f>SUM(P205:P214)</f>
        <v>0</v>
      </c>
      <c r="R204" s="119">
        <f>SUM(R205:R214)</f>
        <v>5.082000000000001E-4</v>
      </c>
      <c r="T204" s="120">
        <f>SUM(T205:T214)</f>
        <v>0</v>
      </c>
      <c r="AR204" s="114" t="s">
        <v>87</v>
      </c>
      <c r="AT204" s="121" t="s">
        <v>76</v>
      </c>
      <c r="AU204" s="121" t="s">
        <v>77</v>
      </c>
      <c r="AY204" s="114" t="s">
        <v>222</v>
      </c>
      <c r="BK204" s="122">
        <f>SUM(BK205:BK214)</f>
        <v>0</v>
      </c>
    </row>
    <row r="205" spans="2:65" s="1" customFormat="1" ht="24.2" customHeight="1" x14ac:dyDescent="0.2">
      <c r="B205" s="123"/>
      <c r="C205" s="124" t="s">
        <v>387</v>
      </c>
      <c r="D205" s="124" t="s">
        <v>223</v>
      </c>
      <c r="E205" s="125" t="s">
        <v>396</v>
      </c>
      <c r="F205" s="126" t="s">
        <v>397</v>
      </c>
      <c r="G205" s="127" t="s">
        <v>226</v>
      </c>
      <c r="H205" s="128">
        <v>1.21</v>
      </c>
      <c r="I205" s="129"/>
      <c r="J205" s="130">
        <f>ROUND(I205*H205,2)</f>
        <v>0</v>
      </c>
      <c r="K205" s="131"/>
      <c r="L205" s="28"/>
      <c r="M205" s="132" t="s">
        <v>1</v>
      </c>
      <c r="N205" s="133" t="s">
        <v>42</v>
      </c>
      <c r="P205" s="134">
        <f>O205*H205</f>
        <v>0</v>
      </c>
      <c r="Q205" s="134">
        <v>8.0000000000000007E-5</v>
      </c>
      <c r="R205" s="134">
        <f>Q205*H205</f>
        <v>9.6800000000000008E-5</v>
      </c>
      <c r="S205" s="134">
        <v>0</v>
      </c>
      <c r="T205" s="135">
        <f>S205*H205</f>
        <v>0</v>
      </c>
      <c r="AR205" s="136" t="s">
        <v>266</v>
      </c>
      <c r="AT205" s="136" t="s">
        <v>223</v>
      </c>
      <c r="AU205" s="136" t="s">
        <v>85</v>
      </c>
      <c r="AY205" s="13" t="s">
        <v>222</v>
      </c>
      <c r="BE205" s="137">
        <f>IF(N205="základní",J205,0)</f>
        <v>0</v>
      </c>
      <c r="BF205" s="137">
        <f>IF(N205="snížená",J205,0)</f>
        <v>0</v>
      </c>
      <c r="BG205" s="137">
        <f>IF(N205="zákl. přenesená",J205,0)</f>
        <v>0</v>
      </c>
      <c r="BH205" s="137">
        <f>IF(N205="sníž. přenesená",J205,0)</f>
        <v>0</v>
      </c>
      <c r="BI205" s="137">
        <f>IF(N205="nulová",J205,0)</f>
        <v>0</v>
      </c>
      <c r="BJ205" s="13" t="s">
        <v>85</v>
      </c>
      <c r="BK205" s="137">
        <f>ROUND(I205*H205,2)</f>
        <v>0</v>
      </c>
      <c r="BL205" s="13" t="s">
        <v>266</v>
      </c>
      <c r="BM205" s="136" t="s">
        <v>1003</v>
      </c>
    </row>
    <row r="206" spans="2:65" s="1" customFormat="1" ht="19.5" x14ac:dyDescent="0.2">
      <c r="B206" s="28"/>
      <c r="D206" s="138" t="s">
        <v>229</v>
      </c>
      <c r="F206" s="139" t="s">
        <v>399</v>
      </c>
      <c r="I206" s="140"/>
      <c r="L206" s="28"/>
      <c r="M206" s="141"/>
      <c r="T206" s="52"/>
      <c r="AT206" s="13" t="s">
        <v>229</v>
      </c>
      <c r="AU206" s="13" t="s">
        <v>85</v>
      </c>
    </row>
    <row r="207" spans="2:65" s="1" customFormat="1" x14ac:dyDescent="0.2">
      <c r="B207" s="28"/>
      <c r="D207" s="142" t="s">
        <v>231</v>
      </c>
      <c r="F207" s="143" t="s">
        <v>617</v>
      </c>
      <c r="I207" s="140"/>
      <c r="L207" s="28"/>
      <c r="M207" s="141"/>
      <c r="T207" s="52"/>
      <c r="AT207" s="13" t="s">
        <v>231</v>
      </c>
      <c r="AU207" s="13" t="s">
        <v>85</v>
      </c>
    </row>
    <row r="208" spans="2:65" s="11" customFormat="1" x14ac:dyDescent="0.2">
      <c r="B208" s="144"/>
      <c r="D208" s="138" t="s">
        <v>252</v>
      </c>
      <c r="E208" s="150" t="s">
        <v>1</v>
      </c>
      <c r="F208" s="145" t="s">
        <v>401</v>
      </c>
      <c r="H208" s="146">
        <v>1.21</v>
      </c>
      <c r="I208" s="147"/>
      <c r="L208" s="144"/>
      <c r="M208" s="148"/>
      <c r="T208" s="149"/>
      <c r="AT208" s="150" t="s">
        <v>252</v>
      </c>
      <c r="AU208" s="150" t="s">
        <v>85</v>
      </c>
      <c r="AV208" s="11" t="s">
        <v>87</v>
      </c>
      <c r="AW208" s="11" t="s">
        <v>32</v>
      </c>
      <c r="AX208" s="11" t="s">
        <v>85</v>
      </c>
      <c r="AY208" s="150" t="s">
        <v>222</v>
      </c>
    </row>
    <row r="209" spans="2:65" s="1" customFormat="1" ht="24.2" customHeight="1" x14ac:dyDescent="0.2">
      <c r="B209" s="123"/>
      <c r="C209" s="124" t="s">
        <v>395</v>
      </c>
      <c r="D209" s="124" t="s">
        <v>223</v>
      </c>
      <c r="E209" s="125" t="s">
        <v>403</v>
      </c>
      <c r="F209" s="126" t="s">
        <v>404</v>
      </c>
      <c r="G209" s="127" t="s">
        <v>226</v>
      </c>
      <c r="H209" s="128">
        <v>1.21</v>
      </c>
      <c r="I209" s="129"/>
      <c r="J209" s="130">
        <f>ROUND(I209*H209,2)</f>
        <v>0</v>
      </c>
      <c r="K209" s="131"/>
      <c r="L209" s="28"/>
      <c r="M209" s="132" t="s">
        <v>1</v>
      </c>
      <c r="N209" s="133" t="s">
        <v>42</v>
      </c>
      <c r="P209" s="134">
        <f>O209*H209</f>
        <v>0</v>
      </c>
      <c r="Q209" s="134">
        <v>1.7000000000000001E-4</v>
      </c>
      <c r="R209" s="134">
        <f>Q209*H209</f>
        <v>2.0570000000000001E-4</v>
      </c>
      <c r="S209" s="134">
        <v>0</v>
      </c>
      <c r="T209" s="135">
        <f>S209*H209</f>
        <v>0</v>
      </c>
      <c r="AR209" s="136" t="s">
        <v>266</v>
      </c>
      <c r="AT209" s="136" t="s">
        <v>223</v>
      </c>
      <c r="AU209" s="136" t="s">
        <v>85</v>
      </c>
      <c r="AY209" s="13" t="s">
        <v>222</v>
      </c>
      <c r="BE209" s="137">
        <f>IF(N209="základní",J209,0)</f>
        <v>0</v>
      </c>
      <c r="BF209" s="137">
        <f>IF(N209="snížená",J209,0)</f>
        <v>0</v>
      </c>
      <c r="BG209" s="137">
        <f>IF(N209="zákl. přenesená",J209,0)</f>
        <v>0</v>
      </c>
      <c r="BH209" s="137">
        <f>IF(N209="sníž. přenesená",J209,0)</f>
        <v>0</v>
      </c>
      <c r="BI209" s="137">
        <f>IF(N209="nulová",J209,0)</f>
        <v>0</v>
      </c>
      <c r="BJ209" s="13" t="s">
        <v>85</v>
      </c>
      <c r="BK209" s="137">
        <f>ROUND(I209*H209,2)</f>
        <v>0</v>
      </c>
      <c r="BL209" s="13" t="s">
        <v>266</v>
      </c>
      <c r="BM209" s="136" t="s">
        <v>1004</v>
      </c>
    </row>
    <row r="210" spans="2:65" s="1" customFormat="1" x14ac:dyDescent="0.2">
      <c r="B210" s="28"/>
      <c r="D210" s="138" t="s">
        <v>229</v>
      </c>
      <c r="F210" s="139" t="s">
        <v>406</v>
      </c>
      <c r="I210" s="140"/>
      <c r="L210" s="28"/>
      <c r="M210" s="141"/>
      <c r="T210" s="52"/>
      <c r="AT210" s="13" t="s">
        <v>229</v>
      </c>
      <c r="AU210" s="13" t="s">
        <v>85</v>
      </c>
    </row>
    <row r="211" spans="2:65" s="1" customFormat="1" x14ac:dyDescent="0.2">
      <c r="B211" s="28"/>
      <c r="D211" s="142" t="s">
        <v>231</v>
      </c>
      <c r="F211" s="143" t="s">
        <v>619</v>
      </c>
      <c r="I211" s="140"/>
      <c r="L211" s="28"/>
      <c r="M211" s="141"/>
      <c r="T211" s="52"/>
      <c r="AT211" s="13" t="s">
        <v>231</v>
      </c>
      <c r="AU211" s="13" t="s">
        <v>85</v>
      </c>
    </row>
    <row r="212" spans="2:65" s="1" customFormat="1" ht="24.2" customHeight="1" x14ac:dyDescent="0.2">
      <c r="B212" s="123"/>
      <c r="C212" s="124" t="s">
        <v>402</v>
      </c>
      <c r="D212" s="124" t="s">
        <v>223</v>
      </c>
      <c r="E212" s="125" t="s">
        <v>409</v>
      </c>
      <c r="F212" s="126" t="s">
        <v>410</v>
      </c>
      <c r="G212" s="127" t="s">
        <v>226</v>
      </c>
      <c r="H212" s="128">
        <v>1.21</v>
      </c>
      <c r="I212" s="129"/>
      <c r="J212" s="130">
        <f>ROUND(I212*H212,2)</f>
        <v>0</v>
      </c>
      <c r="K212" s="131"/>
      <c r="L212" s="28"/>
      <c r="M212" s="132" t="s">
        <v>1</v>
      </c>
      <c r="N212" s="133" t="s">
        <v>42</v>
      </c>
      <c r="P212" s="134">
        <f>O212*H212</f>
        <v>0</v>
      </c>
      <c r="Q212" s="134">
        <v>1.7000000000000001E-4</v>
      </c>
      <c r="R212" s="134">
        <f>Q212*H212</f>
        <v>2.0570000000000001E-4</v>
      </c>
      <c r="S212" s="134">
        <v>0</v>
      </c>
      <c r="T212" s="135">
        <f>S212*H212</f>
        <v>0</v>
      </c>
      <c r="AR212" s="136" t="s">
        <v>266</v>
      </c>
      <c r="AT212" s="136" t="s">
        <v>223</v>
      </c>
      <c r="AU212" s="136" t="s">
        <v>85</v>
      </c>
      <c r="AY212" s="13" t="s">
        <v>222</v>
      </c>
      <c r="BE212" s="137">
        <f>IF(N212="základní",J212,0)</f>
        <v>0</v>
      </c>
      <c r="BF212" s="137">
        <f>IF(N212="snížená",J212,0)</f>
        <v>0</v>
      </c>
      <c r="BG212" s="137">
        <f>IF(N212="zákl. přenesená",J212,0)</f>
        <v>0</v>
      </c>
      <c r="BH212" s="137">
        <f>IF(N212="sníž. přenesená",J212,0)</f>
        <v>0</v>
      </c>
      <c r="BI212" s="137">
        <f>IF(N212="nulová",J212,0)</f>
        <v>0</v>
      </c>
      <c r="BJ212" s="13" t="s">
        <v>85</v>
      </c>
      <c r="BK212" s="137">
        <f>ROUND(I212*H212,2)</f>
        <v>0</v>
      </c>
      <c r="BL212" s="13" t="s">
        <v>266</v>
      </c>
      <c r="BM212" s="136" t="s">
        <v>1005</v>
      </c>
    </row>
    <row r="213" spans="2:65" s="1" customFormat="1" ht="19.5" x14ac:dyDescent="0.2">
      <c r="B213" s="28"/>
      <c r="D213" s="138" t="s">
        <v>229</v>
      </c>
      <c r="F213" s="139" t="s">
        <v>412</v>
      </c>
      <c r="I213" s="140"/>
      <c r="L213" s="28"/>
      <c r="M213" s="141"/>
      <c r="T213" s="52"/>
      <c r="AT213" s="13" t="s">
        <v>229</v>
      </c>
      <c r="AU213" s="13" t="s">
        <v>85</v>
      </c>
    </row>
    <row r="214" spans="2:65" s="1" customFormat="1" x14ac:dyDescent="0.2">
      <c r="B214" s="28"/>
      <c r="D214" s="142" t="s">
        <v>231</v>
      </c>
      <c r="F214" s="143" t="s">
        <v>621</v>
      </c>
      <c r="I214" s="140"/>
      <c r="L214" s="28"/>
      <c r="M214" s="141"/>
      <c r="T214" s="52"/>
      <c r="AT214" s="13" t="s">
        <v>231</v>
      </c>
      <c r="AU214" s="13" t="s">
        <v>85</v>
      </c>
    </row>
    <row r="215" spans="2:65" s="10" customFormat="1" ht="25.9" customHeight="1" x14ac:dyDescent="0.2">
      <c r="B215" s="113"/>
      <c r="D215" s="114" t="s">
        <v>76</v>
      </c>
      <c r="E215" s="115" t="s">
        <v>414</v>
      </c>
      <c r="F215" s="115" t="s">
        <v>415</v>
      </c>
      <c r="I215" s="116"/>
      <c r="J215" s="117">
        <f>BK215</f>
        <v>0</v>
      </c>
      <c r="L215" s="113"/>
      <c r="M215" s="118"/>
      <c r="P215" s="119">
        <f>SUM(P216:P233)</f>
        <v>0</v>
      </c>
      <c r="R215" s="119">
        <f>SUM(R216:R233)</f>
        <v>0.14773020000000001</v>
      </c>
      <c r="T215" s="120">
        <f>SUM(T216:T233)</f>
        <v>2.7334799999999999E-2</v>
      </c>
      <c r="AR215" s="114" t="s">
        <v>87</v>
      </c>
      <c r="AT215" s="121" t="s">
        <v>76</v>
      </c>
      <c r="AU215" s="121" t="s">
        <v>77</v>
      </c>
      <c r="AY215" s="114" t="s">
        <v>222</v>
      </c>
      <c r="BK215" s="122">
        <f>SUM(BK216:BK233)</f>
        <v>0</v>
      </c>
    </row>
    <row r="216" spans="2:65" s="1" customFormat="1" ht="16.5" customHeight="1" x14ac:dyDescent="0.2">
      <c r="B216" s="123"/>
      <c r="C216" s="124" t="s">
        <v>408</v>
      </c>
      <c r="D216" s="124" t="s">
        <v>223</v>
      </c>
      <c r="E216" s="125" t="s">
        <v>416</v>
      </c>
      <c r="F216" s="126" t="s">
        <v>417</v>
      </c>
      <c r="G216" s="127" t="s">
        <v>226</v>
      </c>
      <c r="H216" s="128">
        <v>85.89</v>
      </c>
      <c r="I216" s="129"/>
      <c r="J216" s="130">
        <f>ROUND(I216*H216,2)</f>
        <v>0</v>
      </c>
      <c r="K216" s="131"/>
      <c r="L216" s="28"/>
      <c r="M216" s="132" t="s">
        <v>1</v>
      </c>
      <c r="N216" s="133" t="s">
        <v>42</v>
      </c>
      <c r="P216" s="134">
        <f>O216*H216</f>
        <v>0</v>
      </c>
      <c r="Q216" s="134">
        <v>1E-3</v>
      </c>
      <c r="R216" s="134">
        <f>Q216*H216</f>
        <v>8.5890000000000008E-2</v>
      </c>
      <c r="S216" s="134">
        <v>3.1E-4</v>
      </c>
      <c r="T216" s="135">
        <f>S216*H216</f>
        <v>2.6625900000000001E-2</v>
      </c>
      <c r="AR216" s="136" t="s">
        <v>266</v>
      </c>
      <c r="AT216" s="136" t="s">
        <v>223</v>
      </c>
      <c r="AU216" s="136" t="s">
        <v>85</v>
      </c>
      <c r="AY216" s="13" t="s">
        <v>222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13" t="s">
        <v>85</v>
      </c>
      <c r="BK216" s="137">
        <f>ROUND(I216*H216,2)</f>
        <v>0</v>
      </c>
      <c r="BL216" s="13" t="s">
        <v>266</v>
      </c>
      <c r="BM216" s="136" t="s">
        <v>1006</v>
      </c>
    </row>
    <row r="217" spans="2:65" s="1" customFormat="1" x14ac:dyDescent="0.2">
      <c r="B217" s="28"/>
      <c r="D217" s="138" t="s">
        <v>229</v>
      </c>
      <c r="F217" s="139" t="s">
        <v>419</v>
      </c>
      <c r="I217" s="140"/>
      <c r="L217" s="28"/>
      <c r="M217" s="141"/>
      <c r="T217" s="52"/>
      <c r="AT217" s="13" t="s">
        <v>229</v>
      </c>
      <c r="AU217" s="13" t="s">
        <v>85</v>
      </c>
    </row>
    <row r="218" spans="2:65" s="1" customFormat="1" x14ac:dyDescent="0.2">
      <c r="B218" s="28"/>
      <c r="D218" s="142" t="s">
        <v>231</v>
      </c>
      <c r="F218" s="143" t="s">
        <v>527</v>
      </c>
      <c r="I218" s="140"/>
      <c r="L218" s="28"/>
      <c r="M218" s="141"/>
      <c r="T218" s="52"/>
      <c r="AT218" s="13" t="s">
        <v>231</v>
      </c>
      <c r="AU218" s="13" t="s">
        <v>85</v>
      </c>
    </row>
    <row r="219" spans="2:65" s="1" customFormat="1" ht="24.2" customHeight="1" x14ac:dyDescent="0.2">
      <c r="B219" s="123"/>
      <c r="C219" s="124" t="s">
        <v>280</v>
      </c>
      <c r="D219" s="124" t="s">
        <v>223</v>
      </c>
      <c r="E219" s="125" t="s">
        <v>422</v>
      </c>
      <c r="F219" s="126" t="s">
        <v>423</v>
      </c>
      <c r="G219" s="127" t="s">
        <v>226</v>
      </c>
      <c r="H219" s="128">
        <v>85.89</v>
      </c>
      <c r="I219" s="129"/>
      <c r="J219" s="130">
        <f>ROUND(I219*H219,2)</f>
        <v>0</v>
      </c>
      <c r="K219" s="131"/>
      <c r="L219" s="28"/>
      <c r="M219" s="132" t="s">
        <v>1</v>
      </c>
      <c r="N219" s="133" t="s">
        <v>42</v>
      </c>
      <c r="P219" s="134">
        <f>O219*H219</f>
        <v>0</v>
      </c>
      <c r="Q219" s="134">
        <v>0</v>
      </c>
      <c r="R219" s="134">
        <f>Q219*H219</f>
        <v>0</v>
      </c>
      <c r="S219" s="134">
        <v>0</v>
      </c>
      <c r="T219" s="135">
        <f>S219*H219</f>
        <v>0</v>
      </c>
      <c r="AR219" s="136" t="s">
        <v>266</v>
      </c>
      <c r="AT219" s="136" t="s">
        <v>223</v>
      </c>
      <c r="AU219" s="136" t="s">
        <v>85</v>
      </c>
      <c r="AY219" s="13" t="s">
        <v>222</v>
      </c>
      <c r="BE219" s="137">
        <f>IF(N219="základní",J219,0)</f>
        <v>0</v>
      </c>
      <c r="BF219" s="137">
        <f>IF(N219="snížená",J219,0)</f>
        <v>0</v>
      </c>
      <c r="BG219" s="137">
        <f>IF(N219="zákl. přenesená",J219,0)</f>
        <v>0</v>
      </c>
      <c r="BH219" s="137">
        <f>IF(N219="sníž. přenesená",J219,0)</f>
        <v>0</v>
      </c>
      <c r="BI219" s="137">
        <f>IF(N219="nulová",J219,0)</f>
        <v>0</v>
      </c>
      <c r="BJ219" s="13" t="s">
        <v>85</v>
      </c>
      <c r="BK219" s="137">
        <f>ROUND(I219*H219,2)</f>
        <v>0</v>
      </c>
      <c r="BL219" s="13" t="s">
        <v>266</v>
      </c>
      <c r="BM219" s="136" t="s">
        <v>1007</v>
      </c>
    </row>
    <row r="220" spans="2:65" s="1" customFormat="1" ht="19.5" x14ac:dyDescent="0.2">
      <c r="B220" s="28"/>
      <c r="D220" s="138" t="s">
        <v>229</v>
      </c>
      <c r="F220" s="139" t="s">
        <v>425</v>
      </c>
      <c r="I220" s="140"/>
      <c r="L220" s="28"/>
      <c r="M220" s="141"/>
      <c r="T220" s="52"/>
      <c r="AT220" s="13" t="s">
        <v>229</v>
      </c>
      <c r="AU220" s="13" t="s">
        <v>85</v>
      </c>
    </row>
    <row r="221" spans="2:65" s="1" customFormat="1" x14ac:dyDescent="0.2">
      <c r="B221" s="28"/>
      <c r="D221" s="142" t="s">
        <v>231</v>
      </c>
      <c r="F221" s="143" t="s">
        <v>529</v>
      </c>
      <c r="I221" s="140"/>
      <c r="L221" s="28"/>
      <c r="M221" s="141"/>
      <c r="T221" s="52"/>
      <c r="AT221" s="13" t="s">
        <v>231</v>
      </c>
      <c r="AU221" s="13" t="s">
        <v>85</v>
      </c>
    </row>
    <row r="222" spans="2:65" s="1" customFormat="1" ht="16.5" customHeight="1" x14ac:dyDescent="0.2">
      <c r="B222" s="123"/>
      <c r="C222" s="124" t="s">
        <v>421</v>
      </c>
      <c r="D222" s="124" t="s">
        <v>223</v>
      </c>
      <c r="E222" s="125" t="s">
        <v>428</v>
      </c>
      <c r="F222" s="126" t="s">
        <v>429</v>
      </c>
      <c r="G222" s="127" t="s">
        <v>226</v>
      </c>
      <c r="H222" s="128">
        <v>23.63</v>
      </c>
      <c r="I222" s="129"/>
      <c r="J222" s="130">
        <f>ROUND(I222*H222,2)</f>
        <v>0</v>
      </c>
      <c r="K222" s="131"/>
      <c r="L222" s="28"/>
      <c r="M222" s="132" t="s">
        <v>1</v>
      </c>
      <c r="N222" s="133" t="s">
        <v>42</v>
      </c>
      <c r="P222" s="134">
        <f>O222*H222</f>
        <v>0</v>
      </c>
      <c r="Q222" s="134">
        <v>0</v>
      </c>
      <c r="R222" s="134">
        <f>Q222*H222</f>
        <v>0</v>
      </c>
      <c r="S222" s="134">
        <v>3.0000000000000001E-5</v>
      </c>
      <c r="T222" s="135">
        <f>S222*H222</f>
        <v>7.0889999999999994E-4</v>
      </c>
      <c r="AR222" s="136" t="s">
        <v>266</v>
      </c>
      <c r="AT222" s="136" t="s">
        <v>223</v>
      </c>
      <c r="AU222" s="136" t="s">
        <v>85</v>
      </c>
      <c r="AY222" s="13" t="s">
        <v>222</v>
      </c>
      <c r="BE222" s="137">
        <f>IF(N222="základní",J222,0)</f>
        <v>0</v>
      </c>
      <c r="BF222" s="137">
        <f>IF(N222="snížená",J222,0)</f>
        <v>0</v>
      </c>
      <c r="BG222" s="137">
        <f>IF(N222="zákl. přenesená",J222,0)</f>
        <v>0</v>
      </c>
      <c r="BH222" s="137">
        <f>IF(N222="sníž. přenesená",J222,0)</f>
        <v>0</v>
      </c>
      <c r="BI222" s="137">
        <f>IF(N222="nulová",J222,0)</f>
        <v>0</v>
      </c>
      <c r="BJ222" s="13" t="s">
        <v>85</v>
      </c>
      <c r="BK222" s="137">
        <f>ROUND(I222*H222,2)</f>
        <v>0</v>
      </c>
      <c r="BL222" s="13" t="s">
        <v>266</v>
      </c>
      <c r="BM222" s="136" t="s">
        <v>1008</v>
      </c>
    </row>
    <row r="223" spans="2:65" s="1" customFormat="1" ht="19.5" x14ac:dyDescent="0.2">
      <c r="B223" s="28"/>
      <c r="D223" s="138" t="s">
        <v>229</v>
      </c>
      <c r="F223" s="139" t="s">
        <v>431</v>
      </c>
      <c r="I223" s="140"/>
      <c r="L223" s="28"/>
      <c r="M223" s="141"/>
      <c r="T223" s="52"/>
      <c r="AT223" s="13" t="s">
        <v>229</v>
      </c>
      <c r="AU223" s="13" t="s">
        <v>85</v>
      </c>
    </row>
    <row r="224" spans="2:65" s="1" customFormat="1" x14ac:dyDescent="0.2">
      <c r="B224" s="28"/>
      <c r="D224" s="142" t="s">
        <v>231</v>
      </c>
      <c r="F224" s="143" t="s">
        <v>432</v>
      </c>
      <c r="I224" s="140"/>
      <c r="L224" s="28"/>
      <c r="M224" s="141"/>
      <c r="T224" s="52"/>
      <c r="AT224" s="13" t="s">
        <v>231</v>
      </c>
      <c r="AU224" s="13" t="s">
        <v>85</v>
      </c>
    </row>
    <row r="225" spans="2:65" s="1" customFormat="1" ht="16.5" customHeight="1" x14ac:dyDescent="0.2">
      <c r="B225" s="123"/>
      <c r="C225" s="151" t="s">
        <v>427</v>
      </c>
      <c r="D225" s="151" t="s">
        <v>277</v>
      </c>
      <c r="E225" s="152" t="s">
        <v>434</v>
      </c>
      <c r="F225" s="153" t="s">
        <v>435</v>
      </c>
      <c r="G225" s="154" t="s">
        <v>226</v>
      </c>
      <c r="H225" s="155">
        <v>24.812000000000001</v>
      </c>
      <c r="I225" s="156"/>
      <c r="J225" s="157">
        <f>ROUND(I225*H225,2)</f>
        <v>0</v>
      </c>
      <c r="K225" s="158"/>
      <c r="L225" s="159"/>
      <c r="M225" s="160" t="s">
        <v>1</v>
      </c>
      <c r="N225" s="161" t="s">
        <v>42</v>
      </c>
      <c r="P225" s="134">
        <f>O225*H225</f>
        <v>0</v>
      </c>
      <c r="Q225" s="134">
        <v>8.9999999999999998E-4</v>
      </c>
      <c r="R225" s="134">
        <f>Q225*H225</f>
        <v>2.2330800000000001E-2</v>
      </c>
      <c r="S225" s="134">
        <v>0</v>
      </c>
      <c r="T225" s="135">
        <f>S225*H225</f>
        <v>0</v>
      </c>
      <c r="AR225" s="136" t="s">
        <v>280</v>
      </c>
      <c r="AT225" s="136" t="s">
        <v>277</v>
      </c>
      <c r="AU225" s="136" t="s">
        <v>85</v>
      </c>
      <c r="AY225" s="13" t="s">
        <v>222</v>
      </c>
      <c r="BE225" s="137">
        <f>IF(N225="základní",J225,0)</f>
        <v>0</v>
      </c>
      <c r="BF225" s="137">
        <f>IF(N225="snížená",J225,0)</f>
        <v>0</v>
      </c>
      <c r="BG225" s="137">
        <f>IF(N225="zákl. přenesená",J225,0)</f>
        <v>0</v>
      </c>
      <c r="BH225" s="137">
        <f>IF(N225="sníž. přenesená",J225,0)</f>
        <v>0</v>
      </c>
      <c r="BI225" s="137">
        <f>IF(N225="nulová",J225,0)</f>
        <v>0</v>
      </c>
      <c r="BJ225" s="13" t="s">
        <v>85</v>
      </c>
      <c r="BK225" s="137">
        <f>ROUND(I225*H225,2)</f>
        <v>0</v>
      </c>
      <c r="BL225" s="13" t="s">
        <v>266</v>
      </c>
      <c r="BM225" s="136" t="s">
        <v>1009</v>
      </c>
    </row>
    <row r="226" spans="2:65" s="1" customFormat="1" x14ac:dyDescent="0.2">
      <c r="B226" s="28"/>
      <c r="D226" s="138" t="s">
        <v>229</v>
      </c>
      <c r="F226" s="139" t="s">
        <v>435</v>
      </c>
      <c r="I226" s="140"/>
      <c r="L226" s="28"/>
      <c r="M226" s="141"/>
      <c r="T226" s="52"/>
      <c r="AT226" s="13" t="s">
        <v>229</v>
      </c>
      <c r="AU226" s="13" t="s">
        <v>85</v>
      </c>
    </row>
    <row r="227" spans="2:65" s="11" customFormat="1" x14ac:dyDescent="0.2">
      <c r="B227" s="144"/>
      <c r="D227" s="138" t="s">
        <v>252</v>
      </c>
      <c r="F227" s="145" t="s">
        <v>1010</v>
      </c>
      <c r="H227" s="146">
        <v>24.812000000000001</v>
      </c>
      <c r="I227" s="147"/>
      <c r="L227" s="144"/>
      <c r="M227" s="148"/>
      <c r="T227" s="149"/>
      <c r="AT227" s="150" t="s">
        <v>252</v>
      </c>
      <c r="AU227" s="150" t="s">
        <v>85</v>
      </c>
      <c r="AV227" s="11" t="s">
        <v>87</v>
      </c>
      <c r="AW227" s="11" t="s">
        <v>3</v>
      </c>
      <c r="AX227" s="11" t="s">
        <v>85</v>
      </c>
      <c r="AY227" s="150" t="s">
        <v>222</v>
      </c>
    </row>
    <row r="228" spans="2:65" s="1" customFormat="1" ht="24.2" customHeight="1" x14ac:dyDescent="0.2">
      <c r="B228" s="123"/>
      <c r="C228" s="124" t="s">
        <v>433</v>
      </c>
      <c r="D228" s="124" t="s">
        <v>223</v>
      </c>
      <c r="E228" s="125" t="s">
        <v>439</v>
      </c>
      <c r="F228" s="126" t="s">
        <v>440</v>
      </c>
      <c r="G228" s="127" t="s">
        <v>226</v>
      </c>
      <c r="H228" s="128">
        <v>85.89</v>
      </c>
      <c r="I228" s="129"/>
      <c r="J228" s="130">
        <f>ROUND(I228*H228,2)</f>
        <v>0</v>
      </c>
      <c r="K228" s="131"/>
      <c r="L228" s="28"/>
      <c r="M228" s="132" t="s">
        <v>1</v>
      </c>
      <c r="N228" s="133" t="s">
        <v>42</v>
      </c>
      <c r="P228" s="134">
        <f>O228*H228</f>
        <v>0</v>
      </c>
      <c r="Q228" s="134">
        <v>2.0000000000000001E-4</v>
      </c>
      <c r="R228" s="134">
        <f>Q228*H228</f>
        <v>1.7178000000000002E-2</v>
      </c>
      <c r="S228" s="134">
        <v>0</v>
      </c>
      <c r="T228" s="135">
        <f>S228*H228</f>
        <v>0</v>
      </c>
      <c r="AR228" s="136" t="s">
        <v>266</v>
      </c>
      <c r="AT228" s="136" t="s">
        <v>223</v>
      </c>
      <c r="AU228" s="136" t="s">
        <v>85</v>
      </c>
      <c r="AY228" s="13" t="s">
        <v>222</v>
      </c>
      <c r="BE228" s="137">
        <f>IF(N228="základní",J228,0)</f>
        <v>0</v>
      </c>
      <c r="BF228" s="137">
        <f>IF(N228="snížená",J228,0)</f>
        <v>0</v>
      </c>
      <c r="BG228" s="137">
        <f>IF(N228="zákl. přenesená",J228,0)</f>
        <v>0</v>
      </c>
      <c r="BH228" s="137">
        <f>IF(N228="sníž. přenesená",J228,0)</f>
        <v>0</v>
      </c>
      <c r="BI228" s="137">
        <f>IF(N228="nulová",J228,0)</f>
        <v>0</v>
      </c>
      <c r="BJ228" s="13" t="s">
        <v>85</v>
      </c>
      <c r="BK228" s="137">
        <f>ROUND(I228*H228,2)</f>
        <v>0</v>
      </c>
      <c r="BL228" s="13" t="s">
        <v>266</v>
      </c>
      <c r="BM228" s="136" t="s">
        <v>1011</v>
      </c>
    </row>
    <row r="229" spans="2:65" s="1" customFormat="1" ht="19.5" x14ac:dyDescent="0.2">
      <c r="B229" s="28"/>
      <c r="D229" s="138" t="s">
        <v>229</v>
      </c>
      <c r="F229" s="139" t="s">
        <v>442</v>
      </c>
      <c r="I229" s="140"/>
      <c r="L229" s="28"/>
      <c r="M229" s="141"/>
      <c r="T229" s="52"/>
      <c r="AT229" s="13" t="s">
        <v>229</v>
      </c>
      <c r="AU229" s="13" t="s">
        <v>85</v>
      </c>
    </row>
    <row r="230" spans="2:65" s="1" customFormat="1" x14ac:dyDescent="0.2">
      <c r="B230" s="28"/>
      <c r="D230" s="142" t="s">
        <v>231</v>
      </c>
      <c r="F230" s="143" t="s">
        <v>534</v>
      </c>
      <c r="I230" s="140"/>
      <c r="L230" s="28"/>
      <c r="M230" s="141"/>
      <c r="T230" s="52"/>
      <c r="AT230" s="13" t="s">
        <v>231</v>
      </c>
      <c r="AU230" s="13" t="s">
        <v>85</v>
      </c>
    </row>
    <row r="231" spans="2:65" s="1" customFormat="1" ht="33" customHeight="1" x14ac:dyDescent="0.2">
      <c r="B231" s="123"/>
      <c r="C231" s="124" t="s">
        <v>438</v>
      </c>
      <c r="D231" s="124" t="s">
        <v>223</v>
      </c>
      <c r="E231" s="125" t="s">
        <v>445</v>
      </c>
      <c r="F231" s="126" t="s">
        <v>446</v>
      </c>
      <c r="G231" s="127" t="s">
        <v>226</v>
      </c>
      <c r="H231" s="128">
        <v>85.89</v>
      </c>
      <c r="I231" s="129"/>
      <c r="J231" s="130">
        <f>ROUND(I231*H231,2)</f>
        <v>0</v>
      </c>
      <c r="K231" s="131"/>
      <c r="L231" s="28"/>
      <c r="M231" s="132" t="s">
        <v>1</v>
      </c>
      <c r="N231" s="133" t="s">
        <v>42</v>
      </c>
      <c r="P231" s="134">
        <f>O231*H231</f>
        <v>0</v>
      </c>
      <c r="Q231" s="134">
        <v>2.5999999999999998E-4</v>
      </c>
      <c r="R231" s="134">
        <f>Q231*H231</f>
        <v>2.2331399999999998E-2</v>
      </c>
      <c r="S231" s="134">
        <v>0</v>
      </c>
      <c r="T231" s="135">
        <f>S231*H231</f>
        <v>0</v>
      </c>
      <c r="AR231" s="136" t="s">
        <v>266</v>
      </c>
      <c r="AT231" s="136" t="s">
        <v>223</v>
      </c>
      <c r="AU231" s="136" t="s">
        <v>85</v>
      </c>
      <c r="AY231" s="13" t="s">
        <v>222</v>
      </c>
      <c r="BE231" s="137">
        <f>IF(N231="základní",J231,0)</f>
        <v>0</v>
      </c>
      <c r="BF231" s="137">
        <f>IF(N231="snížená",J231,0)</f>
        <v>0</v>
      </c>
      <c r="BG231" s="137">
        <f>IF(N231="zákl. přenesená",J231,0)</f>
        <v>0</v>
      </c>
      <c r="BH231" s="137">
        <f>IF(N231="sníž. přenesená",J231,0)</f>
        <v>0</v>
      </c>
      <c r="BI231" s="137">
        <f>IF(N231="nulová",J231,0)</f>
        <v>0</v>
      </c>
      <c r="BJ231" s="13" t="s">
        <v>85</v>
      </c>
      <c r="BK231" s="137">
        <f>ROUND(I231*H231,2)</f>
        <v>0</v>
      </c>
      <c r="BL231" s="13" t="s">
        <v>266</v>
      </c>
      <c r="BM231" s="136" t="s">
        <v>1012</v>
      </c>
    </row>
    <row r="232" spans="2:65" s="1" customFormat="1" ht="29.25" x14ac:dyDescent="0.2">
      <c r="B232" s="28"/>
      <c r="D232" s="138" t="s">
        <v>229</v>
      </c>
      <c r="F232" s="139" t="s">
        <v>448</v>
      </c>
      <c r="I232" s="140"/>
      <c r="L232" s="28"/>
      <c r="M232" s="141"/>
      <c r="T232" s="52"/>
      <c r="AT232" s="13" t="s">
        <v>229</v>
      </c>
      <c r="AU232" s="13" t="s">
        <v>85</v>
      </c>
    </row>
    <row r="233" spans="2:65" s="1" customFormat="1" x14ac:dyDescent="0.2">
      <c r="B233" s="28"/>
      <c r="D233" s="142" t="s">
        <v>231</v>
      </c>
      <c r="F233" s="143" t="s">
        <v>536</v>
      </c>
      <c r="I233" s="140"/>
      <c r="L233" s="28"/>
      <c r="M233" s="163"/>
      <c r="N233" s="164"/>
      <c r="O233" s="164"/>
      <c r="P233" s="164"/>
      <c r="Q233" s="164"/>
      <c r="R233" s="164"/>
      <c r="S233" s="164"/>
      <c r="T233" s="165"/>
      <c r="AT233" s="13" t="s">
        <v>231</v>
      </c>
      <c r="AU233" s="13" t="s">
        <v>85</v>
      </c>
    </row>
    <row r="234" spans="2:65" s="1" customFormat="1" ht="6.95" customHeight="1" x14ac:dyDescent="0.2">
      <c r="B234" s="40"/>
      <c r="C234" s="41"/>
      <c r="D234" s="41"/>
      <c r="E234" s="41"/>
      <c r="F234" s="41"/>
      <c r="G234" s="41"/>
      <c r="H234" s="41"/>
      <c r="I234" s="41"/>
      <c r="J234" s="41"/>
      <c r="K234" s="41"/>
      <c r="L234" s="28"/>
    </row>
  </sheetData>
  <autoFilter ref="C121:K233" xr:uid="{00000000-0009-0000-0000-00000E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E00-000000000000}"/>
    <hyperlink ref="F130" r:id="rId2" xr:uid="{00000000-0004-0000-0E00-000001000000}"/>
    <hyperlink ref="F133" r:id="rId3" xr:uid="{00000000-0004-0000-0E00-000002000000}"/>
    <hyperlink ref="F136" r:id="rId4" xr:uid="{00000000-0004-0000-0E00-000003000000}"/>
    <hyperlink ref="F139" r:id="rId5" xr:uid="{00000000-0004-0000-0E00-000004000000}"/>
    <hyperlink ref="F143" r:id="rId6" xr:uid="{00000000-0004-0000-0E00-000005000000}"/>
    <hyperlink ref="F146" r:id="rId7" xr:uid="{00000000-0004-0000-0E00-000006000000}"/>
    <hyperlink ref="F151" r:id="rId8" xr:uid="{00000000-0004-0000-0E00-000007000000}"/>
    <hyperlink ref="F158" r:id="rId9" xr:uid="{00000000-0004-0000-0E00-000008000000}"/>
    <hyperlink ref="F163" r:id="rId10" xr:uid="{00000000-0004-0000-0E00-000009000000}"/>
    <hyperlink ref="F167" r:id="rId11" xr:uid="{00000000-0004-0000-0E00-00000A000000}"/>
    <hyperlink ref="F170" r:id="rId12" xr:uid="{00000000-0004-0000-0E00-00000B000000}"/>
    <hyperlink ref="F173" r:id="rId13" xr:uid="{00000000-0004-0000-0E00-00000C000000}"/>
    <hyperlink ref="F176" r:id="rId14" xr:uid="{00000000-0004-0000-0E00-00000D000000}"/>
    <hyperlink ref="F179" r:id="rId15" xr:uid="{00000000-0004-0000-0E00-00000E000000}"/>
    <hyperlink ref="F185" r:id="rId16" xr:uid="{00000000-0004-0000-0E00-00000F000000}"/>
    <hyperlink ref="F188" r:id="rId17" xr:uid="{00000000-0004-0000-0E00-000010000000}"/>
    <hyperlink ref="F191" r:id="rId18" xr:uid="{00000000-0004-0000-0E00-000011000000}"/>
    <hyperlink ref="F197" r:id="rId19" xr:uid="{00000000-0004-0000-0E00-000012000000}"/>
    <hyperlink ref="F203" r:id="rId20" xr:uid="{00000000-0004-0000-0E00-000013000000}"/>
    <hyperlink ref="F207" r:id="rId21" xr:uid="{00000000-0004-0000-0E00-000014000000}"/>
    <hyperlink ref="F211" r:id="rId22" xr:uid="{00000000-0004-0000-0E00-000015000000}"/>
    <hyperlink ref="F214" r:id="rId23" xr:uid="{00000000-0004-0000-0E00-000016000000}"/>
    <hyperlink ref="F218" r:id="rId24" xr:uid="{00000000-0004-0000-0E00-000017000000}"/>
    <hyperlink ref="F221" r:id="rId25" xr:uid="{00000000-0004-0000-0E00-000018000000}"/>
    <hyperlink ref="F224" r:id="rId26" xr:uid="{00000000-0004-0000-0E00-000019000000}"/>
    <hyperlink ref="F230" r:id="rId27" xr:uid="{00000000-0004-0000-0E00-00001A000000}"/>
    <hyperlink ref="F233" r:id="rId28" xr:uid="{00000000-0004-0000-0E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238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129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1013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ROUND((SUM(BE122:BE237)),  2)</f>
        <v>0</v>
      </c>
      <c r="I33" s="88">
        <v>0.21</v>
      </c>
      <c r="J33" s="87">
        <f>ROUND(((SUM(BE122:BE237))*I33),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ROUND((SUM(BF122:BF237)),  2)</f>
        <v>0</v>
      </c>
      <c r="I34" s="88">
        <v>0.12</v>
      </c>
      <c r="J34" s="87">
        <f>ROUND(((SUM(BF122:BF237))*I34),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ROUND((SUM(BG122:BG237)),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ROUND((SUM(BH122:BH237)),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ROUND((SUM(BI122:BI237)),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302 - Místnost č.302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J127</f>
        <v>0</v>
      </c>
      <c r="L98" s="100"/>
    </row>
    <row r="99" spans="2:12" s="8" customFormat="1" ht="24.95" customHeight="1" x14ac:dyDescent="0.2">
      <c r="B99" s="100"/>
      <c r="D99" s="101" t="s">
        <v>203</v>
      </c>
      <c r="E99" s="102"/>
      <c r="F99" s="102"/>
      <c r="G99" s="102"/>
      <c r="H99" s="102"/>
      <c r="I99" s="102"/>
      <c r="J99" s="103">
        <f>J141</f>
        <v>0</v>
      </c>
      <c r="L99" s="100"/>
    </row>
    <row r="100" spans="2:12" s="8" customFormat="1" ht="24.95" customHeight="1" x14ac:dyDescent="0.2">
      <c r="B100" s="100"/>
      <c r="D100" s="101" t="s">
        <v>204</v>
      </c>
      <c r="E100" s="102"/>
      <c r="F100" s="102"/>
      <c r="G100" s="102"/>
      <c r="H100" s="102"/>
      <c r="I100" s="102"/>
      <c r="J100" s="103">
        <f>J168</f>
        <v>0</v>
      </c>
      <c r="L100" s="100"/>
    </row>
    <row r="101" spans="2:12" s="8" customFormat="1" ht="24.95" customHeight="1" x14ac:dyDescent="0.2">
      <c r="B101" s="100"/>
      <c r="D101" s="101" t="s">
        <v>205</v>
      </c>
      <c r="E101" s="102"/>
      <c r="F101" s="102"/>
      <c r="G101" s="102"/>
      <c r="H101" s="102"/>
      <c r="I101" s="102"/>
      <c r="J101" s="103">
        <f>J208</f>
        <v>0</v>
      </c>
      <c r="L101" s="100"/>
    </row>
    <row r="102" spans="2:12" s="8" customFormat="1" ht="24.95" customHeight="1" x14ac:dyDescent="0.2">
      <c r="B102" s="100"/>
      <c r="D102" s="101" t="s">
        <v>206</v>
      </c>
      <c r="E102" s="102"/>
      <c r="F102" s="102"/>
      <c r="G102" s="102"/>
      <c r="H102" s="102"/>
      <c r="I102" s="102"/>
      <c r="J102" s="103">
        <f>J219</f>
        <v>0</v>
      </c>
      <c r="L102" s="100"/>
    </row>
    <row r="103" spans="2:12" s="1" customFormat="1" ht="21.75" customHeight="1" x14ac:dyDescent="0.2">
      <c r="B103" s="28"/>
      <c r="L103" s="28"/>
    </row>
    <row r="104" spans="2:12" s="1" customFormat="1" ht="6.95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 x14ac:dyDescent="0.2">
      <c r="B109" s="28"/>
      <c r="C109" s="17" t="s">
        <v>207</v>
      </c>
      <c r="L109" s="28"/>
    </row>
    <row r="110" spans="2:12" s="1" customFormat="1" ht="6.95" customHeight="1" x14ac:dyDescent="0.2">
      <c r="B110" s="28"/>
      <c r="L110" s="28"/>
    </row>
    <row r="111" spans="2:12" s="1" customFormat="1" ht="12" customHeight="1" x14ac:dyDescent="0.2">
      <c r="B111" s="28"/>
      <c r="C111" s="23" t="s">
        <v>16</v>
      </c>
      <c r="L111" s="28"/>
    </row>
    <row r="112" spans="2:12" s="1" customFormat="1" ht="26.25" customHeight="1" x14ac:dyDescent="0.2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 x14ac:dyDescent="0.2">
      <c r="B113" s="28"/>
      <c r="C113" s="23" t="s">
        <v>194</v>
      </c>
      <c r="L113" s="28"/>
    </row>
    <row r="114" spans="2:65" s="1" customFormat="1" ht="16.5" customHeight="1" x14ac:dyDescent="0.2">
      <c r="B114" s="28"/>
      <c r="E114" s="170" t="str">
        <f>E9</f>
        <v>302 - Místnost č.302</v>
      </c>
      <c r="F114" s="205"/>
      <c r="G114" s="205"/>
      <c r="H114" s="205"/>
      <c r="L114" s="28"/>
    </row>
    <row r="115" spans="2:65" s="1" customFormat="1" ht="6.95" customHeight="1" x14ac:dyDescent="0.2">
      <c r="B115" s="28"/>
      <c r="L115" s="28"/>
    </row>
    <row r="116" spans="2:65" s="1" customFormat="1" ht="12" customHeight="1" x14ac:dyDescent="0.2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 x14ac:dyDescent="0.2">
      <c r="B117" s="28"/>
      <c r="L117" s="28"/>
    </row>
    <row r="118" spans="2:65" s="1" customFormat="1" ht="15.2" customHeight="1" x14ac:dyDescent="0.2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 x14ac:dyDescent="0.2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 x14ac:dyDescent="0.2">
      <c r="B120" s="28"/>
      <c r="L120" s="28"/>
    </row>
    <row r="121" spans="2:65" s="9" customFormat="1" ht="29.25" customHeight="1" x14ac:dyDescent="0.2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 x14ac:dyDescent="0.25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P123+P127+P141+P168+P208+P219</f>
        <v>0</v>
      </c>
      <c r="Q122" s="49"/>
      <c r="R122" s="110">
        <f>R123+R127+R141+R168+R208+R219</f>
        <v>0.13299819000000002</v>
      </c>
      <c r="S122" s="49"/>
      <c r="T122" s="111">
        <f>T123+T127+T141+T168+T208+T219</f>
        <v>5.33736E-2</v>
      </c>
      <c r="AT122" s="13" t="s">
        <v>76</v>
      </c>
      <c r="AU122" s="13" t="s">
        <v>200</v>
      </c>
      <c r="BK122" s="112">
        <f>BK123+BK127+BK141+BK168+BK208+BK219</f>
        <v>0</v>
      </c>
    </row>
    <row r="123" spans="2:65" s="10" customFormat="1" ht="25.9" customHeight="1" x14ac:dyDescent="0.2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SUM(P124:P126)</f>
        <v>0</v>
      </c>
      <c r="R123" s="119">
        <f>SUM(R124:R126)</f>
        <v>1.9440000000000004E-4</v>
      </c>
      <c r="T123" s="120">
        <f>SUM(T124:T126)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SUM(BK124:BK126)</f>
        <v>0</v>
      </c>
    </row>
    <row r="124" spans="2:65" s="1" customFormat="1" ht="24.2" customHeight="1" x14ac:dyDescent="0.2">
      <c r="B124" s="123"/>
      <c r="C124" s="124" t="s">
        <v>85</v>
      </c>
      <c r="D124" s="124" t="s">
        <v>223</v>
      </c>
      <c r="E124" s="125" t="s">
        <v>224</v>
      </c>
      <c r="F124" s="126" t="s">
        <v>225</v>
      </c>
      <c r="G124" s="127" t="s">
        <v>226</v>
      </c>
      <c r="H124" s="128">
        <v>4.8600000000000003</v>
      </c>
      <c r="I124" s="129"/>
      <c r="J124" s="130">
        <f>ROUND(I124*H124,2)</f>
        <v>0</v>
      </c>
      <c r="K124" s="131"/>
      <c r="L124" s="28"/>
      <c r="M124" s="132" t="s">
        <v>1</v>
      </c>
      <c r="N124" s="133" t="s">
        <v>42</v>
      </c>
      <c r="P124" s="134">
        <f>O124*H124</f>
        <v>0</v>
      </c>
      <c r="Q124" s="134">
        <v>4.0000000000000003E-5</v>
      </c>
      <c r="R124" s="134">
        <f>Q124*H124</f>
        <v>1.9440000000000004E-4</v>
      </c>
      <c r="S124" s="134">
        <v>0</v>
      </c>
      <c r="T124" s="135">
        <f>S124*H124</f>
        <v>0</v>
      </c>
      <c r="AR124" s="136" t="s">
        <v>227</v>
      </c>
      <c r="AT124" s="136" t="s">
        <v>223</v>
      </c>
      <c r="AU124" s="136" t="s">
        <v>85</v>
      </c>
      <c r="AY124" s="13" t="s">
        <v>222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3" t="s">
        <v>85</v>
      </c>
      <c r="BK124" s="137">
        <f>ROUND(I124*H124,2)</f>
        <v>0</v>
      </c>
      <c r="BL124" s="13" t="s">
        <v>227</v>
      </c>
      <c r="BM124" s="136" t="s">
        <v>1014</v>
      </c>
    </row>
    <row r="125" spans="2:65" s="1" customFormat="1" ht="19.5" x14ac:dyDescent="0.2">
      <c r="B125" s="28"/>
      <c r="D125" s="138" t="s">
        <v>229</v>
      </c>
      <c r="F125" s="139" t="s">
        <v>230</v>
      </c>
      <c r="I125" s="140"/>
      <c r="L125" s="28"/>
      <c r="M125" s="141"/>
      <c r="T125" s="52"/>
      <c r="AT125" s="13" t="s">
        <v>229</v>
      </c>
      <c r="AU125" s="13" t="s">
        <v>85</v>
      </c>
    </row>
    <row r="126" spans="2:65" s="1" customFormat="1" x14ac:dyDescent="0.2">
      <c r="B126" s="28"/>
      <c r="D126" s="142" t="s">
        <v>231</v>
      </c>
      <c r="F126" s="143" t="s">
        <v>232</v>
      </c>
      <c r="I126" s="140"/>
      <c r="L126" s="28"/>
      <c r="M126" s="141"/>
      <c r="T126" s="52"/>
      <c r="AT126" s="13" t="s">
        <v>231</v>
      </c>
      <c r="AU126" s="13" t="s">
        <v>85</v>
      </c>
    </row>
    <row r="127" spans="2:65" s="10" customFormat="1" ht="25.9" customHeight="1" x14ac:dyDescent="0.2">
      <c r="B127" s="113"/>
      <c r="D127" s="114" t="s">
        <v>76</v>
      </c>
      <c r="E127" s="115" t="s">
        <v>233</v>
      </c>
      <c r="F127" s="115" t="s">
        <v>234</v>
      </c>
      <c r="I127" s="116"/>
      <c r="J127" s="117">
        <f>BK127</f>
        <v>0</v>
      </c>
      <c r="L127" s="113"/>
      <c r="M127" s="118"/>
      <c r="P127" s="119">
        <f>SUM(P128:P140)</f>
        <v>0</v>
      </c>
      <c r="R127" s="119">
        <f>SUM(R128:R140)</f>
        <v>0</v>
      </c>
      <c r="T127" s="120">
        <f>SUM(T128:T140)</f>
        <v>0</v>
      </c>
      <c r="AR127" s="114" t="s">
        <v>85</v>
      </c>
      <c r="AT127" s="121" t="s">
        <v>76</v>
      </c>
      <c r="AU127" s="121" t="s">
        <v>77</v>
      </c>
      <c r="AY127" s="114" t="s">
        <v>222</v>
      </c>
      <c r="BK127" s="122">
        <f>SUM(BK128:BK140)</f>
        <v>0</v>
      </c>
    </row>
    <row r="128" spans="2:65" s="1" customFormat="1" ht="24.2" customHeight="1" x14ac:dyDescent="0.2">
      <c r="B128" s="123"/>
      <c r="C128" s="124" t="s">
        <v>87</v>
      </c>
      <c r="D128" s="124" t="s">
        <v>223</v>
      </c>
      <c r="E128" s="125" t="s">
        <v>235</v>
      </c>
      <c r="F128" s="126" t="s">
        <v>236</v>
      </c>
      <c r="G128" s="127" t="s">
        <v>237</v>
      </c>
      <c r="H128" s="128">
        <v>5.2999999999999999E-2</v>
      </c>
      <c r="I128" s="129"/>
      <c r="J128" s="130">
        <f>ROUND(I128*H128,2)</f>
        <v>0</v>
      </c>
      <c r="K128" s="131"/>
      <c r="L128" s="28"/>
      <c r="M128" s="132" t="s">
        <v>1</v>
      </c>
      <c r="N128" s="133" t="s">
        <v>42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227</v>
      </c>
      <c r="AT128" s="136" t="s">
        <v>223</v>
      </c>
      <c r="AU128" s="136" t="s">
        <v>85</v>
      </c>
      <c r="AY128" s="13" t="s">
        <v>222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85</v>
      </c>
      <c r="BK128" s="137">
        <f>ROUND(I128*H128,2)</f>
        <v>0</v>
      </c>
      <c r="BL128" s="13" t="s">
        <v>227</v>
      </c>
      <c r="BM128" s="136" t="s">
        <v>238</v>
      </c>
    </row>
    <row r="129" spans="2:65" s="1" customFormat="1" ht="19.5" x14ac:dyDescent="0.2">
      <c r="B129" s="28"/>
      <c r="D129" s="138" t="s">
        <v>229</v>
      </c>
      <c r="F129" s="139" t="s">
        <v>239</v>
      </c>
      <c r="I129" s="140"/>
      <c r="L129" s="28"/>
      <c r="M129" s="141"/>
      <c r="T129" s="52"/>
      <c r="AT129" s="13" t="s">
        <v>229</v>
      </c>
      <c r="AU129" s="13" t="s">
        <v>85</v>
      </c>
    </row>
    <row r="130" spans="2:65" s="1" customFormat="1" x14ac:dyDescent="0.2">
      <c r="B130" s="28"/>
      <c r="D130" s="142" t="s">
        <v>231</v>
      </c>
      <c r="F130" s="143" t="s">
        <v>460</v>
      </c>
      <c r="I130" s="140"/>
      <c r="L130" s="28"/>
      <c r="M130" s="141"/>
      <c r="T130" s="52"/>
      <c r="AT130" s="13" t="s">
        <v>231</v>
      </c>
      <c r="AU130" s="13" t="s">
        <v>85</v>
      </c>
    </row>
    <row r="131" spans="2:65" s="1" customFormat="1" ht="24.2" customHeight="1" x14ac:dyDescent="0.2">
      <c r="B131" s="123"/>
      <c r="C131" s="124" t="s">
        <v>241</v>
      </c>
      <c r="D131" s="124" t="s">
        <v>223</v>
      </c>
      <c r="E131" s="125" t="s">
        <v>242</v>
      </c>
      <c r="F131" s="126" t="s">
        <v>243</v>
      </c>
      <c r="G131" s="127" t="s">
        <v>237</v>
      </c>
      <c r="H131" s="128">
        <v>5.2999999999999999E-2</v>
      </c>
      <c r="I131" s="129"/>
      <c r="J131" s="130">
        <f>ROUND(I131*H131,2)</f>
        <v>0</v>
      </c>
      <c r="K131" s="131"/>
      <c r="L131" s="28"/>
      <c r="M131" s="132" t="s">
        <v>1</v>
      </c>
      <c r="N131" s="133" t="s">
        <v>42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227</v>
      </c>
      <c r="AT131" s="136" t="s">
        <v>223</v>
      </c>
      <c r="AU131" s="136" t="s">
        <v>85</v>
      </c>
      <c r="AY131" s="13" t="s">
        <v>222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85</v>
      </c>
      <c r="BK131" s="137">
        <f>ROUND(I131*H131,2)</f>
        <v>0</v>
      </c>
      <c r="BL131" s="13" t="s">
        <v>227</v>
      </c>
      <c r="BM131" s="136" t="s">
        <v>244</v>
      </c>
    </row>
    <row r="132" spans="2:65" s="1" customFormat="1" ht="19.5" x14ac:dyDescent="0.2">
      <c r="B132" s="28"/>
      <c r="D132" s="138" t="s">
        <v>229</v>
      </c>
      <c r="F132" s="139" t="s">
        <v>245</v>
      </c>
      <c r="I132" s="140"/>
      <c r="L132" s="28"/>
      <c r="M132" s="141"/>
      <c r="T132" s="52"/>
      <c r="AT132" s="13" t="s">
        <v>229</v>
      </c>
      <c r="AU132" s="13" t="s">
        <v>85</v>
      </c>
    </row>
    <row r="133" spans="2:65" s="1" customFormat="1" x14ac:dyDescent="0.2">
      <c r="B133" s="28"/>
      <c r="D133" s="142" t="s">
        <v>231</v>
      </c>
      <c r="F133" s="143" t="s">
        <v>462</v>
      </c>
      <c r="I133" s="140"/>
      <c r="L133" s="28"/>
      <c r="M133" s="141"/>
      <c r="T133" s="52"/>
      <c r="AT133" s="13" t="s">
        <v>231</v>
      </c>
      <c r="AU133" s="13" t="s">
        <v>85</v>
      </c>
    </row>
    <row r="134" spans="2:65" s="1" customFormat="1" ht="24.2" customHeight="1" x14ac:dyDescent="0.2">
      <c r="B134" s="123"/>
      <c r="C134" s="124" t="s">
        <v>227</v>
      </c>
      <c r="D134" s="124" t="s">
        <v>223</v>
      </c>
      <c r="E134" s="125" t="s">
        <v>247</v>
      </c>
      <c r="F134" s="126" t="s">
        <v>248</v>
      </c>
      <c r="G134" s="127" t="s">
        <v>237</v>
      </c>
      <c r="H134" s="128">
        <v>0.74199999999999999</v>
      </c>
      <c r="I134" s="129"/>
      <c r="J134" s="130">
        <f>ROUND(I134*H134,2)</f>
        <v>0</v>
      </c>
      <c r="K134" s="131"/>
      <c r="L134" s="28"/>
      <c r="M134" s="132" t="s">
        <v>1</v>
      </c>
      <c r="N134" s="133" t="s">
        <v>42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227</v>
      </c>
      <c r="AT134" s="136" t="s">
        <v>223</v>
      </c>
      <c r="AU134" s="136" t="s">
        <v>85</v>
      </c>
      <c r="AY134" s="13" t="s">
        <v>222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85</v>
      </c>
      <c r="BK134" s="137">
        <f>ROUND(I134*H134,2)</f>
        <v>0</v>
      </c>
      <c r="BL134" s="13" t="s">
        <v>227</v>
      </c>
      <c r="BM134" s="136" t="s">
        <v>249</v>
      </c>
    </row>
    <row r="135" spans="2:65" s="1" customFormat="1" ht="29.25" x14ac:dyDescent="0.2">
      <c r="B135" s="28"/>
      <c r="D135" s="138" t="s">
        <v>229</v>
      </c>
      <c r="F135" s="139" t="s">
        <v>250</v>
      </c>
      <c r="I135" s="140"/>
      <c r="L135" s="28"/>
      <c r="M135" s="141"/>
      <c r="T135" s="52"/>
      <c r="AT135" s="13" t="s">
        <v>229</v>
      </c>
      <c r="AU135" s="13" t="s">
        <v>85</v>
      </c>
    </row>
    <row r="136" spans="2:65" s="1" customFormat="1" x14ac:dyDescent="0.2">
      <c r="B136" s="28"/>
      <c r="D136" s="142" t="s">
        <v>231</v>
      </c>
      <c r="F136" s="143" t="s">
        <v>464</v>
      </c>
      <c r="I136" s="140"/>
      <c r="L136" s="28"/>
      <c r="M136" s="141"/>
      <c r="T136" s="52"/>
      <c r="AT136" s="13" t="s">
        <v>231</v>
      </c>
      <c r="AU136" s="13" t="s">
        <v>85</v>
      </c>
    </row>
    <row r="137" spans="2:65" s="11" customFormat="1" x14ac:dyDescent="0.2">
      <c r="B137" s="144"/>
      <c r="D137" s="138" t="s">
        <v>252</v>
      </c>
      <c r="F137" s="145" t="s">
        <v>253</v>
      </c>
      <c r="H137" s="146">
        <v>0.74199999999999999</v>
      </c>
      <c r="I137" s="147"/>
      <c r="L137" s="144"/>
      <c r="M137" s="148"/>
      <c r="T137" s="149"/>
      <c r="AT137" s="150" t="s">
        <v>252</v>
      </c>
      <c r="AU137" s="150" t="s">
        <v>85</v>
      </c>
      <c r="AV137" s="11" t="s">
        <v>87</v>
      </c>
      <c r="AW137" s="11" t="s">
        <v>3</v>
      </c>
      <c r="AX137" s="11" t="s">
        <v>85</v>
      </c>
      <c r="AY137" s="150" t="s">
        <v>222</v>
      </c>
    </row>
    <row r="138" spans="2:65" s="1" customFormat="1" ht="37.9" customHeight="1" x14ac:dyDescent="0.2">
      <c r="B138" s="123"/>
      <c r="C138" s="124" t="s">
        <v>254</v>
      </c>
      <c r="D138" s="124" t="s">
        <v>223</v>
      </c>
      <c r="E138" s="125" t="s">
        <v>255</v>
      </c>
      <c r="F138" s="126" t="s">
        <v>256</v>
      </c>
      <c r="G138" s="127" t="s">
        <v>237</v>
      </c>
      <c r="H138" s="128">
        <v>5.2999999999999999E-2</v>
      </c>
      <c r="I138" s="129"/>
      <c r="J138" s="130">
        <f>ROUND(I138*H138,2)</f>
        <v>0</v>
      </c>
      <c r="K138" s="131"/>
      <c r="L138" s="28"/>
      <c r="M138" s="132" t="s">
        <v>1</v>
      </c>
      <c r="N138" s="133" t="s">
        <v>42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227</v>
      </c>
      <c r="AT138" s="136" t="s">
        <v>223</v>
      </c>
      <c r="AU138" s="136" t="s">
        <v>85</v>
      </c>
      <c r="AY138" s="13" t="s">
        <v>222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85</v>
      </c>
      <c r="BK138" s="137">
        <f>ROUND(I138*H138,2)</f>
        <v>0</v>
      </c>
      <c r="BL138" s="13" t="s">
        <v>227</v>
      </c>
      <c r="BM138" s="136" t="s">
        <v>257</v>
      </c>
    </row>
    <row r="139" spans="2:65" s="1" customFormat="1" ht="29.25" x14ac:dyDescent="0.2">
      <c r="B139" s="28"/>
      <c r="D139" s="138" t="s">
        <v>229</v>
      </c>
      <c r="F139" s="139" t="s">
        <v>258</v>
      </c>
      <c r="I139" s="140"/>
      <c r="L139" s="28"/>
      <c r="M139" s="141"/>
      <c r="T139" s="52"/>
      <c r="AT139" s="13" t="s">
        <v>229</v>
      </c>
      <c r="AU139" s="13" t="s">
        <v>85</v>
      </c>
    </row>
    <row r="140" spans="2:65" s="1" customFormat="1" x14ac:dyDescent="0.2">
      <c r="B140" s="28"/>
      <c r="D140" s="142" t="s">
        <v>231</v>
      </c>
      <c r="F140" s="143" t="s">
        <v>467</v>
      </c>
      <c r="I140" s="140"/>
      <c r="L140" s="28"/>
      <c r="M140" s="141"/>
      <c r="T140" s="52"/>
      <c r="AT140" s="13" t="s">
        <v>231</v>
      </c>
      <c r="AU140" s="13" t="s">
        <v>85</v>
      </c>
    </row>
    <row r="141" spans="2:65" s="10" customFormat="1" ht="25.9" customHeight="1" x14ac:dyDescent="0.2">
      <c r="B141" s="113"/>
      <c r="D141" s="114" t="s">
        <v>76</v>
      </c>
      <c r="E141" s="115" t="s">
        <v>260</v>
      </c>
      <c r="F141" s="115" t="s">
        <v>261</v>
      </c>
      <c r="I141" s="116"/>
      <c r="J141" s="117">
        <f>BK141</f>
        <v>0</v>
      </c>
      <c r="L141" s="113"/>
      <c r="M141" s="118"/>
      <c r="P141" s="119">
        <f>SUM(P142:P167)</f>
        <v>0</v>
      </c>
      <c r="R141" s="119">
        <f>SUM(R142:R167)</f>
        <v>2.3000000000000003E-2</v>
      </c>
      <c r="T141" s="120">
        <f>SUM(T142:T167)</f>
        <v>2.5000000000000001E-2</v>
      </c>
      <c r="AR141" s="114" t="s">
        <v>87</v>
      </c>
      <c r="AT141" s="121" t="s">
        <v>76</v>
      </c>
      <c r="AU141" s="121" t="s">
        <v>77</v>
      </c>
      <c r="AY141" s="114" t="s">
        <v>222</v>
      </c>
      <c r="BK141" s="122">
        <f>SUM(BK142:BK167)</f>
        <v>0</v>
      </c>
    </row>
    <row r="142" spans="2:65" s="1" customFormat="1" ht="16.5" customHeight="1" x14ac:dyDescent="0.2">
      <c r="B142" s="123"/>
      <c r="C142" s="124" t="s">
        <v>262</v>
      </c>
      <c r="D142" s="124" t="s">
        <v>223</v>
      </c>
      <c r="E142" s="125" t="s">
        <v>263</v>
      </c>
      <c r="F142" s="126" t="s">
        <v>264</v>
      </c>
      <c r="G142" s="127" t="s">
        <v>265</v>
      </c>
      <c r="H142" s="128">
        <v>1</v>
      </c>
      <c r="I142" s="129"/>
      <c r="J142" s="130">
        <f>ROUND(I142*H142,2)</f>
        <v>0</v>
      </c>
      <c r="K142" s="131"/>
      <c r="L142" s="28"/>
      <c r="M142" s="132" t="s">
        <v>1</v>
      </c>
      <c r="N142" s="133" t="s">
        <v>42</v>
      </c>
      <c r="P142" s="134">
        <f>O142*H142</f>
        <v>0</v>
      </c>
      <c r="Q142" s="134">
        <v>0</v>
      </c>
      <c r="R142" s="134">
        <f>Q142*H142</f>
        <v>0</v>
      </c>
      <c r="S142" s="134">
        <v>1E-3</v>
      </c>
      <c r="T142" s="135">
        <f>S142*H142</f>
        <v>1E-3</v>
      </c>
      <c r="AR142" s="136" t="s">
        <v>266</v>
      </c>
      <c r="AT142" s="136" t="s">
        <v>223</v>
      </c>
      <c r="AU142" s="136" t="s">
        <v>85</v>
      </c>
      <c r="AY142" s="13" t="s">
        <v>222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3" t="s">
        <v>85</v>
      </c>
      <c r="BK142" s="137">
        <f>ROUND(I142*H142,2)</f>
        <v>0</v>
      </c>
      <c r="BL142" s="13" t="s">
        <v>266</v>
      </c>
      <c r="BM142" s="136" t="s">
        <v>267</v>
      </c>
    </row>
    <row r="143" spans="2:65" s="1" customFormat="1" ht="19.5" x14ac:dyDescent="0.2">
      <c r="B143" s="28"/>
      <c r="D143" s="138" t="s">
        <v>229</v>
      </c>
      <c r="F143" s="139" t="s">
        <v>268</v>
      </c>
      <c r="I143" s="140"/>
      <c r="L143" s="28"/>
      <c r="M143" s="141"/>
      <c r="T143" s="52"/>
      <c r="AT143" s="13" t="s">
        <v>229</v>
      </c>
      <c r="AU143" s="13" t="s">
        <v>85</v>
      </c>
    </row>
    <row r="144" spans="2:65" s="1" customFormat="1" x14ac:dyDescent="0.2">
      <c r="B144" s="28"/>
      <c r="D144" s="142" t="s">
        <v>231</v>
      </c>
      <c r="F144" s="143" t="s">
        <v>500</v>
      </c>
      <c r="I144" s="140"/>
      <c r="L144" s="28"/>
      <c r="M144" s="141"/>
      <c r="T144" s="52"/>
      <c r="AT144" s="13" t="s">
        <v>231</v>
      </c>
      <c r="AU144" s="13" t="s">
        <v>85</v>
      </c>
    </row>
    <row r="145" spans="2:65" s="1" customFormat="1" ht="24.2" customHeight="1" x14ac:dyDescent="0.2">
      <c r="B145" s="123"/>
      <c r="C145" s="124" t="s">
        <v>270</v>
      </c>
      <c r="D145" s="124" t="s">
        <v>223</v>
      </c>
      <c r="E145" s="125" t="s">
        <v>271</v>
      </c>
      <c r="F145" s="126" t="s">
        <v>272</v>
      </c>
      <c r="G145" s="127" t="s">
        <v>265</v>
      </c>
      <c r="H145" s="128">
        <v>1</v>
      </c>
      <c r="I145" s="129"/>
      <c r="J145" s="130">
        <f>ROUND(I145*H145,2)</f>
        <v>0</v>
      </c>
      <c r="K145" s="131"/>
      <c r="L145" s="28"/>
      <c r="M145" s="132" t="s">
        <v>1</v>
      </c>
      <c r="N145" s="133" t="s">
        <v>42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266</v>
      </c>
      <c r="AT145" s="136" t="s">
        <v>223</v>
      </c>
      <c r="AU145" s="136" t="s">
        <v>85</v>
      </c>
      <c r="AY145" s="13" t="s">
        <v>222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3" t="s">
        <v>85</v>
      </c>
      <c r="BK145" s="137">
        <f>ROUND(I145*H145,2)</f>
        <v>0</v>
      </c>
      <c r="BL145" s="13" t="s">
        <v>266</v>
      </c>
      <c r="BM145" s="136" t="s">
        <v>273</v>
      </c>
    </row>
    <row r="146" spans="2:65" s="1" customFormat="1" ht="19.5" x14ac:dyDescent="0.2">
      <c r="B146" s="28"/>
      <c r="D146" s="138" t="s">
        <v>229</v>
      </c>
      <c r="F146" s="139" t="s">
        <v>274</v>
      </c>
      <c r="I146" s="140"/>
      <c r="L146" s="28"/>
      <c r="M146" s="141"/>
      <c r="T146" s="52"/>
      <c r="AT146" s="13" t="s">
        <v>229</v>
      </c>
      <c r="AU146" s="13" t="s">
        <v>85</v>
      </c>
    </row>
    <row r="147" spans="2:65" s="1" customFormat="1" x14ac:dyDescent="0.2">
      <c r="B147" s="28"/>
      <c r="D147" s="142" t="s">
        <v>231</v>
      </c>
      <c r="F147" s="143" t="s">
        <v>591</v>
      </c>
      <c r="I147" s="140"/>
      <c r="L147" s="28"/>
      <c r="M147" s="141"/>
      <c r="T147" s="52"/>
      <c r="AT147" s="13" t="s">
        <v>231</v>
      </c>
      <c r="AU147" s="13" t="s">
        <v>85</v>
      </c>
    </row>
    <row r="148" spans="2:65" s="1" customFormat="1" ht="33" customHeight="1" x14ac:dyDescent="0.2">
      <c r="B148" s="123"/>
      <c r="C148" s="151" t="s">
        <v>276</v>
      </c>
      <c r="D148" s="151" t="s">
        <v>277</v>
      </c>
      <c r="E148" s="152" t="s">
        <v>278</v>
      </c>
      <c r="F148" s="153" t="s">
        <v>279</v>
      </c>
      <c r="G148" s="154" t="s">
        <v>265</v>
      </c>
      <c r="H148" s="155">
        <v>1</v>
      </c>
      <c r="I148" s="156"/>
      <c r="J148" s="157">
        <f>ROUND(I148*H148,2)</f>
        <v>0</v>
      </c>
      <c r="K148" s="158"/>
      <c r="L148" s="159"/>
      <c r="M148" s="160" t="s">
        <v>1</v>
      </c>
      <c r="N148" s="161" t="s">
        <v>42</v>
      </c>
      <c r="P148" s="134">
        <f>O148*H148</f>
        <v>0</v>
      </c>
      <c r="Q148" s="134">
        <v>2.0500000000000001E-2</v>
      </c>
      <c r="R148" s="134">
        <f>Q148*H148</f>
        <v>2.0500000000000001E-2</v>
      </c>
      <c r="S148" s="134">
        <v>0</v>
      </c>
      <c r="T148" s="135">
        <f>S148*H148</f>
        <v>0</v>
      </c>
      <c r="AR148" s="136" t="s">
        <v>280</v>
      </c>
      <c r="AT148" s="136" t="s">
        <v>277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266</v>
      </c>
      <c r="BM148" s="136" t="s">
        <v>281</v>
      </c>
    </row>
    <row r="149" spans="2:65" s="1" customFormat="1" ht="19.5" x14ac:dyDescent="0.2">
      <c r="B149" s="28"/>
      <c r="D149" s="138" t="s">
        <v>229</v>
      </c>
      <c r="F149" s="139" t="s">
        <v>279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ht="16.5" customHeight="1" x14ac:dyDescent="0.2">
      <c r="B150" s="123"/>
      <c r="C150" s="124" t="s">
        <v>220</v>
      </c>
      <c r="D150" s="124" t="s">
        <v>223</v>
      </c>
      <c r="E150" s="125" t="s">
        <v>282</v>
      </c>
      <c r="F150" s="126" t="s">
        <v>283</v>
      </c>
      <c r="G150" s="127" t="s">
        <v>265</v>
      </c>
      <c r="H150" s="128">
        <v>1</v>
      </c>
      <c r="I150" s="129"/>
      <c r="J150" s="130">
        <f>ROUND(I150*H150,2)</f>
        <v>0</v>
      </c>
      <c r="K150" s="131"/>
      <c r="L150" s="28"/>
      <c r="M150" s="132" t="s">
        <v>1</v>
      </c>
      <c r="N150" s="133" t="s">
        <v>42</v>
      </c>
      <c r="P150" s="134">
        <f>O150*H150</f>
        <v>0</v>
      </c>
      <c r="Q150" s="134">
        <v>0</v>
      </c>
      <c r="R150" s="134">
        <f>Q150*H150</f>
        <v>0</v>
      </c>
      <c r="S150" s="134">
        <v>0</v>
      </c>
      <c r="T150" s="135">
        <f>S150*H150</f>
        <v>0</v>
      </c>
      <c r="AR150" s="136" t="s">
        <v>266</v>
      </c>
      <c r="AT150" s="136" t="s">
        <v>223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1015</v>
      </c>
    </row>
    <row r="151" spans="2:65" s="1" customFormat="1" x14ac:dyDescent="0.2">
      <c r="B151" s="28"/>
      <c r="D151" s="138" t="s">
        <v>229</v>
      </c>
      <c r="F151" s="139" t="s">
        <v>285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" customFormat="1" x14ac:dyDescent="0.2">
      <c r="B152" s="28"/>
      <c r="D152" s="142" t="s">
        <v>231</v>
      </c>
      <c r="F152" s="143" t="s">
        <v>286</v>
      </c>
      <c r="I152" s="140"/>
      <c r="L152" s="28"/>
      <c r="M152" s="141"/>
      <c r="T152" s="52"/>
      <c r="AT152" s="13" t="s">
        <v>231</v>
      </c>
      <c r="AU152" s="13" t="s">
        <v>85</v>
      </c>
    </row>
    <row r="153" spans="2:65" s="1" customFormat="1" ht="16.5" customHeight="1" x14ac:dyDescent="0.2">
      <c r="B153" s="123"/>
      <c r="C153" s="151" t="s">
        <v>287</v>
      </c>
      <c r="D153" s="151" t="s">
        <v>277</v>
      </c>
      <c r="E153" s="152" t="s">
        <v>288</v>
      </c>
      <c r="F153" s="153" t="s">
        <v>289</v>
      </c>
      <c r="G153" s="154" t="s">
        <v>265</v>
      </c>
      <c r="H153" s="155">
        <v>1</v>
      </c>
      <c r="I153" s="156"/>
      <c r="J153" s="157">
        <f>ROUND(I153*H153,2)</f>
        <v>0</v>
      </c>
      <c r="K153" s="158"/>
      <c r="L153" s="159"/>
      <c r="M153" s="160" t="s">
        <v>1</v>
      </c>
      <c r="N153" s="161" t="s">
        <v>42</v>
      </c>
      <c r="P153" s="134">
        <f>O153*H153</f>
        <v>0</v>
      </c>
      <c r="Q153" s="134">
        <v>1.4999999999999999E-4</v>
      </c>
      <c r="R153" s="134">
        <f>Q153*H153</f>
        <v>1.4999999999999999E-4</v>
      </c>
      <c r="S153" s="134">
        <v>0</v>
      </c>
      <c r="T153" s="135">
        <f>S153*H153</f>
        <v>0</v>
      </c>
      <c r="AR153" s="136" t="s">
        <v>280</v>
      </c>
      <c r="AT153" s="136" t="s">
        <v>277</v>
      </c>
      <c r="AU153" s="136" t="s">
        <v>85</v>
      </c>
      <c r="AY153" s="13" t="s">
        <v>222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85</v>
      </c>
      <c r="BK153" s="137">
        <f>ROUND(I153*H153,2)</f>
        <v>0</v>
      </c>
      <c r="BL153" s="13" t="s">
        <v>266</v>
      </c>
      <c r="BM153" s="136" t="s">
        <v>1016</v>
      </c>
    </row>
    <row r="154" spans="2:65" s="1" customFormat="1" x14ac:dyDescent="0.2">
      <c r="B154" s="28"/>
      <c r="D154" s="138" t="s">
        <v>229</v>
      </c>
      <c r="F154" s="139" t="s">
        <v>289</v>
      </c>
      <c r="I154" s="140"/>
      <c r="L154" s="28"/>
      <c r="M154" s="141"/>
      <c r="T154" s="52"/>
      <c r="AT154" s="13" t="s">
        <v>229</v>
      </c>
      <c r="AU154" s="13" t="s">
        <v>85</v>
      </c>
    </row>
    <row r="155" spans="2:65" s="1" customFormat="1" ht="16.5" customHeight="1" x14ac:dyDescent="0.2">
      <c r="B155" s="123"/>
      <c r="C155" s="151" t="s">
        <v>291</v>
      </c>
      <c r="D155" s="151" t="s">
        <v>277</v>
      </c>
      <c r="E155" s="152" t="s">
        <v>292</v>
      </c>
      <c r="F155" s="153" t="s">
        <v>293</v>
      </c>
      <c r="G155" s="154" t="s">
        <v>265</v>
      </c>
      <c r="H155" s="155">
        <v>1</v>
      </c>
      <c r="I155" s="156"/>
      <c r="J155" s="157">
        <f>ROUND(I155*H155,2)</f>
        <v>0</v>
      </c>
      <c r="K155" s="158"/>
      <c r="L155" s="159"/>
      <c r="M155" s="160" t="s">
        <v>1</v>
      </c>
      <c r="N155" s="161" t="s">
        <v>42</v>
      </c>
      <c r="P155" s="134">
        <f>O155*H155</f>
        <v>0</v>
      </c>
      <c r="Q155" s="134">
        <v>1.4999999999999999E-4</v>
      </c>
      <c r="R155" s="134">
        <f>Q155*H155</f>
        <v>1.4999999999999999E-4</v>
      </c>
      <c r="S155" s="134">
        <v>0</v>
      </c>
      <c r="T155" s="135">
        <f>S155*H155</f>
        <v>0</v>
      </c>
      <c r="AR155" s="136" t="s">
        <v>280</v>
      </c>
      <c r="AT155" s="136" t="s">
        <v>277</v>
      </c>
      <c r="AU155" s="136" t="s">
        <v>85</v>
      </c>
      <c r="AY155" s="13" t="s">
        <v>222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85</v>
      </c>
      <c r="BK155" s="137">
        <f>ROUND(I155*H155,2)</f>
        <v>0</v>
      </c>
      <c r="BL155" s="13" t="s">
        <v>266</v>
      </c>
      <c r="BM155" s="136" t="s">
        <v>1017</v>
      </c>
    </row>
    <row r="156" spans="2:65" s="1" customFormat="1" x14ac:dyDescent="0.2">
      <c r="B156" s="28"/>
      <c r="D156" s="138" t="s">
        <v>229</v>
      </c>
      <c r="F156" s="139" t="s">
        <v>293</v>
      </c>
      <c r="I156" s="140"/>
      <c r="L156" s="28"/>
      <c r="M156" s="141"/>
      <c r="T156" s="52"/>
      <c r="AT156" s="13" t="s">
        <v>229</v>
      </c>
      <c r="AU156" s="13" t="s">
        <v>85</v>
      </c>
    </row>
    <row r="157" spans="2:65" s="1" customFormat="1" ht="21.75" customHeight="1" x14ac:dyDescent="0.2">
      <c r="B157" s="123"/>
      <c r="C157" s="124" t="s">
        <v>8</v>
      </c>
      <c r="D157" s="124" t="s">
        <v>223</v>
      </c>
      <c r="E157" s="125" t="s">
        <v>295</v>
      </c>
      <c r="F157" s="126" t="s">
        <v>296</v>
      </c>
      <c r="G157" s="127" t="s">
        <v>265</v>
      </c>
      <c r="H157" s="128">
        <v>1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0</v>
      </c>
      <c r="R157" s="134">
        <f>Q157*H157</f>
        <v>0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1018</v>
      </c>
    </row>
    <row r="158" spans="2:65" s="1" customFormat="1" ht="19.5" x14ac:dyDescent="0.2">
      <c r="B158" s="28"/>
      <c r="D158" s="138" t="s">
        <v>229</v>
      </c>
      <c r="F158" s="139" t="s">
        <v>298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299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16.5" customHeight="1" x14ac:dyDescent="0.2">
      <c r="B160" s="123"/>
      <c r="C160" s="151" t="s">
        <v>300</v>
      </c>
      <c r="D160" s="151" t="s">
        <v>277</v>
      </c>
      <c r="E160" s="152" t="s">
        <v>301</v>
      </c>
      <c r="F160" s="153" t="s">
        <v>302</v>
      </c>
      <c r="G160" s="154" t="s">
        <v>265</v>
      </c>
      <c r="H160" s="155">
        <v>1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2.2000000000000001E-3</v>
      </c>
      <c r="R160" s="134">
        <f>Q160*H160</f>
        <v>2.2000000000000001E-3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1019</v>
      </c>
    </row>
    <row r="161" spans="2:65" s="1" customFormat="1" x14ac:dyDescent="0.2">
      <c r="B161" s="28"/>
      <c r="D161" s="138" t="s">
        <v>229</v>
      </c>
      <c r="F161" s="139" t="s">
        <v>302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" customFormat="1" ht="24.2" customHeight="1" x14ac:dyDescent="0.2">
      <c r="B162" s="123"/>
      <c r="C162" s="124" t="s">
        <v>304</v>
      </c>
      <c r="D162" s="124" t="s">
        <v>223</v>
      </c>
      <c r="E162" s="125" t="s">
        <v>305</v>
      </c>
      <c r="F162" s="126" t="s">
        <v>306</v>
      </c>
      <c r="G162" s="127" t="s">
        <v>265</v>
      </c>
      <c r="H162" s="128">
        <v>1</v>
      </c>
      <c r="I162" s="129"/>
      <c r="J162" s="130">
        <f>ROUND(I162*H162,2)</f>
        <v>0</v>
      </c>
      <c r="K162" s="131"/>
      <c r="L162" s="28"/>
      <c r="M162" s="132" t="s">
        <v>1</v>
      </c>
      <c r="N162" s="133" t="s">
        <v>42</v>
      </c>
      <c r="P162" s="134">
        <f>O162*H162</f>
        <v>0</v>
      </c>
      <c r="Q162" s="134">
        <v>0</v>
      </c>
      <c r="R162" s="134">
        <f>Q162*H162</f>
        <v>0</v>
      </c>
      <c r="S162" s="134">
        <v>2.4E-2</v>
      </c>
      <c r="T162" s="135">
        <f>S162*H162</f>
        <v>2.4E-2</v>
      </c>
      <c r="AR162" s="136" t="s">
        <v>266</v>
      </c>
      <c r="AT162" s="136" t="s">
        <v>223</v>
      </c>
      <c r="AU162" s="136" t="s">
        <v>85</v>
      </c>
      <c r="AY162" s="13" t="s">
        <v>222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3" t="s">
        <v>85</v>
      </c>
      <c r="BK162" s="137">
        <f>ROUND(I162*H162,2)</f>
        <v>0</v>
      </c>
      <c r="BL162" s="13" t="s">
        <v>266</v>
      </c>
      <c r="BM162" s="136" t="s">
        <v>307</v>
      </c>
    </row>
    <row r="163" spans="2:65" s="1" customFormat="1" ht="19.5" x14ac:dyDescent="0.2">
      <c r="B163" s="28"/>
      <c r="D163" s="138" t="s">
        <v>229</v>
      </c>
      <c r="F163" s="139" t="s">
        <v>308</v>
      </c>
      <c r="I163" s="140"/>
      <c r="L163" s="28"/>
      <c r="M163" s="141"/>
      <c r="T163" s="52"/>
      <c r="AT163" s="13" t="s">
        <v>229</v>
      </c>
      <c r="AU163" s="13" t="s">
        <v>85</v>
      </c>
    </row>
    <row r="164" spans="2:65" s="1" customFormat="1" x14ac:dyDescent="0.2">
      <c r="B164" s="28"/>
      <c r="D164" s="142" t="s">
        <v>231</v>
      </c>
      <c r="F164" s="143" t="s">
        <v>599</v>
      </c>
      <c r="I164" s="140"/>
      <c r="L164" s="28"/>
      <c r="M164" s="141"/>
      <c r="T164" s="52"/>
      <c r="AT164" s="13" t="s">
        <v>231</v>
      </c>
      <c r="AU164" s="13" t="s">
        <v>85</v>
      </c>
    </row>
    <row r="165" spans="2:65" s="1" customFormat="1" ht="24.2" customHeight="1" x14ac:dyDescent="0.2">
      <c r="B165" s="123"/>
      <c r="C165" s="124" t="s">
        <v>310</v>
      </c>
      <c r="D165" s="124" t="s">
        <v>223</v>
      </c>
      <c r="E165" s="125" t="s">
        <v>311</v>
      </c>
      <c r="F165" s="126" t="s">
        <v>312</v>
      </c>
      <c r="G165" s="127" t="s">
        <v>313</v>
      </c>
      <c r="H165" s="162"/>
      <c r="I165" s="129"/>
      <c r="J165" s="130">
        <f>ROUND(I165*H165,2)</f>
        <v>0</v>
      </c>
      <c r="K165" s="131"/>
      <c r="L165" s="28"/>
      <c r="M165" s="132" t="s">
        <v>1</v>
      </c>
      <c r="N165" s="133" t="s">
        <v>42</v>
      </c>
      <c r="P165" s="134">
        <f>O165*H165</f>
        <v>0</v>
      </c>
      <c r="Q165" s="134">
        <v>0</v>
      </c>
      <c r="R165" s="134">
        <f>Q165*H165</f>
        <v>0</v>
      </c>
      <c r="S165" s="134">
        <v>0</v>
      </c>
      <c r="T165" s="135">
        <f>S165*H165</f>
        <v>0</v>
      </c>
      <c r="AR165" s="136" t="s">
        <v>266</v>
      </c>
      <c r="AT165" s="136" t="s">
        <v>223</v>
      </c>
      <c r="AU165" s="136" t="s">
        <v>85</v>
      </c>
      <c r="AY165" s="13" t="s">
        <v>222</v>
      </c>
      <c r="BE165" s="137">
        <f>IF(N165="základní",J165,0)</f>
        <v>0</v>
      </c>
      <c r="BF165" s="137">
        <f>IF(N165="snížená",J165,0)</f>
        <v>0</v>
      </c>
      <c r="BG165" s="137">
        <f>IF(N165="zákl. přenesená",J165,0)</f>
        <v>0</v>
      </c>
      <c r="BH165" s="137">
        <f>IF(N165="sníž. přenesená",J165,0)</f>
        <v>0</v>
      </c>
      <c r="BI165" s="137">
        <f>IF(N165="nulová",J165,0)</f>
        <v>0</v>
      </c>
      <c r="BJ165" s="13" t="s">
        <v>85</v>
      </c>
      <c r="BK165" s="137">
        <f>ROUND(I165*H165,2)</f>
        <v>0</v>
      </c>
      <c r="BL165" s="13" t="s">
        <v>266</v>
      </c>
      <c r="BM165" s="136" t="s">
        <v>314</v>
      </c>
    </row>
    <row r="166" spans="2:65" s="1" customFormat="1" ht="29.25" x14ac:dyDescent="0.2">
      <c r="B166" s="28"/>
      <c r="D166" s="138" t="s">
        <v>229</v>
      </c>
      <c r="F166" s="139" t="s">
        <v>315</v>
      </c>
      <c r="I166" s="140"/>
      <c r="L166" s="28"/>
      <c r="M166" s="141"/>
      <c r="T166" s="52"/>
      <c r="AT166" s="13" t="s">
        <v>229</v>
      </c>
      <c r="AU166" s="13" t="s">
        <v>85</v>
      </c>
    </row>
    <row r="167" spans="2:65" s="1" customFormat="1" x14ac:dyDescent="0.2">
      <c r="B167" s="28"/>
      <c r="D167" s="142" t="s">
        <v>231</v>
      </c>
      <c r="F167" s="143" t="s">
        <v>1020</v>
      </c>
      <c r="I167" s="140"/>
      <c r="L167" s="28"/>
      <c r="M167" s="141"/>
      <c r="T167" s="52"/>
      <c r="AT167" s="13" t="s">
        <v>231</v>
      </c>
      <c r="AU167" s="13" t="s">
        <v>85</v>
      </c>
    </row>
    <row r="168" spans="2:65" s="10" customFormat="1" ht="25.9" customHeight="1" x14ac:dyDescent="0.2">
      <c r="B168" s="113"/>
      <c r="D168" s="114" t="s">
        <v>76</v>
      </c>
      <c r="E168" s="115" t="s">
        <v>317</v>
      </c>
      <c r="F168" s="115" t="s">
        <v>318</v>
      </c>
      <c r="I168" s="116"/>
      <c r="J168" s="117">
        <f>BK168</f>
        <v>0</v>
      </c>
      <c r="L168" s="113"/>
      <c r="M168" s="118"/>
      <c r="P168" s="119">
        <f>SUM(P169:P207)</f>
        <v>0</v>
      </c>
      <c r="R168" s="119">
        <f>SUM(R169:R207)</f>
        <v>5.334009E-2</v>
      </c>
      <c r="T168" s="120">
        <f>SUM(T169:T207)</f>
        <v>1.7322000000000001E-2</v>
      </c>
      <c r="AR168" s="114" t="s">
        <v>87</v>
      </c>
      <c r="AT168" s="121" t="s">
        <v>76</v>
      </c>
      <c r="AU168" s="121" t="s">
        <v>77</v>
      </c>
      <c r="AY168" s="114" t="s">
        <v>222</v>
      </c>
      <c r="BK168" s="122">
        <f>SUM(BK169:BK207)</f>
        <v>0</v>
      </c>
    </row>
    <row r="169" spans="2:65" s="1" customFormat="1" ht="24.2" customHeight="1" x14ac:dyDescent="0.2">
      <c r="B169" s="123"/>
      <c r="C169" s="124" t="s">
        <v>266</v>
      </c>
      <c r="D169" s="124" t="s">
        <v>223</v>
      </c>
      <c r="E169" s="125" t="s">
        <v>319</v>
      </c>
      <c r="F169" s="126" t="s">
        <v>320</v>
      </c>
      <c r="G169" s="127" t="s">
        <v>226</v>
      </c>
      <c r="H169" s="128">
        <v>4.8600000000000003</v>
      </c>
      <c r="I169" s="129"/>
      <c r="J169" s="130">
        <f>ROUND(I169*H169,2)</f>
        <v>0</v>
      </c>
      <c r="K169" s="131"/>
      <c r="L169" s="28"/>
      <c r="M169" s="132" t="s">
        <v>1</v>
      </c>
      <c r="N169" s="133" t="s">
        <v>42</v>
      </c>
      <c r="P169" s="134">
        <f>O169*H169</f>
        <v>0</v>
      </c>
      <c r="Q169" s="134">
        <v>0</v>
      </c>
      <c r="R169" s="134">
        <f>Q169*H169</f>
        <v>0</v>
      </c>
      <c r="S169" s="134">
        <v>0</v>
      </c>
      <c r="T169" s="135">
        <f>S169*H169</f>
        <v>0</v>
      </c>
      <c r="AR169" s="136" t="s">
        <v>266</v>
      </c>
      <c r="AT169" s="136" t="s">
        <v>223</v>
      </c>
      <c r="AU169" s="136" t="s">
        <v>85</v>
      </c>
      <c r="AY169" s="13" t="s">
        <v>222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3" t="s">
        <v>85</v>
      </c>
      <c r="BK169" s="137">
        <f>ROUND(I169*H169,2)</f>
        <v>0</v>
      </c>
      <c r="BL169" s="13" t="s">
        <v>266</v>
      </c>
      <c r="BM169" s="136" t="s">
        <v>321</v>
      </c>
    </row>
    <row r="170" spans="2:65" s="1" customFormat="1" ht="19.5" x14ac:dyDescent="0.2">
      <c r="B170" s="28"/>
      <c r="D170" s="138" t="s">
        <v>229</v>
      </c>
      <c r="F170" s="139" t="s">
        <v>322</v>
      </c>
      <c r="I170" s="140"/>
      <c r="L170" s="28"/>
      <c r="M170" s="141"/>
      <c r="T170" s="52"/>
      <c r="AT170" s="13" t="s">
        <v>229</v>
      </c>
      <c r="AU170" s="13" t="s">
        <v>85</v>
      </c>
    </row>
    <row r="171" spans="2:65" s="1" customFormat="1" x14ac:dyDescent="0.2">
      <c r="B171" s="28"/>
      <c r="D171" s="142" t="s">
        <v>231</v>
      </c>
      <c r="F171" s="143" t="s">
        <v>502</v>
      </c>
      <c r="I171" s="140"/>
      <c r="L171" s="28"/>
      <c r="M171" s="141"/>
      <c r="T171" s="52"/>
      <c r="AT171" s="13" t="s">
        <v>231</v>
      </c>
      <c r="AU171" s="13" t="s">
        <v>85</v>
      </c>
    </row>
    <row r="172" spans="2:65" s="1" customFormat="1" ht="24.2" customHeight="1" x14ac:dyDescent="0.2">
      <c r="B172" s="123"/>
      <c r="C172" s="124" t="s">
        <v>324</v>
      </c>
      <c r="D172" s="124" t="s">
        <v>223</v>
      </c>
      <c r="E172" s="125" t="s">
        <v>325</v>
      </c>
      <c r="F172" s="126" t="s">
        <v>326</v>
      </c>
      <c r="G172" s="127" t="s">
        <v>226</v>
      </c>
      <c r="H172" s="128">
        <v>4.8600000000000003</v>
      </c>
      <c r="I172" s="129"/>
      <c r="J172" s="130">
        <f>ROUND(I172*H172,2)</f>
        <v>0</v>
      </c>
      <c r="K172" s="131"/>
      <c r="L172" s="28"/>
      <c r="M172" s="132" t="s">
        <v>1</v>
      </c>
      <c r="N172" s="133" t="s">
        <v>42</v>
      </c>
      <c r="P172" s="134">
        <f>O172*H172</f>
        <v>0</v>
      </c>
      <c r="Q172" s="134">
        <v>3.0000000000000001E-5</v>
      </c>
      <c r="R172" s="134">
        <f>Q172*H172</f>
        <v>1.4580000000000002E-4</v>
      </c>
      <c r="S172" s="134">
        <v>0</v>
      </c>
      <c r="T172" s="135">
        <f>S172*H172</f>
        <v>0</v>
      </c>
      <c r="AR172" s="136" t="s">
        <v>266</v>
      </c>
      <c r="AT172" s="136" t="s">
        <v>223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327</v>
      </c>
    </row>
    <row r="173" spans="2:65" s="1" customFormat="1" ht="19.5" x14ac:dyDescent="0.2">
      <c r="B173" s="28"/>
      <c r="D173" s="138" t="s">
        <v>229</v>
      </c>
      <c r="F173" s="139" t="s">
        <v>328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" customFormat="1" x14ac:dyDescent="0.2">
      <c r="B174" s="28"/>
      <c r="D174" s="142" t="s">
        <v>231</v>
      </c>
      <c r="F174" s="143" t="s">
        <v>504</v>
      </c>
      <c r="I174" s="140"/>
      <c r="L174" s="28"/>
      <c r="M174" s="141"/>
      <c r="T174" s="52"/>
      <c r="AT174" s="13" t="s">
        <v>231</v>
      </c>
      <c r="AU174" s="13" t="s">
        <v>85</v>
      </c>
    </row>
    <row r="175" spans="2:65" s="1" customFormat="1" ht="33" customHeight="1" x14ac:dyDescent="0.2">
      <c r="B175" s="123"/>
      <c r="C175" s="124" t="s">
        <v>330</v>
      </c>
      <c r="D175" s="124" t="s">
        <v>223</v>
      </c>
      <c r="E175" s="125" t="s">
        <v>331</v>
      </c>
      <c r="F175" s="126" t="s">
        <v>332</v>
      </c>
      <c r="G175" s="127" t="s">
        <v>226</v>
      </c>
      <c r="H175" s="128">
        <v>4.8600000000000003</v>
      </c>
      <c r="I175" s="129"/>
      <c r="J175" s="130">
        <f>ROUND(I175*H175,2)</f>
        <v>0</v>
      </c>
      <c r="K175" s="131"/>
      <c r="L175" s="28"/>
      <c r="M175" s="132" t="s">
        <v>1</v>
      </c>
      <c r="N175" s="133" t="s">
        <v>42</v>
      </c>
      <c r="P175" s="134">
        <f>O175*H175</f>
        <v>0</v>
      </c>
      <c r="Q175" s="134">
        <v>7.5799999999999999E-3</v>
      </c>
      <c r="R175" s="134">
        <f>Q175*H175</f>
        <v>3.6838800000000005E-2</v>
      </c>
      <c r="S175" s="134">
        <v>0</v>
      </c>
      <c r="T175" s="135">
        <f>S175*H175</f>
        <v>0</v>
      </c>
      <c r="AR175" s="136" t="s">
        <v>266</v>
      </c>
      <c r="AT175" s="136" t="s">
        <v>223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333</v>
      </c>
    </row>
    <row r="176" spans="2:65" s="1" customFormat="1" ht="29.25" x14ac:dyDescent="0.2">
      <c r="B176" s="28"/>
      <c r="D176" s="138" t="s">
        <v>229</v>
      </c>
      <c r="F176" s="139" t="s">
        <v>334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x14ac:dyDescent="0.2">
      <c r="B177" s="28"/>
      <c r="D177" s="142" t="s">
        <v>231</v>
      </c>
      <c r="F177" s="143" t="s">
        <v>506</v>
      </c>
      <c r="I177" s="140"/>
      <c r="L177" s="28"/>
      <c r="M177" s="141"/>
      <c r="T177" s="52"/>
      <c r="AT177" s="13" t="s">
        <v>231</v>
      </c>
      <c r="AU177" s="13" t="s">
        <v>85</v>
      </c>
    </row>
    <row r="178" spans="2:65" s="1" customFormat="1" ht="24.2" customHeight="1" x14ac:dyDescent="0.2">
      <c r="B178" s="123"/>
      <c r="C178" s="124" t="s">
        <v>336</v>
      </c>
      <c r="D178" s="124" t="s">
        <v>223</v>
      </c>
      <c r="E178" s="125" t="s">
        <v>337</v>
      </c>
      <c r="F178" s="126" t="s">
        <v>338</v>
      </c>
      <c r="G178" s="127" t="s">
        <v>226</v>
      </c>
      <c r="H178" s="128">
        <v>4.8600000000000003</v>
      </c>
      <c r="I178" s="129"/>
      <c r="J178" s="130">
        <f>ROUND(I178*H178,2)</f>
        <v>0</v>
      </c>
      <c r="K178" s="131"/>
      <c r="L178" s="28"/>
      <c r="M178" s="132" t="s">
        <v>1</v>
      </c>
      <c r="N178" s="133" t="s">
        <v>42</v>
      </c>
      <c r="P178" s="134">
        <f>O178*H178</f>
        <v>0</v>
      </c>
      <c r="Q178" s="134">
        <v>0</v>
      </c>
      <c r="R178" s="134">
        <f>Q178*H178</f>
        <v>0</v>
      </c>
      <c r="S178" s="134">
        <v>3.0000000000000001E-3</v>
      </c>
      <c r="T178" s="135">
        <f>S178*H178</f>
        <v>1.4580000000000001E-2</v>
      </c>
      <c r="AR178" s="136" t="s">
        <v>266</v>
      </c>
      <c r="AT178" s="136" t="s">
        <v>223</v>
      </c>
      <c r="AU178" s="136" t="s">
        <v>85</v>
      </c>
      <c r="AY178" s="13" t="s">
        <v>222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3" t="s">
        <v>85</v>
      </c>
      <c r="BK178" s="137">
        <f>ROUND(I178*H178,2)</f>
        <v>0</v>
      </c>
      <c r="BL178" s="13" t="s">
        <v>266</v>
      </c>
      <c r="BM178" s="136" t="s">
        <v>339</v>
      </c>
    </row>
    <row r="179" spans="2:65" s="1" customFormat="1" x14ac:dyDescent="0.2">
      <c r="B179" s="28"/>
      <c r="D179" s="138" t="s">
        <v>229</v>
      </c>
      <c r="F179" s="139" t="s">
        <v>340</v>
      </c>
      <c r="I179" s="140"/>
      <c r="L179" s="28"/>
      <c r="M179" s="141"/>
      <c r="T179" s="52"/>
      <c r="AT179" s="13" t="s">
        <v>229</v>
      </c>
      <c r="AU179" s="13" t="s">
        <v>85</v>
      </c>
    </row>
    <row r="180" spans="2:65" s="1" customFormat="1" x14ac:dyDescent="0.2">
      <c r="B180" s="28"/>
      <c r="D180" s="142" t="s">
        <v>231</v>
      </c>
      <c r="F180" s="143" t="s">
        <v>508</v>
      </c>
      <c r="I180" s="140"/>
      <c r="L180" s="28"/>
      <c r="M180" s="141"/>
      <c r="T180" s="52"/>
      <c r="AT180" s="13" t="s">
        <v>231</v>
      </c>
      <c r="AU180" s="13" t="s">
        <v>85</v>
      </c>
    </row>
    <row r="181" spans="2:65" s="1" customFormat="1" ht="16.5" customHeight="1" x14ac:dyDescent="0.2">
      <c r="B181" s="123"/>
      <c r="C181" s="124" t="s">
        <v>342</v>
      </c>
      <c r="D181" s="124" t="s">
        <v>223</v>
      </c>
      <c r="E181" s="125" t="s">
        <v>343</v>
      </c>
      <c r="F181" s="126" t="s">
        <v>344</v>
      </c>
      <c r="G181" s="127" t="s">
        <v>226</v>
      </c>
      <c r="H181" s="128">
        <v>4.8600000000000003</v>
      </c>
      <c r="I181" s="129"/>
      <c r="J181" s="130">
        <f>ROUND(I181*H181,2)</f>
        <v>0</v>
      </c>
      <c r="K181" s="131"/>
      <c r="L181" s="28"/>
      <c r="M181" s="132" t="s">
        <v>1</v>
      </c>
      <c r="N181" s="133" t="s">
        <v>42</v>
      </c>
      <c r="P181" s="134">
        <f>O181*H181</f>
        <v>0</v>
      </c>
      <c r="Q181" s="134">
        <v>2.9999999999999997E-4</v>
      </c>
      <c r="R181" s="134">
        <f>Q181*H181</f>
        <v>1.4579999999999999E-3</v>
      </c>
      <c r="S181" s="134">
        <v>0</v>
      </c>
      <c r="T181" s="135">
        <f>S181*H181</f>
        <v>0</v>
      </c>
      <c r="AR181" s="136" t="s">
        <v>266</v>
      </c>
      <c r="AT181" s="136" t="s">
        <v>223</v>
      </c>
      <c r="AU181" s="136" t="s">
        <v>85</v>
      </c>
      <c r="AY181" s="13" t="s">
        <v>222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3" t="s">
        <v>85</v>
      </c>
      <c r="BK181" s="137">
        <f>ROUND(I181*H181,2)</f>
        <v>0</v>
      </c>
      <c r="BL181" s="13" t="s">
        <v>266</v>
      </c>
      <c r="BM181" s="136" t="s">
        <v>345</v>
      </c>
    </row>
    <row r="182" spans="2:65" s="1" customFormat="1" x14ac:dyDescent="0.2">
      <c r="B182" s="28"/>
      <c r="D182" s="138" t="s">
        <v>229</v>
      </c>
      <c r="F182" s="139" t="s">
        <v>346</v>
      </c>
      <c r="I182" s="140"/>
      <c r="L182" s="28"/>
      <c r="M182" s="141"/>
      <c r="T182" s="52"/>
      <c r="AT182" s="13" t="s">
        <v>229</v>
      </c>
      <c r="AU182" s="13" t="s">
        <v>85</v>
      </c>
    </row>
    <row r="183" spans="2:65" s="1" customFormat="1" x14ac:dyDescent="0.2">
      <c r="B183" s="28"/>
      <c r="D183" s="142" t="s">
        <v>231</v>
      </c>
      <c r="F183" s="143" t="s">
        <v>510</v>
      </c>
      <c r="I183" s="140"/>
      <c r="L183" s="28"/>
      <c r="M183" s="141"/>
      <c r="T183" s="52"/>
      <c r="AT183" s="13" t="s">
        <v>231</v>
      </c>
      <c r="AU183" s="13" t="s">
        <v>85</v>
      </c>
    </row>
    <row r="184" spans="2:65" s="1" customFormat="1" ht="49.15" customHeight="1" x14ac:dyDescent="0.2">
      <c r="B184" s="123"/>
      <c r="C184" s="151" t="s">
        <v>7</v>
      </c>
      <c r="D184" s="151" t="s">
        <v>277</v>
      </c>
      <c r="E184" s="152" t="s">
        <v>348</v>
      </c>
      <c r="F184" s="153" t="s">
        <v>349</v>
      </c>
      <c r="G184" s="154" t="s">
        <v>226</v>
      </c>
      <c r="H184" s="155">
        <v>5.3460000000000001</v>
      </c>
      <c r="I184" s="156"/>
      <c r="J184" s="157">
        <f>ROUND(I184*H184,2)</f>
        <v>0</v>
      </c>
      <c r="K184" s="158"/>
      <c r="L184" s="159"/>
      <c r="M184" s="160" t="s">
        <v>1</v>
      </c>
      <c r="N184" s="161" t="s">
        <v>42</v>
      </c>
      <c r="P184" s="134">
        <f>O184*H184</f>
        <v>0</v>
      </c>
      <c r="Q184" s="134">
        <v>2.5999999999999999E-3</v>
      </c>
      <c r="R184" s="134">
        <f>Q184*H184</f>
        <v>1.38996E-2</v>
      </c>
      <c r="S184" s="134">
        <v>0</v>
      </c>
      <c r="T184" s="135">
        <f>S184*H184</f>
        <v>0</v>
      </c>
      <c r="AR184" s="136" t="s">
        <v>280</v>
      </c>
      <c r="AT184" s="136" t="s">
        <v>277</v>
      </c>
      <c r="AU184" s="136" t="s">
        <v>85</v>
      </c>
      <c r="AY184" s="13" t="s">
        <v>222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3" t="s">
        <v>85</v>
      </c>
      <c r="BK184" s="137">
        <f>ROUND(I184*H184,2)</f>
        <v>0</v>
      </c>
      <c r="BL184" s="13" t="s">
        <v>266</v>
      </c>
      <c r="BM184" s="136" t="s">
        <v>350</v>
      </c>
    </row>
    <row r="185" spans="2:65" s="1" customFormat="1" ht="29.25" x14ac:dyDescent="0.2">
      <c r="B185" s="28"/>
      <c r="D185" s="138" t="s">
        <v>229</v>
      </c>
      <c r="F185" s="139" t="s">
        <v>349</v>
      </c>
      <c r="I185" s="140"/>
      <c r="L185" s="28"/>
      <c r="M185" s="141"/>
      <c r="T185" s="52"/>
      <c r="AT185" s="13" t="s">
        <v>229</v>
      </c>
      <c r="AU185" s="13" t="s">
        <v>85</v>
      </c>
    </row>
    <row r="186" spans="2:65" s="11" customFormat="1" x14ac:dyDescent="0.2">
      <c r="B186" s="144"/>
      <c r="D186" s="138" t="s">
        <v>252</v>
      </c>
      <c r="F186" s="145" t="s">
        <v>351</v>
      </c>
      <c r="H186" s="146">
        <v>5.3460000000000001</v>
      </c>
      <c r="I186" s="147"/>
      <c r="L186" s="144"/>
      <c r="M186" s="148"/>
      <c r="T186" s="149"/>
      <c r="AT186" s="150" t="s">
        <v>252</v>
      </c>
      <c r="AU186" s="150" t="s">
        <v>85</v>
      </c>
      <c r="AV186" s="11" t="s">
        <v>87</v>
      </c>
      <c r="AW186" s="11" t="s">
        <v>3</v>
      </c>
      <c r="AX186" s="11" t="s">
        <v>85</v>
      </c>
      <c r="AY186" s="150" t="s">
        <v>222</v>
      </c>
    </row>
    <row r="187" spans="2:65" s="1" customFormat="1" ht="24.2" customHeight="1" x14ac:dyDescent="0.2">
      <c r="B187" s="123"/>
      <c r="C187" s="124" t="s">
        <v>352</v>
      </c>
      <c r="D187" s="124" t="s">
        <v>223</v>
      </c>
      <c r="E187" s="125" t="s">
        <v>353</v>
      </c>
      <c r="F187" s="126" t="s">
        <v>354</v>
      </c>
      <c r="G187" s="127" t="s">
        <v>355</v>
      </c>
      <c r="H187" s="128">
        <v>5</v>
      </c>
      <c r="I187" s="129"/>
      <c r="J187" s="130">
        <f>ROUND(I187*H187,2)</f>
        <v>0</v>
      </c>
      <c r="K187" s="131"/>
      <c r="L187" s="28"/>
      <c r="M187" s="132" t="s">
        <v>1</v>
      </c>
      <c r="N187" s="133" t="s">
        <v>42</v>
      </c>
      <c r="P187" s="134">
        <f>O187*H187</f>
        <v>0</v>
      </c>
      <c r="Q187" s="134">
        <v>0</v>
      </c>
      <c r="R187" s="134">
        <f>Q187*H187</f>
        <v>0</v>
      </c>
      <c r="S187" s="134">
        <v>0</v>
      </c>
      <c r="T187" s="135">
        <f>S187*H187</f>
        <v>0</v>
      </c>
      <c r="AR187" s="136" t="s">
        <v>266</v>
      </c>
      <c r="AT187" s="136" t="s">
        <v>223</v>
      </c>
      <c r="AU187" s="136" t="s">
        <v>85</v>
      </c>
      <c r="AY187" s="13" t="s">
        <v>222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3" t="s">
        <v>85</v>
      </c>
      <c r="BK187" s="137">
        <f>ROUND(I187*H187,2)</f>
        <v>0</v>
      </c>
      <c r="BL187" s="13" t="s">
        <v>266</v>
      </c>
      <c r="BM187" s="136" t="s">
        <v>1021</v>
      </c>
    </row>
    <row r="188" spans="2:65" s="1" customFormat="1" x14ac:dyDescent="0.2">
      <c r="B188" s="28"/>
      <c r="D188" s="138" t="s">
        <v>229</v>
      </c>
      <c r="F188" s="139" t="s">
        <v>357</v>
      </c>
      <c r="I188" s="140"/>
      <c r="L188" s="28"/>
      <c r="M188" s="141"/>
      <c r="T188" s="52"/>
      <c r="AT188" s="13" t="s">
        <v>229</v>
      </c>
      <c r="AU188" s="13" t="s">
        <v>85</v>
      </c>
    </row>
    <row r="189" spans="2:65" s="1" customFormat="1" x14ac:dyDescent="0.2">
      <c r="B189" s="28"/>
      <c r="D189" s="142" t="s">
        <v>231</v>
      </c>
      <c r="F189" s="143" t="s">
        <v>358</v>
      </c>
      <c r="I189" s="140"/>
      <c r="L189" s="28"/>
      <c r="M189" s="141"/>
      <c r="T189" s="52"/>
      <c r="AT189" s="13" t="s">
        <v>231</v>
      </c>
      <c r="AU189" s="13" t="s">
        <v>85</v>
      </c>
    </row>
    <row r="190" spans="2:65" s="1" customFormat="1" ht="21.75" customHeight="1" x14ac:dyDescent="0.2">
      <c r="B190" s="123"/>
      <c r="C190" s="124" t="s">
        <v>359</v>
      </c>
      <c r="D190" s="124" t="s">
        <v>223</v>
      </c>
      <c r="E190" s="125" t="s">
        <v>360</v>
      </c>
      <c r="F190" s="126" t="s">
        <v>361</v>
      </c>
      <c r="G190" s="127" t="s">
        <v>355</v>
      </c>
      <c r="H190" s="128">
        <v>9.14</v>
      </c>
      <c r="I190" s="129"/>
      <c r="J190" s="130">
        <f>ROUND(I190*H190,2)</f>
        <v>0</v>
      </c>
      <c r="K190" s="131"/>
      <c r="L190" s="28"/>
      <c r="M190" s="132" t="s">
        <v>1</v>
      </c>
      <c r="N190" s="133" t="s">
        <v>42</v>
      </c>
      <c r="P190" s="134">
        <f>O190*H190</f>
        <v>0</v>
      </c>
      <c r="Q190" s="134">
        <v>0</v>
      </c>
      <c r="R190" s="134">
        <f>Q190*H190</f>
        <v>0</v>
      </c>
      <c r="S190" s="134">
        <v>2.9999999999999997E-4</v>
      </c>
      <c r="T190" s="135">
        <f>S190*H190</f>
        <v>2.7420000000000001E-3</v>
      </c>
      <c r="AR190" s="136" t="s">
        <v>266</v>
      </c>
      <c r="AT190" s="136" t="s">
        <v>223</v>
      </c>
      <c r="AU190" s="136" t="s">
        <v>85</v>
      </c>
      <c r="AY190" s="13" t="s">
        <v>222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3" t="s">
        <v>85</v>
      </c>
      <c r="BK190" s="137">
        <f>ROUND(I190*H190,2)</f>
        <v>0</v>
      </c>
      <c r="BL190" s="13" t="s">
        <v>266</v>
      </c>
      <c r="BM190" s="136" t="s">
        <v>362</v>
      </c>
    </row>
    <row r="191" spans="2:65" s="1" customFormat="1" x14ac:dyDescent="0.2">
      <c r="B191" s="28"/>
      <c r="D191" s="138" t="s">
        <v>229</v>
      </c>
      <c r="F191" s="139" t="s">
        <v>363</v>
      </c>
      <c r="I191" s="140"/>
      <c r="L191" s="28"/>
      <c r="M191" s="141"/>
      <c r="T191" s="52"/>
      <c r="AT191" s="13" t="s">
        <v>229</v>
      </c>
      <c r="AU191" s="13" t="s">
        <v>85</v>
      </c>
    </row>
    <row r="192" spans="2:65" s="1" customFormat="1" x14ac:dyDescent="0.2">
      <c r="B192" s="28"/>
      <c r="D192" s="142" t="s">
        <v>231</v>
      </c>
      <c r="F192" s="143" t="s">
        <v>515</v>
      </c>
      <c r="I192" s="140"/>
      <c r="L192" s="28"/>
      <c r="M192" s="141"/>
      <c r="T192" s="52"/>
      <c r="AT192" s="13" t="s">
        <v>231</v>
      </c>
      <c r="AU192" s="13" t="s">
        <v>85</v>
      </c>
    </row>
    <row r="193" spans="2:65" s="1" customFormat="1" ht="16.5" customHeight="1" x14ac:dyDescent="0.2">
      <c r="B193" s="123"/>
      <c r="C193" s="124" t="s">
        <v>365</v>
      </c>
      <c r="D193" s="124" t="s">
        <v>223</v>
      </c>
      <c r="E193" s="125" t="s">
        <v>366</v>
      </c>
      <c r="F193" s="126" t="s">
        <v>367</v>
      </c>
      <c r="G193" s="127" t="s">
        <v>355</v>
      </c>
      <c r="H193" s="128">
        <v>9.14</v>
      </c>
      <c r="I193" s="129"/>
      <c r="J193" s="130">
        <f>ROUND(I193*H193,2)</f>
        <v>0</v>
      </c>
      <c r="K193" s="131"/>
      <c r="L193" s="28"/>
      <c r="M193" s="132" t="s">
        <v>1</v>
      </c>
      <c r="N193" s="133" t="s">
        <v>42</v>
      </c>
      <c r="P193" s="134">
        <f>O193*H193</f>
        <v>0</v>
      </c>
      <c r="Q193" s="134">
        <v>1.0000000000000001E-5</v>
      </c>
      <c r="R193" s="134">
        <f>Q193*H193</f>
        <v>9.1400000000000013E-5</v>
      </c>
      <c r="S193" s="134">
        <v>0</v>
      </c>
      <c r="T193" s="135">
        <f>S193*H193</f>
        <v>0</v>
      </c>
      <c r="AR193" s="136" t="s">
        <v>266</v>
      </c>
      <c r="AT193" s="136" t="s">
        <v>223</v>
      </c>
      <c r="AU193" s="136" t="s">
        <v>85</v>
      </c>
      <c r="AY193" s="13" t="s">
        <v>222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3" t="s">
        <v>85</v>
      </c>
      <c r="BK193" s="137">
        <f>ROUND(I193*H193,2)</f>
        <v>0</v>
      </c>
      <c r="BL193" s="13" t="s">
        <v>266</v>
      </c>
      <c r="BM193" s="136" t="s">
        <v>368</v>
      </c>
    </row>
    <row r="194" spans="2:65" s="1" customFormat="1" x14ac:dyDescent="0.2">
      <c r="B194" s="28"/>
      <c r="D194" s="138" t="s">
        <v>229</v>
      </c>
      <c r="F194" s="139" t="s">
        <v>369</v>
      </c>
      <c r="I194" s="140"/>
      <c r="L194" s="28"/>
      <c r="M194" s="141"/>
      <c r="T194" s="52"/>
      <c r="AT194" s="13" t="s">
        <v>229</v>
      </c>
      <c r="AU194" s="13" t="s">
        <v>85</v>
      </c>
    </row>
    <row r="195" spans="2:65" s="1" customFormat="1" x14ac:dyDescent="0.2">
      <c r="B195" s="28"/>
      <c r="D195" s="142" t="s">
        <v>231</v>
      </c>
      <c r="F195" s="143" t="s">
        <v>517</v>
      </c>
      <c r="I195" s="140"/>
      <c r="L195" s="28"/>
      <c r="M195" s="141"/>
      <c r="T195" s="52"/>
      <c r="AT195" s="13" t="s">
        <v>231</v>
      </c>
      <c r="AU195" s="13" t="s">
        <v>85</v>
      </c>
    </row>
    <row r="196" spans="2:65" s="1" customFormat="1" ht="16.5" customHeight="1" x14ac:dyDescent="0.2">
      <c r="B196" s="123"/>
      <c r="C196" s="151" t="s">
        <v>371</v>
      </c>
      <c r="D196" s="151" t="s">
        <v>277</v>
      </c>
      <c r="E196" s="152" t="s">
        <v>372</v>
      </c>
      <c r="F196" s="153" t="s">
        <v>373</v>
      </c>
      <c r="G196" s="154" t="s">
        <v>355</v>
      </c>
      <c r="H196" s="155">
        <v>9.3230000000000004</v>
      </c>
      <c r="I196" s="156"/>
      <c r="J196" s="157">
        <f>ROUND(I196*H196,2)</f>
        <v>0</v>
      </c>
      <c r="K196" s="158"/>
      <c r="L196" s="159"/>
      <c r="M196" s="160" t="s">
        <v>1</v>
      </c>
      <c r="N196" s="161" t="s">
        <v>42</v>
      </c>
      <c r="P196" s="134">
        <f>O196*H196</f>
        <v>0</v>
      </c>
      <c r="Q196" s="134">
        <v>8.0000000000000007E-5</v>
      </c>
      <c r="R196" s="134">
        <f>Q196*H196</f>
        <v>7.4584000000000011E-4</v>
      </c>
      <c r="S196" s="134">
        <v>0</v>
      </c>
      <c r="T196" s="135">
        <f>S196*H196</f>
        <v>0</v>
      </c>
      <c r="AR196" s="136" t="s">
        <v>280</v>
      </c>
      <c r="AT196" s="136" t="s">
        <v>277</v>
      </c>
      <c r="AU196" s="136" t="s">
        <v>85</v>
      </c>
      <c r="AY196" s="13" t="s">
        <v>222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3" t="s">
        <v>85</v>
      </c>
      <c r="BK196" s="137">
        <f>ROUND(I196*H196,2)</f>
        <v>0</v>
      </c>
      <c r="BL196" s="13" t="s">
        <v>266</v>
      </c>
      <c r="BM196" s="136" t="s">
        <v>374</v>
      </c>
    </row>
    <row r="197" spans="2:65" s="1" customFormat="1" x14ac:dyDescent="0.2">
      <c r="B197" s="28"/>
      <c r="D197" s="138" t="s">
        <v>229</v>
      </c>
      <c r="F197" s="139" t="s">
        <v>373</v>
      </c>
      <c r="I197" s="140"/>
      <c r="L197" s="28"/>
      <c r="M197" s="141"/>
      <c r="T197" s="52"/>
      <c r="AT197" s="13" t="s">
        <v>229</v>
      </c>
      <c r="AU197" s="13" t="s">
        <v>85</v>
      </c>
    </row>
    <row r="198" spans="2:65" s="11" customFormat="1" x14ac:dyDescent="0.2">
      <c r="B198" s="144"/>
      <c r="D198" s="138" t="s">
        <v>252</v>
      </c>
      <c r="F198" s="145" t="s">
        <v>375</v>
      </c>
      <c r="H198" s="146">
        <v>9.3230000000000004</v>
      </c>
      <c r="I198" s="147"/>
      <c r="L198" s="144"/>
      <c r="M198" s="148"/>
      <c r="T198" s="149"/>
      <c r="AT198" s="150" t="s">
        <v>252</v>
      </c>
      <c r="AU198" s="150" t="s">
        <v>85</v>
      </c>
      <c r="AV198" s="11" t="s">
        <v>87</v>
      </c>
      <c r="AW198" s="11" t="s">
        <v>3</v>
      </c>
      <c r="AX198" s="11" t="s">
        <v>85</v>
      </c>
      <c r="AY198" s="150" t="s">
        <v>222</v>
      </c>
    </row>
    <row r="199" spans="2:65" s="1" customFormat="1" ht="16.5" customHeight="1" x14ac:dyDescent="0.2">
      <c r="B199" s="123"/>
      <c r="C199" s="124" t="s">
        <v>376</v>
      </c>
      <c r="D199" s="124" t="s">
        <v>223</v>
      </c>
      <c r="E199" s="125" t="s">
        <v>377</v>
      </c>
      <c r="F199" s="126" t="s">
        <v>378</v>
      </c>
      <c r="G199" s="127" t="s">
        <v>355</v>
      </c>
      <c r="H199" s="128">
        <v>0.9</v>
      </c>
      <c r="I199" s="129"/>
      <c r="J199" s="130">
        <f>ROUND(I199*H199,2)</f>
        <v>0</v>
      </c>
      <c r="K199" s="131"/>
      <c r="L199" s="28"/>
      <c r="M199" s="132" t="s">
        <v>1</v>
      </c>
      <c r="N199" s="133" t="s">
        <v>42</v>
      </c>
      <c r="P199" s="134">
        <f>O199*H199</f>
        <v>0</v>
      </c>
      <c r="Q199" s="134">
        <v>0</v>
      </c>
      <c r="R199" s="134">
        <f>Q199*H199</f>
        <v>0</v>
      </c>
      <c r="S199" s="134">
        <v>0</v>
      </c>
      <c r="T199" s="135">
        <f>S199*H199</f>
        <v>0</v>
      </c>
      <c r="AR199" s="136" t="s">
        <v>266</v>
      </c>
      <c r="AT199" s="136" t="s">
        <v>223</v>
      </c>
      <c r="AU199" s="136" t="s">
        <v>85</v>
      </c>
      <c r="AY199" s="13" t="s">
        <v>222</v>
      </c>
      <c r="BE199" s="137">
        <f>IF(N199="základní",J199,0)</f>
        <v>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13" t="s">
        <v>85</v>
      </c>
      <c r="BK199" s="137">
        <f>ROUND(I199*H199,2)</f>
        <v>0</v>
      </c>
      <c r="BL199" s="13" t="s">
        <v>266</v>
      </c>
      <c r="BM199" s="136" t="s">
        <v>379</v>
      </c>
    </row>
    <row r="200" spans="2:65" s="1" customFormat="1" x14ac:dyDescent="0.2">
      <c r="B200" s="28"/>
      <c r="D200" s="138" t="s">
        <v>229</v>
      </c>
      <c r="F200" s="139" t="s">
        <v>380</v>
      </c>
      <c r="I200" s="140"/>
      <c r="L200" s="28"/>
      <c r="M200" s="141"/>
      <c r="T200" s="52"/>
      <c r="AT200" s="13" t="s">
        <v>229</v>
      </c>
      <c r="AU200" s="13" t="s">
        <v>85</v>
      </c>
    </row>
    <row r="201" spans="2:65" s="1" customFormat="1" x14ac:dyDescent="0.2">
      <c r="B201" s="28"/>
      <c r="D201" s="142" t="s">
        <v>231</v>
      </c>
      <c r="F201" s="143" t="s">
        <v>521</v>
      </c>
      <c r="I201" s="140"/>
      <c r="L201" s="28"/>
      <c r="M201" s="141"/>
      <c r="T201" s="52"/>
      <c r="AT201" s="13" t="s">
        <v>231</v>
      </c>
      <c r="AU201" s="13" t="s">
        <v>85</v>
      </c>
    </row>
    <row r="202" spans="2:65" s="1" customFormat="1" ht="16.5" customHeight="1" x14ac:dyDescent="0.2">
      <c r="B202" s="123"/>
      <c r="C202" s="151" t="s">
        <v>382</v>
      </c>
      <c r="D202" s="151" t="s">
        <v>277</v>
      </c>
      <c r="E202" s="152" t="s">
        <v>383</v>
      </c>
      <c r="F202" s="153" t="s">
        <v>384</v>
      </c>
      <c r="G202" s="154" t="s">
        <v>355</v>
      </c>
      <c r="H202" s="155">
        <v>0.94499999999999995</v>
      </c>
      <c r="I202" s="156"/>
      <c r="J202" s="157">
        <f>ROUND(I202*H202,2)</f>
        <v>0</v>
      </c>
      <c r="K202" s="158"/>
      <c r="L202" s="159"/>
      <c r="M202" s="160" t="s">
        <v>1</v>
      </c>
      <c r="N202" s="161" t="s">
        <v>42</v>
      </c>
      <c r="P202" s="134">
        <f>O202*H202</f>
        <v>0</v>
      </c>
      <c r="Q202" s="134">
        <v>1.7000000000000001E-4</v>
      </c>
      <c r="R202" s="134">
        <f>Q202*H202</f>
        <v>1.6065E-4</v>
      </c>
      <c r="S202" s="134">
        <v>0</v>
      </c>
      <c r="T202" s="135">
        <f>S202*H202</f>
        <v>0</v>
      </c>
      <c r="AR202" s="136" t="s">
        <v>280</v>
      </c>
      <c r="AT202" s="136" t="s">
        <v>277</v>
      </c>
      <c r="AU202" s="136" t="s">
        <v>85</v>
      </c>
      <c r="AY202" s="13" t="s">
        <v>222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13" t="s">
        <v>85</v>
      </c>
      <c r="BK202" s="137">
        <f>ROUND(I202*H202,2)</f>
        <v>0</v>
      </c>
      <c r="BL202" s="13" t="s">
        <v>266</v>
      </c>
      <c r="BM202" s="136" t="s">
        <v>385</v>
      </c>
    </row>
    <row r="203" spans="2:65" s="1" customFormat="1" x14ac:dyDescent="0.2">
      <c r="B203" s="28"/>
      <c r="D203" s="138" t="s">
        <v>229</v>
      </c>
      <c r="F203" s="139" t="s">
        <v>384</v>
      </c>
      <c r="I203" s="140"/>
      <c r="L203" s="28"/>
      <c r="M203" s="141"/>
      <c r="T203" s="52"/>
      <c r="AT203" s="13" t="s">
        <v>229</v>
      </c>
      <c r="AU203" s="13" t="s">
        <v>85</v>
      </c>
    </row>
    <row r="204" spans="2:65" s="11" customFormat="1" x14ac:dyDescent="0.2">
      <c r="B204" s="144"/>
      <c r="D204" s="138" t="s">
        <v>252</v>
      </c>
      <c r="F204" s="145" t="s">
        <v>386</v>
      </c>
      <c r="H204" s="146">
        <v>0.94499999999999995</v>
      </c>
      <c r="I204" s="147"/>
      <c r="L204" s="144"/>
      <c r="M204" s="148"/>
      <c r="T204" s="149"/>
      <c r="AT204" s="150" t="s">
        <v>252</v>
      </c>
      <c r="AU204" s="150" t="s">
        <v>85</v>
      </c>
      <c r="AV204" s="11" t="s">
        <v>87</v>
      </c>
      <c r="AW204" s="11" t="s">
        <v>3</v>
      </c>
      <c r="AX204" s="11" t="s">
        <v>85</v>
      </c>
      <c r="AY204" s="150" t="s">
        <v>222</v>
      </c>
    </row>
    <row r="205" spans="2:65" s="1" customFormat="1" ht="24.2" customHeight="1" x14ac:dyDescent="0.2">
      <c r="B205" s="123"/>
      <c r="C205" s="124" t="s">
        <v>387</v>
      </c>
      <c r="D205" s="124" t="s">
        <v>223</v>
      </c>
      <c r="E205" s="125" t="s">
        <v>388</v>
      </c>
      <c r="F205" s="126" t="s">
        <v>389</v>
      </c>
      <c r="G205" s="127" t="s">
        <v>313</v>
      </c>
      <c r="H205" s="162"/>
      <c r="I205" s="129"/>
      <c r="J205" s="130">
        <f>ROUND(I205*H205,2)</f>
        <v>0</v>
      </c>
      <c r="K205" s="131"/>
      <c r="L205" s="28"/>
      <c r="M205" s="132" t="s">
        <v>1</v>
      </c>
      <c r="N205" s="133" t="s">
        <v>42</v>
      </c>
      <c r="P205" s="134">
        <f>O205*H205</f>
        <v>0</v>
      </c>
      <c r="Q205" s="134">
        <v>0</v>
      </c>
      <c r="R205" s="134">
        <f>Q205*H205</f>
        <v>0</v>
      </c>
      <c r="S205" s="134">
        <v>0</v>
      </c>
      <c r="T205" s="135">
        <f>S205*H205</f>
        <v>0</v>
      </c>
      <c r="AR205" s="136" t="s">
        <v>266</v>
      </c>
      <c r="AT205" s="136" t="s">
        <v>223</v>
      </c>
      <c r="AU205" s="136" t="s">
        <v>85</v>
      </c>
      <c r="AY205" s="13" t="s">
        <v>222</v>
      </c>
      <c r="BE205" s="137">
        <f>IF(N205="základní",J205,0)</f>
        <v>0</v>
      </c>
      <c r="BF205" s="137">
        <f>IF(N205="snížená",J205,0)</f>
        <v>0</v>
      </c>
      <c r="BG205" s="137">
        <f>IF(N205="zákl. přenesená",J205,0)</f>
        <v>0</v>
      </c>
      <c r="BH205" s="137">
        <f>IF(N205="sníž. přenesená",J205,0)</f>
        <v>0</v>
      </c>
      <c r="BI205" s="137">
        <f>IF(N205="nulová",J205,0)</f>
        <v>0</v>
      </c>
      <c r="BJ205" s="13" t="s">
        <v>85</v>
      </c>
      <c r="BK205" s="137">
        <f>ROUND(I205*H205,2)</f>
        <v>0</v>
      </c>
      <c r="BL205" s="13" t="s">
        <v>266</v>
      </c>
      <c r="BM205" s="136" t="s">
        <v>390</v>
      </c>
    </row>
    <row r="206" spans="2:65" s="1" customFormat="1" ht="29.25" x14ac:dyDescent="0.2">
      <c r="B206" s="28"/>
      <c r="D206" s="138" t="s">
        <v>229</v>
      </c>
      <c r="F206" s="139" t="s">
        <v>391</v>
      </c>
      <c r="I206" s="140"/>
      <c r="L206" s="28"/>
      <c r="M206" s="141"/>
      <c r="T206" s="52"/>
      <c r="AT206" s="13" t="s">
        <v>229</v>
      </c>
      <c r="AU206" s="13" t="s">
        <v>85</v>
      </c>
    </row>
    <row r="207" spans="2:65" s="1" customFormat="1" x14ac:dyDescent="0.2">
      <c r="B207" s="28"/>
      <c r="D207" s="142" t="s">
        <v>231</v>
      </c>
      <c r="F207" s="143" t="s">
        <v>525</v>
      </c>
      <c r="I207" s="140"/>
      <c r="L207" s="28"/>
      <c r="M207" s="141"/>
      <c r="T207" s="52"/>
      <c r="AT207" s="13" t="s">
        <v>231</v>
      </c>
      <c r="AU207" s="13" t="s">
        <v>85</v>
      </c>
    </row>
    <row r="208" spans="2:65" s="10" customFormat="1" ht="25.9" customHeight="1" x14ac:dyDescent="0.2">
      <c r="B208" s="113"/>
      <c r="D208" s="114" t="s">
        <v>76</v>
      </c>
      <c r="E208" s="115" t="s">
        <v>393</v>
      </c>
      <c r="F208" s="115" t="s">
        <v>394</v>
      </c>
      <c r="I208" s="116"/>
      <c r="J208" s="117">
        <f>BK208</f>
        <v>0</v>
      </c>
      <c r="L208" s="113"/>
      <c r="M208" s="118"/>
      <c r="P208" s="119">
        <f>SUM(P209:P218)</f>
        <v>0</v>
      </c>
      <c r="R208" s="119">
        <f>SUM(R209:R218)</f>
        <v>5.082000000000001E-4</v>
      </c>
      <c r="T208" s="120">
        <f>SUM(T209:T218)</f>
        <v>0</v>
      </c>
      <c r="AR208" s="114" t="s">
        <v>87</v>
      </c>
      <c r="AT208" s="121" t="s">
        <v>76</v>
      </c>
      <c r="AU208" s="121" t="s">
        <v>77</v>
      </c>
      <c r="AY208" s="114" t="s">
        <v>222</v>
      </c>
      <c r="BK208" s="122">
        <f>SUM(BK209:BK218)</f>
        <v>0</v>
      </c>
    </row>
    <row r="209" spans="2:65" s="1" customFormat="1" ht="24.2" customHeight="1" x14ac:dyDescent="0.2">
      <c r="B209" s="123"/>
      <c r="C209" s="124" t="s">
        <v>395</v>
      </c>
      <c r="D209" s="124" t="s">
        <v>223</v>
      </c>
      <c r="E209" s="125" t="s">
        <v>396</v>
      </c>
      <c r="F209" s="126" t="s">
        <v>397</v>
      </c>
      <c r="G209" s="127" t="s">
        <v>226</v>
      </c>
      <c r="H209" s="128">
        <v>1.21</v>
      </c>
      <c r="I209" s="129"/>
      <c r="J209" s="130">
        <f>ROUND(I209*H209,2)</f>
        <v>0</v>
      </c>
      <c r="K209" s="131"/>
      <c r="L209" s="28"/>
      <c r="M209" s="132" t="s">
        <v>1</v>
      </c>
      <c r="N209" s="133" t="s">
        <v>42</v>
      </c>
      <c r="P209" s="134">
        <f>O209*H209</f>
        <v>0</v>
      </c>
      <c r="Q209" s="134">
        <v>8.0000000000000007E-5</v>
      </c>
      <c r="R209" s="134">
        <f>Q209*H209</f>
        <v>9.6800000000000008E-5</v>
      </c>
      <c r="S209" s="134">
        <v>0</v>
      </c>
      <c r="T209" s="135">
        <f>S209*H209</f>
        <v>0</v>
      </c>
      <c r="AR209" s="136" t="s">
        <v>266</v>
      </c>
      <c r="AT209" s="136" t="s">
        <v>223</v>
      </c>
      <c r="AU209" s="136" t="s">
        <v>85</v>
      </c>
      <c r="AY209" s="13" t="s">
        <v>222</v>
      </c>
      <c r="BE209" s="137">
        <f>IF(N209="základní",J209,0)</f>
        <v>0</v>
      </c>
      <c r="BF209" s="137">
        <f>IF(N209="snížená",J209,0)</f>
        <v>0</v>
      </c>
      <c r="BG209" s="137">
        <f>IF(N209="zákl. přenesená",J209,0)</f>
        <v>0</v>
      </c>
      <c r="BH209" s="137">
        <f>IF(N209="sníž. přenesená",J209,0)</f>
        <v>0</v>
      </c>
      <c r="BI209" s="137">
        <f>IF(N209="nulová",J209,0)</f>
        <v>0</v>
      </c>
      <c r="BJ209" s="13" t="s">
        <v>85</v>
      </c>
      <c r="BK209" s="137">
        <f>ROUND(I209*H209,2)</f>
        <v>0</v>
      </c>
      <c r="BL209" s="13" t="s">
        <v>266</v>
      </c>
      <c r="BM209" s="136" t="s">
        <v>398</v>
      </c>
    </row>
    <row r="210" spans="2:65" s="1" customFormat="1" ht="19.5" x14ac:dyDescent="0.2">
      <c r="B210" s="28"/>
      <c r="D210" s="138" t="s">
        <v>229</v>
      </c>
      <c r="F210" s="139" t="s">
        <v>399</v>
      </c>
      <c r="I210" s="140"/>
      <c r="L210" s="28"/>
      <c r="M210" s="141"/>
      <c r="T210" s="52"/>
      <c r="AT210" s="13" t="s">
        <v>229</v>
      </c>
      <c r="AU210" s="13" t="s">
        <v>85</v>
      </c>
    </row>
    <row r="211" spans="2:65" s="1" customFormat="1" x14ac:dyDescent="0.2">
      <c r="B211" s="28"/>
      <c r="D211" s="142" t="s">
        <v>231</v>
      </c>
      <c r="F211" s="143" t="s">
        <v>617</v>
      </c>
      <c r="I211" s="140"/>
      <c r="L211" s="28"/>
      <c r="M211" s="141"/>
      <c r="T211" s="52"/>
      <c r="AT211" s="13" t="s">
        <v>231</v>
      </c>
      <c r="AU211" s="13" t="s">
        <v>85</v>
      </c>
    </row>
    <row r="212" spans="2:65" s="11" customFormat="1" x14ac:dyDescent="0.2">
      <c r="B212" s="144"/>
      <c r="D212" s="138" t="s">
        <v>252</v>
      </c>
      <c r="E212" s="150" t="s">
        <v>1</v>
      </c>
      <c r="F212" s="145" t="s">
        <v>401</v>
      </c>
      <c r="H212" s="146">
        <v>1.21</v>
      </c>
      <c r="I212" s="147"/>
      <c r="L212" s="144"/>
      <c r="M212" s="148"/>
      <c r="T212" s="149"/>
      <c r="AT212" s="150" t="s">
        <v>252</v>
      </c>
      <c r="AU212" s="150" t="s">
        <v>85</v>
      </c>
      <c r="AV212" s="11" t="s">
        <v>87</v>
      </c>
      <c r="AW212" s="11" t="s">
        <v>32</v>
      </c>
      <c r="AX212" s="11" t="s">
        <v>85</v>
      </c>
      <c r="AY212" s="150" t="s">
        <v>222</v>
      </c>
    </row>
    <row r="213" spans="2:65" s="1" customFormat="1" ht="24.2" customHeight="1" x14ac:dyDescent="0.2">
      <c r="B213" s="123"/>
      <c r="C213" s="124" t="s">
        <v>402</v>
      </c>
      <c r="D213" s="124" t="s">
        <v>223</v>
      </c>
      <c r="E213" s="125" t="s">
        <v>403</v>
      </c>
      <c r="F213" s="126" t="s">
        <v>404</v>
      </c>
      <c r="G213" s="127" t="s">
        <v>226</v>
      </c>
      <c r="H213" s="128">
        <v>1.21</v>
      </c>
      <c r="I213" s="129"/>
      <c r="J213" s="130">
        <f>ROUND(I213*H213,2)</f>
        <v>0</v>
      </c>
      <c r="K213" s="131"/>
      <c r="L213" s="28"/>
      <c r="M213" s="132" t="s">
        <v>1</v>
      </c>
      <c r="N213" s="133" t="s">
        <v>42</v>
      </c>
      <c r="P213" s="134">
        <f>O213*H213</f>
        <v>0</v>
      </c>
      <c r="Q213" s="134">
        <v>1.7000000000000001E-4</v>
      </c>
      <c r="R213" s="134">
        <f>Q213*H213</f>
        <v>2.0570000000000001E-4</v>
      </c>
      <c r="S213" s="134">
        <v>0</v>
      </c>
      <c r="T213" s="135">
        <f>S213*H213</f>
        <v>0</v>
      </c>
      <c r="AR213" s="136" t="s">
        <v>266</v>
      </c>
      <c r="AT213" s="136" t="s">
        <v>223</v>
      </c>
      <c r="AU213" s="136" t="s">
        <v>85</v>
      </c>
      <c r="AY213" s="13" t="s">
        <v>222</v>
      </c>
      <c r="BE213" s="137">
        <f>IF(N213="základní",J213,0)</f>
        <v>0</v>
      </c>
      <c r="BF213" s="137">
        <f>IF(N213="snížená",J213,0)</f>
        <v>0</v>
      </c>
      <c r="BG213" s="137">
        <f>IF(N213="zákl. přenesená",J213,0)</f>
        <v>0</v>
      </c>
      <c r="BH213" s="137">
        <f>IF(N213="sníž. přenesená",J213,0)</f>
        <v>0</v>
      </c>
      <c r="BI213" s="137">
        <f>IF(N213="nulová",J213,0)</f>
        <v>0</v>
      </c>
      <c r="BJ213" s="13" t="s">
        <v>85</v>
      </c>
      <c r="BK213" s="137">
        <f>ROUND(I213*H213,2)</f>
        <v>0</v>
      </c>
      <c r="BL213" s="13" t="s">
        <v>266</v>
      </c>
      <c r="BM213" s="136" t="s">
        <v>405</v>
      </c>
    </row>
    <row r="214" spans="2:65" s="1" customFormat="1" x14ac:dyDescent="0.2">
      <c r="B214" s="28"/>
      <c r="D214" s="138" t="s">
        <v>229</v>
      </c>
      <c r="F214" s="139" t="s">
        <v>406</v>
      </c>
      <c r="I214" s="140"/>
      <c r="L214" s="28"/>
      <c r="M214" s="141"/>
      <c r="T214" s="52"/>
      <c r="AT214" s="13" t="s">
        <v>229</v>
      </c>
      <c r="AU214" s="13" t="s">
        <v>85</v>
      </c>
    </row>
    <row r="215" spans="2:65" s="1" customFormat="1" x14ac:dyDescent="0.2">
      <c r="B215" s="28"/>
      <c r="D215" s="142" t="s">
        <v>231</v>
      </c>
      <c r="F215" s="143" t="s">
        <v>619</v>
      </c>
      <c r="I215" s="140"/>
      <c r="L215" s="28"/>
      <c r="M215" s="141"/>
      <c r="T215" s="52"/>
      <c r="AT215" s="13" t="s">
        <v>231</v>
      </c>
      <c r="AU215" s="13" t="s">
        <v>85</v>
      </c>
    </row>
    <row r="216" spans="2:65" s="1" customFormat="1" ht="24.2" customHeight="1" x14ac:dyDescent="0.2">
      <c r="B216" s="123"/>
      <c r="C216" s="124" t="s">
        <v>408</v>
      </c>
      <c r="D216" s="124" t="s">
        <v>223</v>
      </c>
      <c r="E216" s="125" t="s">
        <v>409</v>
      </c>
      <c r="F216" s="126" t="s">
        <v>410</v>
      </c>
      <c r="G216" s="127" t="s">
        <v>226</v>
      </c>
      <c r="H216" s="128">
        <v>1.21</v>
      </c>
      <c r="I216" s="129"/>
      <c r="J216" s="130">
        <f>ROUND(I216*H216,2)</f>
        <v>0</v>
      </c>
      <c r="K216" s="131"/>
      <c r="L216" s="28"/>
      <c r="M216" s="132" t="s">
        <v>1</v>
      </c>
      <c r="N216" s="133" t="s">
        <v>42</v>
      </c>
      <c r="P216" s="134">
        <f>O216*H216</f>
        <v>0</v>
      </c>
      <c r="Q216" s="134">
        <v>1.7000000000000001E-4</v>
      </c>
      <c r="R216" s="134">
        <f>Q216*H216</f>
        <v>2.0570000000000001E-4</v>
      </c>
      <c r="S216" s="134">
        <v>0</v>
      </c>
      <c r="T216" s="135">
        <f>S216*H216</f>
        <v>0</v>
      </c>
      <c r="AR216" s="136" t="s">
        <v>266</v>
      </c>
      <c r="AT216" s="136" t="s">
        <v>223</v>
      </c>
      <c r="AU216" s="136" t="s">
        <v>85</v>
      </c>
      <c r="AY216" s="13" t="s">
        <v>222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13" t="s">
        <v>85</v>
      </c>
      <c r="BK216" s="137">
        <f>ROUND(I216*H216,2)</f>
        <v>0</v>
      </c>
      <c r="BL216" s="13" t="s">
        <v>266</v>
      </c>
      <c r="BM216" s="136" t="s">
        <v>411</v>
      </c>
    </row>
    <row r="217" spans="2:65" s="1" customFormat="1" ht="19.5" x14ac:dyDescent="0.2">
      <c r="B217" s="28"/>
      <c r="D217" s="138" t="s">
        <v>229</v>
      </c>
      <c r="F217" s="139" t="s">
        <v>412</v>
      </c>
      <c r="I217" s="140"/>
      <c r="L217" s="28"/>
      <c r="M217" s="141"/>
      <c r="T217" s="52"/>
      <c r="AT217" s="13" t="s">
        <v>229</v>
      </c>
      <c r="AU217" s="13" t="s">
        <v>85</v>
      </c>
    </row>
    <row r="218" spans="2:65" s="1" customFormat="1" x14ac:dyDescent="0.2">
      <c r="B218" s="28"/>
      <c r="D218" s="142" t="s">
        <v>231</v>
      </c>
      <c r="F218" s="143" t="s">
        <v>621</v>
      </c>
      <c r="I218" s="140"/>
      <c r="L218" s="28"/>
      <c r="M218" s="141"/>
      <c r="T218" s="52"/>
      <c r="AT218" s="13" t="s">
        <v>231</v>
      </c>
      <c r="AU218" s="13" t="s">
        <v>85</v>
      </c>
    </row>
    <row r="219" spans="2:65" s="10" customFormat="1" ht="25.9" customHeight="1" x14ac:dyDescent="0.2">
      <c r="B219" s="113"/>
      <c r="D219" s="114" t="s">
        <v>76</v>
      </c>
      <c r="E219" s="115" t="s">
        <v>414</v>
      </c>
      <c r="F219" s="115" t="s">
        <v>415</v>
      </c>
      <c r="I219" s="116"/>
      <c r="J219" s="117">
        <f>BK219</f>
        <v>0</v>
      </c>
      <c r="L219" s="113"/>
      <c r="M219" s="118"/>
      <c r="P219" s="119">
        <f>SUM(P220:P237)</f>
        <v>0</v>
      </c>
      <c r="R219" s="119">
        <f>SUM(R220:R237)</f>
        <v>5.5955499999999998E-2</v>
      </c>
      <c r="T219" s="120">
        <f>SUM(T220:T237)</f>
        <v>1.10516E-2</v>
      </c>
      <c r="AR219" s="114" t="s">
        <v>87</v>
      </c>
      <c r="AT219" s="121" t="s">
        <v>76</v>
      </c>
      <c r="AU219" s="121" t="s">
        <v>77</v>
      </c>
      <c r="AY219" s="114" t="s">
        <v>222</v>
      </c>
      <c r="BK219" s="122">
        <f>SUM(BK220:BK237)</f>
        <v>0</v>
      </c>
    </row>
    <row r="220" spans="2:65" s="1" customFormat="1" ht="16.5" customHeight="1" x14ac:dyDescent="0.2">
      <c r="B220" s="123"/>
      <c r="C220" s="124" t="s">
        <v>280</v>
      </c>
      <c r="D220" s="124" t="s">
        <v>223</v>
      </c>
      <c r="E220" s="125" t="s">
        <v>416</v>
      </c>
      <c r="F220" s="126" t="s">
        <v>417</v>
      </c>
      <c r="G220" s="127" t="s">
        <v>226</v>
      </c>
      <c r="H220" s="128">
        <v>35.18</v>
      </c>
      <c r="I220" s="129"/>
      <c r="J220" s="130">
        <f>ROUND(I220*H220,2)</f>
        <v>0</v>
      </c>
      <c r="K220" s="131"/>
      <c r="L220" s="28"/>
      <c r="M220" s="132" t="s">
        <v>1</v>
      </c>
      <c r="N220" s="133" t="s">
        <v>42</v>
      </c>
      <c r="P220" s="134">
        <f>O220*H220</f>
        <v>0</v>
      </c>
      <c r="Q220" s="134">
        <v>1E-3</v>
      </c>
      <c r="R220" s="134">
        <f>Q220*H220</f>
        <v>3.5180000000000003E-2</v>
      </c>
      <c r="S220" s="134">
        <v>3.1E-4</v>
      </c>
      <c r="T220" s="135">
        <f>S220*H220</f>
        <v>1.09058E-2</v>
      </c>
      <c r="AR220" s="136" t="s">
        <v>266</v>
      </c>
      <c r="AT220" s="136" t="s">
        <v>223</v>
      </c>
      <c r="AU220" s="136" t="s">
        <v>85</v>
      </c>
      <c r="AY220" s="13" t="s">
        <v>222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3" t="s">
        <v>85</v>
      </c>
      <c r="BK220" s="137">
        <f>ROUND(I220*H220,2)</f>
        <v>0</v>
      </c>
      <c r="BL220" s="13" t="s">
        <v>266</v>
      </c>
      <c r="BM220" s="136" t="s">
        <v>418</v>
      </c>
    </row>
    <row r="221" spans="2:65" s="1" customFormat="1" x14ac:dyDescent="0.2">
      <c r="B221" s="28"/>
      <c r="D221" s="138" t="s">
        <v>229</v>
      </c>
      <c r="F221" s="139" t="s">
        <v>419</v>
      </c>
      <c r="I221" s="140"/>
      <c r="L221" s="28"/>
      <c r="M221" s="141"/>
      <c r="T221" s="52"/>
      <c r="AT221" s="13" t="s">
        <v>229</v>
      </c>
      <c r="AU221" s="13" t="s">
        <v>85</v>
      </c>
    </row>
    <row r="222" spans="2:65" s="1" customFormat="1" x14ac:dyDescent="0.2">
      <c r="B222" s="28"/>
      <c r="D222" s="142" t="s">
        <v>231</v>
      </c>
      <c r="F222" s="143" t="s">
        <v>527</v>
      </c>
      <c r="I222" s="140"/>
      <c r="L222" s="28"/>
      <c r="M222" s="141"/>
      <c r="T222" s="52"/>
      <c r="AT222" s="13" t="s">
        <v>231</v>
      </c>
      <c r="AU222" s="13" t="s">
        <v>85</v>
      </c>
    </row>
    <row r="223" spans="2:65" s="1" customFormat="1" ht="24.2" customHeight="1" x14ac:dyDescent="0.2">
      <c r="B223" s="123"/>
      <c r="C223" s="124" t="s">
        <v>421</v>
      </c>
      <c r="D223" s="124" t="s">
        <v>223</v>
      </c>
      <c r="E223" s="125" t="s">
        <v>422</v>
      </c>
      <c r="F223" s="126" t="s">
        <v>423</v>
      </c>
      <c r="G223" s="127" t="s">
        <v>226</v>
      </c>
      <c r="H223" s="128">
        <v>35.18</v>
      </c>
      <c r="I223" s="129"/>
      <c r="J223" s="130">
        <f>ROUND(I223*H223,2)</f>
        <v>0</v>
      </c>
      <c r="K223" s="131"/>
      <c r="L223" s="28"/>
      <c r="M223" s="132" t="s">
        <v>1</v>
      </c>
      <c r="N223" s="133" t="s">
        <v>42</v>
      </c>
      <c r="P223" s="134">
        <f>O223*H223</f>
        <v>0</v>
      </c>
      <c r="Q223" s="134">
        <v>0</v>
      </c>
      <c r="R223" s="134">
        <f>Q223*H223</f>
        <v>0</v>
      </c>
      <c r="S223" s="134">
        <v>0</v>
      </c>
      <c r="T223" s="135">
        <f>S223*H223</f>
        <v>0</v>
      </c>
      <c r="AR223" s="136" t="s">
        <v>266</v>
      </c>
      <c r="AT223" s="136" t="s">
        <v>223</v>
      </c>
      <c r="AU223" s="136" t="s">
        <v>85</v>
      </c>
      <c r="AY223" s="13" t="s">
        <v>222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3" t="s">
        <v>85</v>
      </c>
      <c r="BK223" s="137">
        <f>ROUND(I223*H223,2)</f>
        <v>0</v>
      </c>
      <c r="BL223" s="13" t="s">
        <v>266</v>
      </c>
      <c r="BM223" s="136" t="s">
        <v>424</v>
      </c>
    </row>
    <row r="224" spans="2:65" s="1" customFormat="1" ht="19.5" x14ac:dyDescent="0.2">
      <c r="B224" s="28"/>
      <c r="D224" s="138" t="s">
        <v>229</v>
      </c>
      <c r="F224" s="139" t="s">
        <v>425</v>
      </c>
      <c r="I224" s="140"/>
      <c r="L224" s="28"/>
      <c r="M224" s="141"/>
      <c r="T224" s="52"/>
      <c r="AT224" s="13" t="s">
        <v>229</v>
      </c>
      <c r="AU224" s="13" t="s">
        <v>85</v>
      </c>
    </row>
    <row r="225" spans="2:65" s="1" customFormat="1" x14ac:dyDescent="0.2">
      <c r="B225" s="28"/>
      <c r="D225" s="142" t="s">
        <v>231</v>
      </c>
      <c r="F225" s="143" t="s">
        <v>529</v>
      </c>
      <c r="I225" s="140"/>
      <c r="L225" s="28"/>
      <c r="M225" s="141"/>
      <c r="T225" s="52"/>
      <c r="AT225" s="13" t="s">
        <v>231</v>
      </c>
      <c r="AU225" s="13" t="s">
        <v>85</v>
      </c>
    </row>
    <row r="226" spans="2:65" s="1" customFormat="1" ht="16.5" customHeight="1" x14ac:dyDescent="0.2">
      <c r="B226" s="123"/>
      <c r="C226" s="124" t="s">
        <v>427</v>
      </c>
      <c r="D226" s="124" t="s">
        <v>223</v>
      </c>
      <c r="E226" s="125" t="s">
        <v>428</v>
      </c>
      <c r="F226" s="126" t="s">
        <v>429</v>
      </c>
      <c r="G226" s="127" t="s">
        <v>226</v>
      </c>
      <c r="H226" s="128">
        <v>4.8600000000000003</v>
      </c>
      <c r="I226" s="129"/>
      <c r="J226" s="130">
        <f>ROUND(I226*H226,2)</f>
        <v>0</v>
      </c>
      <c r="K226" s="131"/>
      <c r="L226" s="28"/>
      <c r="M226" s="132" t="s">
        <v>1</v>
      </c>
      <c r="N226" s="133" t="s">
        <v>42</v>
      </c>
      <c r="P226" s="134">
        <f>O226*H226</f>
        <v>0</v>
      </c>
      <c r="Q226" s="134">
        <v>0</v>
      </c>
      <c r="R226" s="134">
        <f>Q226*H226</f>
        <v>0</v>
      </c>
      <c r="S226" s="134">
        <v>3.0000000000000001E-5</v>
      </c>
      <c r="T226" s="135">
        <f>S226*H226</f>
        <v>1.4580000000000002E-4</v>
      </c>
      <c r="AR226" s="136" t="s">
        <v>266</v>
      </c>
      <c r="AT226" s="136" t="s">
        <v>223</v>
      </c>
      <c r="AU226" s="136" t="s">
        <v>85</v>
      </c>
      <c r="AY226" s="13" t="s">
        <v>222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13" t="s">
        <v>85</v>
      </c>
      <c r="BK226" s="137">
        <f>ROUND(I226*H226,2)</f>
        <v>0</v>
      </c>
      <c r="BL226" s="13" t="s">
        <v>266</v>
      </c>
      <c r="BM226" s="136" t="s">
        <v>1022</v>
      </c>
    </row>
    <row r="227" spans="2:65" s="1" customFormat="1" ht="19.5" x14ac:dyDescent="0.2">
      <c r="B227" s="28"/>
      <c r="D227" s="138" t="s">
        <v>229</v>
      </c>
      <c r="F227" s="139" t="s">
        <v>431</v>
      </c>
      <c r="I227" s="140"/>
      <c r="L227" s="28"/>
      <c r="M227" s="141"/>
      <c r="T227" s="52"/>
      <c r="AT227" s="13" t="s">
        <v>229</v>
      </c>
      <c r="AU227" s="13" t="s">
        <v>85</v>
      </c>
    </row>
    <row r="228" spans="2:65" s="1" customFormat="1" x14ac:dyDescent="0.2">
      <c r="B228" s="28"/>
      <c r="D228" s="142" t="s">
        <v>231</v>
      </c>
      <c r="F228" s="143" t="s">
        <v>432</v>
      </c>
      <c r="I228" s="140"/>
      <c r="L228" s="28"/>
      <c r="M228" s="141"/>
      <c r="T228" s="52"/>
      <c r="AT228" s="13" t="s">
        <v>231</v>
      </c>
      <c r="AU228" s="13" t="s">
        <v>85</v>
      </c>
    </row>
    <row r="229" spans="2:65" s="1" customFormat="1" ht="16.5" customHeight="1" x14ac:dyDescent="0.2">
      <c r="B229" s="123"/>
      <c r="C229" s="151" t="s">
        <v>433</v>
      </c>
      <c r="D229" s="151" t="s">
        <v>277</v>
      </c>
      <c r="E229" s="152" t="s">
        <v>434</v>
      </c>
      <c r="F229" s="153" t="s">
        <v>435</v>
      </c>
      <c r="G229" s="154" t="s">
        <v>226</v>
      </c>
      <c r="H229" s="155">
        <v>5.1029999999999998</v>
      </c>
      <c r="I229" s="156"/>
      <c r="J229" s="157">
        <f>ROUND(I229*H229,2)</f>
        <v>0</v>
      </c>
      <c r="K229" s="158"/>
      <c r="L229" s="159"/>
      <c r="M229" s="160" t="s">
        <v>1</v>
      </c>
      <c r="N229" s="161" t="s">
        <v>42</v>
      </c>
      <c r="P229" s="134">
        <f>O229*H229</f>
        <v>0</v>
      </c>
      <c r="Q229" s="134">
        <v>8.9999999999999998E-4</v>
      </c>
      <c r="R229" s="134">
        <f>Q229*H229</f>
        <v>4.5926999999999999E-3</v>
      </c>
      <c r="S229" s="134">
        <v>0</v>
      </c>
      <c r="T229" s="135">
        <f>S229*H229</f>
        <v>0</v>
      </c>
      <c r="AR229" s="136" t="s">
        <v>280</v>
      </c>
      <c r="AT229" s="136" t="s">
        <v>277</v>
      </c>
      <c r="AU229" s="136" t="s">
        <v>85</v>
      </c>
      <c r="AY229" s="13" t="s">
        <v>222</v>
      </c>
      <c r="BE229" s="137">
        <f>IF(N229="základní",J229,0)</f>
        <v>0</v>
      </c>
      <c r="BF229" s="137">
        <f>IF(N229="snížená",J229,0)</f>
        <v>0</v>
      </c>
      <c r="BG229" s="137">
        <f>IF(N229="zákl. přenesená",J229,0)</f>
        <v>0</v>
      </c>
      <c r="BH229" s="137">
        <f>IF(N229="sníž. přenesená",J229,0)</f>
        <v>0</v>
      </c>
      <c r="BI229" s="137">
        <f>IF(N229="nulová",J229,0)</f>
        <v>0</v>
      </c>
      <c r="BJ229" s="13" t="s">
        <v>85</v>
      </c>
      <c r="BK229" s="137">
        <f>ROUND(I229*H229,2)</f>
        <v>0</v>
      </c>
      <c r="BL229" s="13" t="s">
        <v>266</v>
      </c>
      <c r="BM229" s="136" t="s">
        <v>1023</v>
      </c>
    </row>
    <row r="230" spans="2:65" s="1" customFormat="1" x14ac:dyDescent="0.2">
      <c r="B230" s="28"/>
      <c r="D230" s="138" t="s">
        <v>229</v>
      </c>
      <c r="F230" s="139" t="s">
        <v>435</v>
      </c>
      <c r="I230" s="140"/>
      <c r="L230" s="28"/>
      <c r="M230" s="141"/>
      <c r="T230" s="52"/>
      <c r="AT230" s="13" t="s">
        <v>229</v>
      </c>
      <c r="AU230" s="13" t="s">
        <v>85</v>
      </c>
    </row>
    <row r="231" spans="2:65" s="11" customFormat="1" x14ac:dyDescent="0.2">
      <c r="B231" s="144"/>
      <c r="D231" s="138" t="s">
        <v>252</v>
      </c>
      <c r="F231" s="145" t="s">
        <v>437</v>
      </c>
      <c r="H231" s="146">
        <v>5.1029999999999998</v>
      </c>
      <c r="I231" s="147"/>
      <c r="L231" s="144"/>
      <c r="M231" s="148"/>
      <c r="T231" s="149"/>
      <c r="AT231" s="150" t="s">
        <v>252</v>
      </c>
      <c r="AU231" s="150" t="s">
        <v>85</v>
      </c>
      <c r="AV231" s="11" t="s">
        <v>87</v>
      </c>
      <c r="AW231" s="11" t="s">
        <v>3</v>
      </c>
      <c r="AX231" s="11" t="s">
        <v>85</v>
      </c>
      <c r="AY231" s="150" t="s">
        <v>222</v>
      </c>
    </row>
    <row r="232" spans="2:65" s="1" customFormat="1" ht="24.2" customHeight="1" x14ac:dyDescent="0.2">
      <c r="B232" s="123"/>
      <c r="C232" s="124" t="s">
        <v>438</v>
      </c>
      <c r="D232" s="124" t="s">
        <v>223</v>
      </c>
      <c r="E232" s="125" t="s">
        <v>439</v>
      </c>
      <c r="F232" s="126" t="s">
        <v>440</v>
      </c>
      <c r="G232" s="127" t="s">
        <v>226</v>
      </c>
      <c r="H232" s="128">
        <v>35.18</v>
      </c>
      <c r="I232" s="129"/>
      <c r="J232" s="130">
        <f>ROUND(I232*H232,2)</f>
        <v>0</v>
      </c>
      <c r="K232" s="131"/>
      <c r="L232" s="28"/>
      <c r="M232" s="132" t="s">
        <v>1</v>
      </c>
      <c r="N232" s="133" t="s">
        <v>42</v>
      </c>
      <c r="P232" s="134">
        <f>O232*H232</f>
        <v>0</v>
      </c>
      <c r="Q232" s="134">
        <v>2.0000000000000001E-4</v>
      </c>
      <c r="R232" s="134">
        <f>Q232*H232</f>
        <v>7.0360000000000006E-3</v>
      </c>
      <c r="S232" s="134">
        <v>0</v>
      </c>
      <c r="T232" s="135">
        <f>S232*H232</f>
        <v>0</v>
      </c>
      <c r="AR232" s="136" t="s">
        <v>266</v>
      </c>
      <c r="AT232" s="136" t="s">
        <v>223</v>
      </c>
      <c r="AU232" s="136" t="s">
        <v>85</v>
      </c>
      <c r="AY232" s="13" t="s">
        <v>222</v>
      </c>
      <c r="BE232" s="137">
        <f>IF(N232="základní",J232,0)</f>
        <v>0</v>
      </c>
      <c r="BF232" s="137">
        <f>IF(N232="snížená",J232,0)</f>
        <v>0</v>
      </c>
      <c r="BG232" s="137">
        <f>IF(N232="zákl. přenesená",J232,0)</f>
        <v>0</v>
      </c>
      <c r="BH232" s="137">
        <f>IF(N232="sníž. přenesená",J232,0)</f>
        <v>0</v>
      </c>
      <c r="BI232" s="137">
        <f>IF(N232="nulová",J232,0)</f>
        <v>0</v>
      </c>
      <c r="BJ232" s="13" t="s">
        <v>85</v>
      </c>
      <c r="BK232" s="137">
        <f>ROUND(I232*H232,2)</f>
        <v>0</v>
      </c>
      <c r="BL232" s="13" t="s">
        <v>266</v>
      </c>
      <c r="BM232" s="136" t="s">
        <v>441</v>
      </c>
    </row>
    <row r="233" spans="2:65" s="1" customFormat="1" ht="19.5" x14ac:dyDescent="0.2">
      <c r="B233" s="28"/>
      <c r="D233" s="138" t="s">
        <v>229</v>
      </c>
      <c r="F233" s="139" t="s">
        <v>442</v>
      </c>
      <c r="I233" s="140"/>
      <c r="L233" s="28"/>
      <c r="M233" s="141"/>
      <c r="T233" s="52"/>
      <c r="AT233" s="13" t="s">
        <v>229</v>
      </c>
      <c r="AU233" s="13" t="s">
        <v>85</v>
      </c>
    </row>
    <row r="234" spans="2:65" s="1" customFormat="1" x14ac:dyDescent="0.2">
      <c r="B234" s="28"/>
      <c r="D234" s="142" t="s">
        <v>231</v>
      </c>
      <c r="F234" s="143" t="s">
        <v>534</v>
      </c>
      <c r="I234" s="140"/>
      <c r="L234" s="28"/>
      <c r="M234" s="141"/>
      <c r="T234" s="52"/>
      <c r="AT234" s="13" t="s">
        <v>231</v>
      </c>
      <c r="AU234" s="13" t="s">
        <v>85</v>
      </c>
    </row>
    <row r="235" spans="2:65" s="1" customFormat="1" ht="33" customHeight="1" x14ac:dyDescent="0.2">
      <c r="B235" s="123"/>
      <c r="C235" s="124" t="s">
        <v>444</v>
      </c>
      <c r="D235" s="124" t="s">
        <v>223</v>
      </c>
      <c r="E235" s="125" t="s">
        <v>445</v>
      </c>
      <c r="F235" s="126" t="s">
        <v>446</v>
      </c>
      <c r="G235" s="127" t="s">
        <v>226</v>
      </c>
      <c r="H235" s="128">
        <v>35.18</v>
      </c>
      <c r="I235" s="129"/>
      <c r="J235" s="130">
        <f>ROUND(I235*H235,2)</f>
        <v>0</v>
      </c>
      <c r="K235" s="131"/>
      <c r="L235" s="28"/>
      <c r="M235" s="132" t="s">
        <v>1</v>
      </c>
      <c r="N235" s="133" t="s">
        <v>42</v>
      </c>
      <c r="P235" s="134">
        <f>O235*H235</f>
        <v>0</v>
      </c>
      <c r="Q235" s="134">
        <v>2.5999999999999998E-4</v>
      </c>
      <c r="R235" s="134">
        <f>Q235*H235</f>
        <v>9.1467999999999983E-3</v>
      </c>
      <c r="S235" s="134">
        <v>0</v>
      </c>
      <c r="T235" s="135">
        <f>S235*H235</f>
        <v>0</v>
      </c>
      <c r="AR235" s="136" t="s">
        <v>266</v>
      </c>
      <c r="AT235" s="136" t="s">
        <v>223</v>
      </c>
      <c r="AU235" s="136" t="s">
        <v>85</v>
      </c>
      <c r="AY235" s="13" t="s">
        <v>222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13" t="s">
        <v>85</v>
      </c>
      <c r="BK235" s="137">
        <f>ROUND(I235*H235,2)</f>
        <v>0</v>
      </c>
      <c r="BL235" s="13" t="s">
        <v>266</v>
      </c>
      <c r="BM235" s="136" t="s">
        <v>447</v>
      </c>
    </row>
    <row r="236" spans="2:65" s="1" customFormat="1" ht="29.25" x14ac:dyDescent="0.2">
      <c r="B236" s="28"/>
      <c r="D236" s="138" t="s">
        <v>229</v>
      </c>
      <c r="F236" s="139" t="s">
        <v>448</v>
      </c>
      <c r="I236" s="140"/>
      <c r="L236" s="28"/>
      <c r="M236" s="141"/>
      <c r="T236" s="52"/>
      <c r="AT236" s="13" t="s">
        <v>229</v>
      </c>
      <c r="AU236" s="13" t="s">
        <v>85</v>
      </c>
    </row>
    <row r="237" spans="2:65" s="1" customFormat="1" x14ac:dyDescent="0.2">
      <c r="B237" s="28"/>
      <c r="D237" s="142" t="s">
        <v>231</v>
      </c>
      <c r="F237" s="143" t="s">
        <v>536</v>
      </c>
      <c r="I237" s="140"/>
      <c r="L237" s="28"/>
      <c r="M237" s="163"/>
      <c r="N237" s="164"/>
      <c r="O237" s="164"/>
      <c r="P237" s="164"/>
      <c r="Q237" s="164"/>
      <c r="R237" s="164"/>
      <c r="S237" s="164"/>
      <c r="T237" s="165"/>
      <c r="AT237" s="13" t="s">
        <v>231</v>
      </c>
      <c r="AU237" s="13" t="s">
        <v>85</v>
      </c>
    </row>
    <row r="238" spans="2:65" s="1" customFormat="1" ht="6.95" customHeight="1" x14ac:dyDescent="0.2">
      <c r="B238" s="40"/>
      <c r="C238" s="41"/>
      <c r="D238" s="41"/>
      <c r="E238" s="41"/>
      <c r="F238" s="41"/>
      <c r="G238" s="41"/>
      <c r="H238" s="41"/>
      <c r="I238" s="41"/>
      <c r="J238" s="41"/>
      <c r="K238" s="41"/>
      <c r="L238" s="28"/>
    </row>
  </sheetData>
  <autoFilter ref="C121:K237" xr:uid="{00000000-0009-0000-0000-00000F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F00-000000000000}"/>
    <hyperlink ref="F130" r:id="rId2" xr:uid="{00000000-0004-0000-0F00-000001000000}"/>
    <hyperlink ref="F133" r:id="rId3" xr:uid="{00000000-0004-0000-0F00-000002000000}"/>
    <hyperlink ref="F136" r:id="rId4" xr:uid="{00000000-0004-0000-0F00-000003000000}"/>
    <hyperlink ref="F140" r:id="rId5" xr:uid="{00000000-0004-0000-0F00-000004000000}"/>
    <hyperlink ref="F144" r:id="rId6" xr:uid="{00000000-0004-0000-0F00-000005000000}"/>
    <hyperlink ref="F147" r:id="rId7" xr:uid="{00000000-0004-0000-0F00-000006000000}"/>
    <hyperlink ref="F152" r:id="rId8" xr:uid="{00000000-0004-0000-0F00-000007000000}"/>
    <hyperlink ref="F159" r:id="rId9" xr:uid="{00000000-0004-0000-0F00-000008000000}"/>
    <hyperlink ref="F164" r:id="rId10" xr:uid="{00000000-0004-0000-0F00-000009000000}"/>
    <hyperlink ref="F167" r:id="rId11" xr:uid="{00000000-0004-0000-0F00-00000A000000}"/>
    <hyperlink ref="F171" r:id="rId12" xr:uid="{00000000-0004-0000-0F00-00000B000000}"/>
    <hyperlink ref="F174" r:id="rId13" xr:uid="{00000000-0004-0000-0F00-00000C000000}"/>
    <hyperlink ref="F177" r:id="rId14" xr:uid="{00000000-0004-0000-0F00-00000D000000}"/>
    <hyperlink ref="F180" r:id="rId15" xr:uid="{00000000-0004-0000-0F00-00000E000000}"/>
    <hyperlink ref="F183" r:id="rId16" xr:uid="{00000000-0004-0000-0F00-00000F000000}"/>
    <hyperlink ref="F189" r:id="rId17" xr:uid="{00000000-0004-0000-0F00-000010000000}"/>
    <hyperlink ref="F192" r:id="rId18" xr:uid="{00000000-0004-0000-0F00-000011000000}"/>
    <hyperlink ref="F195" r:id="rId19" xr:uid="{00000000-0004-0000-0F00-000012000000}"/>
    <hyperlink ref="F201" r:id="rId20" xr:uid="{00000000-0004-0000-0F00-000013000000}"/>
    <hyperlink ref="F207" r:id="rId21" xr:uid="{00000000-0004-0000-0F00-000014000000}"/>
    <hyperlink ref="F211" r:id="rId22" xr:uid="{00000000-0004-0000-0F00-000015000000}"/>
    <hyperlink ref="F215" r:id="rId23" xr:uid="{00000000-0004-0000-0F00-000016000000}"/>
    <hyperlink ref="F218" r:id="rId24" xr:uid="{00000000-0004-0000-0F00-000017000000}"/>
    <hyperlink ref="F222" r:id="rId25" xr:uid="{00000000-0004-0000-0F00-000018000000}"/>
    <hyperlink ref="F225" r:id="rId26" xr:uid="{00000000-0004-0000-0F00-000019000000}"/>
    <hyperlink ref="F228" r:id="rId27" xr:uid="{00000000-0004-0000-0F00-00001A000000}"/>
    <hyperlink ref="F234" r:id="rId28" xr:uid="{00000000-0004-0000-0F00-00001B000000}"/>
    <hyperlink ref="F237" r:id="rId29" xr:uid="{00000000-0004-0000-0F00-00001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237"/>
  <sheetViews>
    <sheetView showGridLines="0" topLeftCell="A196" workbookViewId="0">
      <selection activeCell="H227" sqref="H227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132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1024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ROUND(J125,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ROUND((SUM(BE125:BE236)),  2)</f>
        <v>0</v>
      </c>
      <c r="I33" s="88">
        <v>0.21</v>
      </c>
      <c r="J33" s="87">
        <f>ROUND(((SUM(BE125:BE236))*I33),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ROUND((SUM(BF125:BF236)),  2)</f>
        <v>0</v>
      </c>
      <c r="I34" s="88">
        <v>0.12</v>
      </c>
      <c r="J34" s="87">
        <f>ROUND(((SUM(BF125:BF236))*I34),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ROUND((SUM(BG125:BG236)),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ROUND((SUM(BH125:BH236)),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ROUND((SUM(BI125:BI236)),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303 - Místnost č.303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J125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J132</f>
        <v>0</v>
      </c>
      <c r="L98" s="100"/>
    </row>
    <row r="99" spans="2:12" s="8" customFormat="1" ht="24.95" customHeight="1" x14ac:dyDescent="0.2">
      <c r="B99" s="100"/>
      <c r="D99" s="101" t="s">
        <v>451</v>
      </c>
      <c r="E99" s="102"/>
      <c r="F99" s="102"/>
      <c r="G99" s="102"/>
      <c r="H99" s="102"/>
      <c r="I99" s="102"/>
      <c r="J99" s="103">
        <f>J146</f>
        <v>0</v>
      </c>
      <c r="L99" s="100"/>
    </row>
    <row r="100" spans="2:12" s="8" customFormat="1" ht="24.95" customHeight="1" x14ac:dyDescent="0.2">
      <c r="B100" s="100"/>
      <c r="D100" s="101" t="s">
        <v>452</v>
      </c>
      <c r="E100" s="102"/>
      <c r="F100" s="102"/>
      <c r="G100" s="102"/>
      <c r="H100" s="102"/>
      <c r="I100" s="102"/>
      <c r="J100" s="103">
        <f>J156</f>
        <v>0</v>
      </c>
      <c r="L100" s="100"/>
    </row>
    <row r="101" spans="2:12" s="8" customFormat="1" ht="24.95" customHeight="1" x14ac:dyDescent="0.2">
      <c r="B101" s="100"/>
      <c r="D101" s="101" t="s">
        <v>203</v>
      </c>
      <c r="E101" s="102"/>
      <c r="F101" s="102"/>
      <c r="G101" s="102"/>
      <c r="H101" s="102"/>
      <c r="I101" s="102"/>
      <c r="J101" s="103">
        <f>J166</f>
        <v>0</v>
      </c>
      <c r="L101" s="100"/>
    </row>
    <row r="102" spans="2:12" s="8" customFormat="1" ht="24.95" customHeight="1" x14ac:dyDescent="0.2">
      <c r="B102" s="100"/>
      <c r="D102" s="101" t="s">
        <v>204</v>
      </c>
      <c r="E102" s="102"/>
      <c r="F102" s="102"/>
      <c r="G102" s="102"/>
      <c r="H102" s="102"/>
      <c r="I102" s="102"/>
      <c r="J102" s="103">
        <f>J170</f>
        <v>0</v>
      </c>
      <c r="L102" s="100"/>
    </row>
    <row r="103" spans="2:12" s="8" customFormat="1" ht="24.95" customHeight="1" x14ac:dyDescent="0.2">
      <c r="B103" s="100"/>
      <c r="D103" s="101" t="s">
        <v>206</v>
      </c>
      <c r="E103" s="102"/>
      <c r="F103" s="102"/>
      <c r="G103" s="102"/>
      <c r="H103" s="102"/>
      <c r="I103" s="102"/>
      <c r="J103" s="103">
        <f>J210</f>
        <v>0</v>
      </c>
      <c r="L103" s="100"/>
    </row>
    <row r="104" spans="2:12" s="8" customFormat="1" ht="24.95" customHeight="1" x14ac:dyDescent="0.2">
      <c r="B104" s="100"/>
      <c r="D104" s="101" t="s">
        <v>453</v>
      </c>
      <c r="E104" s="102"/>
      <c r="F104" s="102"/>
      <c r="G104" s="102"/>
      <c r="H104" s="102"/>
      <c r="I104" s="102"/>
      <c r="J104" s="103">
        <f>J229</f>
        <v>0</v>
      </c>
      <c r="L104" s="100"/>
    </row>
    <row r="105" spans="2:12" s="8" customFormat="1" ht="24.95" customHeight="1" x14ac:dyDescent="0.2">
      <c r="B105" s="100"/>
      <c r="D105" s="101" t="s">
        <v>454</v>
      </c>
      <c r="E105" s="102"/>
      <c r="F105" s="102"/>
      <c r="G105" s="102"/>
      <c r="H105" s="102"/>
      <c r="I105" s="102"/>
      <c r="J105" s="103">
        <f>J232</f>
        <v>0</v>
      </c>
      <c r="L105" s="100"/>
    </row>
    <row r="106" spans="2:12" s="1" customFormat="1" ht="21.75" customHeight="1" x14ac:dyDescent="0.2">
      <c r="B106" s="28"/>
      <c r="L106" s="28"/>
    </row>
    <row r="107" spans="2:12" s="1" customFormat="1" ht="6.95" customHeight="1" x14ac:dyDescent="0.2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 x14ac:dyDescent="0.2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 x14ac:dyDescent="0.2">
      <c r="B112" s="28"/>
      <c r="C112" s="17" t="s">
        <v>207</v>
      </c>
      <c r="L112" s="28"/>
    </row>
    <row r="113" spans="2:65" s="1" customFormat="1" ht="6.95" customHeight="1" x14ac:dyDescent="0.2">
      <c r="B113" s="28"/>
      <c r="L113" s="28"/>
    </row>
    <row r="114" spans="2:65" s="1" customFormat="1" ht="12" customHeight="1" x14ac:dyDescent="0.2">
      <c r="B114" s="28"/>
      <c r="C114" s="23" t="s">
        <v>16</v>
      </c>
      <c r="L114" s="28"/>
    </row>
    <row r="115" spans="2:65" s="1" customFormat="1" ht="26.25" customHeight="1" x14ac:dyDescent="0.2">
      <c r="B115" s="28"/>
      <c r="E115" s="206" t="str">
        <f>E7</f>
        <v>NÁŠLAPNÉ VRSTVY, AKUST. PODHLEDY, VÝMALBA A VÝMĚNA ZASKLENÍ MŠ A ZŠ.17.LISTOPADU</v>
      </c>
      <c r="F115" s="207"/>
      <c r="G115" s="207"/>
      <c r="H115" s="207"/>
      <c r="L115" s="28"/>
    </row>
    <row r="116" spans="2:65" s="1" customFormat="1" ht="12" customHeight="1" x14ac:dyDescent="0.2">
      <c r="B116" s="28"/>
      <c r="C116" s="23" t="s">
        <v>194</v>
      </c>
      <c r="L116" s="28"/>
    </row>
    <row r="117" spans="2:65" s="1" customFormat="1" ht="16.5" customHeight="1" x14ac:dyDescent="0.2">
      <c r="B117" s="28"/>
      <c r="E117" s="170" t="str">
        <f>E9</f>
        <v>303 - Místnost č.303</v>
      </c>
      <c r="F117" s="205"/>
      <c r="G117" s="205"/>
      <c r="H117" s="205"/>
      <c r="L117" s="28"/>
    </row>
    <row r="118" spans="2:65" s="1" customFormat="1" ht="6.95" customHeight="1" x14ac:dyDescent="0.2">
      <c r="B118" s="28"/>
      <c r="L118" s="28"/>
    </row>
    <row r="119" spans="2:65" s="1" customFormat="1" ht="12" customHeight="1" x14ac:dyDescent="0.2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4. 4. 2025</v>
      </c>
      <c r="L119" s="28"/>
    </row>
    <row r="120" spans="2:65" s="1" customFormat="1" ht="6.95" customHeight="1" x14ac:dyDescent="0.2">
      <c r="B120" s="28"/>
      <c r="L120" s="28"/>
    </row>
    <row r="121" spans="2:65" s="1" customFormat="1" ht="15.2" customHeight="1" x14ac:dyDescent="0.2">
      <c r="B121" s="28"/>
      <c r="C121" s="23" t="s">
        <v>24</v>
      </c>
      <c r="F121" s="21" t="str">
        <f>E15</f>
        <v>Město Kopřivnice</v>
      </c>
      <c r="I121" s="23" t="s">
        <v>30</v>
      </c>
      <c r="J121" s="26" t="str">
        <f>E21</f>
        <v>Ing. Jan Stuchlík</v>
      </c>
      <c r="L121" s="28"/>
    </row>
    <row r="122" spans="2:65" s="1" customFormat="1" ht="15.2" customHeight="1" x14ac:dyDescent="0.2">
      <c r="B122" s="28"/>
      <c r="C122" s="23" t="s">
        <v>28</v>
      </c>
      <c r="F122" s="21" t="str">
        <f>IF(E18="","",E18)</f>
        <v>Vyplň údaj</v>
      </c>
      <c r="I122" s="23" t="s">
        <v>33</v>
      </c>
      <c r="J122" s="26" t="str">
        <f>E24</f>
        <v>Ladislav Pekárek</v>
      </c>
      <c r="L122" s="28"/>
    </row>
    <row r="123" spans="2:65" s="1" customFormat="1" ht="10.35" customHeight="1" x14ac:dyDescent="0.2">
      <c r="B123" s="28"/>
      <c r="L123" s="28"/>
    </row>
    <row r="124" spans="2:65" s="9" customFormat="1" ht="29.25" customHeight="1" x14ac:dyDescent="0.2">
      <c r="B124" s="104"/>
      <c r="C124" s="105" t="s">
        <v>208</v>
      </c>
      <c r="D124" s="106" t="s">
        <v>62</v>
      </c>
      <c r="E124" s="106" t="s">
        <v>58</v>
      </c>
      <c r="F124" s="106" t="s">
        <v>59</v>
      </c>
      <c r="G124" s="106" t="s">
        <v>209</v>
      </c>
      <c r="H124" s="106" t="s">
        <v>210</v>
      </c>
      <c r="I124" s="106" t="s">
        <v>211</v>
      </c>
      <c r="J124" s="107" t="s">
        <v>198</v>
      </c>
      <c r="K124" s="108" t="s">
        <v>212</v>
      </c>
      <c r="L124" s="104"/>
      <c r="M124" s="55" t="s">
        <v>1</v>
      </c>
      <c r="N124" s="56" t="s">
        <v>41</v>
      </c>
      <c r="O124" s="56" t="s">
        <v>213</v>
      </c>
      <c r="P124" s="56" t="s">
        <v>214</v>
      </c>
      <c r="Q124" s="56" t="s">
        <v>215</v>
      </c>
      <c r="R124" s="56" t="s">
        <v>216</v>
      </c>
      <c r="S124" s="56" t="s">
        <v>217</v>
      </c>
      <c r="T124" s="57" t="s">
        <v>218</v>
      </c>
    </row>
    <row r="125" spans="2:65" s="1" customFormat="1" ht="22.9" customHeight="1" x14ac:dyDescent="0.25">
      <c r="B125" s="28"/>
      <c r="C125" s="60" t="s">
        <v>219</v>
      </c>
      <c r="J125" s="109">
        <f>BK125</f>
        <v>0</v>
      </c>
      <c r="L125" s="28"/>
      <c r="M125" s="58"/>
      <c r="N125" s="49"/>
      <c r="O125" s="49"/>
      <c r="P125" s="110">
        <f>P126+P132+P146+P156+P166+P170+P210+P229+P232</f>
        <v>0</v>
      </c>
      <c r="Q125" s="49"/>
      <c r="R125" s="110">
        <f>R126+R132+R146+R156+R166+R170+R210+R229+R232</f>
        <v>2.0985992599999999</v>
      </c>
      <c r="S125" s="49"/>
      <c r="T125" s="111">
        <f>T126+T132+T146+T156+T166+T170+T210+T229+T232</f>
        <v>1.5408782000000001</v>
      </c>
      <c r="AT125" s="13" t="s">
        <v>76</v>
      </c>
      <c r="AU125" s="13" t="s">
        <v>200</v>
      </c>
      <c r="BK125" s="112">
        <f>BK126+BK132+BK146+BK156+BK166+BK170+BK210+BK229+BK232</f>
        <v>0</v>
      </c>
    </row>
    <row r="126" spans="2:65" s="10" customFormat="1" ht="25.9" customHeight="1" x14ac:dyDescent="0.2">
      <c r="B126" s="113"/>
      <c r="D126" s="114" t="s">
        <v>76</v>
      </c>
      <c r="E126" s="115" t="s">
        <v>220</v>
      </c>
      <c r="F126" s="115" t="s">
        <v>221</v>
      </c>
      <c r="I126" s="116"/>
      <c r="J126" s="117">
        <f>BK126</f>
        <v>0</v>
      </c>
      <c r="L126" s="113"/>
      <c r="M126" s="118"/>
      <c r="P126" s="119">
        <f>SUM(P127:P131)</f>
        <v>0</v>
      </c>
      <c r="R126" s="119">
        <f>SUM(R127:R131)</f>
        <v>2.6700000000000001E-3</v>
      </c>
      <c r="T126" s="120">
        <f>SUM(T127:T131)</f>
        <v>1.3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SUM(BK127:BK131)</f>
        <v>0</v>
      </c>
    </row>
    <row r="127" spans="2:65" s="1" customFormat="1" ht="24.2" customHeight="1" x14ac:dyDescent="0.2">
      <c r="B127" s="123"/>
      <c r="C127" s="124" t="s">
        <v>85</v>
      </c>
      <c r="D127" s="124" t="s">
        <v>223</v>
      </c>
      <c r="E127" s="125" t="s">
        <v>224</v>
      </c>
      <c r="F127" s="126" t="s">
        <v>225</v>
      </c>
      <c r="G127" s="127" t="s">
        <v>226</v>
      </c>
      <c r="H127" s="128">
        <v>66.75</v>
      </c>
      <c r="I127" s="129"/>
      <c r="J127" s="130">
        <f>ROUND(I127*H127,2)</f>
        <v>0</v>
      </c>
      <c r="K127" s="131"/>
      <c r="L127" s="28"/>
      <c r="M127" s="132" t="s">
        <v>1</v>
      </c>
      <c r="N127" s="133" t="s">
        <v>42</v>
      </c>
      <c r="P127" s="134">
        <f>O127*H127</f>
        <v>0</v>
      </c>
      <c r="Q127" s="134">
        <v>4.0000000000000003E-5</v>
      </c>
      <c r="R127" s="134">
        <f>Q127*H127</f>
        <v>2.6700000000000001E-3</v>
      </c>
      <c r="S127" s="134">
        <v>0</v>
      </c>
      <c r="T127" s="135">
        <f>S127*H127</f>
        <v>0</v>
      </c>
      <c r="AR127" s="136" t="s">
        <v>227</v>
      </c>
      <c r="AT127" s="136" t="s">
        <v>223</v>
      </c>
      <c r="AU127" s="136" t="s">
        <v>85</v>
      </c>
      <c r="AY127" s="13" t="s">
        <v>222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85</v>
      </c>
      <c r="BK127" s="137">
        <f>ROUND(I127*H127,2)</f>
        <v>0</v>
      </c>
      <c r="BL127" s="13" t="s">
        <v>227</v>
      </c>
      <c r="BM127" s="136" t="s">
        <v>1025</v>
      </c>
    </row>
    <row r="128" spans="2:65" s="1" customFormat="1" ht="19.5" x14ac:dyDescent="0.2">
      <c r="B128" s="28"/>
      <c r="D128" s="138" t="s">
        <v>229</v>
      </c>
      <c r="F128" s="139" t="s">
        <v>230</v>
      </c>
      <c r="I128" s="140"/>
      <c r="L128" s="28"/>
      <c r="M128" s="141"/>
      <c r="T128" s="52"/>
      <c r="AT128" s="13" t="s">
        <v>229</v>
      </c>
      <c r="AU128" s="13" t="s">
        <v>85</v>
      </c>
    </row>
    <row r="129" spans="2:65" s="1" customFormat="1" x14ac:dyDescent="0.2">
      <c r="B129" s="28"/>
      <c r="D129" s="142" t="s">
        <v>231</v>
      </c>
      <c r="F129" s="143" t="s">
        <v>232</v>
      </c>
      <c r="I129" s="140"/>
      <c r="L129" s="28"/>
      <c r="M129" s="141"/>
      <c r="T129" s="52"/>
      <c r="AT129" s="13" t="s">
        <v>231</v>
      </c>
      <c r="AU129" s="13" t="s">
        <v>85</v>
      </c>
    </row>
    <row r="130" spans="2:65" s="1" customFormat="1" ht="37.9" customHeight="1" x14ac:dyDescent="0.2">
      <c r="B130" s="123"/>
      <c r="C130" s="124" t="s">
        <v>87</v>
      </c>
      <c r="D130" s="124" t="s">
        <v>223</v>
      </c>
      <c r="E130" s="125" t="s">
        <v>456</v>
      </c>
      <c r="F130" s="126" t="s">
        <v>457</v>
      </c>
      <c r="G130" s="127" t="s">
        <v>226</v>
      </c>
      <c r="H130" s="128">
        <v>6.5</v>
      </c>
      <c r="I130" s="129"/>
      <c r="J130" s="130">
        <f>ROUND(I130*H130,2)</f>
        <v>0</v>
      </c>
      <c r="K130" s="131"/>
      <c r="L130" s="28"/>
      <c r="M130" s="132" t="s">
        <v>1</v>
      </c>
      <c r="N130" s="133" t="s">
        <v>42</v>
      </c>
      <c r="P130" s="134">
        <f>O130*H130</f>
        <v>0</v>
      </c>
      <c r="Q130" s="134">
        <v>0</v>
      </c>
      <c r="R130" s="134">
        <f>Q130*H130</f>
        <v>0</v>
      </c>
      <c r="S130" s="134">
        <v>0.2</v>
      </c>
      <c r="T130" s="135">
        <f>S130*H130</f>
        <v>1.3</v>
      </c>
      <c r="AR130" s="136" t="s">
        <v>227</v>
      </c>
      <c r="AT130" s="136" t="s">
        <v>223</v>
      </c>
      <c r="AU130" s="136" t="s">
        <v>85</v>
      </c>
      <c r="AY130" s="13" t="s">
        <v>222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85</v>
      </c>
      <c r="BK130" s="137">
        <f>ROUND(I130*H130,2)</f>
        <v>0</v>
      </c>
      <c r="BL130" s="13" t="s">
        <v>227</v>
      </c>
      <c r="BM130" s="136" t="s">
        <v>458</v>
      </c>
    </row>
    <row r="131" spans="2:65" s="1" customFormat="1" ht="19.5" x14ac:dyDescent="0.2">
      <c r="B131" s="28"/>
      <c r="D131" s="138" t="s">
        <v>229</v>
      </c>
      <c r="F131" s="139" t="s">
        <v>457</v>
      </c>
      <c r="I131" s="140"/>
      <c r="L131" s="28"/>
      <c r="M131" s="141"/>
      <c r="T131" s="52"/>
      <c r="AT131" s="13" t="s">
        <v>229</v>
      </c>
      <c r="AU131" s="13" t="s">
        <v>85</v>
      </c>
    </row>
    <row r="132" spans="2:65" s="10" customFormat="1" ht="25.9" customHeight="1" x14ac:dyDescent="0.2">
      <c r="B132" s="113"/>
      <c r="D132" s="114" t="s">
        <v>76</v>
      </c>
      <c r="E132" s="115" t="s">
        <v>233</v>
      </c>
      <c r="F132" s="115" t="s">
        <v>234</v>
      </c>
      <c r="I132" s="116"/>
      <c r="J132" s="117">
        <f>BK132</f>
        <v>0</v>
      </c>
      <c r="L132" s="113"/>
      <c r="M132" s="118"/>
      <c r="P132" s="119">
        <f>SUM(P133:P145)</f>
        <v>0</v>
      </c>
      <c r="R132" s="119">
        <f>SUM(R133:R145)</f>
        <v>0</v>
      </c>
      <c r="T132" s="120">
        <f>SUM(T133:T145)</f>
        <v>0</v>
      </c>
      <c r="AR132" s="114" t="s">
        <v>85</v>
      </c>
      <c r="AT132" s="121" t="s">
        <v>76</v>
      </c>
      <c r="AU132" s="121" t="s">
        <v>77</v>
      </c>
      <c r="AY132" s="114" t="s">
        <v>222</v>
      </c>
      <c r="BK132" s="122">
        <f>SUM(BK133:BK145)</f>
        <v>0</v>
      </c>
    </row>
    <row r="133" spans="2:65" s="1" customFormat="1" ht="24.2" customHeight="1" x14ac:dyDescent="0.2">
      <c r="B133" s="123"/>
      <c r="C133" s="124" t="s">
        <v>241</v>
      </c>
      <c r="D133" s="124" t="s">
        <v>223</v>
      </c>
      <c r="E133" s="125" t="s">
        <v>235</v>
      </c>
      <c r="F133" s="126" t="s">
        <v>236</v>
      </c>
      <c r="G133" s="127" t="s">
        <v>237</v>
      </c>
      <c r="H133" s="128">
        <v>1.5409999999999999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459</v>
      </c>
    </row>
    <row r="134" spans="2:65" s="1" customFormat="1" ht="19.5" x14ac:dyDescent="0.2">
      <c r="B134" s="28"/>
      <c r="D134" s="138" t="s">
        <v>229</v>
      </c>
      <c r="F134" s="139" t="s">
        <v>239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460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" customFormat="1" ht="24.2" customHeight="1" x14ac:dyDescent="0.2">
      <c r="B136" s="123"/>
      <c r="C136" s="124" t="s">
        <v>227</v>
      </c>
      <c r="D136" s="124" t="s">
        <v>223</v>
      </c>
      <c r="E136" s="125" t="s">
        <v>242</v>
      </c>
      <c r="F136" s="126" t="s">
        <v>243</v>
      </c>
      <c r="G136" s="127" t="s">
        <v>237</v>
      </c>
      <c r="H136" s="128">
        <v>1.5409999999999999</v>
      </c>
      <c r="I136" s="129"/>
      <c r="J136" s="130">
        <f>ROUND(I136*H136,2)</f>
        <v>0</v>
      </c>
      <c r="K136" s="131"/>
      <c r="L136" s="28"/>
      <c r="M136" s="132" t="s">
        <v>1</v>
      </c>
      <c r="N136" s="133" t="s">
        <v>42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227</v>
      </c>
      <c r="AT136" s="136" t="s">
        <v>223</v>
      </c>
      <c r="AU136" s="136" t="s">
        <v>85</v>
      </c>
      <c r="AY136" s="13" t="s">
        <v>222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85</v>
      </c>
      <c r="BK136" s="137">
        <f>ROUND(I136*H136,2)</f>
        <v>0</v>
      </c>
      <c r="BL136" s="13" t="s">
        <v>227</v>
      </c>
      <c r="BM136" s="136" t="s">
        <v>461</v>
      </c>
    </row>
    <row r="137" spans="2:65" s="1" customFormat="1" ht="19.5" x14ac:dyDescent="0.2">
      <c r="B137" s="28"/>
      <c r="D137" s="138" t="s">
        <v>229</v>
      </c>
      <c r="F137" s="139" t="s">
        <v>245</v>
      </c>
      <c r="I137" s="140"/>
      <c r="L137" s="28"/>
      <c r="M137" s="141"/>
      <c r="T137" s="52"/>
      <c r="AT137" s="13" t="s">
        <v>229</v>
      </c>
      <c r="AU137" s="13" t="s">
        <v>85</v>
      </c>
    </row>
    <row r="138" spans="2:65" s="1" customFormat="1" x14ac:dyDescent="0.2">
      <c r="B138" s="28"/>
      <c r="D138" s="142" t="s">
        <v>231</v>
      </c>
      <c r="F138" s="143" t="s">
        <v>462</v>
      </c>
      <c r="I138" s="140"/>
      <c r="L138" s="28"/>
      <c r="M138" s="141"/>
      <c r="T138" s="52"/>
      <c r="AT138" s="13" t="s">
        <v>231</v>
      </c>
      <c r="AU138" s="13" t="s">
        <v>85</v>
      </c>
    </row>
    <row r="139" spans="2:65" s="1" customFormat="1" ht="24.2" customHeight="1" x14ac:dyDescent="0.2">
      <c r="B139" s="123"/>
      <c r="C139" s="124" t="s">
        <v>254</v>
      </c>
      <c r="D139" s="124" t="s">
        <v>223</v>
      </c>
      <c r="E139" s="125" t="s">
        <v>247</v>
      </c>
      <c r="F139" s="126" t="s">
        <v>248</v>
      </c>
      <c r="G139" s="127" t="s">
        <v>237</v>
      </c>
      <c r="H139" s="128">
        <v>21.574000000000002</v>
      </c>
      <c r="I139" s="129"/>
      <c r="J139" s="130">
        <f>ROUND(I139*H139,2)</f>
        <v>0</v>
      </c>
      <c r="K139" s="131"/>
      <c r="L139" s="28"/>
      <c r="M139" s="132" t="s">
        <v>1</v>
      </c>
      <c r="N139" s="133" t="s">
        <v>42</v>
      </c>
      <c r="P139" s="134">
        <f>O139*H139</f>
        <v>0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227</v>
      </c>
      <c r="AT139" s="136" t="s">
        <v>223</v>
      </c>
      <c r="AU139" s="136" t="s">
        <v>85</v>
      </c>
      <c r="AY139" s="13" t="s">
        <v>222</v>
      </c>
      <c r="BE139" s="137">
        <f>IF(N139="základní",J139,0)</f>
        <v>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3" t="s">
        <v>85</v>
      </c>
      <c r="BK139" s="137">
        <f>ROUND(I139*H139,2)</f>
        <v>0</v>
      </c>
      <c r="BL139" s="13" t="s">
        <v>227</v>
      </c>
      <c r="BM139" s="136" t="s">
        <v>463</v>
      </c>
    </row>
    <row r="140" spans="2:65" s="1" customFormat="1" ht="29.25" x14ac:dyDescent="0.2">
      <c r="B140" s="28"/>
      <c r="D140" s="138" t="s">
        <v>229</v>
      </c>
      <c r="F140" s="139" t="s">
        <v>250</v>
      </c>
      <c r="I140" s="140"/>
      <c r="L140" s="28"/>
      <c r="M140" s="141"/>
      <c r="T140" s="52"/>
      <c r="AT140" s="13" t="s">
        <v>229</v>
      </c>
      <c r="AU140" s="13" t="s">
        <v>85</v>
      </c>
    </row>
    <row r="141" spans="2:65" s="1" customFormat="1" x14ac:dyDescent="0.2">
      <c r="B141" s="28"/>
      <c r="D141" s="142" t="s">
        <v>231</v>
      </c>
      <c r="F141" s="143" t="s">
        <v>464</v>
      </c>
      <c r="I141" s="140"/>
      <c r="L141" s="28"/>
      <c r="M141" s="141"/>
      <c r="T141" s="52"/>
      <c r="AT141" s="13" t="s">
        <v>231</v>
      </c>
      <c r="AU141" s="13" t="s">
        <v>85</v>
      </c>
    </row>
    <row r="142" spans="2:65" s="11" customFormat="1" x14ac:dyDescent="0.2">
      <c r="B142" s="144"/>
      <c r="D142" s="138" t="s">
        <v>252</v>
      </c>
      <c r="F142" s="145" t="s">
        <v>465</v>
      </c>
      <c r="H142" s="146">
        <v>21.574000000000002</v>
      </c>
      <c r="I142" s="147"/>
      <c r="L142" s="144"/>
      <c r="M142" s="148"/>
      <c r="T142" s="149"/>
      <c r="AT142" s="150" t="s">
        <v>252</v>
      </c>
      <c r="AU142" s="150" t="s">
        <v>85</v>
      </c>
      <c r="AV142" s="11" t="s">
        <v>87</v>
      </c>
      <c r="AW142" s="11" t="s">
        <v>3</v>
      </c>
      <c r="AX142" s="11" t="s">
        <v>85</v>
      </c>
      <c r="AY142" s="150" t="s">
        <v>222</v>
      </c>
    </row>
    <row r="143" spans="2:65" s="1" customFormat="1" ht="37.9" customHeight="1" x14ac:dyDescent="0.2">
      <c r="B143" s="123"/>
      <c r="C143" s="124" t="s">
        <v>262</v>
      </c>
      <c r="D143" s="124" t="s">
        <v>223</v>
      </c>
      <c r="E143" s="125" t="s">
        <v>255</v>
      </c>
      <c r="F143" s="126" t="s">
        <v>256</v>
      </c>
      <c r="G143" s="127" t="s">
        <v>237</v>
      </c>
      <c r="H143" s="128">
        <v>1.5409999999999999</v>
      </c>
      <c r="I143" s="129"/>
      <c r="J143" s="130">
        <f>ROUND(I143*H143,2)</f>
        <v>0</v>
      </c>
      <c r="K143" s="131"/>
      <c r="L143" s="28"/>
      <c r="M143" s="132" t="s">
        <v>1</v>
      </c>
      <c r="N143" s="133" t="s">
        <v>42</v>
      </c>
      <c r="P143" s="134">
        <f>O143*H143</f>
        <v>0</v>
      </c>
      <c r="Q143" s="134">
        <v>0</v>
      </c>
      <c r="R143" s="134">
        <f>Q143*H143</f>
        <v>0</v>
      </c>
      <c r="S143" s="134">
        <v>0</v>
      </c>
      <c r="T143" s="135">
        <f>S143*H143</f>
        <v>0</v>
      </c>
      <c r="AR143" s="136" t="s">
        <v>227</v>
      </c>
      <c r="AT143" s="136" t="s">
        <v>223</v>
      </c>
      <c r="AU143" s="136" t="s">
        <v>85</v>
      </c>
      <c r="AY143" s="13" t="s">
        <v>222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3" t="s">
        <v>85</v>
      </c>
      <c r="BK143" s="137">
        <f>ROUND(I143*H143,2)</f>
        <v>0</v>
      </c>
      <c r="BL143" s="13" t="s">
        <v>227</v>
      </c>
      <c r="BM143" s="136" t="s">
        <v>466</v>
      </c>
    </row>
    <row r="144" spans="2:65" s="1" customFormat="1" ht="29.25" x14ac:dyDescent="0.2">
      <c r="B144" s="28"/>
      <c r="D144" s="138" t="s">
        <v>229</v>
      </c>
      <c r="F144" s="139" t="s">
        <v>258</v>
      </c>
      <c r="I144" s="140"/>
      <c r="L144" s="28"/>
      <c r="M144" s="141"/>
      <c r="T144" s="52"/>
      <c r="AT144" s="13" t="s">
        <v>229</v>
      </c>
      <c r="AU144" s="13" t="s">
        <v>85</v>
      </c>
    </row>
    <row r="145" spans="2:65" s="1" customFormat="1" x14ac:dyDescent="0.2">
      <c r="B145" s="28"/>
      <c r="D145" s="142" t="s">
        <v>231</v>
      </c>
      <c r="F145" s="143" t="s">
        <v>467</v>
      </c>
      <c r="I145" s="140"/>
      <c r="L145" s="28"/>
      <c r="M145" s="141"/>
      <c r="T145" s="52"/>
      <c r="AT145" s="13" t="s">
        <v>231</v>
      </c>
      <c r="AU145" s="13" t="s">
        <v>85</v>
      </c>
    </row>
    <row r="146" spans="2:65" s="10" customFormat="1" ht="25.9" customHeight="1" x14ac:dyDescent="0.2">
      <c r="B146" s="113"/>
      <c r="D146" s="114" t="s">
        <v>76</v>
      </c>
      <c r="E146" s="115" t="s">
        <v>468</v>
      </c>
      <c r="F146" s="115" t="s">
        <v>469</v>
      </c>
      <c r="I146" s="116"/>
      <c r="J146" s="117">
        <f>BK146</f>
        <v>0</v>
      </c>
      <c r="L146" s="113"/>
      <c r="M146" s="118"/>
      <c r="P146" s="119">
        <f>SUM(P147:P155)</f>
        <v>0</v>
      </c>
      <c r="R146" s="119">
        <f>SUM(R147:R155)</f>
        <v>9.8279999999999992E-2</v>
      </c>
      <c r="T146" s="120">
        <f>SUM(T147:T155)</f>
        <v>0</v>
      </c>
      <c r="AR146" s="114" t="s">
        <v>87</v>
      </c>
      <c r="AT146" s="121" t="s">
        <v>76</v>
      </c>
      <c r="AU146" s="121" t="s">
        <v>77</v>
      </c>
      <c r="AY146" s="114" t="s">
        <v>222</v>
      </c>
      <c r="BK146" s="122">
        <f>SUM(BK147:BK155)</f>
        <v>0</v>
      </c>
    </row>
    <row r="147" spans="2:65" s="1" customFormat="1" ht="24.2" customHeight="1" x14ac:dyDescent="0.2">
      <c r="B147" s="123"/>
      <c r="C147" s="124" t="s">
        <v>270</v>
      </c>
      <c r="D147" s="124" t="s">
        <v>223</v>
      </c>
      <c r="E147" s="125" t="s">
        <v>470</v>
      </c>
      <c r="F147" s="126" t="s">
        <v>471</v>
      </c>
      <c r="G147" s="127" t="s">
        <v>226</v>
      </c>
      <c r="H147" s="128">
        <v>78</v>
      </c>
      <c r="I147" s="129"/>
      <c r="J147" s="130">
        <f>ROUND(I147*H147,2)</f>
        <v>0</v>
      </c>
      <c r="K147" s="131"/>
      <c r="L147" s="28"/>
      <c r="M147" s="132" t="s">
        <v>1</v>
      </c>
      <c r="N147" s="133" t="s">
        <v>42</v>
      </c>
      <c r="P147" s="134">
        <f>O147*H147</f>
        <v>0</v>
      </c>
      <c r="Q147" s="134">
        <v>0</v>
      </c>
      <c r="R147" s="134">
        <f>Q147*H147</f>
        <v>0</v>
      </c>
      <c r="S147" s="134">
        <v>0</v>
      </c>
      <c r="T147" s="135">
        <f>S147*H147</f>
        <v>0</v>
      </c>
      <c r="AR147" s="136" t="s">
        <v>266</v>
      </c>
      <c r="AT147" s="136" t="s">
        <v>223</v>
      </c>
      <c r="AU147" s="136" t="s">
        <v>85</v>
      </c>
      <c r="AY147" s="13" t="s">
        <v>222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3" t="s">
        <v>85</v>
      </c>
      <c r="BK147" s="137">
        <f>ROUND(I147*H147,2)</f>
        <v>0</v>
      </c>
      <c r="BL147" s="13" t="s">
        <v>266</v>
      </c>
      <c r="BM147" s="136" t="s">
        <v>472</v>
      </c>
    </row>
    <row r="148" spans="2:65" s="1" customFormat="1" ht="29.25" x14ac:dyDescent="0.2">
      <c r="B148" s="28"/>
      <c r="D148" s="138" t="s">
        <v>229</v>
      </c>
      <c r="F148" s="139" t="s">
        <v>473</v>
      </c>
      <c r="I148" s="140"/>
      <c r="L148" s="28"/>
      <c r="M148" s="141"/>
      <c r="T148" s="52"/>
      <c r="AT148" s="13" t="s">
        <v>229</v>
      </c>
      <c r="AU148" s="13" t="s">
        <v>85</v>
      </c>
    </row>
    <row r="149" spans="2:65" s="1" customFormat="1" x14ac:dyDescent="0.2">
      <c r="B149" s="28"/>
      <c r="D149" s="142" t="s">
        <v>231</v>
      </c>
      <c r="F149" s="143" t="s">
        <v>474</v>
      </c>
      <c r="I149" s="140"/>
      <c r="L149" s="28"/>
      <c r="M149" s="141"/>
      <c r="T149" s="52"/>
      <c r="AT149" s="13" t="s">
        <v>231</v>
      </c>
      <c r="AU149" s="13" t="s">
        <v>85</v>
      </c>
    </row>
    <row r="150" spans="2:65" s="1" customFormat="1" ht="24.2" customHeight="1" x14ac:dyDescent="0.2">
      <c r="B150" s="123"/>
      <c r="C150" s="151" t="s">
        <v>276</v>
      </c>
      <c r="D150" s="151" t="s">
        <v>277</v>
      </c>
      <c r="E150" s="152" t="s">
        <v>475</v>
      </c>
      <c r="F150" s="153" t="s">
        <v>476</v>
      </c>
      <c r="G150" s="154" t="s">
        <v>226</v>
      </c>
      <c r="H150" s="155">
        <v>81.900000000000006</v>
      </c>
      <c r="I150" s="156"/>
      <c r="J150" s="157">
        <f>ROUND(I150*H150,2)</f>
        <v>0</v>
      </c>
      <c r="K150" s="158"/>
      <c r="L150" s="159"/>
      <c r="M150" s="160" t="s">
        <v>1</v>
      </c>
      <c r="N150" s="161" t="s">
        <v>42</v>
      </c>
      <c r="P150" s="134">
        <f>O150*H150</f>
        <v>0</v>
      </c>
      <c r="Q150" s="134">
        <v>1.1999999999999999E-3</v>
      </c>
      <c r="R150" s="134">
        <f>Q150*H150</f>
        <v>9.8279999999999992E-2</v>
      </c>
      <c r="S150" s="134">
        <v>0</v>
      </c>
      <c r="T150" s="135">
        <f>S150*H150</f>
        <v>0</v>
      </c>
      <c r="AR150" s="136" t="s">
        <v>280</v>
      </c>
      <c r="AT150" s="136" t="s">
        <v>277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477</v>
      </c>
    </row>
    <row r="151" spans="2:65" s="1" customFormat="1" x14ac:dyDescent="0.2">
      <c r="B151" s="28"/>
      <c r="D151" s="138" t="s">
        <v>229</v>
      </c>
      <c r="F151" s="139" t="s">
        <v>476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1" customFormat="1" x14ac:dyDescent="0.2">
      <c r="B152" s="144"/>
      <c r="D152" s="138" t="s">
        <v>252</v>
      </c>
      <c r="F152" s="145" t="s">
        <v>478</v>
      </c>
      <c r="H152" s="146">
        <v>81.900000000000006</v>
      </c>
      <c r="I152" s="147"/>
      <c r="L152" s="144"/>
      <c r="M152" s="148"/>
      <c r="T152" s="149"/>
      <c r="AT152" s="150" t="s">
        <v>252</v>
      </c>
      <c r="AU152" s="150" t="s">
        <v>85</v>
      </c>
      <c r="AV152" s="11" t="s">
        <v>87</v>
      </c>
      <c r="AW152" s="11" t="s">
        <v>3</v>
      </c>
      <c r="AX152" s="11" t="s">
        <v>85</v>
      </c>
      <c r="AY152" s="150" t="s">
        <v>222</v>
      </c>
    </row>
    <row r="153" spans="2:65" s="1" customFormat="1" ht="24.2" customHeight="1" x14ac:dyDescent="0.2">
      <c r="B153" s="123"/>
      <c r="C153" s="124" t="s">
        <v>220</v>
      </c>
      <c r="D153" s="124" t="s">
        <v>223</v>
      </c>
      <c r="E153" s="125" t="s">
        <v>479</v>
      </c>
      <c r="F153" s="126" t="s">
        <v>480</v>
      </c>
      <c r="G153" s="127" t="s">
        <v>313</v>
      </c>
      <c r="H153" s="162"/>
      <c r="I153" s="129"/>
      <c r="J153" s="130">
        <f>ROUND(I153*H153,2)</f>
        <v>0</v>
      </c>
      <c r="K153" s="131"/>
      <c r="L153" s="28"/>
      <c r="M153" s="132" t="s">
        <v>1</v>
      </c>
      <c r="N153" s="133" t="s">
        <v>42</v>
      </c>
      <c r="P153" s="134">
        <f>O153*H153</f>
        <v>0</v>
      </c>
      <c r="Q153" s="134">
        <v>0</v>
      </c>
      <c r="R153" s="134">
        <f>Q153*H153</f>
        <v>0</v>
      </c>
      <c r="S153" s="134">
        <v>0</v>
      </c>
      <c r="T153" s="135">
        <f>S153*H153</f>
        <v>0</v>
      </c>
      <c r="AR153" s="136" t="s">
        <v>266</v>
      </c>
      <c r="AT153" s="136" t="s">
        <v>223</v>
      </c>
      <c r="AU153" s="136" t="s">
        <v>85</v>
      </c>
      <c r="AY153" s="13" t="s">
        <v>222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85</v>
      </c>
      <c r="BK153" s="137">
        <f>ROUND(I153*H153,2)</f>
        <v>0</v>
      </c>
      <c r="BL153" s="13" t="s">
        <v>266</v>
      </c>
      <c r="BM153" s="136" t="s">
        <v>481</v>
      </c>
    </row>
    <row r="154" spans="2:65" s="1" customFormat="1" ht="29.25" x14ac:dyDescent="0.2">
      <c r="B154" s="28"/>
      <c r="D154" s="138" t="s">
        <v>229</v>
      </c>
      <c r="F154" s="139" t="s">
        <v>482</v>
      </c>
      <c r="I154" s="140"/>
      <c r="L154" s="28"/>
      <c r="M154" s="141"/>
      <c r="T154" s="52"/>
      <c r="AT154" s="13" t="s">
        <v>229</v>
      </c>
      <c r="AU154" s="13" t="s">
        <v>85</v>
      </c>
    </row>
    <row r="155" spans="2:65" s="1" customFormat="1" x14ac:dyDescent="0.2">
      <c r="B155" s="28"/>
      <c r="D155" s="142" t="s">
        <v>231</v>
      </c>
      <c r="F155" s="143" t="s">
        <v>483</v>
      </c>
      <c r="I155" s="140"/>
      <c r="L155" s="28"/>
      <c r="M155" s="141"/>
      <c r="T155" s="52"/>
      <c r="AT155" s="13" t="s">
        <v>231</v>
      </c>
      <c r="AU155" s="13" t="s">
        <v>85</v>
      </c>
    </row>
    <row r="156" spans="2:65" s="10" customFormat="1" ht="25.9" customHeight="1" x14ac:dyDescent="0.2">
      <c r="B156" s="113"/>
      <c r="D156" s="114" t="s">
        <v>76</v>
      </c>
      <c r="E156" s="115" t="s">
        <v>484</v>
      </c>
      <c r="F156" s="115" t="s">
        <v>485</v>
      </c>
      <c r="I156" s="116"/>
      <c r="J156" s="117">
        <f>BK156</f>
        <v>0</v>
      </c>
      <c r="L156" s="113"/>
      <c r="M156" s="118"/>
      <c r="P156" s="119">
        <f>SUM(P157:P165)</f>
        <v>0</v>
      </c>
      <c r="R156" s="119">
        <f>SUM(R157:R165)</f>
        <v>1.0561199999999999</v>
      </c>
      <c r="T156" s="120">
        <f>SUM(T157:T165)</f>
        <v>0</v>
      </c>
      <c r="AR156" s="114" t="s">
        <v>87</v>
      </c>
      <c r="AT156" s="121" t="s">
        <v>76</v>
      </c>
      <c r="AU156" s="121" t="s">
        <v>77</v>
      </c>
      <c r="AY156" s="114" t="s">
        <v>222</v>
      </c>
      <c r="BK156" s="122">
        <f>SUM(BK157:BK165)</f>
        <v>0</v>
      </c>
    </row>
    <row r="157" spans="2:65" s="1" customFormat="1" ht="37.9" customHeight="1" x14ac:dyDescent="0.2">
      <c r="B157" s="123"/>
      <c r="C157" s="124" t="s">
        <v>287</v>
      </c>
      <c r="D157" s="124" t="s">
        <v>223</v>
      </c>
      <c r="E157" s="125" t="s">
        <v>486</v>
      </c>
      <c r="F157" s="126" t="s">
        <v>487</v>
      </c>
      <c r="G157" s="127" t="s">
        <v>226</v>
      </c>
      <c r="H157" s="128">
        <v>78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3.2499999999999999E-3</v>
      </c>
      <c r="R157" s="134">
        <f>Q157*H157</f>
        <v>0.2535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1026</v>
      </c>
    </row>
    <row r="158" spans="2:65" s="1" customFormat="1" ht="29.25" x14ac:dyDescent="0.2">
      <c r="B158" s="28"/>
      <c r="D158" s="138" t="s">
        <v>229</v>
      </c>
      <c r="F158" s="139" t="s">
        <v>489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490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24.2" customHeight="1" x14ac:dyDescent="0.2">
      <c r="B160" s="123"/>
      <c r="C160" s="151" t="s">
        <v>291</v>
      </c>
      <c r="D160" s="151" t="s">
        <v>277</v>
      </c>
      <c r="E160" s="152" t="s">
        <v>491</v>
      </c>
      <c r="F160" s="153" t="s">
        <v>492</v>
      </c>
      <c r="G160" s="154" t="s">
        <v>226</v>
      </c>
      <c r="H160" s="155">
        <v>81.900000000000006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9.7999999999999997E-3</v>
      </c>
      <c r="R160" s="134">
        <f>Q160*H160</f>
        <v>0.80262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493</v>
      </c>
    </row>
    <row r="161" spans="2:65" s="1" customFormat="1" ht="19.5" x14ac:dyDescent="0.2">
      <c r="B161" s="28"/>
      <c r="D161" s="138" t="s">
        <v>229</v>
      </c>
      <c r="F161" s="139" t="s">
        <v>492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1" customFormat="1" x14ac:dyDescent="0.2">
      <c r="B162" s="144"/>
      <c r="D162" s="138" t="s">
        <v>252</v>
      </c>
      <c r="F162" s="145" t="s">
        <v>478</v>
      </c>
      <c r="H162" s="146">
        <v>81.900000000000006</v>
      </c>
      <c r="I162" s="147"/>
      <c r="L162" s="144"/>
      <c r="M162" s="148"/>
      <c r="T162" s="149"/>
      <c r="AT162" s="150" t="s">
        <v>252</v>
      </c>
      <c r="AU162" s="150" t="s">
        <v>85</v>
      </c>
      <c r="AV162" s="11" t="s">
        <v>87</v>
      </c>
      <c r="AW162" s="11" t="s">
        <v>3</v>
      </c>
      <c r="AX162" s="11" t="s">
        <v>85</v>
      </c>
      <c r="AY162" s="150" t="s">
        <v>222</v>
      </c>
    </row>
    <row r="163" spans="2:65" s="1" customFormat="1" ht="24.2" customHeight="1" x14ac:dyDescent="0.2">
      <c r="B163" s="123"/>
      <c r="C163" s="124" t="s">
        <v>8</v>
      </c>
      <c r="D163" s="124" t="s">
        <v>223</v>
      </c>
      <c r="E163" s="125" t="s">
        <v>494</v>
      </c>
      <c r="F163" s="126" t="s">
        <v>495</v>
      </c>
      <c r="G163" s="127" t="s">
        <v>313</v>
      </c>
      <c r="H163" s="162"/>
      <c r="I163" s="129"/>
      <c r="J163" s="130">
        <f>ROUND(I163*H163,2)</f>
        <v>0</v>
      </c>
      <c r="K163" s="131"/>
      <c r="L163" s="28"/>
      <c r="M163" s="132" t="s">
        <v>1</v>
      </c>
      <c r="N163" s="133" t="s">
        <v>42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266</v>
      </c>
      <c r="AT163" s="136" t="s">
        <v>223</v>
      </c>
      <c r="AU163" s="136" t="s">
        <v>85</v>
      </c>
      <c r="AY163" s="13" t="s">
        <v>222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3" t="s">
        <v>85</v>
      </c>
      <c r="BK163" s="137">
        <f>ROUND(I163*H163,2)</f>
        <v>0</v>
      </c>
      <c r="BL163" s="13" t="s">
        <v>266</v>
      </c>
      <c r="BM163" s="136" t="s">
        <v>496</v>
      </c>
    </row>
    <row r="164" spans="2:65" s="1" customFormat="1" ht="29.25" x14ac:dyDescent="0.2">
      <c r="B164" s="28"/>
      <c r="D164" s="138" t="s">
        <v>229</v>
      </c>
      <c r="F164" s="139" t="s">
        <v>497</v>
      </c>
      <c r="I164" s="140"/>
      <c r="L164" s="28"/>
      <c r="M164" s="141"/>
      <c r="T164" s="52"/>
      <c r="AT164" s="13" t="s">
        <v>229</v>
      </c>
      <c r="AU164" s="13" t="s">
        <v>85</v>
      </c>
    </row>
    <row r="165" spans="2:65" s="1" customFormat="1" x14ac:dyDescent="0.2">
      <c r="B165" s="28"/>
      <c r="D165" s="142" t="s">
        <v>231</v>
      </c>
      <c r="F165" s="143" t="s">
        <v>498</v>
      </c>
      <c r="I165" s="140"/>
      <c r="L165" s="28"/>
      <c r="M165" s="141"/>
      <c r="T165" s="52"/>
      <c r="AT165" s="13" t="s">
        <v>231</v>
      </c>
      <c r="AU165" s="13" t="s">
        <v>85</v>
      </c>
    </row>
    <row r="166" spans="2:65" s="10" customFormat="1" ht="25.9" customHeight="1" x14ac:dyDescent="0.2">
      <c r="B166" s="113"/>
      <c r="D166" s="114" t="s">
        <v>76</v>
      </c>
      <c r="E166" s="115" t="s">
        <v>260</v>
      </c>
      <c r="F166" s="115" t="s">
        <v>261</v>
      </c>
      <c r="I166" s="116"/>
      <c r="J166" s="117">
        <f>BK166</f>
        <v>0</v>
      </c>
      <c r="L166" s="113"/>
      <c r="M166" s="118"/>
      <c r="P166" s="119">
        <f>SUM(P167:P169)</f>
        <v>0</v>
      </c>
      <c r="R166" s="119">
        <f>SUM(R167:R169)</f>
        <v>0</v>
      </c>
      <c r="T166" s="120">
        <f>SUM(T167:T169)</f>
        <v>2E-3</v>
      </c>
      <c r="AR166" s="114" t="s">
        <v>87</v>
      </c>
      <c r="AT166" s="121" t="s">
        <v>76</v>
      </c>
      <c r="AU166" s="121" t="s">
        <v>77</v>
      </c>
      <c r="AY166" s="114" t="s">
        <v>222</v>
      </c>
      <c r="BK166" s="122">
        <f>SUM(BK167:BK169)</f>
        <v>0</v>
      </c>
    </row>
    <row r="167" spans="2:65" s="1" customFormat="1" ht="16.5" customHeight="1" x14ac:dyDescent="0.2">
      <c r="B167" s="123"/>
      <c r="C167" s="124" t="s">
        <v>300</v>
      </c>
      <c r="D167" s="124" t="s">
        <v>223</v>
      </c>
      <c r="E167" s="125" t="s">
        <v>263</v>
      </c>
      <c r="F167" s="126" t="s">
        <v>264</v>
      </c>
      <c r="G167" s="127" t="s">
        <v>265</v>
      </c>
      <c r="H167" s="128">
        <v>2</v>
      </c>
      <c r="I167" s="129"/>
      <c r="J167" s="130">
        <f>ROUND(I167*H167,2)</f>
        <v>0</v>
      </c>
      <c r="K167" s="131"/>
      <c r="L167" s="28"/>
      <c r="M167" s="132" t="s">
        <v>1</v>
      </c>
      <c r="N167" s="133" t="s">
        <v>42</v>
      </c>
      <c r="P167" s="134">
        <f>O167*H167</f>
        <v>0</v>
      </c>
      <c r="Q167" s="134">
        <v>0</v>
      </c>
      <c r="R167" s="134">
        <f>Q167*H167</f>
        <v>0</v>
      </c>
      <c r="S167" s="134">
        <v>1E-3</v>
      </c>
      <c r="T167" s="135">
        <f>S167*H167</f>
        <v>2E-3</v>
      </c>
      <c r="AR167" s="136" t="s">
        <v>266</v>
      </c>
      <c r="AT167" s="136" t="s">
        <v>223</v>
      </c>
      <c r="AU167" s="136" t="s">
        <v>85</v>
      </c>
      <c r="AY167" s="13" t="s">
        <v>222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3" t="s">
        <v>85</v>
      </c>
      <c r="BK167" s="137">
        <f>ROUND(I167*H167,2)</f>
        <v>0</v>
      </c>
      <c r="BL167" s="13" t="s">
        <v>266</v>
      </c>
      <c r="BM167" s="136" t="s">
        <v>499</v>
      </c>
    </row>
    <row r="168" spans="2:65" s="1" customFormat="1" ht="19.5" x14ac:dyDescent="0.2">
      <c r="B168" s="28"/>
      <c r="D168" s="138" t="s">
        <v>229</v>
      </c>
      <c r="F168" s="139" t="s">
        <v>268</v>
      </c>
      <c r="I168" s="140"/>
      <c r="L168" s="28"/>
      <c r="M168" s="141"/>
      <c r="T168" s="52"/>
      <c r="AT168" s="13" t="s">
        <v>229</v>
      </c>
      <c r="AU168" s="13" t="s">
        <v>85</v>
      </c>
    </row>
    <row r="169" spans="2:65" s="1" customFormat="1" x14ac:dyDescent="0.2">
      <c r="B169" s="28"/>
      <c r="D169" s="142" t="s">
        <v>231</v>
      </c>
      <c r="F169" s="143" t="s">
        <v>500</v>
      </c>
      <c r="I169" s="140"/>
      <c r="L169" s="28"/>
      <c r="M169" s="141"/>
      <c r="T169" s="52"/>
      <c r="AT169" s="13" t="s">
        <v>231</v>
      </c>
      <c r="AU169" s="13" t="s">
        <v>85</v>
      </c>
    </row>
    <row r="170" spans="2:65" s="10" customFormat="1" ht="25.9" customHeight="1" x14ac:dyDescent="0.2">
      <c r="B170" s="113"/>
      <c r="D170" s="114" t="s">
        <v>76</v>
      </c>
      <c r="E170" s="115" t="s">
        <v>317</v>
      </c>
      <c r="F170" s="115" t="s">
        <v>318</v>
      </c>
      <c r="I170" s="116"/>
      <c r="J170" s="117">
        <f>BK170</f>
        <v>0</v>
      </c>
      <c r="L170" s="113"/>
      <c r="M170" s="118"/>
      <c r="P170" s="119">
        <f>SUM(P171:P209)</f>
        <v>0</v>
      </c>
      <c r="R170" s="119">
        <f>SUM(R171:R209)</f>
        <v>0.72221965999999993</v>
      </c>
      <c r="T170" s="120">
        <f>SUM(T171:T209)</f>
        <v>0.21022500000000002</v>
      </c>
      <c r="AR170" s="114" t="s">
        <v>87</v>
      </c>
      <c r="AT170" s="121" t="s">
        <v>76</v>
      </c>
      <c r="AU170" s="121" t="s">
        <v>77</v>
      </c>
      <c r="AY170" s="114" t="s">
        <v>222</v>
      </c>
      <c r="BK170" s="122">
        <f>SUM(BK171:BK209)</f>
        <v>0</v>
      </c>
    </row>
    <row r="171" spans="2:65" s="1" customFormat="1" ht="24.2" customHeight="1" x14ac:dyDescent="0.2">
      <c r="B171" s="123"/>
      <c r="C171" s="124" t="s">
        <v>304</v>
      </c>
      <c r="D171" s="124" t="s">
        <v>223</v>
      </c>
      <c r="E171" s="125" t="s">
        <v>319</v>
      </c>
      <c r="F171" s="126" t="s">
        <v>320</v>
      </c>
      <c r="G171" s="127" t="s">
        <v>226</v>
      </c>
      <c r="H171" s="128">
        <v>66.75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0</v>
      </c>
      <c r="R171" s="134">
        <f>Q171*H171</f>
        <v>0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501</v>
      </c>
    </row>
    <row r="172" spans="2:65" s="1" customFormat="1" ht="19.5" x14ac:dyDescent="0.2">
      <c r="B172" s="28"/>
      <c r="D172" s="138" t="s">
        <v>229</v>
      </c>
      <c r="F172" s="139" t="s">
        <v>322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502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24.2" customHeight="1" x14ac:dyDescent="0.2">
      <c r="B174" s="123"/>
      <c r="C174" s="124" t="s">
        <v>310</v>
      </c>
      <c r="D174" s="124" t="s">
        <v>223</v>
      </c>
      <c r="E174" s="125" t="s">
        <v>325</v>
      </c>
      <c r="F174" s="126" t="s">
        <v>326</v>
      </c>
      <c r="G174" s="127" t="s">
        <v>226</v>
      </c>
      <c r="H174" s="128">
        <v>66.75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3.0000000000000001E-5</v>
      </c>
      <c r="R174" s="134">
        <f>Q174*H174</f>
        <v>2.0024999999999999E-3</v>
      </c>
      <c r="S174" s="134">
        <v>0</v>
      </c>
      <c r="T174" s="135">
        <f>S174*H174</f>
        <v>0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503</v>
      </c>
    </row>
    <row r="175" spans="2:65" s="1" customFormat="1" ht="19.5" x14ac:dyDescent="0.2">
      <c r="B175" s="28"/>
      <c r="D175" s="138" t="s">
        <v>229</v>
      </c>
      <c r="F175" s="139" t="s">
        <v>328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504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33" customHeight="1" x14ac:dyDescent="0.2">
      <c r="B177" s="123"/>
      <c r="C177" s="124" t="s">
        <v>266</v>
      </c>
      <c r="D177" s="124" t="s">
        <v>223</v>
      </c>
      <c r="E177" s="125" t="s">
        <v>331</v>
      </c>
      <c r="F177" s="126" t="s">
        <v>332</v>
      </c>
      <c r="G177" s="127" t="s">
        <v>226</v>
      </c>
      <c r="H177" s="128">
        <v>66.75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7.5799999999999999E-3</v>
      </c>
      <c r="R177" s="134">
        <f>Q177*H177</f>
        <v>0.505965</v>
      </c>
      <c r="S177" s="134">
        <v>0</v>
      </c>
      <c r="T177" s="135">
        <f>S177*H177</f>
        <v>0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505</v>
      </c>
    </row>
    <row r="178" spans="2:65" s="1" customFormat="1" ht="29.25" x14ac:dyDescent="0.2">
      <c r="B178" s="28"/>
      <c r="D178" s="138" t="s">
        <v>229</v>
      </c>
      <c r="F178" s="139" t="s">
        <v>334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506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24.2" customHeight="1" x14ac:dyDescent="0.2">
      <c r="B180" s="123"/>
      <c r="C180" s="124" t="s">
        <v>324</v>
      </c>
      <c r="D180" s="124" t="s">
        <v>223</v>
      </c>
      <c r="E180" s="125" t="s">
        <v>337</v>
      </c>
      <c r="F180" s="126" t="s">
        <v>338</v>
      </c>
      <c r="G180" s="127" t="s">
        <v>226</v>
      </c>
      <c r="H180" s="128">
        <v>66.75</v>
      </c>
      <c r="I180" s="129"/>
      <c r="J180" s="130">
        <f>ROUND(I180*H180,2)</f>
        <v>0</v>
      </c>
      <c r="K180" s="131"/>
      <c r="L180" s="28"/>
      <c r="M180" s="132" t="s">
        <v>1</v>
      </c>
      <c r="N180" s="133" t="s">
        <v>42</v>
      </c>
      <c r="P180" s="134">
        <f>O180*H180</f>
        <v>0</v>
      </c>
      <c r="Q180" s="134">
        <v>0</v>
      </c>
      <c r="R180" s="134">
        <f>Q180*H180</f>
        <v>0</v>
      </c>
      <c r="S180" s="134">
        <v>3.0000000000000001E-3</v>
      </c>
      <c r="T180" s="135">
        <f>S180*H180</f>
        <v>0.20025000000000001</v>
      </c>
      <c r="AR180" s="136" t="s">
        <v>266</v>
      </c>
      <c r="AT180" s="136" t="s">
        <v>223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507</v>
      </c>
    </row>
    <row r="181" spans="2:65" s="1" customFormat="1" x14ac:dyDescent="0.2">
      <c r="B181" s="28"/>
      <c r="D181" s="138" t="s">
        <v>229</v>
      </c>
      <c r="F181" s="139" t="s">
        <v>340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" customFormat="1" x14ac:dyDescent="0.2">
      <c r="B182" s="28"/>
      <c r="D182" s="142" t="s">
        <v>231</v>
      </c>
      <c r="F182" s="143" t="s">
        <v>508</v>
      </c>
      <c r="I182" s="140"/>
      <c r="L182" s="28"/>
      <c r="M182" s="141"/>
      <c r="T182" s="52"/>
      <c r="AT182" s="13" t="s">
        <v>231</v>
      </c>
      <c r="AU182" s="13" t="s">
        <v>85</v>
      </c>
    </row>
    <row r="183" spans="2:65" s="1" customFormat="1" ht="16.5" customHeight="1" x14ac:dyDescent="0.2">
      <c r="B183" s="123"/>
      <c r="C183" s="124" t="s">
        <v>330</v>
      </c>
      <c r="D183" s="124" t="s">
        <v>223</v>
      </c>
      <c r="E183" s="125" t="s">
        <v>343</v>
      </c>
      <c r="F183" s="126" t="s">
        <v>344</v>
      </c>
      <c r="G183" s="127" t="s">
        <v>226</v>
      </c>
      <c r="H183" s="128">
        <v>66.75</v>
      </c>
      <c r="I183" s="129"/>
      <c r="J183" s="130">
        <f>ROUND(I183*H183,2)</f>
        <v>0</v>
      </c>
      <c r="K183" s="131"/>
      <c r="L183" s="28"/>
      <c r="M183" s="132" t="s">
        <v>1</v>
      </c>
      <c r="N183" s="133" t="s">
        <v>42</v>
      </c>
      <c r="P183" s="134">
        <f>O183*H183</f>
        <v>0</v>
      </c>
      <c r="Q183" s="134">
        <v>2.9999999999999997E-4</v>
      </c>
      <c r="R183" s="134">
        <f>Q183*H183</f>
        <v>2.0024999999999998E-2</v>
      </c>
      <c r="S183" s="134">
        <v>0</v>
      </c>
      <c r="T183" s="135">
        <f>S183*H183</f>
        <v>0</v>
      </c>
      <c r="AR183" s="136" t="s">
        <v>266</v>
      </c>
      <c r="AT183" s="136" t="s">
        <v>223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509</v>
      </c>
    </row>
    <row r="184" spans="2:65" s="1" customFormat="1" x14ac:dyDescent="0.2">
      <c r="B184" s="28"/>
      <c r="D184" s="138" t="s">
        <v>229</v>
      </c>
      <c r="F184" s="139" t="s">
        <v>346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" customFormat="1" x14ac:dyDescent="0.2">
      <c r="B185" s="28"/>
      <c r="D185" s="142" t="s">
        <v>231</v>
      </c>
      <c r="F185" s="143" t="s">
        <v>510</v>
      </c>
      <c r="I185" s="140"/>
      <c r="L185" s="28"/>
      <c r="M185" s="141"/>
      <c r="T185" s="52"/>
      <c r="AT185" s="13" t="s">
        <v>231</v>
      </c>
      <c r="AU185" s="13" t="s">
        <v>85</v>
      </c>
    </row>
    <row r="186" spans="2:65" s="1" customFormat="1" ht="49.15" customHeight="1" x14ac:dyDescent="0.2">
      <c r="B186" s="123"/>
      <c r="C186" s="151" t="s">
        <v>336</v>
      </c>
      <c r="D186" s="151" t="s">
        <v>277</v>
      </c>
      <c r="E186" s="152" t="s">
        <v>348</v>
      </c>
      <c r="F186" s="153" t="s">
        <v>349</v>
      </c>
      <c r="G186" s="154" t="s">
        <v>226</v>
      </c>
      <c r="H186" s="155">
        <v>73.424999999999997</v>
      </c>
      <c r="I186" s="156"/>
      <c r="J186" s="157">
        <f>ROUND(I186*H186,2)</f>
        <v>0</v>
      </c>
      <c r="K186" s="158"/>
      <c r="L186" s="159"/>
      <c r="M186" s="160" t="s">
        <v>1</v>
      </c>
      <c r="N186" s="161" t="s">
        <v>42</v>
      </c>
      <c r="P186" s="134">
        <f>O186*H186</f>
        <v>0</v>
      </c>
      <c r="Q186" s="134">
        <v>2.5999999999999999E-3</v>
      </c>
      <c r="R186" s="134">
        <f>Q186*H186</f>
        <v>0.19090499999999999</v>
      </c>
      <c r="S186" s="134">
        <v>0</v>
      </c>
      <c r="T186" s="135">
        <f>S186*H186</f>
        <v>0</v>
      </c>
      <c r="AR186" s="136" t="s">
        <v>280</v>
      </c>
      <c r="AT186" s="136" t="s">
        <v>277</v>
      </c>
      <c r="AU186" s="136" t="s">
        <v>85</v>
      </c>
      <c r="AY186" s="13" t="s">
        <v>222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3" t="s">
        <v>85</v>
      </c>
      <c r="BK186" s="137">
        <f>ROUND(I186*H186,2)</f>
        <v>0</v>
      </c>
      <c r="BL186" s="13" t="s">
        <v>266</v>
      </c>
      <c r="BM186" s="136" t="s">
        <v>511</v>
      </c>
    </row>
    <row r="187" spans="2:65" s="1" customFormat="1" ht="29.25" x14ac:dyDescent="0.2">
      <c r="B187" s="28"/>
      <c r="D187" s="138" t="s">
        <v>229</v>
      </c>
      <c r="F187" s="139" t="s">
        <v>349</v>
      </c>
      <c r="I187" s="140"/>
      <c r="L187" s="28"/>
      <c r="M187" s="141"/>
      <c r="T187" s="52"/>
      <c r="AT187" s="13" t="s">
        <v>229</v>
      </c>
      <c r="AU187" s="13" t="s">
        <v>85</v>
      </c>
    </row>
    <row r="188" spans="2:65" s="11" customFormat="1" x14ac:dyDescent="0.2">
      <c r="B188" s="144"/>
      <c r="D188" s="138" t="s">
        <v>252</v>
      </c>
      <c r="F188" s="145" t="s">
        <v>512</v>
      </c>
      <c r="H188" s="146">
        <v>73.424999999999997</v>
      </c>
      <c r="I188" s="147"/>
      <c r="L188" s="144"/>
      <c r="M188" s="148"/>
      <c r="T188" s="149"/>
      <c r="AT188" s="150" t="s">
        <v>252</v>
      </c>
      <c r="AU188" s="150" t="s">
        <v>85</v>
      </c>
      <c r="AV188" s="11" t="s">
        <v>87</v>
      </c>
      <c r="AW188" s="11" t="s">
        <v>3</v>
      </c>
      <c r="AX188" s="11" t="s">
        <v>85</v>
      </c>
      <c r="AY188" s="150" t="s">
        <v>222</v>
      </c>
    </row>
    <row r="189" spans="2:65" s="1" customFormat="1" ht="24.2" customHeight="1" x14ac:dyDescent="0.2">
      <c r="B189" s="123"/>
      <c r="C189" s="124" t="s">
        <v>342</v>
      </c>
      <c r="D189" s="124" t="s">
        <v>223</v>
      </c>
      <c r="E189" s="125" t="s">
        <v>353</v>
      </c>
      <c r="F189" s="126" t="s">
        <v>354</v>
      </c>
      <c r="G189" s="127" t="s">
        <v>355</v>
      </c>
      <c r="H189" s="128">
        <v>67</v>
      </c>
      <c r="I189" s="129"/>
      <c r="J189" s="130">
        <f>ROUND(I189*H189,2)</f>
        <v>0</v>
      </c>
      <c r="K189" s="131"/>
      <c r="L189" s="28"/>
      <c r="M189" s="132" t="s">
        <v>1</v>
      </c>
      <c r="N189" s="133" t="s">
        <v>42</v>
      </c>
      <c r="P189" s="134">
        <f>O189*H189</f>
        <v>0</v>
      </c>
      <c r="Q189" s="134">
        <v>0</v>
      </c>
      <c r="R189" s="134">
        <f>Q189*H189</f>
        <v>0</v>
      </c>
      <c r="S189" s="134">
        <v>0</v>
      </c>
      <c r="T189" s="135">
        <f>S189*H189</f>
        <v>0</v>
      </c>
      <c r="AR189" s="136" t="s">
        <v>266</v>
      </c>
      <c r="AT189" s="136" t="s">
        <v>223</v>
      </c>
      <c r="AU189" s="136" t="s">
        <v>85</v>
      </c>
      <c r="AY189" s="13" t="s">
        <v>222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3" t="s">
        <v>85</v>
      </c>
      <c r="BK189" s="137">
        <f>ROUND(I189*H189,2)</f>
        <v>0</v>
      </c>
      <c r="BL189" s="13" t="s">
        <v>266</v>
      </c>
      <c r="BM189" s="136" t="s">
        <v>1027</v>
      </c>
    </row>
    <row r="190" spans="2:65" s="1" customFormat="1" x14ac:dyDescent="0.2">
      <c r="B190" s="28"/>
      <c r="D190" s="138" t="s">
        <v>229</v>
      </c>
      <c r="F190" s="139" t="s">
        <v>357</v>
      </c>
      <c r="I190" s="140"/>
      <c r="L190" s="28"/>
      <c r="M190" s="141"/>
      <c r="T190" s="52"/>
      <c r="AT190" s="13" t="s">
        <v>229</v>
      </c>
      <c r="AU190" s="13" t="s">
        <v>85</v>
      </c>
    </row>
    <row r="191" spans="2:65" s="1" customFormat="1" x14ac:dyDescent="0.2">
      <c r="B191" s="28"/>
      <c r="D191" s="142" t="s">
        <v>231</v>
      </c>
      <c r="F191" s="143" t="s">
        <v>358</v>
      </c>
      <c r="I191" s="140"/>
      <c r="L191" s="28"/>
      <c r="M191" s="141"/>
      <c r="T191" s="52"/>
      <c r="AT191" s="13" t="s">
        <v>231</v>
      </c>
      <c r="AU191" s="13" t="s">
        <v>85</v>
      </c>
    </row>
    <row r="192" spans="2:65" s="1" customFormat="1" ht="21.75" customHeight="1" x14ac:dyDescent="0.2">
      <c r="B192" s="123"/>
      <c r="C192" s="124" t="s">
        <v>7</v>
      </c>
      <c r="D192" s="124" t="s">
        <v>223</v>
      </c>
      <c r="E192" s="125" t="s">
        <v>360</v>
      </c>
      <c r="F192" s="126" t="s">
        <v>361</v>
      </c>
      <c r="G192" s="127" t="s">
        <v>355</v>
      </c>
      <c r="H192" s="128">
        <v>33.25</v>
      </c>
      <c r="I192" s="129"/>
      <c r="J192" s="130">
        <f>ROUND(I192*H192,2)</f>
        <v>0</v>
      </c>
      <c r="K192" s="131"/>
      <c r="L192" s="28"/>
      <c r="M192" s="132" t="s">
        <v>1</v>
      </c>
      <c r="N192" s="133" t="s">
        <v>42</v>
      </c>
      <c r="P192" s="134">
        <f>O192*H192</f>
        <v>0</v>
      </c>
      <c r="Q192" s="134">
        <v>0</v>
      </c>
      <c r="R192" s="134">
        <f>Q192*H192</f>
        <v>0</v>
      </c>
      <c r="S192" s="134">
        <v>2.9999999999999997E-4</v>
      </c>
      <c r="T192" s="135">
        <f>S192*H192</f>
        <v>9.9749999999999995E-3</v>
      </c>
      <c r="AR192" s="136" t="s">
        <v>266</v>
      </c>
      <c r="AT192" s="136" t="s">
        <v>223</v>
      </c>
      <c r="AU192" s="136" t="s">
        <v>85</v>
      </c>
      <c r="AY192" s="13" t="s">
        <v>222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13" t="s">
        <v>85</v>
      </c>
      <c r="BK192" s="137">
        <f>ROUND(I192*H192,2)</f>
        <v>0</v>
      </c>
      <c r="BL192" s="13" t="s">
        <v>266</v>
      </c>
      <c r="BM192" s="136" t="s">
        <v>514</v>
      </c>
    </row>
    <row r="193" spans="2:65" s="1" customFormat="1" x14ac:dyDescent="0.2">
      <c r="B193" s="28"/>
      <c r="D193" s="138" t="s">
        <v>229</v>
      </c>
      <c r="F193" s="139" t="s">
        <v>363</v>
      </c>
      <c r="I193" s="140"/>
      <c r="L193" s="28"/>
      <c r="M193" s="141"/>
      <c r="T193" s="52"/>
      <c r="AT193" s="13" t="s">
        <v>229</v>
      </c>
      <c r="AU193" s="13" t="s">
        <v>85</v>
      </c>
    </row>
    <row r="194" spans="2:65" s="1" customFormat="1" x14ac:dyDescent="0.2">
      <c r="B194" s="28"/>
      <c r="D194" s="142" t="s">
        <v>231</v>
      </c>
      <c r="F194" s="143" t="s">
        <v>515</v>
      </c>
      <c r="I194" s="140"/>
      <c r="L194" s="28"/>
      <c r="M194" s="141"/>
      <c r="T194" s="52"/>
      <c r="AT194" s="13" t="s">
        <v>231</v>
      </c>
      <c r="AU194" s="13" t="s">
        <v>85</v>
      </c>
    </row>
    <row r="195" spans="2:65" s="1" customFormat="1" ht="16.5" customHeight="1" x14ac:dyDescent="0.2">
      <c r="B195" s="123"/>
      <c r="C195" s="124" t="s">
        <v>352</v>
      </c>
      <c r="D195" s="124" t="s">
        <v>223</v>
      </c>
      <c r="E195" s="125" t="s">
        <v>366</v>
      </c>
      <c r="F195" s="126" t="s">
        <v>367</v>
      </c>
      <c r="G195" s="127" t="s">
        <v>355</v>
      </c>
      <c r="H195" s="128">
        <v>33.25</v>
      </c>
      <c r="I195" s="129"/>
      <c r="J195" s="130">
        <f>ROUND(I195*H195,2)</f>
        <v>0</v>
      </c>
      <c r="K195" s="131"/>
      <c r="L195" s="28"/>
      <c r="M195" s="132" t="s">
        <v>1</v>
      </c>
      <c r="N195" s="133" t="s">
        <v>42</v>
      </c>
      <c r="P195" s="134">
        <f>O195*H195</f>
        <v>0</v>
      </c>
      <c r="Q195" s="134">
        <v>1.0000000000000001E-5</v>
      </c>
      <c r="R195" s="134">
        <f>Q195*H195</f>
        <v>3.325E-4</v>
      </c>
      <c r="S195" s="134">
        <v>0</v>
      </c>
      <c r="T195" s="135">
        <f>S195*H195</f>
        <v>0</v>
      </c>
      <c r="AR195" s="136" t="s">
        <v>266</v>
      </c>
      <c r="AT195" s="136" t="s">
        <v>223</v>
      </c>
      <c r="AU195" s="136" t="s">
        <v>85</v>
      </c>
      <c r="AY195" s="13" t="s">
        <v>222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13" t="s">
        <v>85</v>
      </c>
      <c r="BK195" s="137">
        <f>ROUND(I195*H195,2)</f>
        <v>0</v>
      </c>
      <c r="BL195" s="13" t="s">
        <v>266</v>
      </c>
      <c r="BM195" s="136" t="s">
        <v>516</v>
      </c>
    </row>
    <row r="196" spans="2:65" s="1" customFormat="1" x14ac:dyDescent="0.2">
      <c r="B196" s="28"/>
      <c r="D196" s="138" t="s">
        <v>229</v>
      </c>
      <c r="F196" s="139" t="s">
        <v>369</v>
      </c>
      <c r="I196" s="140"/>
      <c r="L196" s="28"/>
      <c r="M196" s="141"/>
      <c r="T196" s="52"/>
      <c r="AT196" s="13" t="s">
        <v>229</v>
      </c>
      <c r="AU196" s="13" t="s">
        <v>85</v>
      </c>
    </row>
    <row r="197" spans="2:65" s="1" customFormat="1" x14ac:dyDescent="0.2">
      <c r="B197" s="28"/>
      <c r="D197" s="142" t="s">
        <v>231</v>
      </c>
      <c r="F197" s="143" t="s">
        <v>517</v>
      </c>
      <c r="I197" s="140"/>
      <c r="L197" s="28"/>
      <c r="M197" s="141"/>
      <c r="T197" s="52"/>
      <c r="AT197" s="13" t="s">
        <v>231</v>
      </c>
      <c r="AU197" s="13" t="s">
        <v>85</v>
      </c>
    </row>
    <row r="198" spans="2:65" s="1" customFormat="1" ht="16.5" customHeight="1" x14ac:dyDescent="0.2">
      <c r="B198" s="123"/>
      <c r="C198" s="151" t="s">
        <v>359</v>
      </c>
      <c r="D198" s="151" t="s">
        <v>277</v>
      </c>
      <c r="E198" s="152" t="s">
        <v>372</v>
      </c>
      <c r="F198" s="153" t="s">
        <v>373</v>
      </c>
      <c r="G198" s="154" t="s">
        <v>355</v>
      </c>
      <c r="H198" s="155">
        <v>33.686</v>
      </c>
      <c r="I198" s="156"/>
      <c r="J198" s="157">
        <f>ROUND(I198*H198,2)</f>
        <v>0</v>
      </c>
      <c r="K198" s="158"/>
      <c r="L198" s="159"/>
      <c r="M198" s="160" t="s">
        <v>1</v>
      </c>
      <c r="N198" s="161" t="s">
        <v>42</v>
      </c>
      <c r="P198" s="134">
        <f>O198*H198</f>
        <v>0</v>
      </c>
      <c r="Q198" s="134">
        <v>8.0000000000000007E-5</v>
      </c>
      <c r="R198" s="134">
        <f>Q198*H198</f>
        <v>2.6948800000000002E-3</v>
      </c>
      <c r="S198" s="134">
        <v>0</v>
      </c>
      <c r="T198" s="135">
        <f>S198*H198</f>
        <v>0</v>
      </c>
      <c r="AR198" s="136" t="s">
        <v>280</v>
      </c>
      <c r="AT198" s="136" t="s">
        <v>277</v>
      </c>
      <c r="AU198" s="136" t="s">
        <v>85</v>
      </c>
      <c r="AY198" s="13" t="s">
        <v>222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13" t="s">
        <v>85</v>
      </c>
      <c r="BK198" s="137">
        <f>ROUND(I198*H198,2)</f>
        <v>0</v>
      </c>
      <c r="BL198" s="13" t="s">
        <v>266</v>
      </c>
      <c r="BM198" s="136" t="s">
        <v>518</v>
      </c>
    </row>
    <row r="199" spans="2:65" s="1" customFormat="1" x14ac:dyDescent="0.2">
      <c r="B199" s="28"/>
      <c r="D199" s="138" t="s">
        <v>229</v>
      </c>
      <c r="F199" s="139" t="s">
        <v>373</v>
      </c>
      <c r="I199" s="140"/>
      <c r="L199" s="28"/>
      <c r="M199" s="141"/>
      <c r="T199" s="52"/>
      <c r="AT199" s="13" t="s">
        <v>229</v>
      </c>
      <c r="AU199" s="13" t="s">
        <v>85</v>
      </c>
    </row>
    <row r="200" spans="2:65" s="11" customFormat="1" x14ac:dyDescent="0.2">
      <c r="B200" s="144"/>
      <c r="D200" s="138" t="s">
        <v>252</v>
      </c>
      <c r="F200" s="145" t="s">
        <v>519</v>
      </c>
      <c r="H200" s="146">
        <v>33.686</v>
      </c>
      <c r="I200" s="147"/>
      <c r="L200" s="144"/>
      <c r="M200" s="148"/>
      <c r="T200" s="149"/>
      <c r="AT200" s="150" t="s">
        <v>252</v>
      </c>
      <c r="AU200" s="150" t="s">
        <v>85</v>
      </c>
      <c r="AV200" s="11" t="s">
        <v>87</v>
      </c>
      <c r="AW200" s="11" t="s">
        <v>3</v>
      </c>
      <c r="AX200" s="11" t="s">
        <v>85</v>
      </c>
      <c r="AY200" s="150" t="s">
        <v>222</v>
      </c>
    </row>
    <row r="201" spans="2:65" s="1" customFormat="1" ht="16.5" customHeight="1" x14ac:dyDescent="0.2">
      <c r="B201" s="123"/>
      <c r="C201" s="124" t="s">
        <v>365</v>
      </c>
      <c r="D201" s="124" t="s">
        <v>223</v>
      </c>
      <c r="E201" s="125" t="s">
        <v>377</v>
      </c>
      <c r="F201" s="126" t="s">
        <v>378</v>
      </c>
      <c r="G201" s="127" t="s">
        <v>355</v>
      </c>
      <c r="H201" s="128">
        <v>1.7</v>
      </c>
      <c r="I201" s="129"/>
      <c r="J201" s="130">
        <f>ROUND(I201*H201,2)</f>
        <v>0</v>
      </c>
      <c r="K201" s="131"/>
      <c r="L201" s="28"/>
      <c r="M201" s="132" t="s">
        <v>1</v>
      </c>
      <c r="N201" s="133" t="s">
        <v>42</v>
      </c>
      <c r="P201" s="134">
        <f>O201*H201</f>
        <v>0</v>
      </c>
      <c r="Q201" s="134">
        <v>0</v>
      </c>
      <c r="R201" s="134">
        <f>Q201*H201</f>
        <v>0</v>
      </c>
      <c r="S201" s="134">
        <v>0</v>
      </c>
      <c r="T201" s="135">
        <f>S201*H201</f>
        <v>0</v>
      </c>
      <c r="AR201" s="136" t="s">
        <v>266</v>
      </c>
      <c r="AT201" s="136" t="s">
        <v>223</v>
      </c>
      <c r="AU201" s="136" t="s">
        <v>85</v>
      </c>
      <c r="AY201" s="13" t="s">
        <v>222</v>
      </c>
      <c r="BE201" s="137">
        <f>IF(N201="základní",J201,0)</f>
        <v>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13" t="s">
        <v>85</v>
      </c>
      <c r="BK201" s="137">
        <f>ROUND(I201*H201,2)</f>
        <v>0</v>
      </c>
      <c r="BL201" s="13" t="s">
        <v>266</v>
      </c>
      <c r="BM201" s="136" t="s">
        <v>520</v>
      </c>
    </row>
    <row r="202" spans="2:65" s="1" customFormat="1" x14ac:dyDescent="0.2">
      <c r="B202" s="28"/>
      <c r="D202" s="138" t="s">
        <v>229</v>
      </c>
      <c r="F202" s="139" t="s">
        <v>380</v>
      </c>
      <c r="I202" s="140"/>
      <c r="L202" s="28"/>
      <c r="M202" s="141"/>
      <c r="T202" s="52"/>
      <c r="AT202" s="13" t="s">
        <v>229</v>
      </c>
      <c r="AU202" s="13" t="s">
        <v>85</v>
      </c>
    </row>
    <row r="203" spans="2:65" s="1" customFormat="1" x14ac:dyDescent="0.2">
      <c r="B203" s="28"/>
      <c r="D203" s="142" t="s">
        <v>231</v>
      </c>
      <c r="F203" s="143" t="s">
        <v>521</v>
      </c>
      <c r="I203" s="140"/>
      <c r="L203" s="28"/>
      <c r="M203" s="141"/>
      <c r="T203" s="52"/>
      <c r="AT203" s="13" t="s">
        <v>231</v>
      </c>
      <c r="AU203" s="13" t="s">
        <v>85</v>
      </c>
    </row>
    <row r="204" spans="2:65" s="1" customFormat="1" ht="16.5" customHeight="1" x14ac:dyDescent="0.2">
      <c r="B204" s="123"/>
      <c r="C204" s="151" t="s">
        <v>371</v>
      </c>
      <c r="D204" s="151" t="s">
        <v>277</v>
      </c>
      <c r="E204" s="152" t="s">
        <v>383</v>
      </c>
      <c r="F204" s="153" t="s">
        <v>384</v>
      </c>
      <c r="G204" s="154" t="s">
        <v>355</v>
      </c>
      <c r="H204" s="155">
        <v>1.734</v>
      </c>
      <c r="I204" s="156"/>
      <c r="J204" s="157">
        <f>ROUND(I204*H204,2)</f>
        <v>0</v>
      </c>
      <c r="K204" s="158"/>
      <c r="L204" s="159"/>
      <c r="M204" s="160" t="s">
        <v>1</v>
      </c>
      <c r="N204" s="161" t="s">
        <v>42</v>
      </c>
      <c r="P204" s="134">
        <f>O204*H204</f>
        <v>0</v>
      </c>
      <c r="Q204" s="134">
        <v>1.7000000000000001E-4</v>
      </c>
      <c r="R204" s="134">
        <f>Q204*H204</f>
        <v>2.9478000000000002E-4</v>
      </c>
      <c r="S204" s="134">
        <v>0</v>
      </c>
      <c r="T204" s="135">
        <f>S204*H204</f>
        <v>0</v>
      </c>
      <c r="AR204" s="136" t="s">
        <v>280</v>
      </c>
      <c r="AT204" s="136" t="s">
        <v>277</v>
      </c>
      <c r="AU204" s="136" t="s">
        <v>85</v>
      </c>
      <c r="AY204" s="13" t="s">
        <v>222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13" t="s">
        <v>85</v>
      </c>
      <c r="BK204" s="137">
        <f>ROUND(I204*H204,2)</f>
        <v>0</v>
      </c>
      <c r="BL204" s="13" t="s">
        <v>266</v>
      </c>
      <c r="BM204" s="136" t="s">
        <v>522</v>
      </c>
    </row>
    <row r="205" spans="2:65" s="1" customFormat="1" x14ac:dyDescent="0.2">
      <c r="B205" s="28"/>
      <c r="D205" s="138" t="s">
        <v>229</v>
      </c>
      <c r="F205" s="139" t="s">
        <v>384</v>
      </c>
      <c r="I205" s="140"/>
      <c r="L205" s="28"/>
      <c r="M205" s="141"/>
      <c r="T205" s="52"/>
      <c r="AT205" s="13" t="s">
        <v>229</v>
      </c>
      <c r="AU205" s="13" t="s">
        <v>85</v>
      </c>
    </row>
    <row r="206" spans="2:65" s="11" customFormat="1" x14ac:dyDescent="0.2">
      <c r="B206" s="144"/>
      <c r="D206" s="138" t="s">
        <v>252</v>
      </c>
      <c r="F206" s="145" t="s">
        <v>523</v>
      </c>
      <c r="H206" s="146">
        <v>1.734</v>
      </c>
      <c r="I206" s="147"/>
      <c r="L206" s="144"/>
      <c r="M206" s="148"/>
      <c r="T206" s="149"/>
      <c r="AT206" s="150" t="s">
        <v>252</v>
      </c>
      <c r="AU206" s="150" t="s">
        <v>85</v>
      </c>
      <c r="AV206" s="11" t="s">
        <v>87</v>
      </c>
      <c r="AW206" s="11" t="s">
        <v>3</v>
      </c>
      <c r="AX206" s="11" t="s">
        <v>85</v>
      </c>
      <c r="AY206" s="150" t="s">
        <v>222</v>
      </c>
    </row>
    <row r="207" spans="2:65" s="1" customFormat="1" ht="24.2" customHeight="1" x14ac:dyDescent="0.2">
      <c r="B207" s="123"/>
      <c r="C207" s="124" t="s">
        <v>376</v>
      </c>
      <c r="D207" s="124" t="s">
        <v>223</v>
      </c>
      <c r="E207" s="125" t="s">
        <v>388</v>
      </c>
      <c r="F207" s="126" t="s">
        <v>389</v>
      </c>
      <c r="G207" s="127" t="s">
        <v>313</v>
      </c>
      <c r="H207" s="162"/>
      <c r="I207" s="129"/>
      <c r="J207" s="130">
        <f>ROUND(I207*H207,2)</f>
        <v>0</v>
      </c>
      <c r="K207" s="131"/>
      <c r="L207" s="28"/>
      <c r="M207" s="132" t="s">
        <v>1</v>
      </c>
      <c r="N207" s="133" t="s">
        <v>42</v>
      </c>
      <c r="P207" s="134">
        <f>O207*H207</f>
        <v>0</v>
      </c>
      <c r="Q207" s="134">
        <v>0</v>
      </c>
      <c r="R207" s="134">
        <f>Q207*H207</f>
        <v>0</v>
      </c>
      <c r="S207" s="134">
        <v>0</v>
      </c>
      <c r="T207" s="135">
        <f>S207*H207</f>
        <v>0</v>
      </c>
      <c r="AR207" s="136" t="s">
        <v>266</v>
      </c>
      <c r="AT207" s="136" t="s">
        <v>223</v>
      </c>
      <c r="AU207" s="136" t="s">
        <v>85</v>
      </c>
      <c r="AY207" s="13" t="s">
        <v>222</v>
      </c>
      <c r="BE207" s="137">
        <f>IF(N207="základní",J207,0)</f>
        <v>0</v>
      </c>
      <c r="BF207" s="137">
        <f>IF(N207="snížená",J207,0)</f>
        <v>0</v>
      </c>
      <c r="BG207" s="137">
        <f>IF(N207="zákl. přenesená",J207,0)</f>
        <v>0</v>
      </c>
      <c r="BH207" s="137">
        <f>IF(N207="sníž. přenesená",J207,0)</f>
        <v>0</v>
      </c>
      <c r="BI207" s="137">
        <f>IF(N207="nulová",J207,0)</f>
        <v>0</v>
      </c>
      <c r="BJ207" s="13" t="s">
        <v>85</v>
      </c>
      <c r="BK207" s="137">
        <f>ROUND(I207*H207,2)</f>
        <v>0</v>
      </c>
      <c r="BL207" s="13" t="s">
        <v>266</v>
      </c>
      <c r="BM207" s="136" t="s">
        <v>524</v>
      </c>
    </row>
    <row r="208" spans="2:65" s="1" customFormat="1" ht="29.25" x14ac:dyDescent="0.2">
      <c r="B208" s="28"/>
      <c r="D208" s="138" t="s">
        <v>229</v>
      </c>
      <c r="F208" s="139" t="s">
        <v>391</v>
      </c>
      <c r="I208" s="140"/>
      <c r="L208" s="28"/>
      <c r="M208" s="141"/>
      <c r="T208" s="52"/>
      <c r="AT208" s="13" t="s">
        <v>229</v>
      </c>
      <c r="AU208" s="13" t="s">
        <v>85</v>
      </c>
    </row>
    <row r="209" spans="2:65" s="1" customFormat="1" x14ac:dyDescent="0.2">
      <c r="B209" s="28"/>
      <c r="D209" s="142" t="s">
        <v>231</v>
      </c>
      <c r="F209" s="143" t="s">
        <v>525</v>
      </c>
      <c r="I209" s="140"/>
      <c r="L209" s="28"/>
      <c r="M209" s="141"/>
      <c r="T209" s="52"/>
      <c r="AT209" s="13" t="s">
        <v>231</v>
      </c>
      <c r="AU209" s="13" t="s">
        <v>85</v>
      </c>
    </row>
    <row r="210" spans="2:65" s="10" customFormat="1" ht="25.9" customHeight="1" x14ac:dyDescent="0.2">
      <c r="B210" s="113"/>
      <c r="D210" s="114" t="s">
        <v>76</v>
      </c>
      <c r="E210" s="115" t="s">
        <v>414</v>
      </c>
      <c r="F210" s="115" t="s">
        <v>415</v>
      </c>
      <c r="I210" s="116"/>
      <c r="J210" s="117">
        <f>BK210</f>
        <v>0</v>
      </c>
      <c r="L210" s="113"/>
      <c r="M210" s="118"/>
      <c r="P210" s="119">
        <f>SUM(P211:P228)</f>
        <v>0</v>
      </c>
      <c r="R210" s="119">
        <f>SUM(R211:R228)</f>
        <v>0.21930959999999999</v>
      </c>
      <c r="T210" s="120">
        <f>SUM(T211:T228)</f>
        <v>2.86532E-2</v>
      </c>
      <c r="AR210" s="114" t="s">
        <v>87</v>
      </c>
      <c r="AT210" s="121" t="s">
        <v>76</v>
      </c>
      <c r="AU210" s="121" t="s">
        <v>77</v>
      </c>
      <c r="AY210" s="114" t="s">
        <v>222</v>
      </c>
      <c r="BK210" s="122">
        <f>SUM(BK211:BK228)</f>
        <v>0</v>
      </c>
    </row>
    <row r="211" spans="2:65" s="1" customFormat="1" ht="16.5" customHeight="1" x14ac:dyDescent="0.2">
      <c r="B211" s="123"/>
      <c r="C211" s="124" t="s">
        <v>382</v>
      </c>
      <c r="D211" s="124" t="s">
        <v>223</v>
      </c>
      <c r="E211" s="125" t="s">
        <v>416</v>
      </c>
      <c r="F211" s="126" t="s">
        <v>417</v>
      </c>
      <c r="G211" s="127" t="s">
        <v>226</v>
      </c>
      <c r="H211" s="128">
        <v>85.97</v>
      </c>
      <c r="I211" s="129"/>
      <c r="J211" s="130">
        <f>ROUND(I211*H211,2)</f>
        <v>0</v>
      </c>
      <c r="K211" s="131"/>
      <c r="L211" s="28"/>
      <c r="M211" s="132" t="s">
        <v>1</v>
      </c>
      <c r="N211" s="133" t="s">
        <v>42</v>
      </c>
      <c r="P211" s="134">
        <f>O211*H211</f>
        <v>0</v>
      </c>
      <c r="Q211" s="134">
        <v>1E-3</v>
      </c>
      <c r="R211" s="134">
        <f>Q211*H211</f>
        <v>8.5970000000000005E-2</v>
      </c>
      <c r="S211" s="134">
        <v>3.1E-4</v>
      </c>
      <c r="T211" s="135">
        <f>S211*H211</f>
        <v>2.6650699999999999E-2</v>
      </c>
      <c r="AR211" s="136" t="s">
        <v>266</v>
      </c>
      <c r="AT211" s="136" t="s">
        <v>223</v>
      </c>
      <c r="AU211" s="136" t="s">
        <v>85</v>
      </c>
      <c r="AY211" s="13" t="s">
        <v>222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13" t="s">
        <v>85</v>
      </c>
      <c r="BK211" s="137">
        <f>ROUND(I211*H211,2)</f>
        <v>0</v>
      </c>
      <c r="BL211" s="13" t="s">
        <v>266</v>
      </c>
      <c r="BM211" s="136" t="s">
        <v>526</v>
      </c>
    </row>
    <row r="212" spans="2:65" s="1" customFormat="1" x14ac:dyDescent="0.2">
      <c r="B212" s="28"/>
      <c r="D212" s="138" t="s">
        <v>229</v>
      </c>
      <c r="F212" s="139" t="s">
        <v>419</v>
      </c>
      <c r="I212" s="140"/>
      <c r="L212" s="28"/>
      <c r="M212" s="141"/>
      <c r="T212" s="52"/>
      <c r="AT212" s="13" t="s">
        <v>229</v>
      </c>
      <c r="AU212" s="13" t="s">
        <v>85</v>
      </c>
    </row>
    <row r="213" spans="2:65" s="1" customFormat="1" x14ac:dyDescent="0.2">
      <c r="B213" s="28"/>
      <c r="D213" s="142" t="s">
        <v>231</v>
      </c>
      <c r="F213" s="143" t="s">
        <v>527</v>
      </c>
      <c r="I213" s="140"/>
      <c r="L213" s="28"/>
      <c r="M213" s="141"/>
      <c r="T213" s="52"/>
      <c r="AT213" s="13" t="s">
        <v>231</v>
      </c>
      <c r="AU213" s="13" t="s">
        <v>85</v>
      </c>
    </row>
    <row r="214" spans="2:65" s="1" customFormat="1" ht="24.2" customHeight="1" x14ac:dyDescent="0.2">
      <c r="B214" s="123"/>
      <c r="C214" s="124" t="s">
        <v>387</v>
      </c>
      <c r="D214" s="124" t="s">
        <v>223</v>
      </c>
      <c r="E214" s="125" t="s">
        <v>422</v>
      </c>
      <c r="F214" s="126" t="s">
        <v>423</v>
      </c>
      <c r="G214" s="127" t="s">
        <v>226</v>
      </c>
      <c r="H214" s="128">
        <v>85.97</v>
      </c>
      <c r="I214" s="129"/>
      <c r="J214" s="130">
        <f>ROUND(I214*H214,2)</f>
        <v>0</v>
      </c>
      <c r="K214" s="131"/>
      <c r="L214" s="28"/>
      <c r="M214" s="132" t="s">
        <v>1</v>
      </c>
      <c r="N214" s="133" t="s">
        <v>42</v>
      </c>
      <c r="P214" s="134">
        <f>O214*H214</f>
        <v>0</v>
      </c>
      <c r="Q214" s="134">
        <v>0</v>
      </c>
      <c r="R214" s="134">
        <f>Q214*H214</f>
        <v>0</v>
      </c>
      <c r="S214" s="134">
        <v>0</v>
      </c>
      <c r="T214" s="135">
        <f>S214*H214</f>
        <v>0</v>
      </c>
      <c r="AR214" s="136" t="s">
        <v>266</v>
      </c>
      <c r="AT214" s="136" t="s">
        <v>223</v>
      </c>
      <c r="AU214" s="136" t="s">
        <v>85</v>
      </c>
      <c r="AY214" s="13" t="s">
        <v>222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13" t="s">
        <v>85</v>
      </c>
      <c r="BK214" s="137">
        <f>ROUND(I214*H214,2)</f>
        <v>0</v>
      </c>
      <c r="BL214" s="13" t="s">
        <v>266</v>
      </c>
      <c r="BM214" s="136" t="s">
        <v>528</v>
      </c>
    </row>
    <row r="215" spans="2:65" s="1" customFormat="1" ht="19.5" x14ac:dyDescent="0.2">
      <c r="B215" s="28"/>
      <c r="D215" s="138" t="s">
        <v>229</v>
      </c>
      <c r="F215" s="139" t="s">
        <v>425</v>
      </c>
      <c r="I215" s="140"/>
      <c r="L215" s="28"/>
      <c r="M215" s="141"/>
      <c r="T215" s="52"/>
      <c r="AT215" s="13" t="s">
        <v>229</v>
      </c>
      <c r="AU215" s="13" t="s">
        <v>85</v>
      </c>
    </row>
    <row r="216" spans="2:65" s="1" customFormat="1" x14ac:dyDescent="0.2">
      <c r="B216" s="28"/>
      <c r="D216" s="142" t="s">
        <v>231</v>
      </c>
      <c r="F216" s="143" t="s">
        <v>529</v>
      </c>
      <c r="I216" s="140"/>
      <c r="L216" s="28"/>
      <c r="M216" s="141"/>
      <c r="T216" s="52"/>
      <c r="AT216" s="13" t="s">
        <v>231</v>
      </c>
      <c r="AU216" s="13" t="s">
        <v>85</v>
      </c>
    </row>
    <row r="217" spans="2:65" s="1" customFormat="1" ht="16.5" customHeight="1" x14ac:dyDescent="0.2">
      <c r="B217" s="123"/>
      <c r="C217" s="124" t="s">
        <v>395</v>
      </c>
      <c r="D217" s="124" t="s">
        <v>223</v>
      </c>
      <c r="E217" s="125" t="s">
        <v>428</v>
      </c>
      <c r="F217" s="126" t="s">
        <v>429</v>
      </c>
      <c r="G217" s="127" t="s">
        <v>226</v>
      </c>
      <c r="H217" s="128">
        <v>66.75</v>
      </c>
      <c r="I217" s="129"/>
      <c r="J217" s="130">
        <f>ROUND(I217*H217,2)</f>
        <v>0</v>
      </c>
      <c r="K217" s="131"/>
      <c r="L217" s="28"/>
      <c r="M217" s="132" t="s">
        <v>1</v>
      </c>
      <c r="N217" s="133" t="s">
        <v>42</v>
      </c>
      <c r="P217" s="134">
        <f>O217*H217</f>
        <v>0</v>
      </c>
      <c r="Q217" s="134">
        <v>0</v>
      </c>
      <c r="R217" s="134">
        <f>Q217*H217</f>
        <v>0</v>
      </c>
      <c r="S217" s="134">
        <v>3.0000000000000001E-5</v>
      </c>
      <c r="T217" s="135">
        <f>S217*H217</f>
        <v>2.0024999999999999E-3</v>
      </c>
      <c r="AR217" s="136" t="s">
        <v>266</v>
      </c>
      <c r="AT217" s="136" t="s">
        <v>223</v>
      </c>
      <c r="AU217" s="136" t="s">
        <v>85</v>
      </c>
      <c r="AY217" s="13" t="s">
        <v>222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13" t="s">
        <v>85</v>
      </c>
      <c r="BK217" s="137">
        <f>ROUND(I217*H217,2)</f>
        <v>0</v>
      </c>
      <c r="BL217" s="13" t="s">
        <v>266</v>
      </c>
      <c r="BM217" s="136" t="s">
        <v>1028</v>
      </c>
    </row>
    <row r="218" spans="2:65" s="1" customFormat="1" ht="19.5" x14ac:dyDescent="0.2">
      <c r="B218" s="28"/>
      <c r="D218" s="138" t="s">
        <v>229</v>
      </c>
      <c r="F218" s="139" t="s">
        <v>431</v>
      </c>
      <c r="I218" s="140"/>
      <c r="L218" s="28"/>
      <c r="M218" s="141"/>
      <c r="T218" s="52"/>
      <c r="AT218" s="13" t="s">
        <v>229</v>
      </c>
      <c r="AU218" s="13" t="s">
        <v>85</v>
      </c>
    </row>
    <row r="219" spans="2:65" s="1" customFormat="1" x14ac:dyDescent="0.2">
      <c r="B219" s="28"/>
      <c r="D219" s="142" t="s">
        <v>231</v>
      </c>
      <c r="F219" s="143" t="s">
        <v>432</v>
      </c>
      <c r="I219" s="140"/>
      <c r="L219" s="28"/>
      <c r="M219" s="141"/>
      <c r="T219" s="52"/>
      <c r="AT219" s="13" t="s">
        <v>231</v>
      </c>
      <c r="AU219" s="13" t="s">
        <v>85</v>
      </c>
    </row>
    <row r="220" spans="2:65" s="1" customFormat="1" ht="16.5" customHeight="1" x14ac:dyDescent="0.2">
      <c r="B220" s="123"/>
      <c r="C220" s="151" t="s">
        <v>402</v>
      </c>
      <c r="D220" s="151" t="s">
        <v>277</v>
      </c>
      <c r="E220" s="152" t="s">
        <v>434</v>
      </c>
      <c r="F220" s="153" t="s">
        <v>435</v>
      </c>
      <c r="G220" s="154" t="s">
        <v>226</v>
      </c>
      <c r="H220" s="155">
        <v>70.087999999999994</v>
      </c>
      <c r="I220" s="156"/>
      <c r="J220" s="157">
        <f>ROUND(I220*H220,2)</f>
        <v>0</v>
      </c>
      <c r="K220" s="158"/>
      <c r="L220" s="159"/>
      <c r="M220" s="160" t="s">
        <v>1</v>
      </c>
      <c r="N220" s="161" t="s">
        <v>42</v>
      </c>
      <c r="P220" s="134">
        <f>O220*H220</f>
        <v>0</v>
      </c>
      <c r="Q220" s="134">
        <v>8.9999999999999998E-4</v>
      </c>
      <c r="R220" s="134">
        <f>Q220*H220</f>
        <v>6.3079199999999988E-2</v>
      </c>
      <c r="S220" s="134">
        <v>0</v>
      </c>
      <c r="T220" s="135">
        <f>S220*H220</f>
        <v>0</v>
      </c>
      <c r="AR220" s="136" t="s">
        <v>280</v>
      </c>
      <c r="AT220" s="136" t="s">
        <v>277</v>
      </c>
      <c r="AU220" s="136" t="s">
        <v>85</v>
      </c>
      <c r="AY220" s="13" t="s">
        <v>222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3" t="s">
        <v>85</v>
      </c>
      <c r="BK220" s="137">
        <f>ROUND(I220*H220,2)</f>
        <v>0</v>
      </c>
      <c r="BL220" s="13" t="s">
        <v>266</v>
      </c>
      <c r="BM220" s="136" t="s">
        <v>1029</v>
      </c>
    </row>
    <row r="221" spans="2:65" s="1" customFormat="1" x14ac:dyDescent="0.2">
      <c r="B221" s="28"/>
      <c r="D221" s="138" t="s">
        <v>229</v>
      </c>
      <c r="F221" s="139" t="s">
        <v>435</v>
      </c>
      <c r="I221" s="140"/>
      <c r="L221" s="28"/>
      <c r="M221" s="141"/>
      <c r="T221" s="52"/>
      <c r="AT221" s="13" t="s">
        <v>229</v>
      </c>
      <c r="AU221" s="13" t="s">
        <v>85</v>
      </c>
    </row>
    <row r="222" spans="2:65" s="11" customFormat="1" x14ac:dyDescent="0.2">
      <c r="B222" s="144"/>
      <c r="D222" s="138" t="s">
        <v>252</v>
      </c>
      <c r="F222" s="145" t="s">
        <v>532</v>
      </c>
      <c r="H222" s="146">
        <v>70.087999999999994</v>
      </c>
      <c r="I222" s="147"/>
      <c r="L222" s="144"/>
      <c r="M222" s="148"/>
      <c r="T222" s="149"/>
      <c r="AT222" s="150" t="s">
        <v>252</v>
      </c>
      <c r="AU222" s="150" t="s">
        <v>85</v>
      </c>
      <c r="AV222" s="11" t="s">
        <v>87</v>
      </c>
      <c r="AW222" s="11" t="s">
        <v>3</v>
      </c>
      <c r="AX222" s="11" t="s">
        <v>85</v>
      </c>
      <c r="AY222" s="150" t="s">
        <v>222</v>
      </c>
    </row>
    <row r="223" spans="2:65" s="1" customFormat="1" ht="24.2" customHeight="1" x14ac:dyDescent="0.2">
      <c r="B223" s="123"/>
      <c r="C223" s="124" t="s">
        <v>408</v>
      </c>
      <c r="D223" s="124" t="s">
        <v>223</v>
      </c>
      <c r="E223" s="125" t="s">
        <v>439</v>
      </c>
      <c r="F223" s="126" t="s">
        <v>440</v>
      </c>
      <c r="G223" s="127" t="s">
        <v>226</v>
      </c>
      <c r="H223" s="128">
        <v>152.74</v>
      </c>
      <c r="I223" s="129"/>
      <c r="J223" s="130">
        <f>ROUND(I223*H223,2)</f>
        <v>0</v>
      </c>
      <c r="K223" s="131"/>
      <c r="L223" s="28"/>
      <c r="M223" s="132" t="s">
        <v>1</v>
      </c>
      <c r="N223" s="133" t="s">
        <v>42</v>
      </c>
      <c r="P223" s="134">
        <f>O223*H223</f>
        <v>0</v>
      </c>
      <c r="Q223" s="134">
        <v>2.0000000000000001E-4</v>
      </c>
      <c r="R223" s="134">
        <f>Q223*H223</f>
        <v>3.0548000000000002E-2</v>
      </c>
      <c r="S223" s="134">
        <v>0</v>
      </c>
      <c r="T223" s="135">
        <f>S223*H223</f>
        <v>0</v>
      </c>
      <c r="AR223" s="136" t="s">
        <v>266</v>
      </c>
      <c r="AT223" s="136" t="s">
        <v>223</v>
      </c>
      <c r="AU223" s="136" t="s">
        <v>85</v>
      </c>
      <c r="AY223" s="13" t="s">
        <v>222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3" t="s">
        <v>85</v>
      </c>
      <c r="BK223" s="137">
        <f>ROUND(I223*H223,2)</f>
        <v>0</v>
      </c>
      <c r="BL223" s="13" t="s">
        <v>266</v>
      </c>
      <c r="BM223" s="136" t="s">
        <v>533</v>
      </c>
    </row>
    <row r="224" spans="2:65" s="1" customFormat="1" ht="19.5" x14ac:dyDescent="0.2">
      <c r="B224" s="28"/>
      <c r="D224" s="138" t="s">
        <v>229</v>
      </c>
      <c r="F224" s="139" t="s">
        <v>442</v>
      </c>
      <c r="I224" s="140"/>
      <c r="L224" s="28"/>
      <c r="M224" s="141"/>
      <c r="T224" s="52"/>
      <c r="AT224" s="13" t="s">
        <v>229</v>
      </c>
      <c r="AU224" s="13" t="s">
        <v>85</v>
      </c>
    </row>
    <row r="225" spans="2:65" s="1" customFormat="1" x14ac:dyDescent="0.2">
      <c r="B225" s="28"/>
      <c r="D225" s="142" t="s">
        <v>231</v>
      </c>
      <c r="F225" s="143" t="s">
        <v>534</v>
      </c>
      <c r="I225" s="140"/>
      <c r="L225" s="28"/>
      <c r="M225" s="141"/>
      <c r="T225" s="52"/>
      <c r="AT225" s="13" t="s">
        <v>231</v>
      </c>
      <c r="AU225" s="13" t="s">
        <v>85</v>
      </c>
    </row>
    <row r="226" spans="2:65" s="1" customFormat="1" ht="33" customHeight="1" x14ac:dyDescent="0.2">
      <c r="B226" s="123"/>
      <c r="C226" s="124" t="s">
        <v>280</v>
      </c>
      <c r="D226" s="124" t="s">
        <v>223</v>
      </c>
      <c r="E226" s="125" t="s">
        <v>445</v>
      </c>
      <c r="F226" s="126" t="s">
        <v>446</v>
      </c>
      <c r="G226" s="127" t="s">
        <v>226</v>
      </c>
      <c r="H226" s="128">
        <v>152.74</v>
      </c>
      <c r="I226" s="129"/>
      <c r="J226" s="130">
        <f>ROUND(I226*H226,2)</f>
        <v>0</v>
      </c>
      <c r="K226" s="131"/>
      <c r="L226" s="28"/>
      <c r="M226" s="132" t="s">
        <v>1</v>
      </c>
      <c r="N226" s="133" t="s">
        <v>42</v>
      </c>
      <c r="P226" s="134">
        <f>O226*H226</f>
        <v>0</v>
      </c>
      <c r="Q226" s="134">
        <v>2.5999999999999998E-4</v>
      </c>
      <c r="R226" s="134">
        <f>Q226*H226</f>
        <v>3.9712400000000002E-2</v>
      </c>
      <c r="S226" s="134">
        <v>0</v>
      </c>
      <c r="T226" s="135">
        <f>S226*H226</f>
        <v>0</v>
      </c>
      <c r="AR226" s="136" t="s">
        <v>266</v>
      </c>
      <c r="AT226" s="136" t="s">
        <v>223</v>
      </c>
      <c r="AU226" s="136" t="s">
        <v>85</v>
      </c>
      <c r="AY226" s="13" t="s">
        <v>222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13" t="s">
        <v>85</v>
      </c>
      <c r="BK226" s="137">
        <f>ROUND(I226*H226,2)</f>
        <v>0</v>
      </c>
      <c r="BL226" s="13" t="s">
        <v>266</v>
      </c>
      <c r="BM226" s="136" t="s">
        <v>535</v>
      </c>
    </row>
    <row r="227" spans="2:65" s="1" customFormat="1" ht="29.25" x14ac:dyDescent="0.2">
      <c r="B227" s="28"/>
      <c r="D227" s="138" t="s">
        <v>229</v>
      </c>
      <c r="F227" s="139" t="s">
        <v>448</v>
      </c>
      <c r="I227" s="140"/>
      <c r="L227" s="28"/>
      <c r="M227" s="141"/>
      <c r="T227" s="52"/>
      <c r="AT227" s="13" t="s">
        <v>229</v>
      </c>
      <c r="AU227" s="13" t="s">
        <v>85</v>
      </c>
    </row>
    <row r="228" spans="2:65" s="1" customFormat="1" x14ac:dyDescent="0.2">
      <c r="B228" s="28"/>
      <c r="D228" s="142" t="s">
        <v>231</v>
      </c>
      <c r="F228" s="143" t="s">
        <v>536</v>
      </c>
      <c r="I228" s="140"/>
      <c r="L228" s="28"/>
      <c r="M228" s="141"/>
      <c r="T228" s="52"/>
      <c r="AT228" s="13" t="s">
        <v>231</v>
      </c>
      <c r="AU228" s="13" t="s">
        <v>85</v>
      </c>
    </row>
    <row r="229" spans="2:65" s="10" customFormat="1" ht="25.9" customHeight="1" x14ac:dyDescent="0.2">
      <c r="B229" s="113"/>
      <c r="D229" s="114" t="s">
        <v>76</v>
      </c>
      <c r="E229" s="115" t="s">
        <v>537</v>
      </c>
      <c r="F229" s="115" t="s">
        <v>538</v>
      </c>
      <c r="I229" s="116"/>
      <c r="J229" s="117">
        <f>BK229</f>
        <v>0</v>
      </c>
      <c r="L229" s="113"/>
      <c r="M229" s="118"/>
      <c r="P229" s="119">
        <f>SUM(P230:P231)</f>
        <v>0</v>
      </c>
      <c r="R229" s="119">
        <f>SUM(R230:R231)</f>
        <v>0</v>
      </c>
      <c r="T229" s="120">
        <f>SUM(T230:T231)</f>
        <v>0</v>
      </c>
      <c r="AR229" s="114" t="s">
        <v>87</v>
      </c>
      <c r="AT229" s="121" t="s">
        <v>76</v>
      </c>
      <c r="AU229" s="121" t="s">
        <v>77</v>
      </c>
      <c r="AY229" s="114" t="s">
        <v>222</v>
      </c>
      <c r="BK229" s="122">
        <f>SUM(BK230:BK231)</f>
        <v>0</v>
      </c>
    </row>
    <row r="230" spans="2:65" s="1" customFormat="1" ht="24.2" customHeight="1" x14ac:dyDescent="0.2">
      <c r="B230" s="123"/>
      <c r="C230" s="124" t="s">
        <v>421</v>
      </c>
      <c r="D230" s="124" t="s">
        <v>223</v>
      </c>
      <c r="E230" s="125" t="s">
        <v>539</v>
      </c>
      <c r="F230" s="126" t="s">
        <v>540</v>
      </c>
      <c r="G230" s="127" t="s">
        <v>541</v>
      </c>
      <c r="H230" s="128">
        <v>1</v>
      </c>
      <c r="I230" s="129"/>
      <c r="J230" s="130">
        <f>ROUND(I230*H230,2)</f>
        <v>0</v>
      </c>
      <c r="K230" s="131"/>
      <c r="L230" s="28"/>
      <c r="M230" s="132" t="s">
        <v>1</v>
      </c>
      <c r="N230" s="133" t="s">
        <v>42</v>
      </c>
      <c r="P230" s="134">
        <f>O230*H230</f>
        <v>0</v>
      </c>
      <c r="Q230" s="134">
        <v>0</v>
      </c>
      <c r="R230" s="134">
        <f>Q230*H230</f>
        <v>0</v>
      </c>
      <c r="S230" s="134">
        <v>0</v>
      </c>
      <c r="T230" s="135">
        <f>S230*H230</f>
        <v>0</v>
      </c>
      <c r="AR230" s="136" t="s">
        <v>266</v>
      </c>
      <c r="AT230" s="136" t="s">
        <v>223</v>
      </c>
      <c r="AU230" s="136" t="s">
        <v>85</v>
      </c>
      <c r="AY230" s="13" t="s">
        <v>222</v>
      </c>
      <c r="BE230" s="137">
        <f>IF(N230="základní",J230,0)</f>
        <v>0</v>
      </c>
      <c r="BF230" s="137">
        <f>IF(N230="snížená",J230,0)</f>
        <v>0</v>
      </c>
      <c r="BG230" s="137">
        <f>IF(N230="zákl. přenesená",J230,0)</f>
        <v>0</v>
      </c>
      <c r="BH230" s="137">
        <f>IF(N230="sníž. přenesená",J230,0)</f>
        <v>0</v>
      </c>
      <c r="BI230" s="137">
        <f>IF(N230="nulová",J230,0)</f>
        <v>0</v>
      </c>
      <c r="BJ230" s="13" t="s">
        <v>85</v>
      </c>
      <c r="BK230" s="137">
        <f>ROUND(I230*H230,2)</f>
        <v>0</v>
      </c>
      <c r="BL230" s="13" t="s">
        <v>266</v>
      </c>
      <c r="BM230" s="136" t="s">
        <v>542</v>
      </c>
    </row>
    <row r="231" spans="2:65" s="1" customFormat="1" x14ac:dyDescent="0.2">
      <c r="B231" s="28"/>
      <c r="D231" s="138" t="s">
        <v>229</v>
      </c>
      <c r="F231" s="139" t="s">
        <v>540</v>
      </c>
      <c r="I231" s="140"/>
      <c r="L231" s="28"/>
      <c r="M231" s="141"/>
      <c r="T231" s="52"/>
      <c r="AT231" s="13" t="s">
        <v>229</v>
      </c>
      <c r="AU231" s="13" t="s">
        <v>85</v>
      </c>
    </row>
    <row r="232" spans="2:65" s="10" customFormat="1" ht="25.9" customHeight="1" x14ac:dyDescent="0.2">
      <c r="B232" s="113"/>
      <c r="D232" s="114" t="s">
        <v>76</v>
      </c>
      <c r="E232" s="115" t="s">
        <v>543</v>
      </c>
      <c r="F232" s="115" t="s">
        <v>544</v>
      </c>
      <c r="I232" s="116"/>
      <c r="J232" s="117">
        <f>BK232</f>
        <v>0</v>
      </c>
      <c r="L232" s="113"/>
      <c r="M232" s="118"/>
      <c r="P232" s="119">
        <f>SUM(P233:P236)</f>
        <v>0</v>
      </c>
      <c r="R232" s="119">
        <f>SUM(R233:R236)</f>
        <v>0</v>
      </c>
      <c r="T232" s="120">
        <f>SUM(T233:T236)</f>
        <v>0</v>
      </c>
      <c r="AR232" s="114" t="s">
        <v>227</v>
      </c>
      <c r="AT232" s="121" t="s">
        <v>76</v>
      </c>
      <c r="AU232" s="121" t="s">
        <v>77</v>
      </c>
      <c r="AY232" s="114" t="s">
        <v>222</v>
      </c>
      <c r="BK232" s="122">
        <f>SUM(BK233:BK236)</f>
        <v>0</v>
      </c>
    </row>
    <row r="233" spans="2:65" s="1" customFormat="1" ht="24.2" customHeight="1" x14ac:dyDescent="0.2">
      <c r="B233" s="123"/>
      <c r="C233" s="124" t="s">
        <v>427</v>
      </c>
      <c r="D233" s="124" t="s">
        <v>223</v>
      </c>
      <c r="E233" s="125" t="s">
        <v>545</v>
      </c>
      <c r="F233" s="126" t="s">
        <v>546</v>
      </c>
      <c r="G233" s="127" t="s">
        <v>541</v>
      </c>
      <c r="H233" s="128">
        <v>1</v>
      </c>
      <c r="I233" s="129"/>
      <c r="J233" s="130">
        <f>ROUND(I233*H233,2)</f>
        <v>0</v>
      </c>
      <c r="K233" s="131"/>
      <c r="L233" s="28"/>
      <c r="M233" s="132" t="s">
        <v>1</v>
      </c>
      <c r="N233" s="133" t="s">
        <v>42</v>
      </c>
      <c r="P233" s="134">
        <f>O233*H233</f>
        <v>0</v>
      </c>
      <c r="Q233" s="134">
        <v>0</v>
      </c>
      <c r="R233" s="134">
        <f>Q233*H233</f>
        <v>0</v>
      </c>
      <c r="S233" s="134">
        <v>0</v>
      </c>
      <c r="T233" s="135">
        <f>S233*H233</f>
        <v>0</v>
      </c>
      <c r="AR233" s="136" t="s">
        <v>227</v>
      </c>
      <c r="AT233" s="136" t="s">
        <v>223</v>
      </c>
      <c r="AU233" s="136" t="s">
        <v>85</v>
      </c>
      <c r="AY233" s="13" t="s">
        <v>222</v>
      </c>
      <c r="BE233" s="137">
        <f>IF(N233="základní",J233,0)</f>
        <v>0</v>
      </c>
      <c r="BF233" s="137">
        <f>IF(N233="snížená",J233,0)</f>
        <v>0</v>
      </c>
      <c r="BG233" s="137">
        <f>IF(N233="zákl. přenesená",J233,0)</f>
        <v>0</v>
      </c>
      <c r="BH233" s="137">
        <f>IF(N233="sníž. přenesená",J233,0)</f>
        <v>0</v>
      </c>
      <c r="BI233" s="137">
        <f>IF(N233="nulová",J233,0)</f>
        <v>0</v>
      </c>
      <c r="BJ233" s="13" t="s">
        <v>85</v>
      </c>
      <c r="BK233" s="137">
        <f>ROUND(I233*H233,2)</f>
        <v>0</v>
      </c>
      <c r="BL233" s="13" t="s">
        <v>227</v>
      </c>
      <c r="BM233" s="136" t="s">
        <v>547</v>
      </c>
    </row>
    <row r="234" spans="2:65" s="1" customFormat="1" ht="19.5" x14ac:dyDescent="0.2">
      <c r="B234" s="28"/>
      <c r="D234" s="138" t="s">
        <v>229</v>
      </c>
      <c r="F234" s="139" t="s">
        <v>546</v>
      </c>
      <c r="I234" s="140"/>
      <c r="L234" s="28"/>
      <c r="M234" s="141"/>
      <c r="T234" s="52"/>
      <c r="AT234" s="13" t="s">
        <v>229</v>
      </c>
      <c r="AU234" s="13" t="s">
        <v>85</v>
      </c>
    </row>
    <row r="235" spans="2:65" s="1" customFormat="1" ht="16.5" customHeight="1" x14ac:dyDescent="0.2">
      <c r="B235" s="123"/>
      <c r="C235" s="124" t="s">
        <v>433</v>
      </c>
      <c r="D235" s="124" t="s">
        <v>223</v>
      </c>
      <c r="E235" s="125" t="s">
        <v>548</v>
      </c>
      <c r="F235" s="126" t="s">
        <v>549</v>
      </c>
      <c r="G235" s="127" t="s">
        <v>541</v>
      </c>
      <c r="H235" s="128">
        <v>1</v>
      </c>
      <c r="I235" s="129"/>
      <c r="J235" s="130">
        <f>ROUND(I235*H235,2)</f>
        <v>0</v>
      </c>
      <c r="K235" s="131"/>
      <c r="L235" s="28"/>
      <c r="M235" s="132" t="s">
        <v>1</v>
      </c>
      <c r="N235" s="133" t="s">
        <v>42</v>
      </c>
      <c r="P235" s="134">
        <f>O235*H235</f>
        <v>0</v>
      </c>
      <c r="Q235" s="134">
        <v>0</v>
      </c>
      <c r="R235" s="134">
        <f>Q235*H235</f>
        <v>0</v>
      </c>
      <c r="S235" s="134">
        <v>0</v>
      </c>
      <c r="T235" s="135">
        <f>S235*H235</f>
        <v>0</v>
      </c>
      <c r="AR235" s="136" t="s">
        <v>227</v>
      </c>
      <c r="AT235" s="136" t="s">
        <v>223</v>
      </c>
      <c r="AU235" s="136" t="s">
        <v>85</v>
      </c>
      <c r="AY235" s="13" t="s">
        <v>222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13" t="s">
        <v>85</v>
      </c>
      <c r="BK235" s="137">
        <f>ROUND(I235*H235,2)</f>
        <v>0</v>
      </c>
      <c r="BL235" s="13" t="s">
        <v>227</v>
      </c>
      <c r="BM235" s="136" t="s">
        <v>550</v>
      </c>
    </row>
    <row r="236" spans="2:65" s="1" customFormat="1" x14ac:dyDescent="0.2">
      <c r="B236" s="28"/>
      <c r="D236" s="138" t="s">
        <v>229</v>
      </c>
      <c r="F236" s="139" t="s">
        <v>549</v>
      </c>
      <c r="I236" s="140"/>
      <c r="L236" s="28"/>
      <c r="M236" s="163"/>
      <c r="N236" s="164"/>
      <c r="O236" s="164"/>
      <c r="P236" s="164"/>
      <c r="Q236" s="164"/>
      <c r="R236" s="164"/>
      <c r="S236" s="164"/>
      <c r="T236" s="165"/>
      <c r="AT236" s="13" t="s">
        <v>229</v>
      </c>
      <c r="AU236" s="13" t="s">
        <v>85</v>
      </c>
    </row>
    <row r="237" spans="2:65" s="1" customFormat="1" ht="6.95" customHeight="1" x14ac:dyDescent="0.2">
      <c r="B237" s="40"/>
      <c r="C237" s="41"/>
      <c r="D237" s="41"/>
      <c r="E237" s="41"/>
      <c r="F237" s="41"/>
      <c r="G237" s="41"/>
      <c r="H237" s="41"/>
      <c r="I237" s="41"/>
      <c r="J237" s="41"/>
      <c r="K237" s="41"/>
      <c r="L237" s="28"/>
    </row>
  </sheetData>
  <autoFilter ref="C124:K236" xr:uid="{00000000-0009-0000-0000-000010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9" r:id="rId1" xr:uid="{00000000-0004-0000-1000-000000000000}"/>
    <hyperlink ref="F135" r:id="rId2" xr:uid="{00000000-0004-0000-1000-000001000000}"/>
    <hyperlink ref="F138" r:id="rId3" xr:uid="{00000000-0004-0000-1000-000002000000}"/>
    <hyperlink ref="F141" r:id="rId4" xr:uid="{00000000-0004-0000-1000-000003000000}"/>
    <hyperlink ref="F145" r:id="rId5" xr:uid="{00000000-0004-0000-1000-000004000000}"/>
    <hyperlink ref="F149" r:id="rId6" xr:uid="{00000000-0004-0000-1000-000005000000}"/>
    <hyperlink ref="F155" r:id="rId7" xr:uid="{00000000-0004-0000-1000-000006000000}"/>
    <hyperlink ref="F159" r:id="rId8" xr:uid="{00000000-0004-0000-1000-000007000000}"/>
    <hyperlink ref="F165" r:id="rId9" xr:uid="{00000000-0004-0000-1000-000008000000}"/>
    <hyperlink ref="F169" r:id="rId10" xr:uid="{00000000-0004-0000-1000-000009000000}"/>
    <hyperlink ref="F173" r:id="rId11" xr:uid="{00000000-0004-0000-1000-00000A000000}"/>
    <hyperlink ref="F176" r:id="rId12" xr:uid="{00000000-0004-0000-1000-00000B000000}"/>
    <hyperlink ref="F179" r:id="rId13" xr:uid="{00000000-0004-0000-1000-00000C000000}"/>
    <hyperlink ref="F182" r:id="rId14" xr:uid="{00000000-0004-0000-1000-00000D000000}"/>
    <hyperlink ref="F185" r:id="rId15" xr:uid="{00000000-0004-0000-1000-00000E000000}"/>
    <hyperlink ref="F191" r:id="rId16" xr:uid="{00000000-0004-0000-1000-00000F000000}"/>
    <hyperlink ref="F194" r:id="rId17" xr:uid="{00000000-0004-0000-1000-000010000000}"/>
    <hyperlink ref="F197" r:id="rId18" xr:uid="{00000000-0004-0000-1000-000011000000}"/>
    <hyperlink ref="F203" r:id="rId19" xr:uid="{00000000-0004-0000-1000-000012000000}"/>
    <hyperlink ref="F209" r:id="rId20" xr:uid="{00000000-0004-0000-1000-000013000000}"/>
    <hyperlink ref="F213" r:id="rId21" xr:uid="{00000000-0004-0000-1000-000014000000}"/>
    <hyperlink ref="F216" r:id="rId22" xr:uid="{00000000-0004-0000-1000-000015000000}"/>
    <hyperlink ref="F219" r:id="rId23" xr:uid="{00000000-0004-0000-1000-000016000000}"/>
    <hyperlink ref="F225" r:id="rId24" xr:uid="{00000000-0004-0000-1000-000017000000}"/>
    <hyperlink ref="F228" r:id="rId25" xr:uid="{00000000-0004-0000-10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203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135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1030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ROUND(J121,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ROUND((SUM(BE121:BE202)),  2)</f>
        <v>0</v>
      </c>
      <c r="I33" s="88">
        <v>0.21</v>
      </c>
      <c r="J33" s="87">
        <f>ROUND(((SUM(BE121:BE202))*I33),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ROUND((SUM(BF121:BF202)),  2)</f>
        <v>0</v>
      </c>
      <c r="I34" s="88">
        <v>0.12</v>
      </c>
      <c r="J34" s="87">
        <f>ROUND(((SUM(BF121:BF202))*I34),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ROUND((SUM(BG121:BG202)),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ROUND((SUM(BH121:BH202)),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ROUND((SUM(BI121:BI202)),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304 - Místnost č.304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J121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 x14ac:dyDescent="0.2">
      <c r="B99" s="100"/>
      <c r="D99" s="101" t="s">
        <v>203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 x14ac:dyDescent="0.2">
      <c r="B100" s="100"/>
      <c r="D100" s="101" t="s">
        <v>204</v>
      </c>
      <c r="E100" s="102"/>
      <c r="F100" s="102"/>
      <c r="G100" s="102"/>
      <c r="H100" s="102"/>
      <c r="I100" s="102"/>
      <c r="J100" s="103">
        <f>J144</f>
        <v>0</v>
      </c>
      <c r="L100" s="100"/>
    </row>
    <row r="101" spans="2:12" s="8" customFormat="1" ht="24.95" customHeight="1" x14ac:dyDescent="0.2">
      <c r="B101" s="100"/>
      <c r="D101" s="101" t="s">
        <v>206</v>
      </c>
      <c r="E101" s="102"/>
      <c r="F101" s="102"/>
      <c r="G101" s="102"/>
      <c r="H101" s="102"/>
      <c r="I101" s="102"/>
      <c r="J101" s="103">
        <f>J184</f>
        <v>0</v>
      </c>
      <c r="L101" s="100"/>
    </row>
    <row r="102" spans="2:12" s="1" customFormat="1" ht="21.75" customHeight="1" x14ac:dyDescent="0.2">
      <c r="B102" s="28"/>
      <c r="L102" s="28"/>
    </row>
    <row r="103" spans="2:12" s="1" customFormat="1" ht="6.95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 x14ac:dyDescent="0.2">
      <c r="B108" s="28"/>
      <c r="C108" s="17" t="s">
        <v>207</v>
      </c>
      <c r="L108" s="28"/>
    </row>
    <row r="109" spans="2:12" s="1" customFormat="1" ht="6.95" customHeight="1" x14ac:dyDescent="0.2">
      <c r="B109" s="28"/>
      <c r="L109" s="28"/>
    </row>
    <row r="110" spans="2:12" s="1" customFormat="1" ht="12" customHeight="1" x14ac:dyDescent="0.2">
      <c r="B110" s="28"/>
      <c r="C110" s="23" t="s">
        <v>16</v>
      </c>
      <c r="L110" s="28"/>
    </row>
    <row r="111" spans="2:12" s="1" customFormat="1" ht="26.25" customHeight="1" x14ac:dyDescent="0.2">
      <c r="B111" s="28"/>
      <c r="E111" s="206" t="str">
        <f>E7</f>
        <v>NÁŠLAPNÉ VRSTVY, AKUST. PODHLEDY, VÝMALBA A VÝMĚNA ZASKLENÍ MŠ A ZŠ.17.LISTOPADU</v>
      </c>
      <c r="F111" s="207"/>
      <c r="G111" s="207"/>
      <c r="H111" s="207"/>
      <c r="L111" s="28"/>
    </row>
    <row r="112" spans="2:12" s="1" customFormat="1" ht="12" customHeight="1" x14ac:dyDescent="0.2">
      <c r="B112" s="28"/>
      <c r="C112" s="23" t="s">
        <v>194</v>
      </c>
      <c r="L112" s="28"/>
    </row>
    <row r="113" spans="2:65" s="1" customFormat="1" ht="16.5" customHeight="1" x14ac:dyDescent="0.2">
      <c r="B113" s="28"/>
      <c r="E113" s="170" t="str">
        <f>E9</f>
        <v>304 - Místnost č.304</v>
      </c>
      <c r="F113" s="205"/>
      <c r="G113" s="205"/>
      <c r="H113" s="205"/>
      <c r="L113" s="28"/>
    </row>
    <row r="114" spans="2:65" s="1" customFormat="1" ht="6.95" customHeight="1" x14ac:dyDescent="0.2">
      <c r="B114" s="28"/>
      <c r="L114" s="28"/>
    </row>
    <row r="115" spans="2:65" s="1" customFormat="1" ht="12" customHeight="1" x14ac:dyDescent="0.2">
      <c r="B115" s="28"/>
      <c r="C115" s="23" t="s">
        <v>20</v>
      </c>
      <c r="F115" s="21" t="str">
        <f>F12</f>
        <v xml:space="preserve"> </v>
      </c>
      <c r="I115" s="23" t="s">
        <v>22</v>
      </c>
      <c r="J115" s="48" t="str">
        <f>IF(J12="","",J12)</f>
        <v>4. 4. 2025</v>
      </c>
      <c r="L115" s="28"/>
    </row>
    <row r="116" spans="2:65" s="1" customFormat="1" ht="6.95" customHeight="1" x14ac:dyDescent="0.2">
      <c r="B116" s="28"/>
      <c r="L116" s="28"/>
    </row>
    <row r="117" spans="2:65" s="1" customFormat="1" ht="15.2" customHeight="1" x14ac:dyDescent="0.2">
      <c r="B117" s="28"/>
      <c r="C117" s="23" t="s">
        <v>24</v>
      </c>
      <c r="F117" s="21" t="str">
        <f>E15</f>
        <v>Město Kopřivnice</v>
      </c>
      <c r="I117" s="23" t="s">
        <v>30</v>
      </c>
      <c r="J117" s="26" t="str">
        <f>E21</f>
        <v>Ing. Jan Stuchlík</v>
      </c>
      <c r="L117" s="28"/>
    </row>
    <row r="118" spans="2:65" s="1" customFormat="1" ht="15.2" customHeight="1" x14ac:dyDescent="0.2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>Ladislav Pekárek</v>
      </c>
      <c r="L118" s="28"/>
    </row>
    <row r="119" spans="2:65" s="1" customFormat="1" ht="10.35" customHeight="1" x14ac:dyDescent="0.2">
      <c r="B119" s="28"/>
      <c r="L119" s="28"/>
    </row>
    <row r="120" spans="2:65" s="9" customFormat="1" ht="29.25" customHeight="1" x14ac:dyDescent="0.2">
      <c r="B120" s="104"/>
      <c r="C120" s="105" t="s">
        <v>208</v>
      </c>
      <c r="D120" s="106" t="s">
        <v>62</v>
      </c>
      <c r="E120" s="106" t="s">
        <v>58</v>
      </c>
      <c r="F120" s="106" t="s">
        <v>59</v>
      </c>
      <c r="G120" s="106" t="s">
        <v>209</v>
      </c>
      <c r="H120" s="106" t="s">
        <v>210</v>
      </c>
      <c r="I120" s="106" t="s">
        <v>211</v>
      </c>
      <c r="J120" s="107" t="s">
        <v>198</v>
      </c>
      <c r="K120" s="108" t="s">
        <v>212</v>
      </c>
      <c r="L120" s="104"/>
      <c r="M120" s="55" t="s">
        <v>1</v>
      </c>
      <c r="N120" s="56" t="s">
        <v>41</v>
      </c>
      <c r="O120" s="56" t="s">
        <v>213</v>
      </c>
      <c r="P120" s="56" t="s">
        <v>214</v>
      </c>
      <c r="Q120" s="56" t="s">
        <v>215</v>
      </c>
      <c r="R120" s="56" t="s">
        <v>216</v>
      </c>
      <c r="S120" s="56" t="s">
        <v>217</v>
      </c>
      <c r="T120" s="57" t="s">
        <v>218</v>
      </c>
    </row>
    <row r="121" spans="2:65" s="1" customFormat="1" ht="22.9" customHeight="1" x14ac:dyDescent="0.25">
      <c r="B121" s="28"/>
      <c r="C121" s="60" t="s">
        <v>219</v>
      </c>
      <c r="J121" s="109">
        <f>BK121</f>
        <v>0</v>
      </c>
      <c r="L121" s="28"/>
      <c r="M121" s="58"/>
      <c r="N121" s="49"/>
      <c r="O121" s="49"/>
      <c r="P121" s="110">
        <f>P122+P126+P140+P144+P184</f>
        <v>0</v>
      </c>
      <c r="Q121" s="49"/>
      <c r="R121" s="110">
        <f>R122+R126+R140+R144+R184</f>
        <v>0.44665208000000001</v>
      </c>
      <c r="S121" s="49"/>
      <c r="T121" s="111">
        <f>T122+T126+T140+T144+T184</f>
        <v>0.11624109999999999</v>
      </c>
      <c r="AT121" s="13" t="s">
        <v>76</v>
      </c>
      <c r="AU121" s="13" t="s">
        <v>200</v>
      </c>
      <c r="BK121" s="112">
        <f>BK122+BK126+BK140+BK144+BK184</f>
        <v>0</v>
      </c>
    </row>
    <row r="122" spans="2:65" s="10" customFormat="1" ht="25.9" customHeight="1" x14ac:dyDescent="0.2">
      <c r="B122" s="113"/>
      <c r="D122" s="114" t="s">
        <v>76</v>
      </c>
      <c r="E122" s="115" t="s">
        <v>220</v>
      </c>
      <c r="F122" s="115" t="s">
        <v>221</v>
      </c>
      <c r="I122" s="116"/>
      <c r="J122" s="117">
        <f>BK122</f>
        <v>0</v>
      </c>
      <c r="L122" s="113"/>
      <c r="M122" s="118"/>
      <c r="P122" s="119">
        <f>SUM(P123:P125)</f>
        <v>0</v>
      </c>
      <c r="R122" s="119">
        <f>SUM(R123:R125)</f>
        <v>1.0600000000000002E-3</v>
      </c>
      <c r="T122" s="120">
        <f>SUM(T123:T125)</f>
        <v>0</v>
      </c>
      <c r="AR122" s="114" t="s">
        <v>85</v>
      </c>
      <c r="AT122" s="121" t="s">
        <v>76</v>
      </c>
      <c r="AU122" s="121" t="s">
        <v>77</v>
      </c>
      <c r="AY122" s="114" t="s">
        <v>222</v>
      </c>
      <c r="BK122" s="122">
        <f>SUM(BK123:BK125)</f>
        <v>0</v>
      </c>
    </row>
    <row r="123" spans="2:65" s="1" customFormat="1" ht="24.2" customHeight="1" x14ac:dyDescent="0.2">
      <c r="B123" s="123"/>
      <c r="C123" s="124" t="s">
        <v>85</v>
      </c>
      <c r="D123" s="124" t="s">
        <v>223</v>
      </c>
      <c r="E123" s="125" t="s">
        <v>224</v>
      </c>
      <c r="F123" s="126" t="s">
        <v>225</v>
      </c>
      <c r="G123" s="127" t="s">
        <v>226</v>
      </c>
      <c r="H123" s="128">
        <v>26.5</v>
      </c>
      <c r="I123" s="129"/>
      <c r="J123" s="130">
        <f>ROUND(I123*H123,2)</f>
        <v>0</v>
      </c>
      <c r="K123" s="131"/>
      <c r="L123" s="28"/>
      <c r="M123" s="132" t="s">
        <v>1</v>
      </c>
      <c r="N123" s="133" t="s">
        <v>42</v>
      </c>
      <c r="P123" s="134">
        <f>O123*H123</f>
        <v>0</v>
      </c>
      <c r="Q123" s="134">
        <v>4.0000000000000003E-5</v>
      </c>
      <c r="R123" s="134">
        <f>Q123*H123</f>
        <v>1.0600000000000002E-3</v>
      </c>
      <c r="S123" s="134">
        <v>0</v>
      </c>
      <c r="T123" s="135">
        <f>S123*H123</f>
        <v>0</v>
      </c>
      <c r="AR123" s="136" t="s">
        <v>227</v>
      </c>
      <c r="AT123" s="136" t="s">
        <v>223</v>
      </c>
      <c r="AU123" s="136" t="s">
        <v>85</v>
      </c>
      <c r="AY123" s="13" t="s">
        <v>222</v>
      </c>
      <c r="BE123" s="137">
        <f>IF(N123="základní",J123,0)</f>
        <v>0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13" t="s">
        <v>85</v>
      </c>
      <c r="BK123" s="137">
        <f>ROUND(I123*H123,2)</f>
        <v>0</v>
      </c>
      <c r="BL123" s="13" t="s">
        <v>227</v>
      </c>
      <c r="BM123" s="136" t="s">
        <v>1031</v>
      </c>
    </row>
    <row r="124" spans="2:65" s="1" customFormat="1" ht="19.5" x14ac:dyDescent="0.2">
      <c r="B124" s="28"/>
      <c r="D124" s="138" t="s">
        <v>229</v>
      </c>
      <c r="F124" s="139" t="s">
        <v>230</v>
      </c>
      <c r="I124" s="140"/>
      <c r="L124" s="28"/>
      <c r="M124" s="141"/>
      <c r="T124" s="52"/>
      <c r="AT124" s="13" t="s">
        <v>229</v>
      </c>
      <c r="AU124" s="13" t="s">
        <v>85</v>
      </c>
    </row>
    <row r="125" spans="2:65" s="1" customFormat="1" x14ac:dyDescent="0.2">
      <c r="B125" s="28"/>
      <c r="D125" s="142" t="s">
        <v>231</v>
      </c>
      <c r="F125" s="143" t="s">
        <v>232</v>
      </c>
      <c r="I125" s="140"/>
      <c r="L125" s="28"/>
      <c r="M125" s="141"/>
      <c r="T125" s="52"/>
      <c r="AT125" s="13" t="s">
        <v>231</v>
      </c>
      <c r="AU125" s="13" t="s">
        <v>85</v>
      </c>
    </row>
    <row r="126" spans="2:65" s="10" customFormat="1" ht="25.9" customHeight="1" x14ac:dyDescent="0.2">
      <c r="B126" s="113"/>
      <c r="D126" s="114" t="s">
        <v>76</v>
      </c>
      <c r="E126" s="115" t="s">
        <v>233</v>
      </c>
      <c r="F126" s="115" t="s">
        <v>234</v>
      </c>
      <c r="I126" s="116"/>
      <c r="J126" s="117">
        <f>BK126</f>
        <v>0</v>
      </c>
      <c r="L126" s="113"/>
      <c r="M126" s="118"/>
      <c r="P126" s="119">
        <f>SUM(P127:P139)</f>
        <v>0</v>
      </c>
      <c r="R126" s="119">
        <f>SUM(R127:R139)</f>
        <v>0</v>
      </c>
      <c r="T126" s="120">
        <f>SUM(T127:T139)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SUM(BK127:BK139)</f>
        <v>0</v>
      </c>
    </row>
    <row r="127" spans="2:65" s="1" customFormat="1" ht="24.2" customHeight="1" x14ac:dyDescent="0.2">
      <c r="B127" s="123"/>
      <c r="C127" s="124" t="s">
        <v>87</v>
      </c>
      <c r="D127" s="124" t="s">
        <v>223</v>
      </c>
      <c r="E127" s="125" t="s">
        <v>235</v>
      </c>
      <c r="F127" s="126" t="s">
        <v>236</v>
      </c>
      <c r="G127" s="127" t="s">
        <v>237</v>
      </c>
      <c r="H127" s="128">
        <v>0.11600000000000001</v>
      </c>
      <c r="I127" s="129"/>
      <c r="J127" s="130">
        <f>ROUND(I127*H127,2)</f>
        <v>0</v>
      </c>
      <c r="K127" s="131"/>
      <c r="L127" s="28"/>
      <c r="M127" s="132" t="s">
        <v>1</v>
      </c>
      <c r="N127" s="133" t="s">
        <v>42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227</v>
      </c>
      <c r="AT127" s="136" t="s">
        <v>223</v>
      </c>
      <c r="AU127" s="136" t="s">
        <v>85</v>
      </c>
      <c r="AY127" s="13" t="s">
        <v>222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85</v>
      </c>
      <c r="BK127" s="137">
        <f>ROUND(I127*H127,2)</f>
        <v>0</v>
      </c>
      <c r="BL127" s="13" t="s">
        <v>227</v>
      </c>
      <c r="BM127" s="136" t="s">
        <v>553</v>
      </c>
    </row>
    <row r="128" spans="2:65" s="1" customFormat="1" ht="19.5" x14ac:dyDescent="0.2">
      <c r="B128" s="28"/>
      <c r="D128" s="138" t="s">
        <v>229</v>
      </c>
      <c r="F128" s="139" t="s">
        <v>239</v>
      </c>
      <c r="I128" s="140"/>
      <c r="L128" s="28"/>
      <c r="M128" s="141"/>
      <c r="T128" s="52"/>
      <c r="AT128" s="13" t="s">
        <v>229</v>
      </c>
      <c r="AU128" s="13" t="s">
        <v>85</v>
      </c>
    </row>
    <row r="129" spans="2:65" s="1" customFormat="1" x14ac:dyDescent="0.2">
      <c r="B129" s="28"/>
      <c r="D129" s="142" t="s">
        <v>231</v>
      </c>
      <c r="F129" s="143" t="s">
        <v>460</v>
      </c>
      <c r="I129" s="140"/>
      <c r="L129" s="28"/>
      <c r="M129" s="141"/>
      <c r="T129" s="52"/>
      <c r="AT129" s="13" t="s">
        <v>231</v>
      </c>
      <c r="AU129" s="13" t="s">
        <v>85</v>
      </c>
    </row>
    <row r="130" spans="2:65" s="1" customFormat="1" ht="24.2" customHeight="1" x14ac:dyDescent="0.2">
      <c r="B130" s="123"/>
      <c r="C130" s="124" t="s">
        <v>241</v>
      </c>
      <c r="D130" s="124" t="s">
        <v>223</v>
      </c>
      <c r="E130" s="125" t="s">
        <v>242</v>
      </c>
      <c r="F130" s="126" t="s">
        <v>243</v>
      </c>
      <c r="G130" s="127" t="s">
        <v>237</v>
      </c>
      <c r="H130" s="128">
        <v>0.11600000000000001</v>
      </c>
      <c r="I130" s="129"/>
      <c r="J130" s="130">
        <f>ROUND(I130*H130,2)</f>
        <v>0</v>
      </c>
      <c r="K130" s="131"/>
      <c r="L130" s="28"/>
      <c r="M130" s="132" t="s">
        <v>1</v>
      </c>
      <c r="N130" s="133" t="s">
        <v>42</v>
      </c>
      <c r="P130" s="134">
        <f>O130*H130</f>
        <v>0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227</v>
      </c>
      <c r="AT130" s="136" t="s">
        <v>223</v>
      </c>
      <c r="AU130" s="136" t="s">
        <v>85</v>
      </c>
      <c r="AY130" s="13" t="s">
        <v>222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85</v>
      </c>
      <c r="BK130" s="137">
        <f>ROUND(I130*H130,2)</f>
        <v>0</v>
      </c>
      <c r="BL130" s="13" t="s">
        <v>227</v>
      </c>
      <c r="BM130" s="136" t="s">
        <v>554</v>
      </c>
    </row>
    <row r="131" spans="2:65" s="1" customFormat="1" ht="19.5" x14ac:dyDescent="0.2">
      <c r="B131" s="28"/>
      <c r="D131" s="138" t="s">
        <v>229</v>
      </c>
      <c r="F131" s="139" t="s">
        <v>245</v>
      </c>
      <c r="I131" s="140"/>
      <c r="L131" s="28"/>
      <c r="M131" s="141"/>
      <c r="T131" s="52"/>
      <c r="AT131" s="13" t="s">
        <v>229</v>
      </c>
      <c r="AU131" s="13" t="s">
        <v>85</v>
      </c>
    </row>
    <row r="132" spans="2:65" s="1" customFormat="1" x14ac:dyDescent="0.2">
      <c r="B132" s="28"/>
      <c r="D132" s="142" t="s">
        <v>231</v>
      </c>
      <c r="F132" s="143" t="s">
        <v>462</v>
      </c>
      <c r="I132" s="140"/>
      <c r="L132" s="28"/>
      <c r="M132" s="141"/>
      <c r="T132" s="52"/>
      <c r="AT132" s="13" t="s">
        <v>231</v>
      </c>
      <c r="AU132" s="13" t="s">
        <v>85</v>
      </c>
    </row>
    <row r="133" spans="2:65" s="1" customFormat="1" ht="24.2" customHeight="1" x14ac:dyDescent="0.2">
      <c r="B133" s="123"/>
      <c r="C133" s="124" t="s">
        <v>227</v>
      </c>
      <c r="D133" s="124" t="s">
        <v>223</v>
      </c>
      <c r="E133" s="125" t="s">
        <v>247</v>
      </c>
      <c r="F133" s="126" t="s">
        <v>248</v>
      </c>
      <c r="G133" s="127" t="s">
        <v>237</v>
      </c>
      <c r="H133" s="128">
        <v>1.6240000000000001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555</v>
      </c>
    </row>
    <row r="134" spans="2:65" s="1" customFormat="1" ht="29.25" x14ac:dyDescent="0.2">
      <c r="B134" s="28"/>
      <c r="D134" s="138" t="s">
        <v>229</v>
      </c>
      <c r="F134" s="139" t="s">
        <v>250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464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1" customFormat="1" x14ac:dyDescent="0.2">
      <c r="B136" s="144"/>
      <c r="D136" s="138" t="s">
        <v>252</v>
      </c>
      <c r="F136" s="145" t="s">
        <v>556</v>
      </c>
      <c r="H136" s="146">
        <v>1.6240000000000001</v>
      </c>
      <c r="I136" s="147"/>
      <c r="L136" s="144"/>
      <c r="M136" s="148"/>
      <c r="T136" s="149"/>
      <c r="AT136" s="150" t="s">
        <v>252</v>
      </c>
      <c r="AU136" s="150" t="s">
        <v>85</v>
      </c>
      <c r="AV136" s="11" t="s">
        <v>87</v>
      </c>
      <c r="AW136" s="11" t="s">
        <v>3</v>
      </c>
      <c r="AX136" s="11" t="s">
        <v>85</v>
      </c>
      <c r="AY136" s="150" t="s">
        <v>222</v>
      </c>
    </row>
    <row r="137" spans="2:65" s="1" customFormat="1" ht="37.9" customHeight="1" x14ac:dyDescent="0.2">
      <c r="B137" s="123"/>
      <c r="C137" s="124" t="s">
        <v>254</v>
      </c>
      <c r="D137" s="124" t="s">
        <v>223</v>
      </c>
      <c r="E137" s="125" t="s">
        <v>255</v>
      </c>
      <c r="F137" s="126" t="s">
        <v>256</v>
      </c>
      <c r="G137" s="127" t="s">
        <v>237</v>
      </c>
      <c r="H137" s="128">
        <v>0.11600000000000001</v>
      </c>
      <c r="I137" s="129"/>
      <c r="J137" s="130">
        <f>ROUND(I137*H137,2)</f>
        <v>0</v>
      </c>
      <c r="K137" s="131"/>
      <c r="L137" s="28"/>
      <c r="M137" s="132" t="s">
        <v>1</v>
      </c>
      <c r="N137" s="133" t="s">
        <v>42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227</v>
      </c>
      <c r="AT137" s="136" t="s">
        <v>223</v>
      </c>
      <c r="AU137" s="136" t="s">
        <v>85</v>
      </c>
      <c r="AY137" s="13" t="s">
        <v>222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3" t="s">
        <v>85</v>
      </c>
      <c r="BK137" s="137">
        <f>ROUND(I137*H137,2)</f>
        <v>0</v>
      </c>
      <c r="BL137" s="13" t="s">
        <v>227</v>
      </c>
      <c r="BM137" s="136" t="s">
        <v>557</v>
      </c>
    </row>
    <row r="138" spans="2:65" s="1" customFormat="1" ht="29.25" x14ac:dyDescent="0.2">
      <c r="B138" s="28"/>
      <c r="D138" s="138" t="s">
        <v>229</v>
      </c>
      <c r="F138" s="139" t="s">
        <v>258</v>
      </c>
      <c r="I138" s="140"/>
      <c r="L138" s="28"/>
      <c r="M138" s="141"/>
      <c r="T138" s="52"/>
      <c r="AT138" s="13" t="s">
        <v>229</v>
      </c>
      <c r="AU138" s="13" t="s">
        <v>85</v>
      </c>
    </row>
    <row r="139" spans="2:65" s="1" customFormat="1" x14ac:dyDescent="0.2">
      <c r="B139" s="28"/>
      <c r="D139" s="142" t="s">
        <v>231</v>
      </c>
      <c r="F139" s="143" t="s">
        <v>467</v>
      </c>
      <c r="I139" s="140"/>
      <c r="L139" s="28"/>
      <c r="M139" s="141"/>
      <c r="T139" s="52"/>
      <c r="AT139" s="13" t="s">
        <v>231</v>
      </c>
      <c r="AU139" s="13" t="s">
        <v>85</v>
      </c>
    </row>
    <row r="140" spans="2:65" s="10" customFormat="1" ht="25.9" customHeight="1" x14ac:dyDescent="0.2">
      <c r="B140" s="113"/>
      <c r="D140" s="114" t="s">
        <v>76</v>
      </c>
      <c r="E140" s="115" t="s">
        <v>260</v>
      </c>
      <c r="F140" s="115" t="s">
        <v>261</v>
      </c>
      <c r="I140" s="116"/>
      <c r="J140" s="117">
        <f>BK140</f>
        <v>0</v>
      </c>
      <c r="L140" s="113"/>
      <c r="M140" s="118"/>
      <c r="P140" s="119">
        <f>SUM(P141:P143)</f>
        <v>0</v>
      </c>
      <c r="R140" s="119">
        <f>SUM(R141:R143)</f>
        <v>0</v>
      </c>
      <c r="T140" s="120">
        <f>SUM(T141:T143)</f>
        <v>1E-3</v>
      </c>
      <c r="AR140" s="114" t="s">
        <v>87</v>
      </c>
      <c r="AT140" s="121" t="s">
        <v>76</v>
      </c>
      <c r="AU140" s="121" t="s">
        <v>77</v>
      </c>
      <c r="AY140" s="114" t="s">
        <v>222</v>
      </c>
      <c r="BK140" s="122">
        <f>SUM(BK141:BK143)</f>
        <v>0</v>
      </c>
    </row>
    <row r="141" spans="2:65" s="1" customFormat="1" ht="16.5" customHeight="1" x14ac:dyDescent="0.2">
      <c r="B141" s="123"/>
      <c r="C141" s="124" t="s">
        <v>262</v>
      </c>
      <c r="D141" s="124" t="s">
        <v>223</v>
      </c>
      <c r="E141" s="125" t="s">
        <v>263</v>
      </c>
      <c r="F141" s="126" t="s">
        <v>264</v>
      </c>
      <c r="G141" s="127" t="s">
        <v>265</v>
      </c>
      <c r="H141" s="128">
        <v>1</v>
      </c>
      <c r="I141" s="129"/>
      <c r="J141" s="130">
        <f>ROUND(I141*H141,2)</f>
        <v>0</v>
      </c>
      <c r="K141" s="131"/>
      <c r="L141" s="28"/>
      <c r="M141" s="132" t="s">
        <v>1</v>
      </c>
      <c r="N141" s="133" t="s">
        <v>42</v>
      </c>
      <c r="P141" s="134">
        <f>O141*H141</f>
        <v>0</v>
      </c>
      <c r="Q141" s="134">
        <v>0</v>
      </c>
      <c r="R141" s="134">
        <f>Q141*H141</f>
        <v>0</v>
      </c>
      <c r="S141" s="134">
        <v>1E-3</v>
      </c>
      <c r="T141" s="135">
        <f>S141*H141</f>
        <v>1E-3</v>
      </c>
      <c r="AR141" s="136" t="s">
        <v>266</v>
      </c>
      <c r="AT141" s="136" t="s">
        <v>223</v>
      </c>
      <c r="AU141" s="136" t="s">
        <v>85</v>
      </c>
      <c r="AY141" s="13" t="s">
        <v>222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85</v>
      </c>
      <c r="BK141" s="137">
        <f>ROUND(I141*H141,2)</f>
        <v>0</v>
      </c>
      <c r="BL141" s="13" t="s">
        <v>266</v>
      </c>
      <c r="BM141" s="136" t="s">
        <v>558</v>
      </c>
    </row>
    <row r="142" spans="2:65" s="1" customFormat="1" ht="19.5" x14ac:dyDescent="0.2">
      <c r="B142" s="28"/>
      <c r="D142" s="138" t="s">
        <v>229</v>
      </c>
      <c r="F142" s="139" t="s">
        <v>268</v>
      </c>
      <c r="I142" s="140"/>
      <c r="L142" s="28"/>
      <c r="M142" s="141"/>
      <c r="T142" s="52"/>
      <c r="AT142" s="13" t="s">
        <v>229</v>
      </c>
      <c r="AU142" s="13" t="s">
        <v>85</v>
      </c>
    </row>
    <row r="143" spans="2:65" s="1" customFormat="1" x14ac:dyDescent="0.2">
      <c r="B143" s="28"/>
      <c r="D143" s="142" t="s">
        <v>231</v>
      </c>
      <c r="F143" s="143" t="s">
        <v>500</v>
      </c>
      <c r="I143" s="140"/>
      <c r="L143" s="28"/>
      <c r="M143" s="141"/>
      <c r="T143" s="52"/>
      <c r="AT143" s="13" t="s">
        <v>231</v>
      </c>
      <c r="AU143" s="13" t="s">
        <v>85</v>
      </c>
    </row>
    <row r="144" spans="2:65" s="10" customFormat="1" ht="25.9" customHeight="1" x14ac:dyDescent="0.2">
      <c r="B144" s="113"/>
      <c r="D144" s="114" t="s">
        <v>76</v>
      </c>
      <c r="E144" s="115" t="s">
        <v>317</v>
      </c>
      <c r="F144" s="115" t="s">
        <v>318</v>
      </c>
      <c r="I144" s="116"/>
      <c r="J144" s="117">
        <f>BK144</f>
        <v>0</v>
      </c>
      <c r="L144" s="113"/>
      <c r="M144" s="118"/>
      <c r="P144" s="119">
        <f>SUM(P145:P183)</f>
        <v>0</v>
      </c>
      <c r="R144" s="119">
        <f>SUM(R145:R183)</f>
        <v>0.28665298</v>
      </c>
      <c r="T144" s="120">
        <f>SUM(T145:T183)</f>
        <v>8.6015999999999995E-2</v>
      </c>
      <c r="AR144" s="114" t="s">
        <v>87</v>
      </c>
      <c r="AT144" s="121" t="s">
        <v>76</v>
      </c>
      <c r="AU144" s="121" t="s">
        <v>77</v>
      </c>
      <c r="AY144" s="114" t="s">
        <v>222</v>
      </c>
      <c r="BK144" s="122">
        <f>SUM(BK145:BK183)</f>
        <v>0</v>
      </c>
    </row>
    <row r="145" spans="2:65" s="1" customFormat="1" ht="24.2" customHeight="1" x14ac:dyDescent="0.2">
      <c r="B145" s="123"/>
      <c r="C145" s="124" t="s">
        <v>270</v>
      </c>
      <c r="D145" s="124" t="s">
        <v>223</v>
      </c>
      <c r="E145" s="125" t="s">
        <v>319</v>
      </c>
      <c r="F145" s="126" t="s">
        <v>320</v>
      </c>
      <c r="G145" s="127" t="s">
        <v>226</v>
      </c>
      <c r="H145" s="128">
        <v>26.5</v>
      </c>
      <c r="I145" s="129"/>
      <c r="J145" s="130">
        <f>ROUND(I145*H145,2)</f>
        <v>0</v>
      </c>
      <c r="K145" s="131"/>
      <c r="L145" s="28"/>
      <c r="M145" s="132" t="s">
        <v>1</v>
      </c>
      <c r="N145" s="133" t="s">
        <v>42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266</v>
      </c>
      <c r="AT145" s="136" t="s">
        <v>223</v>
      </c>
      <c r="AU145" s="136" t="s">
        <v>85</v>
      </c>
      <c r="AY145" s="13" t="s">
        <v>222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3" t="s">
        <v>85</v>
      </c>
      <c r="BK145" s="137">
        <f>ROUND(I145*H145,2)</f>
        <v>0</v>
      </c>
      <c r="BL145" s="13" t="s">
        <v>266</v>
      </c>
      <c r="BM145" s="136" t="s">
        <v>559</v>
      </c>
    </row>
    <row r="146" spans="2:65" s="1" customFormat="1" ht="19.5" x14ac:dyDescent="0.2">
      <c r="B146" s="28"/>
      <c r="D146" s="138" t="s">
        <v>229</v>
      </c>
      <c r="F146" s="139" t="s">
        <v>322</v>
      </c>
      <c r="I146" s="140"/>
      <c r="L146" s="28"/>
      <c r="M146" s="141"/>
      <c r="T146" s="52"/>
      <c r="AT146" s="13" t="s">
        <v>229</v>
      </c>
      <c r="AU146" s="13" t="s">
        <v>85</v>
      </c>
    </row>
    <row r="147" spans="2:65" s="1" customFormat="1" x14ac:dyDescent="0.2">
      <c r="B147" s="28"/>
      <c r="D147" s="142" t="s">
        <v>231</v>
      </c>
      <c r="F147" s="143" t="s">
        <v>502</v>
      </c>
      <c r="I147" s="140"/>
      <c r="L147" s="28"/>
      <c r="M147" s="141"/>
      <c r="T147" s="52"/>
      <c r="AT147" s="13" t="s">
        <v>231</v>
      </c>
      <c r="AU147" s="13" t="s">
        <v>85</v>
      </c>
    </row>
    <row r="148" spans="2:65" s="1" customFormat="1" ht="24.2" customHeight="1" x14ac:dyDescent="0.2">
      <c r="B148" s="123"/>
      <c r="C148" s="124" t="s">
        <v>276</v>
      </c>
      <c r="D148" s="124" t="s">
        <v>223</v>
      </c>
      <c r="E148" s="125" t="s">
        <v>325</v>
      </c>
      <c r="F148" s="126" t="s">
        <v>326</v>
      </c>
      <c r="G148" s="127" t="s">
        <v>226</v>
      </c>
      <c r="H148" s="128">
        <v>26.5</v>
      </c>
      <c r="I148" s="129"/>
      <c r="J148" s="130">
        <f>ROUND(I148*H148,2)</f>
        <v>0</v>
      </c>
      <c r="K148" s="131"/>
      <c r="L148" s="28"/>
      <c r="M148" s="132" t="s">
        <v>1</v>
      </c>
      <c r="N148" s="133" t="s">
        <v>42</v>
      </c>
      <c r="P148" s="134">
        <f>O148*H148</f>
        <v>0</v>
      </c>
      <c r="Q148" s="134">
        <v>3.0000000000000001E-5</v>
      </c>
      <c r="R148" s="134">
        <f>Q148*H148</f>
        <v>7.9500000000000003E-4</v>
      </c>
      <c r="S148" s="134">
        <v>0</v>
      </c>
      <c r="T148" s="135">
        <f>S148*H148</f>
        <v>0</v>
      </c>
      <c r="AR148" s="136" t="s">
        <v>266</v>
      </c>
      <c r="AT148" s="136" t="s">
        <v>223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266</v>
      </c>
      <c r="BM148" s="136" t="s">
        <v>560</v>
      </c>
    </row>
    <row r="149" spans="2:65" s="1" customFormat="1" ht="19.5" x14ac:dyDescent="0.2">
      <c r="B149" s="28"/>
      <c r="D149" s="138" t="s">
        <v>229</v>
      </c>
      <c r="F149" s="139" t="s">
        <v>328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x14ac:dyDescent="0.2">
      <c r="B150" s="28"/>
      <c r="D150" s="142" t="s">
        <v>231</v>
      </c>
      <c r="F150" s="143" t="s">
        <v>504</v>
      </c>
      <c r="I150" s="140"/>
      <c r="L150" s="28"/>
      <c r="M150" s="141"/>
      <c r="T150" s="52"/>
      <c r="AT150" s="13" t="s">
        <v>231</v>
      </c>
      <c r="AU150" s="13" t="s">
        <v>85</v>
      </c>
    </row>
    <row r="151" spans="2:65" s="1" customFormat="1" ht="33" customHeight="1" x14ac:dyDescent="0.2">
      <c r="B151" s="123"/>
      <c r="C151" s="124" t="s">
        <v>220</v>
      </c>
      <c r="D151" s="124" t="s">
        <v>223</v>
      </c>
      <c r="E151" s="125" t="s">
        <v>331</v>
      </c>
      <c r="F151" s="126" t="s">
        <v>332</v>
      </c>
      <c r="G151" s="127" t="s">
        <v>226</v>
      </c>
      <c r="H151" s="128">
        <v>26.5</v>
      </c>
      <c r="I151" s="129"/>
      <c r="J151" s="130">
        <f>ROUND(I151*H151,2)</f>
        <v>0</v>
      </c>
      <c r="K151" s="131"/>
      <c r="L151" s="28"/>
      <c r="M151" s="132" t="s">
        <v>1</v>
      </c>
      <c r="N151" s="133" t="s">
        <v>42</v>
      </c>
      <c r="P151" s="134">
        <f>O151*H151</f>
        <v>0</v>
      </c>
      <c r="Q151" s="134">
        <v>7.5799999999999999E-3</v>
      </c>
      <c r="R151" s="134">
        <f>Q151*H151</f>
        <v>0.20086999999999999</v>
      </c>
      <c r="S151" s="134">
        <v>0</v>
      </c>
      <c r="T151" s="135">
        <f>S151*H151</f>
        <v>0</v>
      </c>
      <c r="AR151" s="136" t="s">
        <v>266</v>
      </c>
      <c r="AT151" s="136" t="s">
        <v>223</v>
      </c>
      <c r="AU151" s="136" t="s">
        <v>85</v>
      </c>
      <c r="AY151" s="13" t="s">
        <v>222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3" t="s">
        <v>85</v>
      </c>
      <c r="BK151" s="137">
        <f>ROUND(I151*H151,2)</f>
        <v>0</v>
      </c>
      <c r="BL151" s="13" t="s">
        <v>266</v>
      </c>
      <c r="BM151" s="136" t="s">
        <v>561</v>
      </c>
    </row>
    <row r="152" spans="2:65" s="1" customFormat="1" ht="29.25" x14ac:dyDescent="0.2">
      <c r="B152" s="28"/>
      <c r="D152" s="138" t="s">
        <v>229</v>
      </c>
      <c r="F152" s="139" t="s">
        <v>334</v>
      </c>
      <c r="I152" s="140"/>
      <c r="L152" s="28"/>
      <c r="M152" s="141"/>
      <c r="T152" s="52"/>
      <c r="AT152" s="13" t="s">
        <v>229</v>
      </c>
      <c r="AU152" s="13" t="s">
        <v>85</v>
      </c>
    </row>
    <row r="153" spans="2:65" s="1" customFormat="1" x14ac:dyDescent="0.2">
      <c r="B153" s="28"/>
      <c r="D153" s="142" t="s">
        <v>231</v>
      </c>
      <c r="F153" s="143" t="s">
        <v>506</v>
      </c>
      <c r="I153" s="140"/>
      <c r="L153" s="28"/>
      <c r="M153" s="141"/>
      <c r="T153" s="52"/>
      <c r="AT153" s="13" t="s">
        <v>231</v>
      </c>
      <c r="AU153" s="13" t="s">
        <v>85</v>
      </c>
    </row>
    <row r="154" spans="2:65" s="1" customFormat="1" ht="24.2" customHeight="1" x14ac:dyDescent="0.2">
      <c r="B154" s="123"/>
      <c r="C154" s="124" t="s">
        <v>287</v>
      </c>
      <c r="D154" s="124" t="s">
        <v>223</v>
      </c>
      <c r="E154" s="125" t="s">
        <v>337</v>
      </c>
      <c r="F154" s="126" t="s">
        <v>338</v>
      </c>
      <c r="G154" s="127" t="s">
        <v>226</v>
      </c>
      <c r="H154" s="128">
        <v>26.5</v>
      </c>
      <c r="I154" s="129"/>
      <c r="J154" s="130">
        <f>ROUND(I154*H154,2)</f>
        <v>0</v>
      </c>
      <c r="K154" s="131"/>
      <c r="L154" s="28"/>
      <c r="M154" s="132" t="s">
        <v>1</v>
      </c>
      <c r="N154" s="133" t="s">
        <v>42</v>
      </c>
      <c r="P154" s="134">
        <f>O154*H154</f>
        <v>0</v>
      </c>
      <c r="Q154" s="134">
        <v>0</v>
      </c>
      <c r="R154" s="134">
        <f>Q154*H154</f>
        <v>0</v>
      </c>
      <c r="S154" s="134">
        <v>3.0000000000000001E-3</v>
      </c>
      <c r="T154" s="135">
        <f>S154*H154</f>
        <v>7.9500000000000001E-2</v>
      </c>
      <c r="AR154" s="136" t="s">
        <v>266</v>
      </c>
      <c r="AT154" s="136" t="s">
        <v>223</v>
      </c>
      <c r="AU154" s="136" t="s">
        <v>85</v>
      </c>
      <c r="AY154" s="13" t="s">
        <v>222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13" t="s">
        <v>85</v>
      </c>
      <c r="BK154" s="137">
        <f>ROUND(I154*H154,2)</f>
        <v>0</v>
      </c>
      <c r="BL154" s="13" t="s">
        <v>266</v>
      </c>
      <c r="BM154" s="136" t="s">
        <v>562</v>
      </c>
    </row>
    <row r="155" spans="2:65" s="1" customFormat="1" x14ac:dyDescent="0.2">
      <c r="B155" s="28"/>
      <c r="D155" s="138" t="s">
        <v>229</v>
      </c>
      <c r="F155" s="139" t="s">
        <v>340</v>
      </c>
      <c r="I155" s="140"/>
      <c r="L155" s="28"/>
      <c r="M155" s="141"/>
      <c r="T155" s="52"/>
      <c r="AT155" s="13" t="s">
        <v>229</v>
      </c>
      <c r="AU155" s="13" t="s">
        <v>85</v>
      </c>
    </row>
    <row r="156" spans="2:65" s="1" customFormat="1" x14ac:dyDescent="0.2">
      <c r="B156" s="28"/>
      <c r="D156" s="142" t="s">
        <v>231</v>
      </c>
      <c r="F156" s="143" t="s">
        <v>508</v>
      </c>
      <c r="I156" s="140"/>
      <c r="L156" s="28"/>
      <c r="M156" s="141"/>
      <c r="T156" s="52"/>
      <c r="AT156" s="13" t="s">
        <v>231</v>
      </c>
      <c r="AU156" s="13" t="s">
        <v>85</v>
      </c>
    </row>
    <row r="157" spans="2:65" s="1" customFormat="1" ht="16.5" customHeight="1" x14ac:dyDescent="0.2">
      <c r="B157" s="123"/>
      <c r="C157" s="124" t="s">
        <v>291</v>
      </c>
      <c r="D157" s="124" t="s">
        <v>223</v>
      </c>
      <c r="E157" s="125" t="s">
        <v>343</v>
      </c>
      <c r="F157" s="126" t="s">
        <v>344</v>
      </c>
      <c r="G157" s="127" t="s">
        <v>226</v>
      </c>
      <c r="H157" s="128">
        <v>26.5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2.9999999999999997E-4</v>
      </c>
      <c r="R157" s="134">
        <f>Q157*H157</f>
        <v>7.9499999999999987E-3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563</v>
      </c>
    </row>
    <row r="158" spans="2:65" s="1" customFormat="1" x14ac:dyDescent="0.2">
      <c r="B158" s="28"/>
      <c r="D158" s="138" t="s">
        <v>229</v>
      </c>
      <c r="F158" s="139" t="s">
        <v>346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510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49.15" customHeight="1" x14ac:dyDescent="0.2">
      <c r="B160" s="123"/>
      <c r="C160" s="151" t="s">
        <v>8</v>
      </c>
      <c r="D160" s="151" t="s">
        <v>277</v>
      </c>
      <c r="E160" s="152" t="s">
        <v>348</v>
      </c>
      <c r="F160" s="153" t="s">
        <v>349</v>
      </c>
      <c r="G160" s="154" t="s">
        <v>226</v>
      </c>
      <c r="H160" s="155">
        <v>29.15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2.5999999999999999E-3</v>
      </c>
      <c r="R160" s="134">
        <f>Q160*H160</f>
        <v>7.5789999999999996E-2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564</v>
      </c>
    </row>
    <row r="161" spans="2:65" s="1" customFormat="1" ht="29.25" x14ac:dyDescent="0.2">
      <c r="B161" s="28"/>
      <c r="D161" s="138" t="s">
        <v>229</v>
      </c>
      <c r="F161" s="139" t="s">
        <v>349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1" customFormat="1" x14ac:dyDescent="0.2">
      <c r="B162" s="144"/>
      <c r="D162" s="138" t="s">
        <v>252</v>
      </c>
      <c r="F162" s="145" t="s">
        <v>565</v>
      </c>
      <c r="H162" s="146">
        <v>29.15</v>
      </c>
      <c r="I162" s="147"/>
      <c r="L162" s="144"/>
      <c r="M162" s="148"/>
      <c r="T162" s="149"/>
      <c r="AT162" s="150" t="s">
        <v>252</v>
      </c>
      <c r="AU162" s="150" t="s">
        <v>85</v>
      </c>
      <c r="AV162" s="11" t="s">
        <v>87</v>
      </c>
      <c r="AW162" s="11" t="s">
        <v>3</v>
      </c>
      <c r="AX162" s="11" t="s">
        <v>85</v>
      </c>
      <c r="AY162" s="150" t="s">
        <v>222</v>
      </c>
    </row>
    <row r="163" spans="2:65" s="1" customFormat="1" ht="24.2" customHeight="1" x14ac:dyDescent="0.2">
      <c r="B163" s="123"/>
      <c r="C163" s="124" t="s">
        <v>300</v>
      </c>
      <c r="D163" s="124" t="s">
        <v>223</v>
      </c>
      <c r="E163" s="125" t="s">
        <v>353</v>
      </c>
      <c r="F163" s="126" t="s">
        <v>354</v>
      </c>
      <c r="G163" s="127" t="s">
        <v>355</v>
      </c>
      <c r="H163" s="128">
        <v>27</v>
      </c>
      <c r="I163" s="129"/>
      <c r="J163" s="130">
        <f>ROUND(I163*H163,2)</f>
        <v>0</v>
      </c>
      <c r="K163" s="131"/>
      <c r="L163" s="28"/>
      <c r="M163" s="132" t="s">
        <v>1</v>
      </c>
      <c r="N163" s="133" t="s">
        <v>42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266</v>
      </c>
      <c r="AT163" s="136" t="s">
        <v>223</v>
      </c>
      <c r="AU163" s="136" t="s">
        <v>85</v>
      </c>
      <c r="AY163" s="13" t="s">
        <v>222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3" t="s">
        <v>85</v>
      </c>
      <c r="BK163" s="137">
        <f>ROUND(I163*H163,2)</f>
        <v>0</v>
      </c>
      <c r="BL163" s="13" t="s">
        <v>266</v>
      </c>
      <c r="BM163" s="136" t="s">
        <v>1032</v>
      </c>
    </row>
    <row r="164" spans="2:65" s="1" customFormat="1" x14ac:dyDescent="0.2">
      <c r="B164" s="28"/>
      <c r="D164" s="138" t="s">
        <v>229</v>
      </c>
      <c r="F164" s="139" t="s">
        <v>357</v>
      </c>
      <c r="I164" s="140"/>
      <c r="L164" s="28"/>
      <c r="M164" s="141"/>
      <c r="T164" s="52"/>
      <c r="AT164" s="13" t="s">
        <v>229</v>
      </c>
      <c r="AU164" s="13" t="s">
        <v>85</v>
      </c>
    </row>
    <row r="165" spans="2:65" s="1" customFormat="1" x14ac:dyDescent="0.2">
      <c r="B165" s="28"/>
      <c r="D165" s="142" t="s">
        <v>231</v>
      </c>
      <c r="F165" s="143" t="s">
        <v>358</v>
      </c>
      <c r="I165" s="140"/>
      <c r="L165" s="28"/>
      <c r="M165" s="141"/>
      <c r="T165" s="52"/>
      <c r="AT165" s="13" t="s">
        <v>231</v>
      </c>
      <c r="AU165" s="13" t="s">
        <v>85</v>
      </c>
    </row>
    <row r="166" spans="2:65" s="1" customFormat="1" ht="21.75" customHeight="1" x14ac:dyDescent="0.2">
      <c r="B166" s="123"/>
      <c r="C166" s="124" t="s">
        <v>304</v>
      </c>
      <c r="D166" s="124" t="s">
        <v>223</v>
      </c>
      <c r="E166" s="125" t="s">
        <v>360</v>
      </c>
      <c r="F166" s="126" t="s">
        <v>361</v>
      </c>
      <c r="G166" s="127" t="s">
        <v>355</v>
      </c>
      <c r="H166" s="128">
        <v>21.72</v>
      </c>
      <c r="I166" s="129"/>
      <c r="J166" s="130">
        <f>ROUND(I166*H166,2)</f>
        <v>0</v>
      </c>
      <c r="K166" s="131"/>
      <c r="L166" s="28"/>
      <c r="M166" s="132" t="s">
        <v>1</v>
      </c>
      <c r="N166" s="133" t="s">
        <v>42</v>
      </c>
      <c r="P166" s="134">
        <f>O166*H166</f>
        <v>0</v>
      </c>
      <c r="Q166" s="134">
        <v>0</v>
      </c>
      <c r="R166" s="134">
        <f>Q166*H166</f>
        <v>0</v>
      </c>
      <c r="S166" s="134">
        <v>2.9999999999999997E-4</v>
      </c>
      <c r="T166" s="135">
        <f>S166*H166</f>
        <v>6.5159999999999992E-3</v>
      </c>
      <c r="AR166" s="136" t="s">
        <v>266</v>
      </c>
      <c r="AT166" s="136" t="s">
        <v>223</v>
      </c>
      <c r="AU166" s="136" t="s">
        <v>85</v>
      </c>
      <c r="AY166" s="13" t="s">
        <v>222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3" t="s">
        <v>85</v>
      </c>
      <c r="BK166" s="137">
        <f>ROUND(I166*H166,2)</f>
        <v>0</v>
      </c>
      <c r="BL166" s="13" t="s">
        <v>266</v>
      </c>
      <c r="BM166" s="136" t="s">
        <v>567</v>
      </c>
    </row>
    <row r="167" spans="2:65" s="1" customFormat="1" x14ac:dyDescent="0.2">
      <c r="B167" s="28"/>
      <c r="D167" s="138" t="s">
        <v>229</v>
      </c>
      <c r="F167" s="139" t="s">
        <v>363</v>
      </c>
      <c r="I167" s="140"/>
      <c r="L167" s="28"/>
      <c r="M167" s="141"/>
      <c r="T167" s="52"/>
      <c r="AT167" s="13" t="s">
        <v>229</v>
      </c>
      <c r="AU167" s="13" t="s">
        <v>85</v>
      </c>
    </row>
    <row r="168" spans="2:65" s="1" customFormat="1" x14ac:dyDescent="0.2">
      <c r="B168" s="28"/>
      <c r="D168" s="142" t="s">
        <v>231</v>
      </c>
      <c r="F168" s="143" t="s">
        <v>515</v>
      </c>
      <c r="I168" s="140"/>
      <c r="L168" s="28"/>
      <c r="M168" s="141"/>
      <c r="T168" s="52"/>
      <c r="AT168" s="13" t="s">
        <v>231</v>
      </c>
      <c r="AU168" s="13" t="s">
        <v>85</v>
      </c>
    </row>
    <row r="169" spans="2:65" s="1" customFormat="1" ht="16.5" customHeight="1" x14ac:dyDescent="0.2">
      <c r="B169" s="123"/>
      <c r="C169" s="124" t="s">
        <v>310</v>
      </c>
      <c r="D169" s="124" t="s">
        <v>223</v>
      </c>
      <c r="E169" s="125" t="s">
        <v>366</v>
      </c>
      <c r="F169" s="126" t="s">
        <v>367</v>
      </c>
      <c r="G169" s="127" t="s">
        <v>355</v>
      </c>
      <c r="H169" s="128">
        <v>21.72</v>
      </c>
      <c r="I169" s="129"/>
      <c r="J169" s="130">
        <f>ROUND(I169*H169,2)</f>
        <v>0</v>
      </c>
      <c r="K169" s="131"/>
      <c r="L169" s="28"/>
      <c r="M169" s="132" t="s">
        <v>1</v>
      </c>
      <c r="N169" s="133" t="s">
        <v>42</v>
      </c>
      <c r="P169" s="134">
        <f>O169*H169</f>
        <v>0</v>
      </c>
      <c r="Q169" s="134">
        <v>1.0000000000000001E-5</v>
      </c>
      <c r="R169" s="134">
        <f>Q169*H169</f>
        <v>2.1719999999999999E-4</v>
      </c>
      <c r="S169" s="134">
        <v>0</v>
      </c>
      <c r="T169" s="135">
        <f>S169*H169</f>
        <v>0</v>
      </c>
      <c r="AR169" s="136" t="s">
        <v>266</v>
      </c>
      <c r="AT169" s="136" t="s">
        <v>223</v>
      </c>
      <c r="AU169" s="136" t="s">
        <v>85</v>
      </c>
      <c r="AY169" s="13" t="s">
        <v>222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3" t="s">
        <v>85</v>
      </c>
      <c r="BK169" s="137">
        <f>ROUND(I169*H169,2)</f>
        <v>0</v>
      </c>
      <c r="BL169" s="13" t="s">
        <v>266</v>
      </c>
      <c r="BM169" s="136" t="s">
        <v>568</v>
      </c>
    </row>
    <row r="170" spans="2:65" s="1" customFormat="1" x14ac:dyDescent="0.2">
      <c r="B170" s="28"/>
      <c r="D170" s="138" t="s">
        <v>229</v>
      </c>
      <c r="F170" s="139" t="s">
        <v>369</v>
      </c>
      <c r="I170" s="140"/>
      <c r="L170" s="28"/>
      <c r="M170" s="141"/>
      <c r="T170" s="52"/>
      <c r="AT170" s="13" t="s">
        <v>229</v>
      </c>
      <c r="AU170" s="13" t="s">
        <v>85</v>
      </c>
    </row>
    <row r="171" spans="2:65" s="1" customFormat="1" x14ac:dyDescent="0.2">
      <c r="B171" s="28"/>
      <c r="D171" s="142" t="s">
        <v>231</v>
      </c>
      <c r="F171" s="143" t="s">
        <v>517</v>
      </c>
      <c r="I171" s="140"/>
      <c r="L171" s="28"/>
      <c r="M171" s="141"/>
      <c r="T171" s="52"/>
      <c r="AT171" s="13" t="s">
        <v>231</v>
      </c>
      <c r="AU171" s="13" t="s">
        <v>85</v>
      </c>
    </row>
    <row r="172" spans="2:65" s="1" customFormat="1" ht="16.5" customHeight="1" x14ac:dyDescent="0.2">
      <c r="B172" s="123"/>
      <c r="C172" s="151" t="s">
        <v>266</v>
      </c>
      <c r="D172" s="151" t="s">
        <v>277</v>
      </c>
      <c r="E172" s="152" t="s">
        <v>372</v>
      </c>
      <c r="F172" s="153" t="s">
        <v>373</v>
      </c>
      <c r="G172" s="154" t="s">
        <v>355</v>
      </c>
      <c r="H172" s="155">
        <v>10.933999999999999</v>
      </c>
      <c r="I172" s="156"/>
      <c r="J172" s="157">
        <f>ROUND(I172*H172,2)</f>
        <v>0</v>
      </c>
      <c r="K172" s="158"/>
      <c r="L172" s="159"/>
      <c r="M172" s="160" t="s">
        <v>1</v>
      </c>
      <c r="N172" s="161" t="s">
        <v>42</v>
      </c>
      <c r="P172" s="134">
        <f>O172*H172</f>
        <v>0</v>
      </c>
      <c r="Q172" s="134">
        <v>8.0000000000000007E-5</v>
      </c>
      <c r="R172" s="134">
        <f>Q172*H172</f>
        <v>8.7472000000000005E-4</v>
      </c>
      <c r="S172" s="134">
        <v>0</v>
      </c>
      <c r="T172" s="135">
        <f>S172*H172</f>
        <v>0</v>
      </c>
      <c r="AR172" s="136" t="s">
        <v>280</v>
      </c>
      <c r="AT172" s="136" t="s">
        <v>277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569</v>
      </c>
    </row>
    <row r="173" spans="2:65" s="1" customFormat="1" x14ac:dyDescent="0.2">
      <c r="B173" s="28"/>
      <c r="D173" s="138" t="s">
        <v>229</v>
      </c>
      <c r="F173" s="139" t="s">
        <v>373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1" customFormat="1" x14ac:dyDescent="0.2">
      <c r="B174" s="144"/>
      <c r="D174" s="138" t="s">
        <v>252</v>
      </c>
      <c r="F174" s="145" t="s">
        <v>570</v>
      </c>
      <c r="H174" s="146">
        <v>10.933999999999999</v>
      </c>
      <c r="I174" s="147"/>
      <c r="L174" s="144"/>
      <c r="M174" s="148"/>
      <c r="T174" s="149"/>
      <c r="AT174" s="150" t="s">
        <v>252</v>
      </c>
      <c r="AU174" s="150" t="s">
        <v>85</v>
      </c>
      <c r="AV174" s="11" t="s">
        <v>87</v>
      </c>
      <c r="AW174" s="11" t="s">
        <v>3</v>
      </c>
      <c r="AX174" s="11" t="s">
        <v>85</v>
      </c>
      <c r="AY174" s="150" t="s">
        <v>222</v>
      </c>
    </row>
    <row r="175" spans="2:65" s="1" customFormat="1" ht="16.5" customHeight="1" x14ac:dyDescent="0.2">
      <c r="B175" s="123"/>
      <c r="C175" s="124" t="s">
        <v>324</v>
      </c>
      <c r="D175" s="124" t="s">
        <v>223</v>
      </c>
      <c r="E175" s="125" t="s">
        <v>377</v>
      </c>
      <c r="F175" s="126" t="s">
        <v>378</v>
      </c>
      <c r="G175" s="127" t="s">
        <v>355</v>
      </c>
      <c r="H175" s="128">
        <v>0.9</v>
      </c>
      <c r="I175" s="129"/>
      <c r="J175" s="130">
        <f>ROUND(I175*H175,2)</f>
        <v>0</v>
      </c>
      <c r="K175" s="131"/>
      <c r="L175" s="28"/>
      <c r="M175" s="132" t="s">
        <v>1</v>
      </c>
      <c r="N175" s="133" t="s">
        <v>42</v>
      </c>
      <c r="P175" s="134">
        <f>O175*H175</f>
        <v>0</v>
      </c>
      <c r="Q175" s="134">
        <v>0</v>
      </c>
      <c r="R175" s="134">
        <f>Q175*H175</f>
        <v>0</v>
      </c>
      <c r="S175" s="134">
        <v>0</v>
      </c>
      <c r="T175" s="135">
        <f>S175*H175</f>
        <v>0</v>
      </c>
      <c r="AR175" s="136" t="s">
        <v>266</v>
      </c>
      <c r="AT175" s="136" t="s">
        <v>223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571</v>
      </c>
    </row>
    <row r="176" spans="2:65" s="1" customFormat="1" x14ac:dyDescent="0.2">
      <c r="B176" s="28"/>
      <c r="D176" s="138" t="s">
        <v>229</v>
      </c>
      <c r="F176" s="139" t="s">
        <v>380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x14ac:dyDescent="0.2">
      <c r="B177" s="28"/>
      <c r="D177" s="142" t="s">
        <v>231</v>
      </c>
      <c r="F177" s="143" t="s">
        <v>521</v>
      </c>
      <c r="I177" s="140"/>
      <c r="L177" s="28"/>
      <c r="M177" s="141"/>
      <c r="T177" s="52"/>
      <c r="AT177" s="13" t="s">
        <v>231</v>
      </c>
      <c r="AU177" s="13" t="s">
        <v>85</v>
      </c>
    </row>
    <row r="178" spans="2:65" s="1" customFormat="1" ht="16.5" customHeight="1" x14ac:dyDescent="0.2">
      <c r="B178" s="123"/>
      <c r="C178" s="151" t="s">
        <v>330</v>
      </c>
      <c r="D178" s="151" t="s">
        <v>277</v>
      </c>
      <c r="E178" s="152" t="s">
        <v>383</v>
      </c>
      <c r="F178" s="153" t="s">
        <v>384</v>
      </c>
      <c r="G178" s="154" t="s">
        <v>355</v>
      </c>
      <c r="H178" s="155">
        <v>0.91800000000000004</v>
      </c>
      <c r="I178" s="156"/>
      <c r="J178" s="157">
        <f>ROUND(I178*H178,2)</f>
        <v>0</v>
      </c>
      <c r="K178" s="158"/>
      <c r="L178" s="159"/>
      <c r="M178" s="160" t="s">
        <v>1</v>
      </c>
      <c r="N178" s="161" t="s">
        <v>42</v>
      </c>
      <c r="P178" s="134">
        <f>O178*H178</f>
        <v>0</v>
      </c>
      <c r="Q178" s="134">
        <v>1.7000000000000001E-4</v>
      </c>
      <c r="R178" s="134">
        <f>Q178*H178</f>
        <v>1.5606000000000002E-4</v>
      </c>
      <c r="S178" s="134">
        <v>0</v>
      </c>
      <c r="T178" s="135">
        <f>S178*H178</f>
        <v>0</v>
      </c>
      <c r="AR178" s="136" t="s">
        <v>280</v>
      </c>
      <c r="AT178" s="136" t="s">
        <v>277</v>
      </c>
      <c r="AU178" s="136" t="s">
        <v>85</v>
      </c>
      <c r="AY178" s="13" t="s">
        <v>222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3" t="s">
        <v>85</v>
      </c>
      <c r="BK178" s="137">
        <f>ROUND(I178*H178,2)</f>
        <v>0</v>
      </c>
      <c r="BL178" s="13" t="s">
        <v>266</v>
      </c>
      <c r="BM178" s="136" t="s">
        <v>572</v>
      </c>
    </row>
    <row r="179" spans="2:65" s="1" customFormat="1" x14ac:dyDescent="0.2">
      <c r="B179" s="28"/>
      <c r="D179" s="138" t="s">
        <v>229</v>
      </c>
      <c r="F179" s="139" t="s">
        <v>384</v>
      </c>
      <c r="I179" s="140"/>
      <c r="L179" s="28"/>
      <c r="M179" s="141"/>
      <c r="T179" s="52"/>
      <c r="AT179" s="13" t="s">
        <v>229</v>
      </c>
      <c r="AU179" s="13" t="s">
        <v>85</v>
      </c>
    </row>
    <row r="180" spans="2:65" s="11" customFormat="1" x14ac:dyDescent="0.2">
      <c r="B180" s="144"/>
      <c r="D180" s="138" t="s">
        <v>252</v>
      </c>
      <c r="F180" s="145" t="s">
        <v>573</v>
      </c>
      <c r="H180" s="146">
        <v>0.91800000000000004</v>
      </c>
      <c r="I180" s="147"/>
      <c r="L180" s="144"/>
      <c r="M180" s="148"/>
      <c r="T180" s="149"/>
      <c r="AT180" s="150" t="s">
        <v>252</v>
      </c>
      <c r="AU180" s="150" t="s">
        <v>85</v>
      </c>
      <c r="AV180" s="11" t="s">
        <v>87</v>
      </c>
      <c r="AW180" s="11" t="s">
        <v>3</v>
      </c>
      <c r="AX180" s="11" t="s">
        <v>85</v>
      </c>
      <c r="AY180" s="150" t="s">
        <v>222</v>
      </c>
    </row>
    <row r="181" spans="2:65" s="1" customFormat="1" ht="24.2" customHeight="1" x14ac:dyDescent="0.2">
      <c r="B181" s="123"/>
      <c r="C181" s="124" t="s">
        <v>336</v>
      </c>
      <c r="D181" s="124" t="s">
        <v>223</v>
      </c>
      <c r="E181" s="125" t="s">
        <v>388</v>
      </c>
      <c r="F181" s="126" t="s">
        <v>389</v>
      </c>
      <c r="G181" s="127" t="s">
        <v>313</v>
      </c>
      <c r="H181" s="162"/>
      <c r="I181" s="129"/>
      <c r="J181" s="130">
        <f>ROUND(I181*H181,2)</f>
        <v>0</v>
      </c>
      <c r="K181" s="131"/>
      <c r="L181" s="28"/>
      <c r="M181" s="132" t="s">
        <v>1</v>
      </c>
      <c r="N181" s="133" t="s">
        <v>42</v>
      </c>
      <c r="P181" s="134">
        <f>O181*H181</f>
        <v>0</v>
      </c>
      <c r="Q181" s="134">
        <v>0</v>
      </c>
      <c r="R181" s="134">
        <f>Q181*H181</f>
        <v>0</v>
      </c>
      <c r="S181" s="134">
        <v>0</v>
      </c>
      <c r="T181" s="135">
        <f>S181*H181</f>
        <v>0</v>
      </c>
      <c r="AR181" s="136" t="s">
        <v>266</v>
      </c>
      <c r="AT181" s="136" t="s">
        <v>223</v>
      </c>
      <c r="AU181" s="136" t="s">
        <v>85</v>
      </c>
      <c r="AY181" s="13" t="s">
        <v>222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3" t="s">
        <v>85</v>
      </c>
      <c r="BK181" s="137">
        <f>ROUND(I181*H181,2)</f>
        <v>0</v>
      </c>
      <c r="BL181" s="13" t="s">
        <v>266</v>
      </c>
      <c r="BM181" s="136" t="s">
        <v>574</v>
      </c>
    </row>
    <row r="182" spans="2:65" s="1" customFormat="1" ht="29.25" x14ac:dyDescent="0.2">
      <c r="B182" s="28"/>
      <c r="D182" s="138" t="s">
        <v>229</v>
      </c>
      <c r="F182" s="139" t="s">
        <v>391</v>
      </c>
      <c r="I182" s="140"/>
      <c r="L182" s="28"/>
      <c r="M182" s="141"/>
      <c r="T182" s="52"/>
      <c r="AT182" s="13" t="s">
        <v>229</v>
      </c>
      <c r="AU182" s="13" t="s">
        <v>85</v>
      </c>
    </row>
    <row r="183" spans="2:65" s="1" customFormat="1" x14ac:dyDescent="0.2">
      <c r="B183" s="28"/>
      <c r="D183" s="142" t="s">
        <v>231</v>
      </c>
      <c r="F183" s="143" t="s">
        <v>525</v>
      </c>
      <c r="I183" s="140"/>
      <c r="L183" s="28"/>
      <c r="M183" s="141"/>
      <c r="T183" s="52"/>
      <c r="AT183" s="13" t="s">
        <v>231</v>
      </c>
      <c r="AU183" s="13" t="s">
        <v>85</v>
      </c>
    </row>
    <row r="184" spans="2:65" s="10" customFormat="1" ht="25.9" customHeight="1" x14ac:dyDescent="0.2">
      <c r="B184" s="113"/>
      <c r="D184" s="114" t="s">
        <v>76</v>
      </c>
      <c r="E184" s="115" t="s">
        <v>414</v>
      </c>
      <c r="F184" s="115" t="s">
        <v>415</v>
      </c>
      <c r="I184" s="116"/>
      <c r="J184" s="117">
        <f>BK184</f>
        <v>0</v>
      </c>
      <c r="L184" s="113"/>
      <c r="M184" s="118"/>
      <c r="P184" s="119">
        <f>SUM(P185:P202)</f>
        <v>0</v>
      </c>
      <c r="R184" s="119">
        <f>SUM(R185:R202)</f>
        <v>0.1589391</v>
      </c>
      <c r="T184" s="120">
        <f>SUM(T185:T202)</f>
        <v>2.9225099999999997E-2</v>
      </c>
      <c r="AR184" s="114" t="s">
        <v>87</v>
      </c>
      <c r="AT184" s="121" t="s">
        <v>76</v>
      </c>
      <c r="AU184" s="121" t="s">
        <v>77</v>
      </c>
      <c r="AY184" s="114" t="s">
        <v>222</v>
      </c>
      <c r="BK184" s="122">
        <f>SUM(BK185:BK202)</f>
        <v>0</v>
      </c>
    </row>
    <row r="185" spans="2:65" s="1" customFormat="1" ht="16.5" customHeight="1" x14ac:dyDescent="0.2">
      <c r="B185" s="123"/>
      <c r="C185" s="124" t="s">
        <v>342</v>
      </c>
      <c r="D185" s="124" t="s">
        <v>223</v>
      </c>
      <c r="E185" s="125" t="s">
        <v>416</v>
      </c>
      <c r="F185" s="126" t="s">
        <v>417</v>
      </c>
      <c r="G185" s="127" t="s">
        <v>226</v>
      </c>
      <c r="H185" s="128">
        <v>91.71</v>
      </c>
      <c r="I185" s="129"/>
      <c r="J185" s="130">
        <f>ROUND(I185*H185,2)</f>
        <v>0</v>
      </c>
      <c r="K185" s="131"/>
      <c r="L185" s="28"/>
      <c r="M185" s="132" t="s">
        <v>1</v>
      </c>
      <c r="N185" s="133" t="s">
        <v>42</v>
      </c>
      <c r="P185" s="134">
        <f>O185*H185</f>
        <v>0</v>
      </c>
      <c r="Q185" s="134">
        <v>1E-3</v>
      </c>
      <c r="R185" s="134">
        <f>Q185*H185</f>
        <v>9.171E-2</v>
      </c>
      <c r="S185" s="134">
        <v>3.1E-4</v>
      </c>
      <c r="T185" s="135">
        <f>S185*H185</f>
        <v>2.8430099999999996E-2</v>
      </c>
      <c r="AR185" s="136" t="s">
        <v>266</v>
      </c>
      <c r="AT185" s="136" t="s">
        <v>223</v>
      </c>
      <c r="AU185" s="136" t="s">
        <v>85</v>
      </c>
      <c r="AY185" s="13" t="s">
        <v>222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13" t="s">
        <v>85</v>
      </c>
      <c r="BK185" s="137">
        <f>ROUND(I185*H185,2)</f>
        <v>0</v>
      </c>
      <c r="BL185" s="13" t="s">
        <v>266</v>
      </c>
      <c r="BM185" s="136" t="s">
        <v>575</v>
      </c>
    </row>
    <row r="186" spans="2:65" s="1" customFormat="1" x14ac:dyDescent="0.2">
      <c r="B186" s="28"/>
      <c r="D186" s="138" t="s">
        <v>229</v>
      </c>
      <c r="F186" s="139" t="s">
        <v>419</v>
      </c>
      <c r="I186" s="140"/>
      <c r="L186" s="28"/>
      <c r="M186" s="141"/>
      <c r="T186" s="52"/>
      <c r="AT186" s="13" t="s">
        <v>229</v>
      </c>
      <c r="AU186" s="13" t="s">
        <v>85</v>
      </c>
    </row>
    <row r="187" spans="2:65" s="1" customFormat="1" x14ac:dyDescent="0.2">
      <c r="B187" s="28"/>
      <c r="D187" s="142" t="s">
        <v>231</v>
      </c>
      <c r="F187" s="143" t="s">
        <v>527</v>
      </c>
      <c r="I187" s="140"/>
      <c r="L187" s="28"/>
      <c r="M187" s="141"/>
      <c r="T187" s="52"/>
      <c r="AT187" s="13" t="s">
        <v>231</v>
      </c>
      <c r="AU187" s="13" t="s">
        <v>85</v>
      </c>
    </row>
    <row r="188" spans="2:65" s="1" customFormat="1" ht="24.2" customHeight="1" x14ac:dyDescent="0.2">
      <c r="B188" s="123"/>
      <c r="C188" s="124" t="s">
        <v>7</v>
      </c>
      <c r="D188" s="124" t="s">
        <v>223</v>
      </c>
      <c r="E188" s="125" t="s">
        <v>422</v>
      </c>
      <c r="F188" s="126" t="s">
        <v>423</v>
      </c>
      <c r="G188" s="127" t="s">
        <v>226</v>
      </c>
      <c r="H188" s="128">
        <v>91.71</v>
      </c>
      <c r="I188" s="129"/>
      <c r="J188" s="130">
        <f>ROUND(I188*H188,2)</f>
        <v>0</v>
      </c>
      <c r="K188" s="131"/>
      <c r="L188" s="28"/>
      <c r="M188" s="132" t="s">
        <v>1</v>
      </c>
      <c r="N188" s="133" t="s">
        <v>42</v>
      </c>
      <c r="P188" s="134">
        <f>O188*H188</f>
        <v>0</v>
      </c>
      <c r="Q188" s="134">
        <v>0</v>
      </c>
      <c r="R188" s="134">
        <f>Q188*H188</f>
        <v>0</v>
      </c>
      <c r="S188" s="134">
        <v>0</v>
      </c>
      <c r="T188" s="135">
        <f>S188*H188</f>
        <v>0</v>
      </c>
      <c r="AR188" s="136" t="s">
        <v>266</v>
      </c>
      <c r="AT188" s="136" t="s">
        <v>223</v>
      </c>
      <c r="AU188" s="136" t="s">
        <v>85</v>
      </c>
      <c r="AY188" s="13" t="s">
        <v>222</v>
      </c>
      <c r="BE188" s="137">
        <f>IF(N188="základní",J188,0)</f>
        <v>0</v>
      </c>
      <c r="BF188" s="137">
        <f>IF(N188="snížená",J188,0)</f>
        <v>0</v>
      </c>
      <c r="BG188" s="137">
        <f>IF(N188="zákl. přenesená",J188,0)</f>
        <v>0</v>
      </c>
      <c r="BH188" s="137">
        <f>IF(N188="sníž. přenesená",J188,0)</f>
        <v>0</v>
      </c>
      <c r="BI188" s="137">
        <f>IF(N188="nulová",J188,0)</f>
        <v>0</v>
      </c>
      <c r="BJ188" s="13" t="s">
        <v>85</v>
      </c>
      <c r="BK188" s="137">
        <f>ROUND(I188*H188,2)</f>
        <v>0</v>
      </c>
      <c r="BL188" s="13" t="s">
        <v>266</v>
      </c>
      <c r="BM188" s="136" t="s">
        <v>576</v>
      </c>
    </row>
    <row r="189" spans="2:65" s="1" customFormat="1" ht="19.5" x14ac:dyDescent="0.2">
      <c r="B189" s="28"/>
      <c r="D189" s="138" t="s">
        <v>229</v>
      </c>
      <c r="F189" s="139" t="s">
        <v>425</v>
      </c>
      <c r="I189" s="140"/>
      <c r="L189" s="28"/>
      <c r="M189" s="141"/>
      <c r="T189" s="52"/>
      <c r="AT189" s="13" t="s">
        <v>229</v>
      </c>
      <c r="AU189" s="13" t="s">
        <v>85</v>
      </c>
    </row>
    <row r="190" spans="2:65" s="1" customFormat="1" x14ac:dyDescent="0.2">
      <c r="B190" s="28"/>
      <c r="D190" s="142" t="s">
        <v>231</v>
      </c>
      <c r="F190" s="143" t="s">
        <v>529</v>
      </c>
      <c r="I190" s="140"/>
      <c r="L190" s="28"/>
      <c r="M190" s="141"/>
      <c r="T190" s="52"/>
      <c r="AT190" s="13" t="s">
        <v>231</v>
      </c>
      <c r="AU190" s="13" t="s">
        <v>85</v>
      </c>
    </row>
    <row r="191" spans="2:65" s="1" customFormat="1" ht="16.5" customHeight="1" x14ac:dyDescent="0.2">
      <c r="B191" s="123"/>
      <c r="C191" s="124" t="s">
        <v>352</v>
      </c>
      <c r="D191" s="124" t="s">
        <v>223</v>
      </c>
      <c r="E191" s="125" t="s">
        <v>428</v>
      </c>
      <c r="F191" s="126" t="s">
        <v>429</v>
      </c>
      <c r="G191" s="127" t="s">
        <v>226</v>
      </c>
      <c r="H191" s="128">
        <v>26.5</v>
      </c>
      <c r="I191" s="129"/>
      <c r="J191" s="130">
        <f>ROUND(I191*H191,2)</f>
        <v>0</v>
      </c>
      <c r="K191" s="131"/>
      <c r="L191" s="28"/>
      <c r="M191" s="132" t="s">
        <v>1</v>
      </c>
      <c r="N191" s="133" t="s">
        <v>42</v>
      </c>
      <c r="P191" s="134">
        <f>O191*H191</f>
        <v>0</v>
      </c>
      <c r="Q191" s="134">
        <v>0</v>
      </c>
      <c r="R191" s="134">
        <f>Q191*H191</f>
        <v>0</v>
      </c>
      <c r="S191" s="134">
        <v>3.0000000000000001E-5</v>
      </c>
      <c r="T191" s="135">
        <f>S191*H191</f>
        <v>7.9500000000000003E-4</v>
      </c>
      <c r="AR191" s="136" t="s">
        <v>266</v>
      </c>
      <c r="AT191" s="136" t="s">
        <v>223</v>
      </c>
      <c r="AU191" s="136" t="s">
        <v>85</v>
      </c>
      <c r="AY191" s="13" t="s">
        <v>222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13" t="s">
        <v>85</v>
      </c>
      <c r="BK191" s="137">
        <f>ROUND(I191*H191,2)</f>
        <v>0</v>
      </c>
      <c r="BL191" s="13" t="s">
        <v>266</v>
      </c>
      <c r="BM191" s="136" t="s">
        <v>1033</v>
      </c>
    </row>
    <row r="192" spans="2:65" s="1" customFormat="1" ht="19.5" x14ac:dyDescent="0.2">
      <c r="B192" s="28"/>
      <c r="D192" s="138" t="s">
        <v>229</v>
      </c>
      <c r="F192" s="139" t="s">
        <v>431</v>
      </c>
      <c r="I192" s="140"/>
      <c r="L192" s="28"/>
      <c r="M192" s="141"/>
      <c r="T192" s="52"/>
      <c r="AT192" s="13" t="s">
        <v>229</v>
      </c>
      <c r="AU192" s="13" t="s">
        <v>85</v>
      </c>
    </row>
    <row r="193" spans="2:65" s="1" customFormat="1" x14ac:dyDescent="0.2">
      <c r="B193" s="28"/>
      <c r="D193" s="142" t="s">
        <v>231</v>
      </c>
      <c r="F193" s="143" t="s">
        <v>432</v>
      </c>
      <c r="I193" s="140"/>
      <c r="L193" s="28"/>
      <c r="M193" s="141"/>
      <c r="T193" s="52"/>
      <c r="AT193" s="13" t="s">
        <v>231</v>
      </c>
      <c r="AU193" s="13" t="s">
        <v>85</v>
      </c>
    </row>
    <row r="194" spans="2:65" s="1" customFormat="1" ht="16.5" customHeight="1" x14ac:dyDescent="0.2">
      <c r="B194" s="123"/>
      <c r="C194" s="151" t="s">
        <v>359</v>
      </c>
      <c r="D194" s="151" t="s">
        <v>277</v>
      </c>
      <c r="E194" s="152" t="s">
        <v>434</v>
      </c>
      <c r="F194" s="153" t="s">
        <v>435</v>
      </c>
      <c r="G194" s="154" t="s">
        <v>226</v>
      </c>
      <c r="H194" s="155">
        <v>27.824999999999999</v>
      </c>
      <c r="I194" s="156"/>
      <c r="J194" s="157">
        <f>ROUND(I194*H194,2)</f>
        <v>0</v>
      </c>
      <c r="K194" s="158"/>
      <c r="L194" s="159"/>
      <c r="M194" s="160" t="s">
        <v>1</v>
      </c>
      <c r="N194" s="161" t="s">
        <v>42</v>
      </c>
      <c r="P194" s="134">
        <f>O194*H194</f>
        <v>0</v>
      </c>
      <c r="Q194" s="134">
        <v>8.9999999999999998E-4</v>
      </c>
      <c r="R194" s="134">
        <f>Q194*H194</f>
        <v>2.5042499999999999E-2</v>
      </c>
      <c r="S194" s="134">
        <v>0</v>
      </c>
      <c r="T194" s="135">
        <f>S194*H194</f>
        <v>0</v>
      </c>
      <c r="AR194" s="136" t="s">
        <v>280</v>
      </c>
      <c r="AT194" s="136" t="s">
        <v>277</v>
      </c>
      <c r="AU194" s="136" t="s">
        <v>85</v>
      </c>
      <c r="AY194" s="13" t="s">
        <v>222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13" t="s">
        <v>85</v>
      </c>
      <c r="BK194" s="137">
        <f>ROUND(I194*H194,2)</f>
        <v>0</v>
      </c>
      <c r="BL194" s="13" t="s">
        <v>266</v>
      </c>
      <c r="BM194" s="136" t="s">
        <v>1034</v>
      </c>
    </row>
    <row r="195" spans="2:65" s="1" customFormat="1" x14ac:dyDescent="0.2">
      <c r="B195" s="28"/>
      <c r="D195" s="138" t="s">
        <v>229</v>
      </c>
      <c r="F195" s="139" t="s">
        <v>435</v>
      </c>
      <c r="I195" s="140"/>
      <c r="L195" s="28"/>
      <c r="M195" s="141"/>
      <c r="T195" s="52"/>
      <c r="AT195" s="13" t="s">
        <v>229</v>
      </c>
      <c r="AU195" s="13" t="s">
        <v>85</v>
      </c>
    </row>
    <row r="196" spans="2:65" s="11" customFormat="1" x14ac:dyDescent="0.2">
      <c r="B196" s="144"/>
      <c r="D196" s="138" t="s">
        <v>252</v>
      </c>
      <c r="F196" s="145" t="s">
        <v>579</v>
      </c>
      <c r="H196" s="146">
        <v>27.824999999999999</v>
      </c>
      <c r="I196" s="147"/>
      <c r="L196" s="144"/>
      <c r="M196" s="148"/>
      <c r="T196" s="149"/>
      <c r="AT196" s="150" t="s">
        <v>252</v>
      </c>
      <c r="AU196" s="150" t="s">
        <v>85</v>
      </c>
      <c r="AV196" s="11" t="s">
        <v>87</v>
      </c>
      <c r="AW196" s="11" t="s">
        <v>3</v>
      </c>
      <c r="AX196" s="11" t="s">
        <v>85</v>
      </c>
      <c r="AY196" s="150" t="s">
        <v>222</v>
      </c>
    </row>
    <row r="197" spans="2:65" s="1" customFormat="1" ht="24.2" customHeight="1" x14ac:dyDescent="0.2">
      <c r="B197" s="123"/>
      <c r="C197" s="124" t="s">
        <v>365</v>
      </c>
      <c r="D197" s="124" t="s">
        <v>223</v>
      </c>
      <c r="E197" s="125" t="s">
        <v>439</v>
      </c>
      <c r="F197" s="126" t="s">
        <v>440</v>
      </c>
      <c r="G197" s="127" t="s">
        <v>226</v>
      </c>
      <c r="H197" s="128">
        <v>91.71</v>
      </c>
      <c r="I197" s="129"/>
      <c r="J197" s="130">
        <f>ROUND(I197*H197,2)</f>
        <v>0</v>
      </c>
      <c r="K197" s="131"/>
      <c r="L197" s="28"/>
      <c r="M197" s="132" t="s">
        <v>1</v>
      </c>
      <c r="N197" s="133" t="s">
        <v>42</v>
      </c>
      <c r="P197" s="134">
        <f>O197*H197</f>
        <v>0</v>
      </c>
      <c r="Q197" s="134">
        <v>2.0000000000000001E-4</v>
      </c>
      <c r="R197" s="134">
        <f>Q197*H197</f>
        <v>1.8342000000000001E-2</v>
      </c>
      <c r="S197" s="134">
        <v>0</v>
      </c>
      <c r="T197" s="135">
        <f>S197*H197</f>
        <v>0</v>
      </c>
      <c r="AR197" s="136" t="s">
        <v>266</v>
      </c>
      <c r="AT197" s="136" t="s">
        <v>223</v>
      </c>
      <c r="AU197" s="136" t="s">
        <v>85</v>
      </c>
      <c r="AY197" s="13" t="s">
        <v>222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13" t="s">
        <v>85</v>
      </c>
      <c r="BK197" s="137">
        <f>ROUND(I197*H197,2)</f>
        <v>0</v>
      </c>
      <c r="BL197" s="13" t="s">
        <v>266</v>
      </c>
      <c r="BM197" s="136" t="s">
        <v>580</v>
      </c>
    </row>
    <row r="198" spans="2:65" s="1" customFormat="1" ht="19.5" x14ac:dyDescent="0.2">
      <c r="B198" s="28"/>
      <c r="D198" s="138" t="s">
        <v>229</v>
      </c>
      <c r="F198" s="139" t="s">
        <v>442</v>
      </c>
      <c r="I198" s="140"/>
      <c r="L198" s="28"/>
      <c r="M198" s="141"/>
      <c r="T198" s="52"/>
      <c r="AT198" s="13" t="s">
        <v>229</v>
      </c>
      <c r="AU198" s="13" t="s">
        <v>85</v>
      </c>
    </row>
    <row r="199" spans="2:65" s="1" customFormat="1" x14ac:dyDescent="0.2">
      <c r="B199" s="28"/>
      <c r="D199" s="142" t="s">
        <v>231</v>
      </c>
      <c r="F199" s="143" t="s">
        <v>534</v>
      </c>
      <c r="I199" s="140"/>
      <c r="L199" s="28"/>
      <c r="M199" s="141"/>
      <c r="T199" s="52"/>
      <c r="AT199" s="13" t="s">
        <v>231</v>
      </c>
      <c r="AU199" s="13" t="s">
        <v>85</v>
      </c>
    </row>
    <row r="200" spans="2:65" s="1" customFormat="1" ht="33" customHeight="1" x14ac:dyDescent="0.2">
      <c r="B200" s="123"/>
      <c r="C200" s="124" t="s">
        <v>371</v>
      </c>
      <c r="D200" s="124" t="s">
        <v>223</v>
      </c>
      <c r="E200" s="125" t="s">
        <v>445</v>
      </c>
      <c r="F200" s="126" t="s">
        <v>446</v>
      </c>
      <c r="G200" s="127" t="s">
        <v>226</v>
      </c>
      <c r="H200" s="128">
        <v>91.71</v>
      </c>
      <c r="I200" s="129"/>
      <c r="J200" s="130">
        <f>ROUND(I200*H200,2)</f>
        <v>0</v>
      </c>
      <c r="K200" s="131"/>
      <c r="L200" s="28"/>
      <c r="M200" s="132" t="s">
        <v>1</v>
      </c>
      <c r="N200" s="133" t="s">
        <v>42</v>
      </c>
      <c r="P200" s="134">
        <f>O200*H200</f>
        <v>0</v>
      </c>
      <c r="Q200" s="134">
        <v>2.5999999999999998E-4</v>
      </c>
      <c r="R200" s="134">
        <f>Q200*H200</f>
        <v>2.3844599999999997E-2</v>
      </c>
      <c r="S200" s="134">
        <v>0</v>
      </c>
      <c r="T200" s="135">
        <f>S200*H200</f>
        <v>0</v>
      </c>
      <c r="AR200" s="136" t="s">
        <v>266</v>
      </c>
      <c r="AT200" s="136" t="s">
        <v>223</v>
      </c>
      <c r="AU200" s="136" t="s">
        <v>85</v>
      </c>
      <c r="AY200" s="13" t="s">
        <v>222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13" t="s">
        <v>85</v>
      </c>
      <c r="BK200" s="137">
        <f>ROUND(I200*H200,2)</f>
        <v>0</v>
      </c>
      <c r="BL200" s="13" t="s">
        <v>266</v>
      </c>
      <c r="BM200" s="136" t="s">
        <v>581</v>
      </c>
    </row>
    <row r="201" spans="2:65" s="1" customFormat="1" ht="29.25" x14ac:dyDescent="0.2">
      <c r="B201" s="28"/>
      <c r="D201" s="138" t="s">
        <v>229</v>
      </c>
      <c r="F201" s="139" t="s">
        <v>448</v>
      </c>
      <c r="I201" s="140"/>
      <c r="L201" s="28"/>
      <c r="M201" s="141"/>
      <c r="T201" s="52"/>
      <c r="AT201" s="13" t="s">
        <v>229</v>
      </c>
      <c r="AU201" s="13" t="s">
        <v>85</v>
      </c>
    </row>
    <row r="202" spans="2:65" s="1" customFormat="1" x14ac:dyDescent="0.2">
      <c r="B202" s="28"/>
      <c r="D202" s="142" t="s">
        <v>231</v>
      </c>
      <c r="F202" s="143" t="s">
        <v>536</v>
      </c>
      <c r="I202" s="140"/>
      <c r="L202" s="28"/>
      <c r="M202" s="163"/>
      <c r="N202" s="164"/>
      <c r="O202" s="164"/>
      <c r="P202" s="164"/>
      <c r="Q202" s="164"/>
      <c r="R202" s="164"/>
      <c r="S202" s="164"/>
      <c r="T202" s="165"/>
      <c r="AT202" s="13" t="s">
        <v>231</v>
      </c>
      <c r="AU202" s="13" t="s">
        <v>85</v>
      </c>
    </row>
    <row r="203" spans="2:65" s="1" customFormat="1" ht="6.95" customHeight="1" x14ac:dyDescent="0.2">
      <c r="B203" s="40"/>
      <c r="C203" s="41"/>
      <c r="D203" s="41"/>
      <c r="E203" s="41"/>
      <c r="F203" s="41"/>
      <c r="G203" s="41"/>
      <c r="H203" s="41"/>
      <c r="I203" s="41"/>
      <c r="J203" s="41"/>
      <c r="K203" s="41"/>
      <c r="L203" s="28"/>
    </row>
  </sheetData>
  <autoFilter ref="C120:K202" xr:uid="{00000000-0009-0000-0000-00001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1100-000000000000}"/>
    <hyperlink ref="F129" r:id="rId2" xr:uid="{00000000-0004-0000-1100-000001000000}"/>
    <hyperlink ref="F132" r:id="rId3" xr:uid="{00000000-0004-0000-1100-000002000000}"/>
    <hyperlink ref="F135" r:id="rId4" xr:uid="{00000000-0004-0000-1100-000003000000}"/>
    <hyperlink ref="F139" r:id="rId5" xr:uid="{00000000-0004-0000-1100-000004000000}"/>
    <hyperlink ref="F143" r:id="rId6" xr:uid="{00000000-0004-0000-1100-000005000000}"/>
    <hyperlink ref="F147" r:id="rId7" xr:uid="{00000000-0004-0000-1100-000006000000}"/>
    <hyperlink ref="F150" r:id="rId8" xr:uid="{00000000-0004-0000-1100-000007000000}"/>
    <hyperlink ref="F153" r:id="rId9" xr:uid="{00000000-0004-0000-1100-000008000000}"/>
    <hyperlink ref="F156" r:id="rId10" xr:uid="{00000000-0004-0000-1100-000009000000}"/>
    <hyperlink ref="F159" r:id="rId11" xr:uid="{00000000-0004-0000-1100-00000A000000}"/>
    <hyperlink ref="F165" r:id="rId12" xr:uid="{00000000-0004-0000-1100-00000B000000}"/>
    <hyperlink ref="F168" r:id="rId13" xr:uid="{00000000-0004-0000-1100-00000C000000}"/>
    <hyperlink ref="F171" r:id="rId14" xr:uid="{00000000-0004-0000-1100-00000D000000}"/>
    <hyperlink ref="F177" r:id="rId15" xr:uid="{00000000-0004-0000-1100-00000E000000}"/>
    <hyperlink ref="F183" r:id="rId16" xr:uid="{00000000-0004-0000-1100-00000F000000}"/>
    <hyperlink ref="F187" r:id="rId17" xr:uid="{00000000-0004-0000-1100-000010000000}"/>
    <hyperlink ref="F190" r:id="rId18" xr:uid="{00000000-0004-0000-1100-000011000000}"/>
    <hyperlink ref="F193" r:id="rId19" xr:uid="{00000000-0004-0000-1100-000012000000}"/>
    <hyperlink ref="F199" r:id="rId20" xr:uid="{00000000-0004-0000-1100-000013000000}"/>
    <hyperlink ref="F202" r:id="rId21" xr:uid="{00000000-0004-0000-11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235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138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1035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ROUND((SUM(BE122:BE234)),  2)</f>
        <v>0</v>
      </c>
      <c r="I33" s="88">
        <v>0.21</v>
      </c>
      <c r="J33" s="87">
        <f>ROUND(((SUM(BE122:BE234))*I33),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ROUND((SUM(BF122:BF234)),  2)</f>
        <v>0</v>
      </c>
      <c r="I34" s="88">
        <v>0.12</v>
      </c>
      <c r="J34" s="87">
        <f>ROUND(((SUM(BF122:BF234))*I34),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ROUND((SUM(BG122:BG234)),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ROUND((SUM(BH122:BH234)),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ROUND((SUM(BI122:BI234)),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305 - Místnost č.305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J127</f>
        <v>0</v>
      </c>
      <c r="L98" s="100"/>
    </row>
    <row r="99" spans="2:12" s="8" customFormat="1" ht="24.95" customHeight="1" x14ac:dyDescent="0.2">
      <c r="B99" s="100"/>
      <c r="D99" s="101" t="s">
        <v>203</v>
      </c>
      <c r="E99" s="102"/>
      <c r="F99" s="102"/>
      <c r="G99" s="102"/>
      <c r="H99" s="102"/>
      <c r="I99" s="102"/>
      <c r="J99" s="103">
        <f>J141</f>
        <v>0</v>
      </c>
      <c r="L99" s="100"/>
    </row>
    <row r="100" spans="2:12" s="8" customFormat="1" ht="24.95" customHeight="1" x14ac:dyDescent="0.2">
      <c r="B100" s="100"/>
      <c r="D100" s="101" t="s">
        <v>204</v>
      </c>
      <c r="E100" s="102"/>
      <c r="F100" s="102"/>
      <c r="G100" s="102"/>
      <c r="H100" s="102"/>
      <c r="I100" s="102"/>
      <c r="J100" s="103">
        <f>J165</f>
        <v>0</v>
      </c>
      <c r="L100" s="100"/>
    </row>
    <row r="101" spans="2:12" s="8" customFormat="1" ht="24.95" customHeight="1" x14ac:dyDescent="0.2">
      <c r="B101" s="100"/>
      <c r="D101" s="101" t="s">
        <v>205</v>
      </c>
      <c r="E101" s="102"/>
      <c r="F101" s="102"/>
      <c r="G101" s="102"/>
      <c r="H101" s="102"/>
      <c r="I101" s="102"/>
      <c r="J101" s="103">
        <f>J205</f>
        <v>0</v>
      </c>
      <c r="L101" s="100"/>
    </row>
    <row r="102" spans="2:12" s="8" customFormat="1" ht="24.95" customHeight="1" x14ac:dyDescent="0.2">
      <c r="B102" s="100"/>
      <c r="D102" s="101" t="s">
        <v>206</v>
      </c>
      <c r="E102" s="102"/>
      <c r="F102" s="102"/>
      <c r="G102" s="102"/>
      <c r="H102" s="102"/>
      <c r="I102" s="102"/>
      <c r="J102" s="103">
        <f>J216</f>
        <v>0</v>
      </c>
      <c r="L102" s="100"/>
    </row>
    <row r="103" spans="2:12" s="1" customFormat="1" ht="21.75" customHeight="1" x14ac:dyDescent="0.2">
      <c r="B103" s="28"/>
      <c r="L103" s="28"/>
    </row>
    <row r="104" spans="2:12" s="1" customFormat="1" ht="6.95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 x14ac:dyDescent="0.2">
      <c r="B109" s="28"/>
      <c r="C109" s="17" t="s">
        <v>207</v>
      </c>
      <c r="L109" s="28"/>
    </row>
    <row r="110" spans="2:12" s="1" customFormat="1" ht="6.95" customHeight="1" x14ac:dyDescent="0.2">
      <c r="B110" s="28"/>
      <c r="L110" s="28"/>
    </row>
    <row r="111" spans="2:12" s="1" customFormat="1" ht="12" customHeight="1" x14ac:dyDescent="0.2">
      <c r="B111" s="28"/>
      <c r="C111" s="23" t="s">
        <v>16</v>
      </c>
      <c r="L111" s="28"/>
    </row>
    <row r="112" spans="2:12" s="1" customFormat="1" ht="26.25" customHeight="1" x14ac:dyDescent="0.2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 x14ac:dyDescent="0.2">
      <c r="B113" s="28"/>
      <c r="C113" s="23" t="s">
        <v>194</v>
      </c>
      <c r="L113" s="28"/>
    </row>
    <row r="114" spans="2:65" s="1" customFormat="1" ht="16.5" customHeight="1" x14ac:dyDescent="0.2">
      <c r="B114" s="28"/>
      <c r="E114" s="170" t="str">
        <f>E9</f>
        <v>305 - Místnost č.305</v>
      </c>
      <c r="F114" s="205"/>
      <c r="G114" s="205"/>
      <c r="H114" s="205"/>
      <c r="L114" s="28"/>
    </row>
    <row r="115" spans="2:65" s="1" customFormat="1" ht="6.95" customHeight="1" x14ac:dyDescent="0.2">
      <c r="B115" s="28"/>
      <c r="L115" s="28"/>
    </row>
    <row r="116" spans="2:65" s="1" customFormat="1" ht="12" customHeight="1" x14ac:dyDescent="0.2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 x14ac:dyDescent="0.2">
      <c r="B117" s="28"/>
      <c r="L117" s="28"/>
    </row>
    <row r="118" spans="2:65" s="1" customFormat="1" ht="15.2" customHeight="1" x14ac:dyDescent="0.2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 x14ac:dyDescent="0.2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 x14ac:dyDescent="0.2">
      <c r="B120" s="28"/>
      <c r="L120" s="28"/>
    </row>
    <row r="121" spans="2:65" s="9" customFormat="1" ht="29.25" customHeight="1" x14ac:dyDescent="0.2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 x14ac:dyDescent="0.25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P123+P127+P141+P165+P205+P216</f>
        <v>0</v>
      </c>
      <c r="Q122" s="49"/>
      <c r="R122" s="110">
        <f>R123+R127+R141+R165+R205+R216</f>
        <v>0.12505173999999999</v>
      </c>
      <c r="S122" s="49"/>
      <c r="T122" s="111">
        <f>T123+T127+T141+T165+T205+T216</f>
        <v>5.12395E-2</v>
      </c>
      <c r="AT122" s="13" t="s">
        <v>76</v>
      </c>
      <c r="AU122" s="13" t="s">
        <v>200</v>
      </c>
      <c r="BK122" s="112">
        <f>BK123+BK127+BK141+BK165+BK205+BK216</f>
        <v>0</v>
      </c>
    </row>
    <row r="123" spans="2:65" s="10" customFormat="1" ht="25.9" customHeight="1" x14ac:dyDescent="0.2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SUM(P124:P126)</f>
        <v>0</v>
      </c>
      <c r="R123" s="119">
        <f>SUM(R124:R126)</f>
        <v>1.8120000000000001E-4</v>
      </c>
      <c r="T123" s="120">
        <f>SUM(T124:T126)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SUM(BK124:BK126)</f>
        <v>0</v>
      </c>
    </row>
    <row r="124" spans="2:65" s="1" customFormat="1" ht="24.2" customHeight="1" x14ac:dyDescent="0.2">
      <c r="B124" s="123"/>
      <c r="C124" s="124" t="s">
        <v>85</v>
      </c>
      <c r="D124" s="124" t="s">
        <v>223</v>
      </c>
      <c r="E124" s="125" t="s">
        <v>224</v>
      </c>
      <c r="F124" s="126" t="s">
        <v>225</v>
      </c>
      <c r="G124" s="127" t="s">
        <v>226</v>
      </c>
      <c r="H124" s="128">
        <v>4.53</v>
      </c>
      <c r="I124" s="129"/>
      <c r="J124" s="130">
        <f>ROUND(I124*H124,2)</f>
        <v>0</v>
      </c>
      <c r="K124" s="131"/>
      <c r="L124" s="28"/>
      <c r="M124" s="132" t="s">
        <v>1</v>
      </c>
      <c r="N124" s="133" t="s">
        <v>42</v>
      </c>
      <c r="P124" s="134">
        <f>O124*H124</f>
        <v>0</v>
      </c>
      <c r="Q124" s="134">
        <v>4.0000000000000003E-5</v>
      </c>
      <c r="R124" s="134">
        <f>Q124*H124</f>
        <v>1.8120000000000001E-4</v>
      </c>
      <c r="S124" s="134">
        <v>0</v>
      </c>
      <c r="T124" s="135">
        <f>S124*H124</f>
        <v>0</v>
      </c>
      <c r="AR124" s="136" t="s">
        <v>227</v>
      </c>
      <c r="AT124" s="136" t="s">
        <v>223</v>
      </c>
      <c r="AU124" s="136" t="s">
        <v>85</v>
      </c>
      <c r="AY124" s="13" t="s">
        <v>222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3" t="s">
        <v>85</v>
      </c>
      <c r="BK124" s="137">
        <f>ROUND(I124*H124,2)</f>
        <v>0</v>
      </c>
      <c r="BL124" s="13" t="s">
        <v>227</v>
      </c>
      <c r="BM124" s="136" t="s">
        <v>1036</v>
      </c>
    </row>
    <row r="125" spans="2:65" s="1" customFormat="1" ht="19.5" x14ac:dyDescent="0.2">
      <c r="B125" s="28"/>
      <c r="D125" s="138" t="s">
        <v>229</v>
      </c>
      <c r="F125" s="139" t="s">
        <v>230</v>
      </c>
      <c r="I125" s="140"/>
      <c r="L125" s="28"/>
      <c r="M125" s="141"/>
      <c r="T125" s="52"/>
      <c r="AT125" s="13" t="s">
        <v>229</v>
      </c>
      <c r="AU125" s="13" t="s">
        <v>85</v>
      </c>
    </row>
    <row r="126" spans="2:65" s="1" customFormat="1" x14ac:dyDescent="0.2">
      <c r="B126" s="28"/>
      <c r="D126" s="142" t="s">
        <v>231</v>
      </c>
      <c r="F126" s="143" t="s">
        <v>232</v>
      </c>
      <c r="I126" s="140"/>
      <c r="L126" s="28"/>
      <c r="M126" s="141"/>
      <c r="T126" s="52"/>
      <c r="AT126" s="13" t="s">
        <v>231</v>
      </c>
      <c r="AU126" s="13" t="s">
        <v>85</v>
      </c>
    </row>
    <row r="127" spans="2:65" s="10" customFormat="1" ht="25.9" customHeight="1" x14ac:dyDescent="0.2">
      <c r="B127" s="113"/>
      <c r="D127" s="114" t="s">
        <v>76</v>
      </c>
      <c r="E127" s="115" t="s">
        <v>233</v>
      </c>
      <c r="F127" s="115" t="s">
        <v>234</v>
      </c>
      <c r="I127" s="116"/>
      <c r="J127" s="117">
        <f>BK127</f>
        <v>0</v>
      </c>
      <c r="L127" s="113"/>
      <c r="M127" s="118"/>
      <c r="P127" s="119">
        <f>SUM(P128:P140)</f>
        <v>0</v>
      </c>
      <c r="R127" s="119">
        <f>SUM(R128:R140)</f>
        <v>0</v>
      </c>
      <c r="T127" s="120">
        <f>SUM(T128:T140)</f>
        <v>0</v>
      </c>
      <c r="AR127" s="114" t="s">
        <v>85</v>
      </c>
      <c r="AT127" s="121" t="s">
        <v>76</v>
      </c>
      <c r="AU127" s="121" t="s">
        <v>77</v>
      </c>
      <c r="AY127" s="114" t="s">
        <v>222</v>
      </c>
      <c r="BK127" s="122">
        <f>SUM(BK128:BK140)</f>
        <v>0</v>
      </c>
    </row>
    <row r="128" spans="2:65" s="1" customFormat="1" ht="24.2" customHeight="1" x14ac:dyDescent="0.2">
      <c r="B128" s="123"/>
      <c r="C128" s="124" t="s">
        <v>87</v>
      </c>
      <c r="D128" s="124" t="s">
        <v>223</v>
      </c>
      <c r="E128" s="125" t="s">
        <v>235</v>
      </c>
      <c r="F128" s="126" t="s">
        <v>236</v>
      </c>
      <c r="G128" s="127" t="s">
        <v>237</v>
      </c>
      <c r="H128" s="128">
        <v>5.0999999999999997E-2</v>
      </c>
      <c r="I128" s="129"/>
      <c r="J128" s="130">
        <f>ROUND(I128*H128,2)</f>
        <v>0</v>
      </c>
      <c r="K128" s="131"/>
      <c r="L128" s="28"/>
      <c r="M128" s="132" t="s">
        <v>1</v>
      </c>
      <c r="N128" s="133" t="s">
        <v>42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227</v>
      </c>
      <c r="AT128" s="136" t="s">
        <v>223</v>
      </c>
      <c r="AU128" s="136" t="s">
        <v>85</v>
      </c>
      <c r="AY128" s="13" t="s">
        <v>222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85</v>
      </c>
      <c r="BK128" s="137">
        <f>ROUND(I128*H128,2)</f>
        <v>0</v>
      </c>
      <c r="BL128" s="13" t="s">
        <v>227</v>
      </c>
      <c r="BM128" s="136" t="s">
        <v>584</v>
      </c>
    </row>
    <row r="129" spans="2:65" s="1" customFormat="1" ht="19.5" x14ac:dyDescent="0.2">
      <c r="B129" s="28"/>
      <c r="D129" s="138" t="s">
        <v>229</v>
      </c>
      <c r="F129" s="139" t="s">
        <v>239</v>
      </c>
      <c r="I129" s="140"/>
      <c r="L129" s="28"/>
      <c r="M129" s="141"/>
      <c r="T129" s="52"/>
      <c r="AT129" s="13" t="s">
        <v>229</v>
      </c>
      <c r="AU129" s="13" t="s">
        <v>85</v>
      </c>
    </row>
    <row r="130" spans="2:65" s="1" customFormat="1" x14ac:dyDescent="0.2">
      <c r="B130" s="28"/>
      <c r="D130" s="142" t="s">
        <v>231</v>
      </c>
      <c r="F130" s="143" t="s">
        <v>460</v>
      </c>
      <c r="I130" s="140"/>
      <c r="L130" s="28"/>
      <c r="M130" s="141"/>
      <c r="T130" s="52"/>
      <c r="AT130" s="13" t="s">
        <v>231</v>
      </c>
      <c r="AU130" s="13" t="s">
        <v>85</v>
      </c>
    </row>
    <row r="131" spans="2:65" s="1" customFormat="1" ht="24.2" customHeight="1" x14ac:dyDescent="0.2">
      <c r="B131" s="123"/>
      <c r="C131" s="124" t="s">
        <v>241</v>
      </c>
      <c r="D131" s="124" t="s">
        <v>223</v>
      </c>
      <c r="E131" s="125" t="s">
        <v>242</v>
      </c>
      <c r="F131" s="126" t="s">
        <v>243</v>
      </c>
      <c r="G131" s="127" t="s">
        <v>237</v>
      </c>
      <c r="H131" s="128">
        <v>5.0999999999999997E-2</v>
      </c>
      <c r="I131" s="129"/>
      <c r="J131" s="130">
        <f>ROUND(I131*H131,2)</f>
        <v>0</v>
      </c>
      <c r="K131" s="131"/>
      <c r="L131" s="28"/>
      <c r="M131" s="132" t="s">
        <v>1</v>
      </c>
      <c r="N131" s="133" t="s">
        <v>42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227</v>
      </c>
      <c r="AT131" s="136" t="s">
        <v>223</v>
      </c>
      <c r="AU131" s="136" t="s">
        <v>85</v>
      </c>
      <c r="AY131" s="13" t="s">
        <v>222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85</v>
      </c>
      <c r="BK131" s="137">
        <f>ROUND(I131*H131,2)</f>
        <v>0</v>
      </c>
      <c r="BL131" s="13" t="s">
        <v>227</v>
      </c>
      <c r="BM131" s="136" t="s">
        <v>585</v>
      </c>
    </row>
    <row r="132" spans="2:65" s="1" customFormat="1" ht="19.5" x14ac:dyDescent="0.2">
      <c r="B132" s="28"/>
      <c r="D132" s="138" t="s">
        <v>229</v>
      </c>
      <c r="F132" s="139" t="s">
        <v>245</v>
      </c>
      <c r="I132" s="140"/>
      <c r="L132" s="28"/>
      <c r="M132" s="141"/>
      <c r="T132" s="52"/>
      <c r="AT132" s="13" t="s">
        <v>229</v>
      </c>
      <c r="AU132" s="13" t="s">
        <v>85</v>
      </c>
    </row>
    <row r="133" spans="2:65" s="1" customFormat="1" x14ac:dyDescent="0.2">
      <c r="B133" s="28"/>
      <c r="D133" s="142" t="s">
        <v>231</v>
      </c>
      <c r="F133" s="143" t="s">
        <v>462</v>
      </c>
      <c r="I133" s="140"/>
      <c r="L133" s="28"/>
      <c r="M133" s="141"/>
      <c r="T133" s="52"/>
      <c r="AT133" s="13" t="s">
        <v>231</v>
      </c>
      <c r="AU133" s="13" t="s">
        <v>85</v>
      </c>
    </row>
    <row r="134" spans="2:65" s="1" customFormat="1" ht="24.2" customHeight="1" x14ac:dyDescent="0.2">
      <c r="B134" s="123"/>
      <c r="C134" s="124" t="s">
        <v>227</v>
      </c>
      <c r="D134" s="124" t="s">
        <v>223</v>
      </c>
      <c r="E134" s="125" t="s">
        <v>247</v>
      </c>
      <c r="F134" s="126" t="s">
        <v>248</v>
      </c>
      <c r="G134" s="127" t="s">
        <v>237</v>
      </c>
      <c r="H134" s="128">
        <v>0.71399999999999997</v>
      </c>
      <c r="I134" s="129"/>
      <c r="J134" s="130">
        <f>ROUND(I134*H134,2)</f>
        <v>0</v>
      </c>
      <c r="K134" s="131"/>
      <c r="L134" s="28"/>
      <c r="M134" s="132" t="s">
        <v>1</v>
      </c>
      <c r="N134" s="133" t="s">
        <v>42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227</v>
      </c>
      <c r="AT134" s="136" t="s">
        <v>223</v>
      </c>
      <c r="AU134" s="136" t="s">
        <v>85</v>
      </c>
      <c r="AY134" s="13" t="s">
        <v>222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85</v>
      </c>
      <c r="BK134" s="137">
        <f>ROUND(I134*H134,2)</f>
        <v>0</v>
      </c>
      <c r="BL134" s="13" t="s">
        <v>227</v>
      </c>
      <c r="BM134" s="136" t="s">
        <v>586</v>
      </c>
    </row>
    <row r="135" spans="2:65" s="1" customFormat="1" ht="29.25" x14ac:dyDescent="0.2">
      <c r="B135" s="28"/>
      <c r="D135" s="138" t="s">
        <v>229</v>
      </c>
      <c r="F135" s="139" t="s">
        <v>250</v>
      </c>
      <c r="I135" s="140"/>
      <c r="L135" s="28"/>
      <c r="M135" s="141"/>
      <c r="T135" s="52"/>
      <c r="AT135" s="13" t="s">
        <v>229</v>
      </c>
      <c r="AU135" s="13" t="s">
        <v>85</v>
      </c>
    </row>
    <row r="136" spans="2:65" s="1" customFormat="1" x14ac:dyDescent="0.2">
      <c r="B136" s="28"/>
      <c r="D136" s="142" t="s">
        <v>231</v>
      </c>
      <c r="F136" s="143" t="s">
        <v>464</v>
      </c>
      <c r="I136" s="140"/>
      <c r="L136" s="28"/>
      <c r="M136" s="141"/>
      <c r="T136" s="52"/>
      <c r="AT136" s="13" t="s">
        <v>231</v>
      </c>
      <c r="AU136" s="13" t="s">
        <v>85</v>
      </c>
    </row>
    <row r="137" spans="2:65" s="11" customFormat="1" x14ac:dyDescent="0.2">
      <c r="B137" s="144"/>
      <c r="D137" s="138" t="s">
        <v>252</v>
      </c>
      <c r="F137" s="145" t="s">
        <v>587</v>
      </c>
      <c r="H137" s="146">
        <v>0.71399999999999997</v>
      </c>
      <c r="I137" s="147"/>
      <c r="L137" s="144"/>
      <c r="M137" s="148"/>
      <c r="T137" s="149"/>
      <c r="AT137" s="150" t="s">
        <v>252</v>
      </c>
      <c r="AU137" s="150" t="s">
        <v>85</v>
      </c>
      <c r="AV137" s="11" t="s">
        <v>87</v>
      </c>
      <c r="AW137" s="11" t="s">
        <v>3</v>
      </c>
      <c r="AX137" s="11" t="s">
        <v>85</v>
      </c>
      <c r="AY137" s="150" t="s">
        <v>222</v>
      </c>
    </row>
    <row r="138" spans="2:65" s="1" customFormat="1" ht="37.9" customHeight="1" x14ac:dyDescent="0.2">
      <c r="B138" s="123"/>
      <c r="C138" s="124" t="s">
        <v>254</v>
      </c>
      <c r="D138" s="124" t="s">
        <v>223</v>
      </c>
      <c r="E138" s="125" t="s">
        <v>255</v>
      </c>
      <c r="F138" s="126" t="s">
        <v>256</v>
      </c>
      <c r="G138" s="127" t="s">
        <v>237</v>
      </c>
      <c r="H138" s="128">
        <v>5.0999999999999997E-2</v>
      </c>
      <c r="I138" s="129"/>
      <c r="J138" s="130">
        <f>ROUND(I138*H138,2)</f>
        <v>0</v>
      </c>
      <c r="K138" s="131"/>
      <c r="L138" s="28"/>
      <c r="M138" s="132" t="s">
        <v>1</v>
      </c>
      <c r="N138" s="133" t="s">
        <v>42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227</v>
      </c>
      <c r="AT138" s="136" t="s">
        <v>223</v>
      </c>
      <c r="AU138" s="136" t="s">
        <v>85</v>
      </c>
      <c r="AY138" s="13" t="s">
        <v>222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85</v>
      </c>
      <c r="BK138" s="137">
        <f>ROUND(I138*H138,2)</f>
        <v>0</v>
      </c>
      <c r="BL138" s="13" t="s">
        <v>227</v>
      </c>
      <c r="BM138" s="136" t="s">
        <v>588</v>
      </c>
    </row>
    <row r="139" spans="2:65" s="1" customFormat="1" ht="29.25" x14ac:dyDescent="0.2">
      <c r="B139" s="28"/>
      <c r="D139" s="138" t="s">
        <v>229</v>
      </c>
      <c r="F139" s="139" t="s">
        <v>258</v>
      </c>
      <c r="I139" s="140"/>
      <c r="L139" s="28"/>
      <c r="M139" s="141"/>
      <c r="T139" s="52"/>
      <c r="AT139" s="13" t="s">
        <v>229</v>
      </c>
      <c r="AU139" s="13" t="s">
        <v>85</v>
      </c>
    </row>
    <row r="140" spans="2:65" s="1" customFormat="1" x14ac:dyDescent="0.2">
      <c r="B140" s="28"/>
      <c r="D140" s="142" t="s">
        <v>231</v>
      </c>
      <c r="F140" s="143" t="s">
        <v>467</v>
      </c>
      <c r="I140" s="140"/>
      <c r="L140" s="28"/>
      <c r="M140" s="141"/>
      <c r="T140" s="52"/>
      <c r="AT140" s="13" t="s">
        <v>231</v>
      </c>
      <c r="AU140" s="13" t="s">
        <v>85</v>
      </c>
    </row>
    <row r="141" spans="2:65" s="10" customFormat="1" ht="25.9" customHeight="1" x14ac:dyDescent="0.2">
      <c r="B141" s="113"/>
      <c r="D141" s="114" t="s">
        <v>76</v>
      </c>
      <c r="E141" s="115" t="s">
        <v>260</v>
      </c>
      <c r="F141" s="115" t="s">
        <v>261</v>
      </c>
      <c r="I141" s="116"/>
      <c r="J141" s="117">
        <f>BK141</f>
        <v>0</v>
      </c>
      <c r="L141" s="113"/>
      <c r="M141" s="118"/>
      <c r="P141" s="119">
        <f>SUM(P142:P164)</f>
        <v>0</v>
      </c>
      <c r="R141" s="119">
        <f>SUM(R142:R164)</f>
        <v>2.3000000000000003E-2</v>
      </c>
      <c r="T141" s="120">
        <f>SUM(T142:T164)</f>
        <v>2.5000000000000001E-2</v>
      </c>
      <c r="AR141" s="114" t="s">
        <v>87</v>
      </c>
      <c r="AT141" s="121" t="s">
        <v>76</v>
      </c>
      <c r="AU141" s="121" t="s">
        <v>77</v>
      </c>
      <c r="AY141" s="114" t="s">
        <v>222</v>
      </c>
      <c r="BK141" s="122">
        <f>SUM(BK142:BK164)</f>
        <v>0</v>
      </c>
    </row>
    <row r="142" spans="2:65" s="1" customFormat="1" ht="16.5" customHeight="1" x14ac:dyDescent="0.2">
      <c r="B142" s="123"/>
      <c r="C142" s="124" t="s">
        <v>262</v>
      </c>
      <c r="D142" s="124" t="s">
        <v>223</v>
      </c>
      <c r="E142" s="125" t="s">
        <v>263</v>
      </c>
      <c r="F142" s="126" t="s">
        <v>264</v>
      </c>
      <c r="G142" s="127" t="s">
        <v>265</v>
      </c>
      <c r="H142" s="128">
        <v>1</v>
      </c>
      <c r="I142" s="129"/>
      <c r="J142" s="130">
        <f>ROUND(I142*H142,2)</f>
        <v>0</v>
      </c>
      <c r="K142" s="131"/>
      <c r="L142" s="28"/>
      <c r="M142" s="132" t="s">
        <v>1</v>
      </c>
      <c r="N142" s="133" t="s">
        <v>42</v>
      </c>
      <c r="P142" s="134">
        <f>O142*H142</f>
        <v>0</v>
      </c>
      <c r="Q142" s="134">
        <v>0</v>
      </c>
      <c r="R142" s="134">
        <f>Q142*H142</f>
        <v>0</v>
      </c>
      <c r="S142" s="134">
        <v>1E-3</v>
      </c>
      <c r="T142" s="135">
        <f>S142*H142</f>
        <v>1E-3</v>
      </c>
      <c r="AR142" s="136" t="s">
        <v>266</v>
      </c>
      <c r="AT142" s="136" t="s">
        <v>223</v>
      </c>
      <c r="AU142" s="136" t="s">
        <v>85</v>
      </c>
      <c r="AY142" s="13" t="s">
        <v>222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3" t="s">
        <v>85</v>
      </c>
      <c r="BK142" s="137">
        <f>ROUND(I142*H142,2)</f>
        <v>0</v>
      </c>
      <c r="BL142" s="13" t="s">
        <v>266</v>
      </c>
      <c r="BM142" s="136" t="s">
        <v>589</v>
      </c>
    </row>
    <row r="143" spans="2:65" s="1" customFormat="1" ht="19.5" x14ac:dyDescent="0.2">
      <c r="B143" s="28"/>
      <c r="D143" s="138" t="s">
        <v>229</v>
      </c>
      <c r="F143" s="139" t="s">
        <v>268</v>
      </c>
      <c r="I143" s="140"/>
      <c r="L143" s="28"/>
      <c r="M143" s="141"/>
      <c r="T143" s="52"/>
      <c r="AT143" s="13" t="s">
        <v>229</v>
      </c>
      <c r="AU143" s="13" t="s">
        <v>85</v>
      </c>
    </row>
    <row r="144" spans="2:65" s="1" customFormat="1" x14ac:dyDescent="0.2">
      <c r="B144" s="28"/>
      <c r="D144" s="142" t="s">
        <v>231</v>
      </c>
      <c r="F144" s="143" t="s">
        <v>500</v>
      </c>
      <c r="I144" s="140"/>
      <c r="L144" s="28"/>
      <c r="M144" s="141"/>
      <c r="T144" s="52"/>
      <c r="AT144" s="13" t="s">
        <v>231</v>
      </c>
      <c r="AU144" s="13" t="s">
        <v>85</v>
      </c>
    </row>
    <row r="145" spans="2:65" s="1" customFormat="1" ht="24.2" customHeight="1" x14ac:dyDescent="0.2">
      <c r="B145" s="123"/>
      <c r="C145" s="124" t="s">
        <v>270</v>
      </c>
      <c r="D145" s="124" t="s">
        <v>223</v>
      </c>
      <c r="E145" s="125" t="s">
        <v>271</v>
      </c>
      <c r="F145" s="126" t="s">
        <v>272</v>
      </c>
      <c r="G145" s="127" t="s">
        <v>265</v>
      </c>
      <c r="H145" s="128">
        <v>1</v>
      </c>
      <c r="I145" s="129"/>
      <c r="J145" s="130">
        <f>ROUND(I145*H145,2)</f>
        <v>0</v>
      </c>
      <c r="K145" s="131"/>
      <c r="L145" s="28"/>
      <c r="M145" s="132" t="s">
        <v>1</v>
      </c>
      <c r="N145" s="133" t="s">
        <v>42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266</v>
      </c>
      <c r="AT145" s="136" t="s">
        <v>223</v>
      </c>
      <c r="AU145" s="136" t="s">
        <v>85</v>
      </c>
      <c r="AY145" s="13" t="s">
        <v>222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3" t="s">
        <v>85</v>
      </c>
      <c r="BK145" s="137">
        <f>ROUND(I145*H145,2)</f>
        <v>0</v>
      </c>
      <c r="BL145" s="13" t="s">
        <v>266</v>
      </c>
      <c r="BM145" s="136" t="s">
        <v>590</v>
      </c>
    </row>
    <row r="146" spans="2:65" s="1" customFormat="1" ht="19.5" x14ac:dyDescent="0.2">
      <c r="B146" s="28"/>
      <c r="D146" s="138" t="s">
        <v>229</v>
      </c>
      <c r="F146" s="139" t="s">
        <v>274</v>
      </c>
      <c r="I146" s="140"/>
      <c r="L146" s="28"/>
      <c r="M146" s="141"/>
      <c r="T146" s="52"/>
      <c r="AT146" s="13" t="s">
        <v>229</v>
      </c>
      <c r="AU146" s="13" t="s">
        <v>85</v>
      </c>
    </row>
    <row r="147" spans="2:65" s="1" customFormat="1" x14ac:dyDescent="0.2">
      <c r="B147" s="28"/>
      <c r="D147" s="142" t="s">
        <v>231</v>
      </c>
      <c r="F147" s="143" t="s">
        <v>591</v>
      </c>
      <c r="I147" s="140"/>
      <c r="L147" s="28"/>
      <c r="M147" s="141"/>
      <c r="T147" s="52"/>
      <c r="AT147" s="13" t="s">
        <v>231</v>
      </c>
      <c r="AU147" s="13" t="s">
        <v>85</v>
      </c>
    </row>
    <row r="148" spans="2:65" s="1" customFormat="1" ht="33" customHeight="1" x14ac:dyDescent="0.2">
      <c r="B148" s="123"/>
      <c r="C148" s="151" t="s">
        <v>276</v>
      </c>
      <c r="D148" s="151" t="s">
        <v>277</v>
      </c>
      <c r="E148" s="152" t="s">
        <v>278</v>
      </c>
      <c r="F148" s="153" t="s">
        <v>279</v>
      </c>
      <c r="G148" s="154" t="s">
        <v>265</v>
      </c>
      <c r="H148" s="155">
        <v>1</v>
      </c>
      <c r="I148" s="156"/>
      <c r="J148" s="157">
        <f>ROUND(I148*H148,2)</f>
        <v>0</v>
      </c>
      <c r="K148" s="158"/>
      <c r="L148" s="159"/>
      <c r="M148" s="160" t="s">
        <v>1</v>
      </c>
      <c r="N148" s="161" t="s">
        <v>42</v>
      </c>
      <c r="P148" s="134">
        <f>O148*H148</f>
        <v>0</v>
      </c>
      <c r="Q148" s="134">
        <v>2.0500000000000001E-2</v>
      </c>
      <c r="R148" s="134">
        <f>Q148*H148</f>
        <v>2.0500000000000001E-2</v>
      </c>
      <c r="S148" s="134">
        <v>0</v>
      </c>
      <c r="T148" s="135">
        <f>S148*H148</f>
        <v>0</v>
      </c>
      <c r="AR148" s="136" t="s">
        <v>280</v>
      </c>
      <c r="AT148" s="136" t="s">
        <v>277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266</v>
      </c>
      <c r="BM148" s="136" t="s">
        <v>592</v>
      </c>
    </row>
    <row r="149" spans="2:65" s="1" customFormat="1" ht="19.5" x14ac:dyDescent="0.2">
      <c r="B149" s="28"/>
      <c r="D149" s="138" t="s">
        <v>229</v>
      </c>
      <c r="F149" s="139" t="s">
        <v>279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ht="16.5" customHeight="1" x14ac:dyDescent="0.2">
      <c r="B150" s="123"/>
      <c r="C150" s="124" t="s">
        <v>220</v>
      </c>
      <c r="D150" s="124" t="s">
        <v>223</v>
      </c>
      <c r="E150" s="125" t="s">
        <v>282</v>
      </c>
      <c r="F150" s="126" t="s">
        <v>283</v>
      </c>
      <c r="G150" s="127" t="s">
        <v>265</v>
      </c>
      <c r="H150" s="128">
        <v>1</v>
      </c>
      <c r="I150" s="129"/>
      <c r="J150" s="130">
        <f>ROUND(I150*H150,2)</f>
        <v>0</v>
      </c>
      <c r="K150" s="131"/>
      <c r="L150" s="28"/>
      <c r="M150" s="132" t="s">
        <v>1</v>
      </c>
      <c r="N150" s="133" t="s">
        <v>42</v>
      </c>
      <c r="P150" s="134">
        <f>O150*H150</f>
        <v>0</v>
      </c>
      <c r="Q150" s="134">
        <v>0</v>
      </c>
      <c r="R150" s="134">
        <f>Q150*H150</f>
        <v>0</v>
      </c>
      <c r="S150" s="134">
        <v>0</v>
      </c>
      <c r="T150" s="135">
        <f>S150*H150</f>
        <v>0</v>
      </c>
      <c r="AR150" s="136" t="s">
        <v>266</v>
      </c>
      <c r="AT150" s="136" t="s">
        <v>223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1037</v>
      </c>
    </row>
    <row r="151" spans="2:65" s="1" customFormat="1" x14ac:dyDescent="0.2">
      <c r="B151" s="28"/>
      <c r="D151" s="138" t="s">
        <v>229</v>
      </c>
      <c r="F151" s="139" t="s">
        <v>285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" customFormat="1" x14ac:dyDescent="0.2">
      <c r="B152" s="28"/>
      <c r="D152" s="142" t="s">
        <v>231</v>
      </c>
      <c r="F152" s="143" t="s">
        <v>286</v>
      </c>
      <c r="I152" s="140"/>
      <c r="L152" s="28"/>
      <c r="M152" s="141"/>
      <c r="T152" s="52"/>
      <c r="AT152" s="13" t="s">
        <v>231</v>
      </c>
      <c r="AU152" s="13" t="s">
        <v>85</v>
      </c>
    </row>
    <row r="153" spans="2:65" s="1" customFormat="1" ht="16.5" customHeight="1" x14ac:dyDescent="0.2">
      <c r="B153" s="123"/>
      <c r="C153" s="151" t="s">
        <v>287</v>
      </c>
      <c r="D153" s="151" t="s">
        <v>277</v>
      </c>
      <c r="E153" s="152" t="s">
        <v>288</v>
      </c>
      <c r="F153" s="153" t="s">
        <v>289</v>
      </c>
      <c r="G153" s="154" t="s">
        <v>265</v>
      </c>
      <c r="H153" s="155">
        <v>1</v>
      </c>
      <c r="I153" s="156"/>
      <c r="J153" s="157">
        <f>ROUND(I153*H153,2)</f>
        <v>0</v>
      </c>
      <c r="K153" s="158"/>
      <c r="L153" s="159"/>
      <c r="M153" s="160" t="s">
        <v>1</v>
      </c>
      <c r="N153" s="161" t="s">
        <v>42</v>
      </c>
      <c r="P153" s="134">
        <f>O153*H153</f>
        <v>0</v>
      </c>
      <c r="Q153" s="134">
        <v>1.4999999999999999E-4</v>
      </c>
      <c r="R153" s="134">
        <f>Q153*H153</f>
        <v>1.4999999999999999E-4</v>
      </c>
      <c r="S153" s="134">
        <v>0</v>
      </c>
      <c r="T153" s="135">
        <f>S153*H153</f>
        <v>0</v>
      </c>
      <c r="AR153" s="136" t="s">
        <v>280</v>
      </c>
      <c r="AT153" s="136" t="s">
        <v>277</v>
      </c>
      <c r="AU153" s="136" t="s">
        <v>85</v>
      </c>
      <c r="AY153" s="13" t="s">
        <v>222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85</v>
      </c>
      <c r="BK153" s="137">
        <f>ROUND(I153*H153,2)</f>
        <v>0</v>
      </c>
      <c r="BL153" s="13" t="s">
        <v>266</v>
      </c>
      <c r="BM153" s="136" t="s">
        <v>1038</v>
      </c>
    </row>
    <row r="154" spans="2:65" s="1" customFormat="1" x14ac:dyDescent="0.2">
      <c r="B154" s="28"/>
      <c r="D154" s="138" t="s">
        <v>229</v>
      </c>
      <c r="F154" s="139" t="s">
        <v>289</v>
      </c>
      <c r="I154" s="140"/>
      <c r="L154" s="28"/>
      <c r="M154" s="141"/>
      <c r="T154" s="52"/>
      <c r="AT154" s="13" t="s">
        <v>229</v>
      </c>
      <c r="AU154" s="13" t="s">
        <v>85</v>
      </c>
    </row>
    <row r="155" spans="2:65" s="1" customFormat="1" ht="16.5" customHeight="1" x14ac:dyDescent="0.2">
      <c r="B155" s="123"/>
      <c r="C155" s="151" t="s">
        <v>291</v>
      </c>
      <c r="D155" s="151" t="s">
        <v>277</v>
      </c>
      <c r="E155" s="152" t="s">
        <v>292</v>
      </c>
      <c r="F155" s="153" t="s">
        <v>293</v>
      </c>
      <c r="G155" s="154" t="s">
        <v>265</v>
      </c>
      <c r="H155" s="155">
        <v>1</v>
      </c>
      <c r="I155" s="156"/>
      <c r="J155" s="157">
        <f>ROUND(I155*H155,2)</f>
        <v>0</v>
      </c>
      <c r="K155" s="158"/>
      <c r="L155" s="159"/>
      <c r="M155" s="160" t="s">
        <v>1</v>
      </c>
      <c r="N155" s="161" t="s">
        <v>42</v>
      </c>
      <c r="P155" s="134">
        <f>O155*H155</f>
        <v>0</v>
      </c>
      <c r="Q155" s="134">
        <v>1.4999999999999999E-4</v>
      </c>
      <c r="R155" s="134">
        <f>Q155*H155</f>
        <v>1.4999999999999999E-4</v>
      </c>
      <c r="S155" s="134">
        <v>0</v>
      </c>
      <c r="T155" s="135">
        <f>S155*H155</f>
        <v>0</v>
      </c>
      <c r="AR155" s="136" t="s">
        <v>280</v>
      </c>
      <c r="AT155" s="136" t="s">
        <v>277</v>
      </c>
      <c r="AU155" s="136" t="s">
        <v>85</v>
      </c>
      <c r="AY155" s="13" t="s">
        <v>222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85</v>
      </c>
      <c r="BK155" s="137">
        <f>ROUND(I155*H155,2)</f>
        <v>0</v>
      </c>
      <c r="BL155" s="13" t="s">
        <v>266</v>
      </c>
      <c r="BM155" s="136" t="s">
        <v>1039</v>
      </c>
    </row>
    <row r="156" spans="2:65" s="1" customFormat="1" x14ac:dyDescent="0.2">
      <c r="B156" s="28"/>
      <c r="D156" s="138" t="s">
        <v>229</v>
      </c>
      <c r="F156" s="139" t="s">
        <v>293</v>
      </c>
      <c r="I156" s="140"/>
      <c r="L156" s="28"/>
      <c r="M156" s="141"/>
      <c r="T156" s="52"/>
      <c r="AT156" s="13" t="s">
        <v>229</v>
      </c>
      <c r="AU156" s="13" t="s">
        <v>85</v>
      </c>
    </row>
    <row r="157" spans="2:65" s="1" customFormat="1" ht="21.75" customHeight="1" x14ac:dyDescent="0.2">
      <c r="B157" s="123"/>
      <c r="C157" s="124" t="s">
        <v>8</v>
      </c>
      <c r="D157" s="124" t="s">
        <v>223</v>
      </c>
      <c r="E157" s="125" t="s">
        <v>295</v>
      </c>
      <c r="F157" s="126" t="s">
        <v>296</v>
      </c>
      <c r="G157" s="127" t="s">
        <v>265</v>
      </c>
      <c r="H157" s="128">
        <v>1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0</v>
      </c>
      <c r="R157" s="134">
        <f>Q157*H157</f>
        <v>0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1040</v>
      </c>
    </row>
    <row r="158" spans="2:65" s="1" customFormat="1" ht="19.5" x14ac:dyDescent="0.2">
      <c r="B158" s="28"/>
      <c r="D158" s="138" t="s">
        <v>229</v>
      </c>
      <c r="F158" s="139" t="s">
        <v>298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299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16.5" customHeight="1" x14ac:dyDescent="0.2">
      <c r="B160" s="123"/>
      <c r="C160" s="151" t="s">
        <v>300</v>
      </c>
      <c r="D160" s="151" t="s">
        <v>277</v>
      </c>
      <c r="E160" s="152" t="s">
        <v>301</v>
      </c>
      <c r="F160" s="153" t="s">
        <v>302</v>
      </c>
      <c r="G160" s="154" t="s">
        <v>265</v>
      </c>
      <c r="H160" s="155">
        <v>1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2.2000000000000001E-3</v>
      </c>
      <c r="R160" s="134">
        <f>Q160*H160</f>
        <v>2.2000000000000001E-3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1041</v>
      </c>
    </row>
    <row r="161" spans="2:65" s="1" customFormat="1" x14ac:dyDescent="0.2">
      <c r="B161" s="28"/>
      <c r="D161" s="138" t="s">
        <v>229</v>
      </c>
      <c r="F161" s="139" t="s">
        <v>302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" customFormat="1" ht="24.2" customHeight="1" x14ac:dyDescent="0.2">
      <c r="B162" s="123"/>
      <c r="C162" s="124" t="s">
        <v>304</v>
      </c>
      <c r="D162" s="124" t="s">
        <v>223</v>
      </c>
      <c r="E162" s="125" t="s">
        <v>305</v>
      </c>
      <c r="F162" s="126" t="s">
        <v>306</v>
      </c>
      <c r="G162" s="127" t="s">
        <v>265</v>
      </c>
      <c r="H162" s="128">
        <v>1</v>
      </c>
      <c r="I162" s="129"/>
      <c r="J162" s="130">
        <f>ROUND(I162*H162,2)</f>
        <v>0</v>
      </c>
      <c r="K162" s="131"/>
      <c r="L162" s="28"/>
      <c r="M162" s="132" t="s">
        <v>1</v>
      </c>
      <c r="N162" s="133" t="s">
        <v>42</v>
      </c>
      <c r="P162" s="134">
        <f>O162*H162</f>
        <v>0</v>
      </c>
      <c r="Q162" s="134">
        <v>0</v>
      </c>
      <c r="R162" s="134">
        <f>Q162*H162</f>
        <v>0</v>
      </c>
      <c r="S162" s="134">
        <v>2.4E-2</v>
      </c>
      <c r="T162" s="135">
        <f>S162*H162</f>
        <v>2.4E-2</v>
      </c>
      <c r="AR162" s="136" t="s">
        <v>266</v>
      </c>
      <c r="AT162" s="136" t="s">
        <v>223</v>
      </c>
      <c r="AU162" s="136" t="s">
        <v>85</v>
      </c>
      <c r="AY162" s="13" t="s">
        <v>222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3" t="s">
        <v>85</v>
      </c>
      <c r="BK162" s="137">
        <f>ROUND(I162*H162,2)</f>
        <v>0</v>
      </c>
      <c r="BL162" s="13" t="s">
        <v>266</v>
      </c>
      <c r="BM162" s="136" t="s">
        <v>598</v>
      </c>
    </row>
    <row r="163" spans="2:65" s="1" customFormat="1" ht="19.5" x14ac:dyDescent="0.2">
      <c r="B163" s="28"/>
      <c r="D163" s="138" t="s">
        <v>229</v>
      </c>
      <c r="F163" s="139" t="s">
        <v>308</v>
      </c>
      <c r="I163" s="140"/>
      <c r="L163" s="28"/>
      <c r="M163" s="141"/>
      <c r="T163" s="52"/>
      <c r="AT163" s="13" t="s">
        <v>229</v>
      </c>
      <c r="AU163" s="13" t="s">
        <v>85</v>
      </c>
    </row>
    <row r="164" spans="2:65" s="1" customFormat="1" x14ac:dyDescent="0.2">
      <c r="B164" s="28"/>
      <c r="D164" s="142" t="s">
        <v>231</v>
      </c>
      <c r="F164" s="143" t="s">
        <v>599</v>
      </c>
      <c r="I164" s="140"/>
      <c r="L164" s="28"/>
      <c r="M164" s="141"/>
      <c r="T164" s="52"/>
      <c r="AT164" s="13" t="s">
        <v>231</v>
      </c>
      <c r="AU164" s="13" t="s">
        <v>85</v>
      </c>
    </row>
    <row r="165" spans="2:65" s="10" customFormat="1" ht="25.9" customHeight="1" x14ac:dyDescent="0.2">
      <c r="B165" s="113"/>
      <c r="D165" s="114" t="s">
        <v>76</v>
      </c>
      <c r="E165" s="115" t="s">
        <v>317</v>
      </c>
      <c r="F165" s="115" t="s">
        <v>318</v>
      </c>
      <c r="I165" s="116"/>
      <c r="J165" s="117">
        <f>BK165</f>
        <v>0</v>
      </c>
      <c r="L165" s="113"/>
      <c r="M165" s="118"/>
      <c r="P165" s="119">
        <f>SUM(P166:P204)</f>
        <v>0</v>
      </c>
      <c r="R165" s="119">
        <f>SUM(R166:R204)</f>
        <v>4.9689440000000001E-2</v>
      </c>
      <c r="T165" s="120">
        <f>SUM(T166:T204)</f>
        <v>1.6041E-2</v>
      </c>
      <c r="AR165" s="114" t="s">
        <v>87</v>
      </c>
      <c r="AT165" s="121" t="s">
        <v>76</v>
      </c>
      <c r="AU165" s="121" t="s">
        <v>77</v>
      </c>
      <c r="AY165" s="114" t="s">
        <v>222</v>
      </c>
      <c r="BK165" s="122">
        <f>SUM(BK166:BK204)</f>
        <v>0</v>
      </c>
    </row>
    <row r="166" spans="2:65" s="1" customFormat="1" ht="24.2" customHeight="1" x14ac:dyDescent="0.2">
      <c r="B166" s="123"/>
      <c r="C166" s="124" t="s">
        <v>310</v>
      </c>
      <c r="D166" s="124" t="s">
        <v>223</v>
      </c>
      <c r="E166" s="125" t="s">
        <v>319</v>
      </c>
      <c r="F166" s="126" t="s">
        <v>320</v>
      </c>
      <c r="G166" s="127" t="s">
        <v>226</v>
      </c>
      <c r="H166" s="128">
        <v>4.53</v>
      </c>
      <c r="I166" s="129"/>
      <c r="J166" s="130">
        <f>ROUND(I166*H166,2)</f>
        <v>0</v>
      </c>
      <c r="K166" s="131"/>
      <c r="L166" s="28"/>
      <c r="M166" s="132" t="s">
        <v>1</v>
      </c>
      <c r="N166" s="133" t="s">
        <v>42</v>
      </c>
      <c r="P166" s="134">
        <f>O166*H166</f>
        <v>0</v>
      </c>
      <c r="Q166" s="134">
        <v>0</v>
      </c>
      <c r="R166" s="134">
        <f>Q166*H166</f>
        <v>0</v>
      </c>
      <c r="S166" s="134">
        <v>0</v>
      </c>
      <c r="T166" s="135">
        <f>S166*H166</f>
        <v>0</v>
      </c>
      <c r="AR166" s="136" t="s">
        <v>266</v>
      </c>
      <c r="AT166" s="136" t="s">
        <v>223</v>
      </c>
      <c r="AU166" s="136" t="s">
        <v>85</v>
      </c>
      <c r="AY166" s="13" t="s">
        <v>222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3" t="s">
        <v>85</v>
      </c>
      <c r="BK166" s="137">
        <f>ROUND(I166*H166,2)</f>
        <v>0</v>
      </c>
      <c r="BL166" s="13" t="s">
        <v>266</v>
      </c>
      <c r="BM166" s="136" t="s">
        <v>600</v>
      </c>
    </row>
    <row r="167" spans="2:65" s="1" customFormat="1" ht="19.5" x14ac:dyDescent="0.2">
      <c r="B167" s="28"/>
      <c r="D167" s="138" t="s">
        <v>229</v>
      </c>
      <c r="F167" s="139" t="s">
        <v>322</v>
      </c>
      <c r="I167" s="140"/>
      <c r="L167" s="28"/>
      <c r="M167" s="141"/>
      <c r="T167" s="52"/>
      <c r="AT167" s="13" t="s">
        <v>229</v>
      </c>
      <c r="AU167" s="13" t="s">
        <v>85</v>
      </c>
    </row>
    <row r="168" spans="2:65" s="1" customFormat="1" x14ac:dyDescent="0.2">
      <c r="B168" s="28"/>
      <c r="D168" s="142" t="s">
        <v>231</v>
      </c>
      <c r="F168" s="143" t="s">
        <v>502</v>
      </c>
      <c r="I168" s="140"/>
      <c r="L168" s="28"/>
      <c r="M168" s="141"/>
      <c r="T168" s="52"/>
      <c r="AT168" s="13" t="s">
        <v>231</v>
      </c>
      <c r="AU168" s="13" t="s">
        <v>85</v>
      </c>
    </row>
    <row r="169" spans="2:65" s="1" customFormat="1" ht="24.2" customHeight="1" x14ac:dyDescent="0.2">
      <c r="B169" s="123"/>
      <c r="C169" s="124" t="s">
        <v>266</v>
      </c>
      <c r="D169" s="124" t="s">
        <v>223</v>
      </c>
      <c r="E169" s="125" t="s">
        <v>325</v>
      </c>
      <c r="F169" s="126" t="s">
        <v>326</v>
      </c>
      <c r="G169" s="127" t="s">
        <v>226</v>
      </c>
      <c r="H169" s="128">
        <v>4.53</v>
      </c>
      <c r="I169" s="129"/>
      <c r="J169" s="130">
        <f>ROUND(I169*H169,2)</f>
        <v>0</v>
      </c>
      <c r="K169" s="131"/>
      <c r="L169" s="28"/>
      <c r="M169" s="132" t="s">
        <v>1</v>
      </c>
      <c r="N169" s="133" t="s">
        <v>42</v>
      </c>
      <c r="P169" s="134">
        <f>O169*H169</f>
        <v>0</v>
      </c>
      <c r="Q169" s="134">
        <v>3.0000000000000001E-5</v>
      </c>
      <c r="R169" s="134">
        <f>Q169*H169</f>
        <v>1.3590000000000002E-4</v>
      </c>
      <c r="S169" s="134">
        <v>0</v>
      </c>
      <c r="T169" s="135">
        <f>S169*H169</f>
        <v>0</v>
      </c>
      <c r="AR169" s="136" t="s">
        <v>266</v>
      </c>
      <c r="AT169" s="136" t="s">
        <v>223</v>
      </c>
      <c r="AU169" s="136" t="s">
        <v>85</v>
      </c>
      <c r="AY169" s="13" t="s">
        <v>222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3" t="s">
        <v>85</v>
      </c>
      <c r="BK169" s="137">
        <f>ROUND(I169*H169,2)</f>
        <v>0</v>
      </c>
      <c r="BL169" s="13" t="s">
        <v>266</v>
      </c>
      <c r="BM169" s="136" t="s">
        <v>601</v>
      </c>
    </row>
    <row r="170" spans="2:65" s="1" customFormat="1" ht="19.5" x14ac:dyDescent="0.2">
      <c r="B170" s="28"/>
      <c r="D170" s="138" t="s">
        <v>229</v>
      </c>
      <c r="F170" s="139" t="s">
        <v>328</v>
      </c>
      <c r="I170" s="140"/>
      <c r="L170" s="28"/>
      <c r="M170" s="141"/>
      <c r="T170" s="52"/>
      <c r="AT170" s="13" t="s">
        <v>229</v>
      </c>
      <c r="AU170" s="13" t="s">
        <v>85</v>
      </c>
    </row>
    <row r="171" spans="2:65" s="1" customFormat="1" x14ac:dyDescent="0.2">
      <c r="B171" s="28"/>
      <c r="D171" s="142" t="s">
        <v>231</v>
      </c>
      <c r="F171" s="143" t="s">
        <v>504</v>
      </c>
      <c r="I171" s="140"/>
      <c r="L171" s="28"/>
      <c r="M171" s="141"/>
      <c r="T171" s="52"/>
      <c r="AT171" s="13" t="s">
        <v>231</v>
      </c>
      <c r="AU171" s="13" t="s">
        <v>85</v>
      </c>
    </row>
    <row r="172" spans="2:65" s="1" customFormat="1" ht="33" customHeight="1" x14ac:dyDescent="0.2">
      <c r="B172" s="123"/>
      <c r="C172" s="124" t="s">
        <v>324</v>
      </c>
      <c r="D172" s="124" t="s">
        <v>223</v>
      </c>
      <c r="E172" s="125" t="s">
        <v>331</v>
      </c>
      <c r="F172" s="126" t="s">
        <v>332</v>
      </c>
      <c r="G172" s="127" t="s">
        <v>226</v>
      </c>
      <c r="H172" s="128">
        <v>4.53</v>
      </c>
      <c r="I172" s="129"/>
      <c r="J172" s="130">
        <f>ROUND(I172*H172,2)</f>
        <v>0</v>
      </c>
      <c r="K172" s="131"/>
      <c r="L172" s="28"/>
      <c r="M172" s="132" t="s">
        <v>1</v>
      </c>
      <c r="N172" s="133" t="s">
        <v>42</v>
      </c>
      <c r="P172" s="134">
        <f>O172*H172</f>
        <v>0</v>
      </c>
      <c r="Q172" s="134">
        <v>7.5799999999999999E-3</v>
      </c>
      <c r="R172" s="134">
        <f>Q172*H172</f>
        <v>3.4337400000000004E-2</v>
      </c>
      <c r="S172" s="134">
        <v>0</v>
      </c>
      <c r="T172" s="135">
        <f>S172*H172</f>
        <v>0</v>
      </c>
      <c r="AR172" s="136" t="s">
        <v>266</v>
      </c>
      <c r="AT172" s="136" t="s">
        <v>223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602</v>
      </c>
    </row>
    <row r="173" spans="2:65" s="1" customFormat="1" ht="29.25" x14ac:dyDescent="0.2">
      <c r="B173" s="28"/>
      <c r="D173" s="138" t="s">
        <v>229</v>
      </c>
      <c r="F173" s="139" t="s">
        <v>334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" customFormat="1" x14ac:dyDescent="0.2">
      <c r="B174" s="28"/>
      <c r="D174" s="142" t="s">
        <v>231</v>
      </c>
      <c r="F174" s="143" t="s">
        <v>506</v>
      </c>
      <c r="I174" s="140"/>
      <c r="L174" s="28"/>
      <c r="M174" s="141"/>
      <c r="T174" s="52"/>
      <c r="AT174" s="13" t="s">
        <v>231</v>
      </c>
      <c r="AU174" s="13" t="s">
        <v>85</v>
      </c>
    </row>
    <row r="175" spans="2:65" s="1" customFormat="1" ht="24.2" customHeight="1" x14ac:dyDescent="0.2">
      <c r="B175" s="123"/>
      <c r="C175" s="124" t="s">
        <v>330</v>
      </c>
      <c r="D175" s="124" t="s">
        <v>223</v>
      </c>
      <c r="E175" s="125" t="s">
        <v>337</v>
      </c>
      <c r="F175" s="126" t="s">
        <v>338</v>
      </c>
      <c r="G175" s="127" t="s">
        <v>226</v>
      </c>
      <c r="H175" s="128">
        <v>4.53</v>
      </c>
      <c r="I175" s="129"/>
      <c r="J175" s="130">
        <f>ROUND(I175*H175,2)</f>
        <v>0</v>
      </c>
      <c r="K175" s="131"/>
      <c r="L175" s="28"/>
      <c r="M175" s="132" t="s">
        <v>1</v>
      </c>
      <c r="N175" s="133" t="s">
        <v>42</v>
      </c>
      <c r="P175" s="134">
        <f>O175*H175</f>
        <v>0</v>
      </c>
      <c r="Q175" s="134">
        <v>0</v>
      </c>
      <c r="R175" s="134">
        <f>Q175*H175</f>
        <v>0</v>
      </c>
      <c r="S175" s="134">
        <v>3.0000000000000001E-3</v>
      </c>
      <c r="T175" s="135">
        <f>S175*H175</f>
        <v>1.3590000000000001E-2</v>
      </c>
      <c r="AR175" s="136" t="s">
        <v>266</v>
      </c>
      <c r="AT175" s="136" t="s">
        <v>223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603</v>
      </c>
    </row>
    <row r="176" spans="2:65" s="1" customFormat="1" x14ac:dyDescent="0.2">
      <c r="B176" s="28"/>
      <c r="D176" s="138" t="s">
        <v>229</v>
      </c>
      <c r="F176" s="139" t="s">
        <v>340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x14ac:dyDescent="0.2">
      <c r="B177" s="28"/>
      <c r="D177" s="142" t="s">
        <v>231</v>
      </c>
      <c r="F177" s="143" t="s">
        <v>508</v>
      </c>
      <c r="I177" s="140"/>
      <c r="L177" s="28"/>
      <c r="M177" s="141"/>
      <c r="T177" s="52"/>
      <c r="AT177" s="13" t="s">
        <v>231</v>
      </c>
      <c r="AU177" s="13" t="s">
        <v>85</v>
      </c>
    </row>
    <row r="178" spans="2:65" s="1" customFormat="1" ht="16.5" customHeight="1" x14ac:dyDescent="0.2">
      <c r="B178" s="123"/>
      <c r="C178" s="124" t="s">
        <v>336</v>
      </c>
      <c r="D178" s="124" t="s">
        <v>223</v>
      </c>
      <c r="E178" s="125" t="s">
        <v>343</v>
      </c>
      <c r="F178" s="126" t="s">
        <v>344</v>
      </c>
      <c r="G178" s="127" t="s">
        <v>226</v>
      </c>
      <c r="H178" s="128">
        <v>4.53</v>
      </c>
      <c r="I178" s="129"/>
      <c r="J178" s="130">
        <f>ROUND(I178*H178,2)</f>
        <v>0</v>
      </c>
      <c r="K178" s="131"/>
      <c r="L178" s="28"/>
      <c r="M178" s="132" t="s">
        <v>1</v>
      </c>
      <c r="N178" s="133" t="s">
        <v>42</v>
      </c>
      <c r="P178" s="134">
        <f>O178*H178</f>
        <v>0</v>
      </c>
      <c r="Q178" s="134">
        <v>2.9999999999999997E-4</v>
      </c>
      <c r="R178" s="134">
        <f>Q178*H178</f>
        <v>1.359E-3</v>
      </c>
      <c r="S178" s="134">
        <v>0</v>
      </c>
      <c r="T178" s="135">
        <f>S178*H178</f>
        <v>0</v>
      </c>
      <c r="AR178" s="136" t="s">
        <v>266</v>
      </c>
      <c r="AT178" s="136" t="s">
        <v>223</v>
      </c>
      <c r="AU178" s="136" t="s">
        <v>85</v>
      </c>
      <c r="AY178" s="13" t="s">
        <v>222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3" t="s">
        <v>85</v>
      </c>
      <c r="BK178" s="137">
        <f>ROUND(I178*H178,2)</f>
        <v>0</v>
      </c>
      <c r="BL178" s="13" t="s">
        <v>266</v>
      </c>
      <c r="BM178" s="136" t="s">
        <v>604</v>
      </c>
    </row>
    <row r="179" spans="2:65" s="1" customFormat="1" x14ac:dyDescent="0.2">
      <c r="B179" s="28"/>
      <c r="D179" s="138" t="s">
        <v>229</v>
      </c>
      <c r="F179" s="139" t="s">
        <v>346</v>
      </c>
      <c r="I179" s="140"/>
      <c r="L179" s="28"/>
      <c r="M179" s="141"/>
      <c r="T179" s="52"/>
      <c r="AT179" s="13" t="s">
        <v>229</v>
      </c>
      <c r="AU179" s="13" t="s">
        <v>85</v>
      </c>
    </row>
    <row r="180" spans="2:65" s="1" customFormat="1" x14ac:dyDescent="0.2">
      <c r="B180" s="28"/>
      <c r="D180" s="142" t="s">
        <v>231</v>
      </c>
      <c r="F180" s="143" t="s">
        <v>510</v>
      </c>
      <c r="I180" s="140"/>
      <c r="L180" s="28"/>
      <c r="M180" s="141"/>
      <c r="T180" s="52"/>
      <c r="AT180" s="13" t="s">
        <v>231</v>
      </c>
      <c r="AU180" s="13" t="s">
        <v>85</v>
      </c>
    </row>
    <row r="181" spans="2:65" s="1" customFormat="1" ht="49.15" customHeight="1" x14ac:dyDescent="0.2">
      <c r="B181" s="123"/>
      <c r="C181" s="151" t="s">
        <v>342</v>
      </c>
      <c r="D181" s="151" t="s">
        <v>277</v>
      </c>
      <c r="E181" s="152" t="s">
        <v>348</v>
      </c>
      <c r="F181" s="153" t="s">
        <v>349</v>
      </c>
      <c r="G181" s="154" t="s">
        <v>226</v>
      </c>
      <c r="H181" s="155">
        <v>4.9829999999999997</v>
      </c>
      <c r="I181" s="156"/>
      <c r="J181" s="157">
        <f>ROUND(I181*H181,2)</f>
        <v>0</v>
      </c>
      <c r="K181" s="158"/>
      <c r="L181" s="159"/>
      <c r="M181" s="160" t="s">
        <v>1</v>
      </c>
      <c r="N181" s="161" t="s">
        <v>42</v>
      </c>
      <c r="P181" s="134">
        <f>O181*H181</f>
        <v>0</v>
      </c>
      <c r="Q181" s="134">
        <v>2.5999999999999999E-3</v>
      </c>
      <c r="R181" s="134">
        <f>Q181*H181</f>
        <v>1.2955799999999998E-2</v>
      </c>
      <c r="S181" s="134">
        <v>0</v>
      </c>
      <c r="T181" s="135">
        <f>S181*H181</f>
        <v>0</v>
      </c>
      <c r="AR181" s="136" t="s">
        <v>280</v>
      </c>
      <c r="AT181" s="136" t="s">
        <v>277</v>
      </c>
      <c r="AU181" s="136" t="s">
        <v>85</v>
      </c>
      <c r="AY181" s="13" t="s">
        <v>222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3" t="s">
        <v>85</v>
      </c>
      <c r="BK181" s="137">
        <f>ROUND(I181*H181,2)</f>
        <v>0</v>
      </c>
      <c r="BL181" s="13" t="s">
        <v>266</v>
      </c>
      <c r="BM181" s="136" t="s">
        <v>605</v>
      </c>
    </row>
    <row r="182" spans="2:65" s="1" customFormat="1" ht="29.25" x14ac:dyDescent="0.2">
      <c r="B182" s="28"/>
      <c r="D182" s="138" t="s">
        <v>229</v>
      </c>
      <c r="F182" s="139" t="s">
        <v>349</v>
      </c>
      <c r="I182" s="140"/>
      <c r="L182" s="28"/>
      <c r="M182" s="141"/>
      <c r="T182" s="52"/>
      <c r="AT182" s="13" t="s">
        <v>229</v>
      </c>
      <c r="AU182" s="13" t="s">
        <v>85</v>
      </c>
    </row>
    <row r="183" spans="2:65" s="11" customFormat="1" x14ac:dyDescent="0.2">
      <c r="B183" s="144"/>
      <c r="D183" s="138" t="s">
        <v>252</v>
      </c>
      <c r="F183" s="145" t="s">
        <v>606</v>
      </c>
      <c r="H183" s="146">
        <v>4.9829999999999997</v>
      </c>
      <c r="I183" s="147"/>
      <c r="L183" s="144"/>
      <c r="M183" s="148"/>
      <c r="T183" s="149"/>
      <c r="AT183" s="150" t="s">
        <v>252</v>
      </c>
      <c r="AU183" s="150" t="s">
        <v>85</v>
      </c>
      <c r="AV183" s="11" t="s">
        <v>87</v>
      </c>
      <c r="AW183" s="11" t="s">
        <v>3</v>
      </c>
      <c r="AX183" s="11" t="s">
        <v>85</v>
      </c>
      <c r="AY183" s="150" t="s">
        <v>222</v>
      </c>
    </row>
    <row r="184" spans="2:65" s="1" customFormat="1" ht="24.2" customHeight="1" x14ac:dyDescent="0.2">
      <c r="B184" s="123"/>
      <c r="C184" s="124" t="s">
        <v>7</v>
      </c>
      <c r="D184" s="124" t="s">
        <v>223</v>
      </c>
      <c r="E184" s="125" t="s">
        <v>353</v>
      </c>
      <c r="F184" s="126" t="s">
        <v>354</v>
      </c>
      <c r="G184" s="127" t="s">
        <v>355</v>
      </c>
      <c r="H184" s="128">
        <v>5</v>
      </c>
      <c r="I184" s="129"/>
      <c r="J184" s="130">
        <f>ROUND(I184*H184,2)</f>
        <v>0</v>
      </c>
      <c r="K184" s="131"/>
      <c r="L184" s="28"/>
      <c r="M184" s="132" t="s">
        <v>1</v>
      </c>
      <c r="N184" s="133" t="s">
        <v>42</v>
      </c>
      <c r="P184" s="134">
        <f>O184*H184</f>
        <v>0</v>
      </c>
      <c r="Q184" s="134">
        <v>0</v>
      </c>
      <c r="R184" s="134">
        <f>Q184*H184</f>
        <v>0</v>
      </c>
      <c r="S184" s="134">
        <v>0</v>
      </c>
      <c r="T184" s="135">
        <f>S184*H184</f>
        <v>0</v>
      </c>
      <c r="AR184" s="136" t="s">
        <v>266</v>
      </c>
      <c r="AT184" s="136" t="s">
        <v>223</v>
      </c>
      <c r="AU184" s="136" t="s">
        <v>85</v>
      </c>
      <c r="AY184" s="13" t="s">
        <v>222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3" t="s">
        <v>85</v>
      </c>
      <c r="BK184" s="137">
        <f>ROUND(I184*H184,2)</f>
        <v>0</v>
      </c>
      <c r="BL184" s="13" t="s">
        <v>266</v>
      </c>
      <c r="BM184" s="136" t="s">
        <v>1042</v>
      </c>
    </row>
    <row r="185" spans="2:65" s="1" customFormat="1" x14ac:dyDescent="0.2">
      <c r="B185" s="28"/>
      <c r="D185" s="138" t="s">
        <v>229</v>
      </c>
      <c r="F185" s="139" t="s">
        <v>357</v>
      </c>
      <c r="I185" s="140"/>
      <c r="L185" s="28"/>
      <c r="M185" s="141"/>
      <c r="T185" s="52"/>
      <c r="AT185" s="13" t="s">
        <v>229</v>
      </c>
      <c r="AU185" s="13" t="s">
        <v>85</v>
      </c>
    </row>
    <row r="186" spans="2:65" s="1" customFormat="1" x14ac:dyDescent="0.2">
      <c r="B186" s="28"/>
      <c r="D186" s="142" t="s">
        <v>231</v>
      </c>
      <c r="F186" s="143" t="s">
        <v>358</v>
      </c>
      <c r="I186" s="140"/>
      <c r="L186" s="28"/>
      <c r="M186" s="141"/>
      <c r="T186" s="52"/>
      <c r="AT186" s="13" t="s">
        <v>231</v>
      </c>
      <c r="AU186" s="13" t="s">
        <v>85</v>
      </c>
    </row>
    <row r="187" spans="2:65" s="1" customFormat="1" ht="21.75" customHeight="1" x14ac:dyDescent="0.2">
      <c r="B187" s="123"/>
      <c r="C187" s="124" t="s">
        <v>352</v>
      </c>
      <c r="D187" s="124" t="s">
        <v>223</v>
      </c>
      <c r="E187" s="125" t="s">
        <v>360</v>
      </c>
      <c r="F187" s="126" t="s">
        <v>361</v>
      </c>
      <c r="G187" s="127" t="s">
        <v>355</v>
      </c>
      <c r="H187" s="128">
        <v>8.17</v>
      </c>
      <c r="I187" s="129"/>
      <c r="J187" s="130">
        <f>ROUND(I187*H187,2)</f>
        <v>0</v>
      </c>
      <c r="K187" s="131"/>
      <c r="L187" s="28"/>
      <c r="M187" s="132" t="s">
        <v>1</v>
      </c>
      <c r="N187" s="133" t="s">
        <v>42</v>
      </c>
      <c r="P187" s="134">
        <f>O187*H187</f>
        <v>0</v>
      </c>
      <c r="Q187" s="134">
        <v>0</v>
      </c>
      <c r="R187" s="134">
        <f>Q187*H187</f>
        <v>0</v>
      </c>
      <c r="S187" s="134">
        <v>2.9999999999999997E-4</v>
      </c>
      <c r="T187" s="135">
        <f>S187*H187</f>
        <v>2.4509999999999996E-3</v>
      </c>
      <c r="AR187" s="136" t="s">
        <v>266</v>
      </c>
      <c r="AT187" s="136" t="s">
        <v>223</v>
      </c>
      <c r="AU187" s="136" t="s">
        <v>85</v>
      </c>
      <c r="AY187" s="13" t="s">
        <v>222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3" t="s">
        <v>85</v>
      </c>
      <c r="BK187" s="137">
        <f>ROUND(I187*H187,2)</f>
        <v>0</v>
      </c>
      <c r="BL187" s="13" t="s">
        <v>266</v>
      </c>
      <c r="BM187" s="136" t="s">
        <v>608</v>
      </c>
    </row>
    <row r="188" spans="2:65" s="1" customFormat="1" x14ac:dyDescent="0.2">
      <c r="B188" s="28"/>
      <c r="D188" s="138" t="s">
        <v>229</v>
      </c>
      <c r="F188" s="139" t="s">
        <v>363</v>
      </c>
      <c r="I188" s="140"/>
      <c r="L188" s="28"/>
      <c r="M188" s="141"/>
      <c r="T188" s="52"/>
      <c r="AT188" s="13" t="s">
        <v>229</v>
      </c>
      <c r="AU188" s="13" t="s">
        <v>85</v>
      </c>
    </row>
    <row r="189" spans="2:65" s="1" customFormat="1" x14ac:dyDescent="0.2">
      <c r="B189" s="28"/>
      <c r="D189" s="142" t="s">
        <v>231</v>
      </c>
      <c r="F189" s="143" t="s">
        <v>515</v>
      </c>
      <c r="I189" s="140"/>
      <c r="L189" s="28"/>
      <c r="M189" s="141"/>
      <c r="T189" s="52"/>
      <c r="AT189" s="13" t="s">
        <v>231</v>
      </c>
      <c r="AU189" s="13" t="s">
        <v>85</v>
      </c>
    </row>
    <row r="190" spans="2:65" s="1" customFormat="1" ht="16.5" customHeight="1" x14ac:dyDescent="0.2">
      <c r="B190" s="123"/>
      <c r="C190" s="124" t="s">
        <v>359</v>
      </c>
      <c r="D190" s="124" t="s">
        <v>223</v>
      </c>
      <c r="E190" s="125" t="s">
        <v>366</v>
      </c>
      <c r="F190" s="126" t="s">
        <v>367</v>
      </c>
      <c r="G190" s="127" t="s">
        <v>355</v>
      </c>
      <c r="H190" s="128">
        <v>8.17</v>
      </c>
      <c r="I190" s="129"/>
      <c r="J190" s="130">
        <f>ROUND(I190*H190,2)</f>
        <v>0</v>
      </c>
      <c r="K190" s="131"/>
      <c r="L190" s="28"/>
      <c r="M190" s="132" t="s">
        <v>1</v>
      </c>
      <c r="N190" s="133" t="s">
        <v>42</v>
      </c>
      <c r="P190" s="134">
        <f>O190*H190</f>
        <v>0</v>
      </c>
      <c r="Q190" s="134">
        <v>1.0000000000000001E-5</v>
      </c>
      <c r="R190" s="134">
        <f>Q190*H190</f>
        <v>8.1700000000000007E-5</v>
      </c>
      <c r="S190" s="134">
        <v>0</v>
      </c>
      <c r="T190" s="135">
        <f>S190*H190</f>
        <v>0</v>
      </c>
      <c r="AR190" s="136" t="s">
        <v>266</v>
      </c>
      <c r="AT190" s="136" t="s">
        <v>223</v>
      </c>
      <c r="AU190" s="136" t="s">
        <v>85</v>
      </c>
      <c r="AY190" s="13" t="s">
        <v>222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3" t="s">
        <v>85</v>
      </c>
      <c r="BK190" s="137">
        <f>ROUND(I190*H190,2)</f>
        <v>0</v>
      </c>
      <c r="BL190" s="13" t="s">
        <v>266</v>
      </c>
      <c r="BM190" s="136" t="s">
        <v>609</v>
      </c>
    </row>
    <row r="191" spans="2:65" s="1" customFormat="1" x14ac:dyDescent="0.2">
      <c r="B191" s="28"/>
      <c r="D191" s="138" t="s">
        <v>229</v>
      </c>
      <c r="F191" s="139" t="s">
        <v>369</v>
      </c>
      <c r="I191" s="140"/>
      <c r="L191" s="28"/>
      <c r="M191" s="141"/>
      <c r="T191" s="52"/>
      <c r="AT191" s="13" t="s">
        <v>229</v>
      </c>
      <c r="AU191" s="13" t="s">
        <v>85</v>
      </c>
    </row>
    <row r="192" spans="2:65" s="1" customFormat="1" x14ac:dyDescent="0.2">
      <c r="B192" s="28"/>
      <c r="D192" s="142" t="s">
        <v>231</v>
      </c>
      <c r="F192" s="143" t="s">
        <v>517</v>
      </c>
      <c r="I192" s="140"/>
      <c r="L192" s="28"/>
      <c r="M192" s="141"/>
      <c r="T192" s="52"/>
      <c r="AT192" s="13" t="s">
        <v>231</v>
      </c>
      <c r="AU192" s="13" t="s">
        <v>85</v>
      </c>
    </row>
    <row r="193" spans="2:65" s="1" customFormat="1" ht="16.5" customHeight="1" x14ac:dyDescent="0.2">
      <c r="B193" s="123"/>
      <c r="C193" s="151" t="s">
        <v>365</v>
      </c>
      <c r="D193" s="151" t="s">
        <v>277</v>
      </c>
      <c r="E193" s="152" t="s">
        <v>372</v>
      </c>
      <c r="F193" s="153" t="s">
        <v>373</v>
      </c>
      <c r="G193" s="154" t="s">
        <v>355</v>
      </c>
      <c r="H193" s="155">
        <v>8.3330000000000002</v>
      </c>
      <c r="I193" s="156"/>
      <c r="J193" s="157">
        <f>ROUND(I193*H193,2)</f>
        <v>0</v>
      </c>
      <c r="K193" s="158"/>
      <c r="L193" s="159"/>
      <c r="M193" s="160" t="s">
        <v>1</v>
      </c>
      <c r="N193" s="161" t="s">
        <v>42</v>
      </c>
      <c r="P193" s="134">
        <f>O193*H193</f>
        <v>0</v>
      </c>
      <c r="Q193" s="134">
        <v>8.0000000000000007E-5</v>
      </c>
      <c r="R193" s="134">
        <f>Q193*H193</f>
        <v>6.6664000000000003E-4</v>
      </c>
      <c r="S193" s="134">
        <v>0</v>
      </c>
      <c r="T193" s="135">
        <f>S193*H193</f>
        <v>0</v>
      </c>
      <c r="AR193" s="136" t="s">
        <v>280</v>
      </c>
      <c r="AT193" s="136" t="s">
        <v>277</v>
      </c>
      <c r="AU193" s="136" t="s">
        <v>85</v>
      </c>
      <c r="AY193" s="13" t="s">
        <v>222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3" t="s">
        <v>85</v>
      </c>
      <c r="BK193" s="137">
        <f>ROUND(I193*H193,2)</f>
        <v>0</v>
      </c>
      <c r="BL193" s="13" t="s">
        <v>266</v>
      </c>
      <c r="BM193" s="136" t="s">
        <v>610</v>
      </c>
    </row>
    <row r="194" spans="2:65" s="1" customFormat="1" x14ac:dyDescent="0.2">
      <c r="B194" s="28"/>
      <c r="D194" s="138" t="s">
        <v>229</v>
      </c>
      <c r="F194" s="139" t="s">
        <v>373</v>
      </c>
      <c r="I194" s="140"/>
      <c r="L194" s="28"/>
      <c r="M194" s="141"/>
      <c r="T194" s="52"/>
      <c r="AT194" s="13" t="s">
        <v>229</v>
      </c>
      <c r="AU194" s="13" t="s">
        <v>85</v>
      </c>
    </row>
    <row r="195" spans="2:65" s="11" customFormat="1" x14ac:dyDescent="0.2">
      <c r="B195" s="144"/>
      <c r="D195" s="138" t="s">
        <v>252</v>
      </c>
      <c r="F195" s="145" t="s">
        <v>611</v>
      </c>
      <c r="H195" s="146">
        <v>8.3330000000000002</v>
      </c>
      <c r="I195" s="147"/>
      <c r="L195" s="144"/>
      <c r="M195" s="148"/>
      <c r="T195" s="149"/>
      <c r="AT195" s="150" t="s">
        <v>252</v>
      </c>
      <c r="AU195" s="150" t="s">
        <v>85</v>
      </c>
      <c r="AV195" s="11" t="s">
        <v>87</v>
      </c>
      <c r="AW195" s="11" t="s">
        <v>3</v>
      </c>
      <c r="AX195" s="11" t="s">
        <v>85</v>
      </c>
      <c r="AY195" s="150" t="s">
        <v>222</v>
      </c>
    </row>
    <row r="196" spans="2:65" s="1" customFormat="1" ht="16.5" customHeight="1" x14ac:dyDescent="0.2">
      <c r="B196" s="123"/>
      <c r="C196" s="124" t="s">
        <v>371</v>
      </c>
      <c r="D196" s="124" t="s">
        <v>223</v>
      </c>
      <c r="E196" s="125" t="s">
        <v>377</v>
      </c>
      <c r="F196" s="126" t="s">
        <v>378</v>
      </c>
      <c r="G196" s="127" t="s">
        <v>355</v>
      </c>
      <c r="H196" s="128">
        <v>0.9</v>
      </c>
      <c r="I196" s="129"/>
      <c r="J196" s="130">
        <f>ROUND(I196*H196,2)</f>
        <v>0</v>
      </c>
      <c r="K196" s="131"/>
      <c r="L196" s="28"/>
      <c r="M196" s="132" t="s">
        <v>1</v>
      </c>
      <c r="N196" s="133" t="s">
        <v>42</v>
      </c>
      <c r="P196" s="134">
        <f>O196*H196</f>
        <v>0</v>
      </c>
      <c r="Q196" s="134">
        <v>0</v>
      </c>
      <c r="R196" s="134">
        <f>Q196*H196</f>
        <v>0</v>
      </c>
      <c r="S196" s="134">
        <v>0</v>
      </c>
      <c r="T196" s="135">
        <f>S196*H196</f>
        <v>0</v>
      </c>
      <c r="AR196" s="136" t="s">
        <v>266</v>
      </c>
      <c r="AT196" s="136" t="s">
        <v>223</v>
      </c>
      <c r="AU196" s="136" t="s">
        <v>85</v>
      </c>
      <c r="AY196" s="13" t="s">
        <v>222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3" t="s">
        <v>85</v>
      </c>
      <c r="BK196" s="137">
        <f>ROUND(I196*H196,2)</f>
        <v>0</v>
      </c>
      <c r="BL196" s="13" t="s">
        <v>266</v>
      </c>
      <c r="BM196" s="136" t="s">
        <v>612</v>
      </c>
    </row>
    <row r="197" spans="2:65" s="1" customFormat="1" x14ac:dyDescent="0.2">
      <c r="B197" s="28"/>
      <c r="D197" s="138" t="s">
        <v>229</v>
      </c>
      <c r="F197" s="139" t="s">
        <v>380</v>
      </c>
      <c r="I197" s="140"/>
      <c r="L197" s="28"/>
      <c r="M197" s="141"/>
      <c r="T197" s="52"/>
      <c r="AT197" s="13" t="s">
        <v>229</v>
      </c>
      <c r="AU197" s="13" t="s">
        <v>85</v>
      </c>
    </row>
    <row r="198" spans="2:65" s="1" customFormat="1" x14ac:dyDescent="0.2">
      <c r="B198" s="28"/>
      <c r="D198" s="142" t="s">
        <v>231</v>
      </c>
      <c r="F198" s="143" t="s">
        <v>521</v>
      </c>
      <c r="I198" s="140"/>
      <c r="L198" s="28"/>
      <c r="M198" s="141"/>
      <c r="T198" s="52"/>
      <c r="AT198" s="13" t="s">
        <v>231</v>
      </c>
      <c r="AU198" s="13" t="s">
        <v>85</v>
      </c>
    </row>
    <row r="199" spans="2:65" s="1" customFormat="1" ht="16.5" customHeight="1" x14ac:dyDescent="0.2">
      <c r="B199" s="123"/>
      <c r="C199" s="151" t="s">
        <v>376</v>
      </c>
      <c r="D199" s="151" t="s">
        <v>277</v>
      </c>
      <c r="E199" s="152" t="s">
        <v>383</v>
      </c>
      <c r="F199" s="153" t="s">
        <v>384</v>
      </c>
      <c r="G199" s="154" t="s">
        <v>355</v>
      </c>
      <c r="H199" s="155">
        <v>0.9</v>
      </c>
      <c r="I199" s="156"/>
      <c r="J199" s="157">
        <f>ROUND(I199*H199,2)</f>
        <v>0</v>
      </c>
      <c r="K199" s="158"/>
      <c r="L199" s="159"/>
      <c r="M199" s="160" t="s">
        <v>1</v>
      </c>
      <c r="N199" s="161" t="s">
        <v>42</v>
      </c>
      <c r="P199" s="134">
        <f>O199*H199</f>
        <v>0</v>
      </c>
      <c r="Q199" s="134">
        <v>1.7000000000000001E-4</v>
      </c>
      <c r="R199" s="134">
        <f>Q199*H199</f>
        <v>1.5300000000000001E-4</v>
      </c>
      <c r="S199" s="134">
        <v>0</v>
      </c>
      <c r="T199" s="135">
        <f>S199*H199</f>
        <v>0</v>
      </c>
      <c r="AR199" s="136" t="s">
        <v>280</v>
      </c>
      <c r="AT199" s="136" t="s">
        <v>277</v>
      </c>
      <c r="AU199" s="136" t="s">
        <v>85</v>
      </c>
      <c r="AY199" s="13" t="s">
        <v>222</v>
      </c>
      <c r="BE199" s="137">
        <f>IF(N199="základní",J199,0)</f>
        <v>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13" t="s">
        <v>85</v>
      </c>
      <c r="BK199" s="137">
        <f>ROUND(I199*H199,2)</f>
        <v>0</v>
      </c>
      <c r="BL199" s="13" t="s">
        <v>266</v>
      </c>
      <c r="BM199" s="136" t="s">
        <v>613</v>
      </c>
    </row>
    <row r="200" spans="2:65" s="1" customFormat="1" x14ac:dyDescent="0.2">
      <c r="B200" s="28"/>
      <c r="D200" s="138" t="s">
        <v>229</v>
      </c>
      <c r="F200" s="139" t="s">
        <v>384</v>
      </c>
      <c r="I200" s="140"/>
      <c r="L200" s="28"/>
      <c r="M200" s="141"/>
      <c r="T200" s="52"/>
      <c r="AT200" s="13" t="s">
        <v>229</v>
      </c>
      <c r="AU200" s="13" t="s">
        <v>85</v>
      </c>
    </row>
    <row r="201" spans="2:65" s="11" customFormat="1" ht="22.5" x14ac:dyDescent="0.2">
      <c r="B201" s="144"/>
      <c r="D201" s="138" t="s">
        <v>252</v>
      </c>
      <c r="F201" s="145" t="s">
        <v>614</v>
      </c>
      <c r="H201" s="146">
        <v>0.9</v>
      </c>
      <c r="I201" s="147"/>
      <c r="L201" s="144"/>
      <c r="M201" s="148"/>
      <c r="T201" s="149"/>
      <c r="AT201" s="150" t="s">
        <v>252</v>
      </c>
      <c r="AU201" s="150" t="s">
        <v>85</v>
      </c>
      <c r="AV201" s="11" t="s">
        <v>87</v>
      </c>
      <c r="AW201" s="11" t="s">
        <v>3</v>
      </c>
      <c r="AX201" s="11" t="s">
        <v>85</v>
      </c>
      <c r="AY201" s="150" t="s">
        <v>222</v>
      </c>
    </row>
    <row r="202" spans="2:65" s="1" customFormat="1" ht="24.2" customHeight="1" x14ac:dyDescent="0.2">
      <c r="B202" s="123"/>
      <c r="C202" s="124" t="s">
        <v>382</v>
      </c>
      <c r="D202" s="124" t="s">
        <v>223</v>
      </c>
      <c r="E202" s="125" t="s">
        <v>388</v>
      </c>
      <c r="F202" s="126" t="s">
        <v>389</v>
      </c>
      <c r="G202" s="127" t="s">
        <v>313</v>
      </c>
      <c r="H202" s="162"/>
      <c r="I202" s="129"/>
      <c r="J202" s="130">
        <f>ROUND(I202*H202,2)</f>
        <v>0</v>
      </c>
      <c r="K202" s="131"/>
      <c r="L202" s="28"/>
      <c r="M202" s="132" t="s">
        <v>1</v>
      </c>
      <c r="N202" s="133" t="s">
        <v>42</v>
      </c>
      <c r="P202" s="134">
        <f>O202*H202</f>
        <v>0</v>
      </c>
      <c r="Q202" s="134">
        <v>0</v>
      </c>
      <c r="R202" s="134">
        <f>Q202*H202</f>
        <v>0</v>
      </c>
      <c r="S202" s="134">
        <v>0</v>
      </c>
      <c r="T202" s="135">
        <f>S202*H202</f>
        <v>0</v>
      </c>
      <c r="AR202" s="136" t="s">
        <v>266</v>
      </c>
      <c r="AT202" s="136" t="s">
        <v>223</v>
      </c>
      <c r="AU202" s="136" t="s">
        <v>85</v>
      </c>
      <c r="AY202" s="13" t="s">
        <v>222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13" t="s">
        <v>85</v>
      </c>
      <c r="BK202" s="137">
        <f>ROUND(I202*H202,2)</f>
        <v>0</v>
      </c>
      <c r="BL202" s="13" t="s">
        <v>266</v>
      </c>
      <c r="BM202" s="136" t="s">
        <v>615</v>
      </c>
    </row>
    <row r="203" spans="2:65" s="1" customFormat="1" ht="29.25" x14ac:dyDescent="0.2">
      <c r="B203" s="28"/>
      <c r="D203" s="138" t="s">
        <v>229</v>
      </c>
      <c r="F203" s="139" t="s">
        <v>391</v>
      </c>
      <c r="I203" s="140"/>
      <c r="L203" s="28"/>
      <c r="M203" s="141"/>
      <c r="T203" s="52"/>
      <c r="AT203" s="13" t="s">
        <v>229</v>
      </c>
      <c r="AU203" s="13" t="s">
        <v>85</v>
      </c>
    </row>
    <row r="204" spans="2:65" s="1" customFormat="1" x14ac:dyDescent="0.2">
      <c r="B204" s="28"/>
      <c r="D204" s="142" t="s">
        <v>231</v>
      </c>
      <c r="F204" s="143" t="s">
        <v>525</v>
      </c>
      <c r="I204" s="140"/>
      <c r="L204" s="28"/>
      <c r="M204" s="141"/>
      <c r="T204" s="52"/>
      <c r="AT204" s="13" t="s">
        <v>231</v>
      </c>
      <c r="AU204" s="13" t="s">
        <v>85</v>
      </c>
    </row>
    <row r="205" spans="2:65" s="10" customFormat="1" ht="25.9" customHeight="1" x14ac:dyDescent="0.2">
      <c r="B205" s="113"/>
      <c r="D205" s="114" t="s">
        <v>76</v>
      </c>
      <c r="E205" s="115" t="s">
        <v>393</v>
      </c>
      <c r="F205" s="115" t="s">
        <v>394</v>
      </c>
      <c r="I205" s="116"/>
      <c r="J205" s="117">
        <f>BK205</f>
        <v>0</v>
      </c>
      <c r="L205" s="113"/>
      <c r="M205" s="118"/>
      <c r="P205" s="119">
        <f>SUM(P206:P215)</f>
        <v>0</v>
      </c>
      <c r="R205" s="119">
        <f>SUM(R206:R215)</f>
        <v>5.082000000000001E-4</v>
      </c>
      <c r="T205" s="120">
        <f>SUM(T206:T215)</f>
        <v>0</v>
      </c>
      <c r="AR205" s="114" t="s">
        <v>87</v>
      </c>
      <c r="AT205" s="121" t="s">
        <v>76</v>
      </c>
      <c r="AU205" s="121" t="s">
        <v>77</v>
      </c>
      <c r="AY205" s="114" t="s">
        <v>222</v>
      </c>
      <c r="BK205" s="122">
        <f>SUM(BK206:BK215)</f>
        <v>0</v>
      </c>
    </row>
    <row r="206" spans="2:65" s="1" customFormat="1" ht="24.2" customHeight="1" x14ac:dyDescent="0.2">
      <c r="B206" s="123"/>
      <c r="C206" s="124" t="s">
        <v>387</v>
      </c>
      <c r="D206" s="124" t="s">
        <v>223</v>
      </c>
      <c r="E206" s="125" t="s">
        <v>396</v>
      </c>
      <c r="F206" s="126" t="s">
        <v>397</v>
      </c>
      <c r="G206" s="127" t="s">
        <v>226</v>
      </c>
      <c r="H206" s="128">
        <v>1.21</v>
      </c>
      <c r="I206" s="129"/>
      <c r="J206" s="130">
        <f>ROUND(I206*H206,2)</f>
        <v>0</v>
      </c>
      <c r="K206" s="131"/>
      <c r="L206" s="28"/>
      <c r="M206" s="132" t="s">
        <v>1</v>
      </c>
      <c r="N206" s="133" t="s">
        <v>42</v>
      </c>
      <c r="P206" s="134">
        <f>O206*H206</f>
        <v>0</v>
      </c>
      <c r="Q206" s="134">
        <v>8.0000000000000007E-5</v>
      </c>
      <c r="R206" s="134">
        <f>Q206*H206</f>
        <v>9.6800000000000008E-5</v>
      </c>
      <c r="S206" s="134">
        <v>0</v>
      </c>
      <c r="T206" s="135">
        <f>S206*H206</f>
        <v>0</v>
      </c>
      <c r="AR206" s="136" t="s">
        <v>266</v>
      </c>
      <c r="AT206" s="136" t="s">
        <v>223</v>
      </c>
      <c r="AU206" s="136" t="s">
        <v>85</v>
      </c>
      <c r="AY206" s="13" t="s">
        <v>222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13" t="s">
        <v>85</v>
      </c>
      <c r="BK206" s="137">
        <f>ROUND(I206*H206,2)</f>
        <v>0</v>
      </c>
      <c r="BL206" s="13" t="s">
        <v>266</v>
      </c>
      <c r="BM206" s="136" t="s">
        <v>616</v>
      </c>
    </row>
    <row r="207" spans="2:65" s="1" customFormat="1" ht="19.5" x14ac:dyDescent="0.2">
      <c r="B207" s="28"/>
      <c r="D207" s="138" t="s">
        <v>229</v>
      </c>
      <c r="F207" s="139" t="s">
        <v>399</v>
      </c>
      <c r="I207" s="140"/>
      <c r="L207" s="28"/>
      <c r="M207" s="141"/>
      <c r="T207" s="52"/>
      <c r="AT207" s="13" t="s">
        <v>229</v>
      </c>
      <c r="AU207" s="13" t="s">
        <v>85</v>
      </c>
    </row>
    <row r="208" spans="2:65" s="1" customFormat="1" x14ac:dyDescent="0.2">
      <c r="B208" s="28"/>
      <c r="D208" s="142" t="s">
        <v>231</v>
      </c>
      <c r="F208" s="143" t="s">
        <v>617</v>
      </c>
      <c r="I208" s="140"/>
      <c r="L208" s="28"/>
      <c r="M208" s="141"/>
      <c r="T208" s="52"/>
      <c r="AT208" s="13" t="s">
        <v>231</v>
      </c>
      <c r="AU208" s="13" t="s">
        <v>85</v>
      </c>
    </row>
    <row r="209" spans="2:65" s="11" customFormat="1" x14ac:dyDescent="0.2">
      <c r="B209" s="144"/>
      <c r="D209" s="138" t="s">
        <v>252</v>
      </c>
      <c r="E209" s="150" t="s">
        <v>1</v>
      </c>
      <c r="F209" s="145" t="s">
        <v>401</v>
      </c>
      <c r="H209" s="146">
        <v>1.21</v>
      </c>
      <c r="I209" s="147"/>
      <c r="L209" s="144"/>
      <c r="M209" s="148"/>
      <c r="T209" s="149"/>
      <c r="AT209" s="150" t="s">
        <v>252</v>
      </c>
      <c r="AU209" s="150" t="s">
        <v>85</v>
      </c>
      <c r="AV209" s="11" t="s">
        <v>87</v>
      </c>
      <c r="AW209" s="11" t="s">
        <v>32</v>
      </c>
      <c r="AX209" s="11" t="s">
        <v>85</v>
      </c>
      <c r="AY209" s="150" t="s">
        <v>222</v>
      </c>
    </row>
    <row r="210" spans="2:65" s="1" customFormat="1" ht="24.2" customHeight="1" x14ac:dyDescent="0.2">
      <c r="B210" s="123"/>
      <c r="C210" s="124" t="s">
        <v>395</v>
      </c>
      <c r="D210" s="124" t="s">
        <v>223</v>
      </c>
      <c r="E210" s="125" t="s">
        <v>403</v>
      </c>
      <c r="F210" s="126" t="s">
        <v>404</v>
      </c>
      <c r="G210" s="127" t="s">
        <v>226</v>
      </c>
      <c r="H210" s="128">
        <v>1.21</v>
      </c>
      <c r="I210" s="129"/>
      <c r="J210" s="130">
        <f>ROUND(I210*H210,2)</f>
        <v>0</v>
      </c>
      <c r="K210" s="131"/>
      <c r="L210" s="28"/>
      <c r="M210" s="132" t="s">
        <v>1</v>
      </c>
      <c r="N210" s="133" t="s">
        <v>42</v>
      </c>
      <c r="P210" s="134">
        <f>O210*H210</f>
        <v>0</v>
      </c>
      <c r="Q210" s="134">
        <v>1.7000000000000001E-4</v>
      </c>
      <c r="R210" s="134">
        <f>Q210*H210</f>
        <v>2.0570000000000001E-4</v>
      </c>
      <c r="S210" s="134">
        <v>0</v>
      </c>
      <c r="T210" s="135">
        <f>S210*H210</f>
        <v>0</v>
      </c>
      <c r="AR210" s="136" t="s">
        <v>266</v>
      </c>
      <c r="AT210" s="136" t="s">
        <v>223</v>
      </c>
      <c r="AU210" s="136" t="s">
        <v>85</v>
      </c>
      <c r="AY210" s="13" t="s">
        <v>222</v>
      </c>
      <c r="BE210" s="137">
        <f>IF(N210="základní",J210,0)</f>
        <v>0</v>
      </c>
      <c r="BF210" s="137">
        <f>IF(N210="snížená",J210,0)</f>
        <v>0</v>
      </c>
      <c r="BG210" s="137">
        <f>IF(N210="zákl. přenesená",J210,0)</f>
        <v>0</v>
      </c>
      <c r="BH210" s="137">
        <f>IF(N210="sníž. přenesená",J210,0)</f>
        <v>0</v>
      </c>
      <c r="BI210" s="137">
        <f>IF(N210="nulová",J210,0)</f>
        <v>0</v>
      </c>
      <c r="BJ210" s="13" t="s">
        <v>85</v>
      </c>
      <c r="BK210" s="137">
        <f>ROUND(I210*H210,2)</f>
        <v>0</v>
      </c>
      <c r="BL210" s="13" t="s">
        <v>266</v>
      </c>
      <c r="BM210" s="136" t="s">
        <v>618</v>
      </c>
    </row>
    <row r="211" spans="2:65" s="1" customFormat="1" x14ac:dyDescent="0.2">
      <c r="B211" s="28"/>
      <c r="D211" s="138" t="s">
        <v>229</v>
      </c>
      <c r="F211" s="139" t="s">
        <v>406</v>
      </c>
      <c r="I211" s="140"/>
      <c r="L211" s="28"/>
      <c r="M211" s="141"/>
      <c r="T211" s="52"/>
      <c r="AT211" s="13" t="s">
        <v>229</v>
      </c>
      <c r="AU211" s="13" t="s">
        <v>85</v>
      </c>
    </row>
    <row r="212" spans="2:65" s="1" customFormat="1" x14ac:dyDescent="0.2">
      <c r="B212" s="28"/>
      <c r="D212" s="142" t="s">
        <v>231</v>
      </c>
      <c r="F212" s="143" t="s">
        <v>619</v>
      </c>
      <c r="I212" s="140"/>
      <c r="L212" s="28"/>
      <c r="M212" s="141"/>
      <c r="T212" s="52"/>
      <c r="AT212" s="13" t="s">
        <v>231</v>
      </c>
      <c r="AU212" s="13" t="s">
        <v>85</v>
      </c>
    </row>
    <row r="213" spans="2:65" s="1" customFormat="1" ht="24.2" customHeight="1" x14ac:dyDescent="0.2">
      <c r="B213" s="123"/>
      <c r="C213" s="124" t="s">
        <v>402</v>
      </c>
      <c r="D213" s="124" t="s">
        <v>223</v>
      </c>
      <c r="E213" s="125" t="s">
        <v>409</v>
      </c>
      <c r="F213" s="126" t="s">
        <v>410</v>
      </c>
      <c r="G213" s="127" t="s">
        <v>226</v>
      </c>
      <c r="H213" s="128">
        <v>1.21</v>
      </c>
      <c r="I213" s="129"/>
      <c r="J213" s="130">
        <f>ROUND(I213*H213,2)</f>
        <v>0</v>
      </c>
      <c r="K213" s="131"/>
      <c r="L213" s="28"/>
      <c r="M213" s="132" t="s">
        <v>1</v>
      </c>
      <c r="N213" s="133" t="s">
        <v>42</v>
      </c>
      <c r="P213" s="134">
        <f>O213*H213</f>
        <v>0</v>
      </c>
      <c r="Q213" s="134">
        <v>1.7000000000000001E-4</v>
      </c>
      <c r="R213" s="134">
        <f>Q213*H213</f>
        <v>2.0570000000000001E-4</v>
      </c>
      <c r="S213" s="134">
        <v>0</v>
      </c>
      <c r="T213" s="135">
        <f>S213*H213</f>
        <v>0</v>
      </c>
      <c r="AR213" s="136" t="s">
        <v>266</v>
      </c>
      <c r="AT213" s="136" t="s">
        <v>223</v>
      </c>
      <c r="AU213" s="136" t="s">
        <v>85</v>
      </c>
      <c r="AY213" s="13" t="s">
        <v>222</v>
      </c>
      <c r="BE213" s="137">
        <f>IF(N213="základní",J213,0)</f>
        <v>0</v>
      </c>
      <c r="BF213" s="137">
        <f>IF(N213="snížená",J213,0)</f>
        <v>0</v>
      </c>
      <c r="BG213" s="137">
        <f>IF(N213="zákl. přenesená",J213,0)</f>
        <v>0</v>
      </c>
      <c r="BH213" s="137">
        <f>IF(N213="sníž. přenesená",J213,0)</f>
        <v>0</v>
      </c>
      <c r="BI213" s="137">
        <f>IF(N213="nulová",J213,0)</f>
        <v>0</v>
      </c>
      <c r="BJ213" s="13" t="s">
        <v>85</v>
      </c>
      <c r="BK213" s="137">
        <f>ROUND(I213*H213,2)</f>
        <v>0</v>
      </c>
      <c r="BL213" s="13" t="s">
        <v>266</v>
      </c>
      <c r="BM213" s="136" t="s">
        <v>620</v>
      </c>
    </row>
    <row r="214" spans="2:65" s="1" customFormat="1" ht="19.5" x14ac:dyDescent="0.2">
      <c r="B214" s="28"/>
      <c r="D214" s="138" t="s">
        <v>229</v>
      </c>
      <c r="F214" s="139" t="s">
        <v>412</v>
      </c>
      <c r="I214" s="140"/>
      <c r="L214" s="28"/>
      <c r="M214" s="141"/>
      <c r="T214" s="52"/>
      <c r="AT214" s="13" t="s">
        <v>229</v>
      </c>
      <c r="AU214" s="13" t="s">
        <v>85</v>
      </c>
    </row>
    <row r="215" spans="2:65" s="1" customFormat="1" x14ac:dyDescent="0.2">
      <c r="B215" s="28"/>
      <c r="D215" s="142" t="s">
        <v>231</v>
      </c>
      <c r="F215" s="143" t="s">
        <v>621</v>
      </c>
      <c r="I215" s="140"/>
      <c r="L215" s="28"/>
      <c r="M215" s="141"/>
      <c r="T215" s="52"/>
      <c r="AT215" s="13" t="s">
        <v>231</v>
      </c>
      <c r="AU215" s="13" t="s">
        <v>85</v>
      </c>
    </row>
    <row r="216" spans="2:65" s="10" customFormat="1" ht="25.9" customHeight="1" x14ac:dyDescent="0.2">
      <c r="B216" s="113"/>
      <c r="D216" s="114" t="s">
        <v>76</v>
      </c>
      <c r="E216" s="115" t="s">
        <v>414</v>
      </c>
      <c r="F216" s="115" t="s">
        <v>415</v>
      </c>
      <c r="I216" s="116"/>
      <c r="J216" s="117">
        <f>BK216</f>
        <v>0</v>
      </c>
      <c r="L216" s="113"/>
      <c r="M216" s="118"/>
      <c r="P216" s="119">
        <f>SUM(P217:P234)</f>
        <v>0</v>
      </c>
      <c r="R216" s="119">
        <f>SUM(R217:R234)</f>
        <v>5.1672900000000001E-2</v>
      </c>
      <c r="T216" s="120">
        <f>SUM(T217:T234)</f>
        <v>1.0198499999999999E-2</v>
      </c>
      <c r="AR216" s="114" t="s">
        <v>87</v>
      </c>
      <c r="AT216" s="121" t="s">
        <v>76</v>
      </c>
      <c r="AU216" s="121" t="s">
        <v>77</v>
      </c>
      <c r="AY216" s="114" t="s">
        <v>222</v>
      </c>
      <c r="BK216" s="122">
        <f>SUM(BK217:BK234)</f>
        <v>0</v>
      </c>
    </row>
    <row r="217" spans="2:65" s="1" customFormat="1" ht="16.5" customHeight="1" x14ac:dyDescent="0.2">
      <c r="B217" s="123"/>
      <c r="C217" s="124" t="s">
        <v>408</v>
      </c>
      <c r="D217" s="124" t="s">
        <v>223</v>
      </c>
      <c r="E217" s="125" t="s">
        <v>416</v>
      </c>
      <c r="F217" s="126" t="s">
        <v>417</v>
      </c>
      <c r="G217" s="127" t="s">
        <v>226</v>
      </c>
      <c r="H217" s="128">
        <v>32.46</v>
      </c>
      <c r="I217" s="129"/>
      <c r="J217" s="130">
        <f>ROUND(I217*H217,2)</f>
        <v>0</v>
      </c>
      <c r="K217" s="131"/>
      <c r="L217" s="28"/>
      <c r="M217" s="132" t="s">
        <v>1</v>
      </c>
      <c r="N217" s="133" t="s">
        <v>42</v>
      </c>
      <c r="P217" s="134">
        <f>O217*H217</f>
        <v>0</v>
      </c>
      <c r="Q217" s="134">
        <v>1E-3</v>
      </c>
      <c r="R217" s="134">
        <f>Q217*H217</f>
        <v>3.2460000000000003E-2</v>
      </c>
      <c r="S217" s="134">
        <v>3.1E-4</v>
      </c>
      <c r="T217" s="135">
        <f>S217*H217</f>
        <v>1.00626E-2</v>
      </c>
      <c r="AR217" s="136" t="s">
        <v>266</v>
      </c>
      <c r="AT217" s="136" t="s">
        <v>223</v>
      </c>
      <c r="AU217" s="136" t="s">
        <v>85</v>
      </c>
      <c r="AY217" s="13" t="s">
        <v>222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13" t="s">
        <v>85</v>
      </c>
      <c r="BK217" s="137">
        <f>ROUND(I217*H217,2)</f>
        <v>0</v>
      </c>
      <c r="BL217" s="13" t="s">
        <v>266</v>
      </c>
      <c r="BM217" s="136" t="s">
        <v>622</v>
      </c>
    </row>
    <row r="218" spans="2:65" s="1" customFormat="1" x14ac:dyDescent="0.2">
      <c r="B218" s="28"/>
      <c r="D218" s="138" t="s">
        <v>229</v>
      </c>
      <c r="F218" s="139" t="s">
        <v>419</v>
      </c>
      <c r="I218" s="140"/>
      <c r="L218" s="28"/>
      <c r="M218" s="141"/>
      <c r="T218" s="52"/>
      <c r="AT218" s="13" t="s">
        <v>229</v>
      </c>
      <c r="AU218" s="13" t="s">
        <v>85</v>
      </c>
    </row>
    <row r="219" spans="2:65" s="1" customFormat="1" x14ac:dyDescent="0.2">
      <c r="B219" s="28"/>
      <c r="D219" s="142" t="s">
        <v>231</v>
      </c>
      <c r="F219" s="143" t="s">
        <v>527</v>
      </c>
      <c r="I219" s="140"/>
      <c r="L219" s="28"/>
      <c r="M219" s="141"/>
      <c r="T219" s="52"/>
      <c r="AT219" s="13" t="s">
        <v>231</v>
      </c>
      <c r="AU219" s="13" t="s">
        <v>85</v>
      </c>
    </row>
    <row r="220" spans="2:65" s="1" customFormat="1" ht="24.2" customHeight="1" x14ac:dyDescent="0.2">
      <c r="B220" s="123"/>
      <c r="C220" s="124" t="s">
        <v>280</v>
      </c>
      <c r="D220" s="124" t="s">
        <v>223</v>
      </c>
      <c r="E220" s="125" t="s">
        <v>422</v>
      </c>
      <c r="F220" s="126" t="s">
        <v>423</v>
      </c>
      <c r="G220" s="127" t="s">
        <v>226</v>
      </c>
      <c r="H220" s="128">
        <v>32.46</v>
      </c>
      <c r="I220" s="129"/>
      <c r="J220" s="130">
        <f>ROUND(I220*H220,2)</f>
        <v>0</v>
      </c>
      <c r="K220" s="131"/>
      <c r="L220" s="28"/>
      <c r="M220" s="132" t="s">
        <v>1</v>
      </c>
      <c r="N220" s="133" t="s">
        <v>42</v>
      </c>
      <c r="P220" s="134">
        <f>O220*H220</f>
        <v>0</v>
      </c>
      <c r="Q220" s="134">
        <v>0</v>
      </c>
      <c r="R220" s="134">
        <f>Q220*H220</f>
        <v>0</v>
      </c>
      <c r="S220" s="134">
        <v>0</v>
      </c>
      <c r="T220" s="135">
        <f>S220*H220</f>
        <v>0</v>
      </c>
      <c r="AR220" s="136" t="s">
        <v>266</v>
      </c>
      <c r="AT220" s="136" t="s">
        <v>223</v>
      </c>
      <c r="AU220" s="136" t="s">
        <v>85</v>
      </c>
      <c r="AY220" s="13" t="s">
        <v>222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3" t="s">
        <v>85</v>
      </c>
      <c r="BK220" s="137">
        <f>ROUND(I220*H220,2)</f>
        <v>0</v>
      </c>
      <c r="BL220" s="13" t="s">
        <v>266</v>
      </c>
      <c r="BM220" s="136" t="s">
        <v>623</v>
      </c>
    </row>
    <row r="221" spans="2:65" s="1" customFormat="1" ht="19.5" x14ac:dyDescent="0.2">
      <c r="B221" s="28"/>
      <c r="D221" s="138" t="s">
        <v>229</v>
      </c>
      <c r="F221" s="139" t="s">
        <v>425</v>
      </c>
      <c r="I221" s="140"/>
      <c r="L221" s="28"/>
      <c r="M221" s="141"/>
      <c r="T221" s="52"/>
      <c r="AT221" s="13" t="s">
        <v>229</v>
      </c>
      <c r="AU221" s="13" t="s">
        <v>85</v>
      </c>
    </row>
    <row r="222" spans="2:65" s="1" customFormat="1" x14ac:dyDescent="0.2">
      <c r="B222" s="28"/>
      <c r="D222" s="142" t="s">
        <v>231</v>
      </c>
      <c r="F222" s="143" t="s">
        <v>529</v>
      </c>
      <c r="I222" s="140"/>
      <c r="L222" s="28"/>
      <c r="M222" s="141"/>
      <c r="T222" s="52"/>
      <c r="AT222" s="13" t="s">
        <v>231</v>
      </c>
      <c r="AU222" s="13" t="s">
        <v>85</v>
      </c>
    </row>
    <row r="223" spans="2:65" s="1" customFormat="1" ht="16.5" customHeight="1" x14ac:dyDescent="0.2">
      <c r="B223" s="123"/>
      <c r="C223" s="124" t="s">
        <v>421</v>
      </c>
      <c r="D223" s="124" t="s">
        <v>223</v>
      </c>
      <c r="E223" s="125" t="s">
        <v>428</v>
      </c>
      <c r="F223" s="126" t="s">
        <v>429</v>
      </c>
      <c r="G223" s="127" t="s">
        <v>226</v>
      </c>
      <c r="H223" s="128">
        <v>4.53</v>
      </c>
      <c r="I223" s="129"/>
      <c r="J223" s="130">
        <f>ROUND(I223*H223,2)</f>
        <v>0</v>
      </c>
      <c r="K223" s="131"/>
      <c r="L223" s="28"/>
      <c r="M223" s="132" t="s">
        <v>1</v>
      </c>
      <c r="N223" s="133" t="s">
        <v>42</v>
      </c>
      <c r="P223" s="134">
        <f>O223*H223</f>
        <v>0</v>
      </c>
      <c r="Q223" s="134">
        <v>0</v>
      </c>
      <c r="R223" s="134">
        <f>Q223*H223</f>
        <v>0</v>
      </c>
      <c r="S223" s="134">
        <v>3.0000000000000001E-5</v>
      </c>
      <c r="T223" s="135">
        <f>S223*H223</f>
        <v>1.3590000000000002E-4</v>
      </c>
      <c r="AR223" s="136" t="s">
        <v>266</v>
      </c>
      <c r="AT223" s="136" t="s">
        <v>223</v>
      </c>
      <c r="AU223" s="136" t="s">
        <v>85</v>
      </c>
      <c r="AY223" s="13" t="s">
        <v>222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3" t="s">
        <v>85</v>
      </c>
      <c r="BK223" s="137">
        <f>ROUND(I223*H223,2)</f>
        <v>0</v>
      </c>
      <c r="BL223" s="13" t="s">
        <v>266</v>
      </c>
      <c r="BM223" s="136" t="s">
        <v>1043</v>
      </c>
    </row>
    <row r="224" spans="2:65" s="1" customFormat="1" ht="19.5" x14ac:dyDescent="0.2">
      <c r="B224" s="28"/>
      <c r="D224" s="138" t="s">
        <v>229</v>
      </c>
      <c r="F224" s="139" t="s">
        <v>431</v>
      </c>
      <c r="I224" s="140"/>
      <c r="L224" s="28"/>
      <c r="M224" s="141"/>
      <c r="T224" s="52"/>
      <c r="AT224" s="13" t="s">
        <v>229</v>
      </c>
      <c r="AU224" s="13" t="s">
        <v>85</v>
      </c>
    </row>
    <row r="225" spans="2:65" s="1" customFormat="1" x14ac:dyDescent="0.2">
      <c r="B225" s="28"/>
      <c r="D225" s="142" t="s">
        <v>231</v>
      </c>
      <c r="F225" s="143" t="s">
        <v>432</v>
      </c>
      <c r="I225" s="140"/>
      <c r="L225" s="28"/>
      <c r="M225" s="141"/>
      <c r="T225" s="52"/>
      <c r="AT225" s="13" t="s">
        <v>231</v>
      </c>
      <c r="AU225" s="13" t="s">
        <v>85</v>
      </c>
    </row>
    <row r="226" spans="2:65" s="1" customFormat="1" ht="16.5" customHeight="1" x14ac:dyDescent="0.2">
      <c r="B226" s="123"/>
      <c r="C226" s="151" t="s">
        <v>427</v>
      </c>
      <c r="D226" s="151" t="s">
        <v>277</v>
      </c>
      <c r="E226" s="152" t="s">
        <v>434</v>
      </c>
      <c r="F226" s="153" t="s">
        <v>435</v>
      </c>
      <c r="G226" s="154" t="s">
        <v>226</v>
      </c>
      <c r="H226" s="155">
        <v>4.7569999999999997</v>
      </c>
      <c r="I226" s="156"/>
      <c r="J226" s="157">
        <f>ROUND(I226*H226,2)</f>
        <v>0</v>
      </c>
      <c r="K226" s="158"/>
      <c r="L226" s="159"/>
      <c r="M226" s="160" t="s">
        <v>1</v>
      </c>
      <c r="N226" s="161" t="s">
        <v>42</v>
      </c>
      <c r="P226" s="134">
        <f>O226*H226</f>
        <v>0</v>
      </c>
      <c r="Q226" s="134">
        <v>8.9999999999999998E-4</v>
      </c>
      <c r="R226" s="134">
        <f>Q226*H226</f>
        <v>4.2812999999999992E-3</v>
      </c>
      <c r="S226" s="134">
        <v>0</v>
      </c>
      <c r="T226" s="135">
        <f>S226*H226</f>
        <v>0</v>
      </c>
      <c r="AR226" s="136" t="s">
        <v>280</v>
      </c>
      <c r="AT226" s="136" t="s">
        <v>277</v>
      </c>
      <c r="AU226" s="136" t="s">
        <v>85</v>
      </c>
      <c r="AY226" s="13" t="s">
        <v>222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13" t="s">
        <v>85</v>
      </c>
      <c r="BK226" s="137">
        <f>ROUND(I226*H226,2)</f>
        <v>0</v>
      </c>
      <c r="BL226" s="13" t="s">
        <v>266</v>
      </c>
      <c r="BM226" s="136" t="s">
        <v>1044</v>
      </c>
    </row>
    <row r="227" spans="2:65" s="1" customFormat="1" x14ac:dyDescent="0.2">
      <c r="B227" s="28"/>
      <c r="D227" s="138" t="s">
        <v>229</v>
      </c>
      <c r="F227" s="139" t="s">
        <v>435</v>
      </c>
      <c r="I227" s="140"/>
      <c r="L227" s="28"/>
      <c r="M227" s="141"/>
      <c r="T227" s="52"/>
      <c r="AT227" s="13" t="s">
        <v>229</v>
      </c>
      <c r="AU227" s="13" t="s">
        <v>85</v>
      </c>
    </row>
    <row r="228" spans="2:65" s="11" customFormat="1" x14ac:dyDescent="0.2">
      <c r="B228" s="144"/>
      <c r="D228" s="138" t="s">
        <v>252</v>
      </c>
      <c r="F228" s="145" t="s">
        <v>626</v>
      </c>
      <c r="H228" s="146">
        <v>4.7569999999999997</v>
      </c>
      <c r="I228" s="147"/>
      <c r="L228" s="144"/>
      <c r="M228" s="148"/>
      <c r="T228" s="149"/>
      <c r="AT228" s="150" t="s">
        <v>252</v>
      </c>
      <c r="AU228" s="150" t="s">
        <v>85</v>
      </c>
      <c r="AV228" s="11" t="s">
        <v>87</v>
      </c>
      <c r="AW228" s="11" t="s">
        <v>3</v>
      </c>
      <c r="AX228" s="11" t="s">
        <v>85</v>
      </c>
      <c r="AY228" s="150" t="s">
        <v>222</v>
      </c>
    </row>
    <row r="229" spans="2:65" s="1" customFormat="1" ht="24.2" customHeight="1" x14ac:dyDescent="0.2">
      <c r="B229" s="123"/>
      <c r="C229" s="124" t="s">
        <v>433</v>
      </c>
      <c r="D229" s="124" t="s">
        <v>223</v>
      </c>
      <c r="E229" s="125" t="s">
        <v>439</v>
      </c>
      <c r="F229" s="126" t="s">
        <v>440</v>
      </c>
      <c r="G229" s="127" t="s">
        <v>226</v>
      </c>
      <c r="H229" s="128">
        <v>32.46</v>
      </c>
      <c r="I229" s="129"/>
      <c r="J229" s="130">
        <f>ROUND(I229*H229,2)</f>
        <v>0</v>
      </c>
      <c r="K229" s="131"/>
      <c r="L229" s="28"/>
      <c r="M229" s="132" t="s">
        <v>1</v>
      </c>
      <c r="N229" s="133" t="s">
        <v>42</v>
      </c>
      <c r="P229" s="134">
        <f>O229*H229</f>
        <v>0</v>
      </c>
      <c r="Q229" s="134">
        <v>2.0000000000000001E-4</v>
      </c>
      <c r="R229" s="134">
        <f>Q229*H229</f>
        <v>6.4920000000000004E-3</v>
      </c>
      <c r="S229" s="134">
        <v>0</v>
      </c>
      <c r="T229" s="135">
        <f>S229*H229</f>
        <v>0</v>
      </c>
      <c r="AR229" s="136" t="s">
        <v>266</v>
      </c>
      <c r="AT229" s="136" t="s">
        <v>223</v>
      </c>
      <c r="AU229" s="136" t="s">
        <v>85</v>
      </c>
      <c r="AY229" s="13" t="s">
        <v>222</v>
      </c>
      <c r="BE229" s="137">
        <f>IF(N229="základní",J229,0)</f>
        <v>0</v>
      </c>
      <c r="BF229" s="137">
        <f>IF(N229="snížená",J229,0)</f>
        <v>0</v>
      </c>
      <c r="BG229" s="137">
        <f>IF(N229="zákl. přenesená",J229,0)</f>
        <v>0</v>
      </c>
      <c r="BH229" s="137">
        <f>IF(N229="sníž. přenesená",J229,0)</f>
        <v>0</v>
      </c>
      <c r="BI229" s="137">
        <f>IF(N229="nulová",J229,0)</f>
        <v>0</v>
      </c>
      <c r="BJ229" s="13" t="s">
        <v>85</v>
      </c>
      <c r="BK229" s="137">
        <f>ROUND(I229*H229,2)</f>
        <v>0</v>
      </c>
      <c r="BL229" s="13" t="s">
        <v>266</v>
      </c>
      <c r="BM229" s="136" t="s">
        <v>627</v>
      </c>
    </row>
    <row r="230" spans="2:65" s="1" customFormat="1" ht="19.5" x14ac:dyDescent="0.2">
      <c r="B230" s="28"/>
      <c r="D230" s="138" t="s">
        <v>229</v>
      </c>
      <c r="F230" s="139" t="s">
        <v>442</v>
      </c>
      <c r="I230" s="140"/>
      <c r="L230" s="28"/>
      <c r="M230" s="141"/>
      <c r="T230" s="52"/>
      <c r="AT230" s="13" t="s">
        <v>229</v>
      </c>
      <c r="AU230" s="13" t="s">
        <v>85</v>
      </c>
    </row>
    <row r="231" spans="2:65" s="1" customFormat="1" x14ac:dyDescent="0.2">
      <c r="B231" s="28"/>
      <c r="D231" s="142" t="s">
        <v>231</v>
      </c>
      <c r="F231" s="143" t="s">
        <v>534</v>
      </c>
      <c r="I231" s="140"/>
      <c r="L231" s="28"/>
      <c r="M231" s="141"/>
      <c r="T231" s="52"/>
      <c r="AT231" s="13" t="s">
        <v>231</v>
      </c>
      <c r="AU231" s="13" t="s">
        <v>85</v>
      </c>
    </row>
    <row r="232" spans="2:65" s="1" customFormat="1" ht="33" customHeight="1" x14ac:dyDescent="0.2">
      <c r="B232" s="123"/>
      <c r="C232" s="124" t="s">
        <v>438</v>
      </c>
      <c r="D232" s="124" t="s">
        <v>223</v>
      </c>
      <c r="E232" s="125" t="s">
        <v>445</v>
      </c>
      <c r="F232" s="126" t="s">
        <v>446</v>
      </c>
      <c r="G232" s="127" t="s">
        <v>226</v>
      </c>
      <c r="H232" s="128">
        <v>32.46</v>
      </c>
      <c r="I232" s="129"/>
      <c r="J232" s="130">
        <f>ROUND(I232*H232,2)</f>
        <v>0</v>
      </c>
      <c r="K232" s="131"/>
      <c r="L232" s="28"/>
      <c r="M232" s="132" t="s">
        <v>1</v>
      </c>
      <c r="N232" s="133" t="s">
        <v>42</v>
      </c>
      <c r="P232" s="134">
        <f>O232*H232</f>
        <v>0</v>
      </c>
      <c r="Q232" s="134">
        <v>2.5999999999999998E-4</v>
      </c>
      <c r="R232" s="134">
        <f>Q232*H232</f>
        <v>8.4396000000000002E-3</v>
      </c>
      <c r="S232" s="134">
        <v>0</v>
      </c>
      <c r="T232" s="135">
        <f>S232*H232</f>
        <v>0</v>
      </c>
      <c r="AR232" s="136" t="s">
        <v>266</v>
      </c>
      <c r="AT232" s="136" t="s">
        <v>223</v>
      </c>
      <c r="AU232" s="136" t="s">
        <v>85</v>
      </c>
      <c r="AY232" s="13" t="s">
        <v>222</v>
      </c>
      <c r="BE232" s="137">
        <f>IF(N232="základní",J232,0)</f>
        <v>0</v>
      </c>
      <c r="BF232" s="137">
        <f>IF(N232="snížená",J232,0)</f>
        <v>0</v>
      </c>
      <c r="BG232" s="137">
        <f>IF(N232="zákl. přenesená",J232,0)</f>
        <v>0</v>
      </c>
      <c r="BH232" s="137">
        <f>IF(N232="sníž. přenesená",J232,0)</f>
        <v>0</v>
      </c>
      <c r="BI232" s="137">
        <f>IF(N232="nulová",J232,0)</f>
        <v>0</v>
      </c>
      <c r="BJ232" s="13" t="s">
        <v>85</v>
      </c>
      <c r="BK232" s="137">
        <f>ROUND(I232*H232,2)</f>
        <v>0</v>
      </c>
      <c r="BL232" s="13" t="s">
        <v>266</v>
      </c>
      <c r="BM232" s="136" t="s">
        <v>628</v>
      </c>
    </row>
    <row r="233" spans="2:65" s="1" customFormat="1" ht="29.25" x14ac:dyDescent="0.2">
      <c r="B233" s="28"/>
      <c r="D233" s="138" t="s">
        <v>229</v>
      </c>
      <c r="F233" s="139" t="s">
        <v>448</v>
      </c>
      <c r="I233" s="140"/>
      <c r="L233" s="28"/>
      <c r="M233" s="141"/>
      <c r="T233" s="52"/>
      <c r="AT233" s="13" t="s">
        <v>229</v>
      </c>
      <c r="AU233" s="13" t="s">
        <v>85</v>
      </c>
    </row>
    <row r="234" spans="2:65" s="1" customFormat="1" x14ac:dyDescent="0.2">
      <c r="B234" s="28"/>
      <c r="D234" s="142" t="s">
        <v>231</v>
      </c>
      <c r="F234" s="143" t="s">
        <v>536</v>
      </c>
      <c r="I234" s="140"/>
      <c r="L234" s="28"/>
      <c r="M234" s="163"/>
      <c r="N234" s="164"/>
      <c r="O234" s="164"/>
      <c r="P234" s="164"/>
      <c r="Q234" s="164"/>
      <c r="R234" s="164"/>
      <c r="S234" s="164"/>
      <c r="T234" s="165"/>
      <c r="AT234" s="13" t="s">
        <v>231</v>
      </c>
      <c r="AU234" s="13" t="s">
        <v>85</v>
      </c>
    </row>
    <row r="235" spans="2:65" s="1" customFormat="1" ht="6.95" customHeight="1" x14ac:dyDescent="0.2">
      <c r="B235" s="40"/>
      <c r="C235" s="41"/>
      <c r="D235" s="41"/>
      <c r="E235" s="41"/>
      <c r="F235" s="41"/>
      <c r="G235" s="41"/>
      <c r="H235" s="41"/>
      <c r="I235" s="41"/>
      <c r="J235" s="41"/>
      <c r="K235" s="41"/>
      <c r="L235" s="28"/>
    </row>
  </sheetData>
  <autoFilter ref="C121:K234" xr:uid="{00000000-0009-0000-0000-00001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1200-000000000000}"/>
    <hyperlink ref="F130" r:id="rId2" xr:uid="{00000000-0004-0000-1200-000001000000}"/>
    <hyperlink ref="F133" r:id="rId3" xr:uid="{00000000-0004-0000-1200-000002000000}"/>
    <hyperlink ref="F136" r:id="rId4" xr:uid="{00000000-0004-0000-1200-000003000000}"/>
    <hyperlink ref="F140" r:id="rId5" xr:uid="{00000000-0004-0000-1200-000004000000}"/>
    <hyperlink ref="F144" r:id="rId6" xr:uid="{00000000-0004-0000-1200-000005000000}"/>
    <hyperlink ref="F147" r:id="rId7" xr:uid="{00000000-0004-0000-1200-000006000000}"/>
    <hyperlink ref="F152" r:id="rId8" xr:uid="{00000000-0004-0000-1200-000007000000}"/>
    <hyperlink ref="F159" r:id="rId9" xr:uid="{00000000-0004-0000-1200-000008000000}"/>
    <hyperlink ref="F164" r:id="rId10" xr:uid="{00000000-0004-0000-1200-000009000000}"/>
    <hyperlink ref="F168" r:id="rId11" xr:uid="{00000000-0004-0000-1200-00000A000000}"/>
    <hyperlink ref="F171" r:id="rId12" xr:uid="{00000000-0004-0000-1200-00000B000000}"/>
    <hyperlink ref="F174" r:id="rId13" xr:uid="{00000000-0004-0000-1200-00000C000000}"/>
    <hyperlink ref="F177" r:id="rId14" xr:uid="{00000000-0004-0000-1200-00000D000000}"/>
    <hyperlink ref="F180" r:id="rId15" xr:uid="{00000000-0004-0000-1200-00000E000000}"/>
    <hyperlink ref="F186" r:id="rId16" xr:uid="{00000000-0004-0000-1200-00000F000000}"/>
    <hyperlink ref="F189" r:id="rId17" xr:uid="{00000000-0004-0000-1200-000010000000}"/>
    <hyperlink ref="F192" r:id="rId18" xr:uid="{00000000-0004-0000-1200-000011000000}"/>
    <hyperlink ref="F198" r:id="rId19" xr:uid="{00000000-0004-0000-1200-000012000000}"/>
    <hyperlink ref="F204" r:id="rId20" xr:uid="{00000000-0004-0000-1200-000013000000}"/>
    <hyperlink ref="F208" r:id="rId21" xr:uid="{00000000-0004-0000-1200-000014000000}"/>
    <hyperlink ref="F212" r:id="rId22" xr:uid="{00000000-0004-0000-1200-000015000000}"/>
    <hyperlink ref="F215" r:id="rId23" xr:uid="{00000000-0004-0000-1200-000016000000}"/>
    <hyperlink ref="F219" r:id="rId24" xr:uid="{00000000-0004-0000-1200-000017000000}"/>
    <hyperlink ref="F222" r:id="rId25" xr:uid="{00000000-0004-0000-1200-000018000000}"/>
    <hyperlink ref="F225" r:id="rId26" xr:uid="{00000000-0004-0000-1200-000019000000}"/>
    <hyperlink ref="F231" r:id="rId27" xr:uid="{00000000-0004-0000-1200-00001A000000}"/>
    <hyperlink ref="F234" r:id="rId28" xr:uid="{00000000-0004-0000-12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8"/>
  <sheetViews>
    <sheetView showGridLines="0" topLeftCell="A21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86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195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ROUND((SUM(BE122:BE237)),  2)</f>
        <v>0</v>
      </c>
      <c r="I33" s="88">
        <v>0.21</v>
      </c>
      <c r="J33" s="87">
        <f>ROUND(((SUM(BE122:BE237))*I33),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ROUND((SUM(BF122:BF237)),  2)</f>
        <v>0</v>
      </c>
      <c r="I34" s="88">
        <v>0.12</v>
      </c>
      <c r="J34" s="87">
        <f>ROUND(((SUM(BF122:BF237))*I34),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ROUND((SUM(BG122:BG237)),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ROUND((SUM(BH122:BH237)),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ROUND((SUM(BI122:BI237)),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202 - Místnost č.202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J127</f>
        <v>0</v>
      </c>
      <c r="L98" s="100"/>
    </row>
    <row r="99" spans="2:12" s="8" customFormat="1" ht="24.95" customHeight="1" x14ac:dyDescent="0.2">
      <c r="B99" s="100"/>
      <c r="D99" s="101" t="s">
        <v>203</v>
      </c>
      <c r="E99" s="102"/>
      <c r="F99" s="102"/>
      <c r="G99" s="102"/>
      <c r="H99" s="102"/>
      <c r="I99" s="102"/>
      <c r="J99" s="103">
        <f>J141</f>
        <v>0</v>
      </c>
      <c r="L99" s="100"/>
    </row>
    <row r="100" spans="2:12" s="8" customFormat="1" ht="24.95" customHeight="1" x14ac:dyDescent="0.2">
      <c r="B100" s="100"/>
      <c r="D100" s="101" t="s">
        <v>204</v>
      </c>
      <c r="E100" s="102"/>
      <c r="F100" s="102"/>
      <c r="G100" s="102"/>
      <c r="H100" s="102"/>
      <c r="I100" s="102"/>
      <c r="J100" s="103">
        <f>J168</f>
        <v>0</v>
      </c>
      <c r="L100" s="100"/>
    </row>
    <row r="101" spans="2:12" s="8" customFormat="1" ht="24.95" customHeight="1" x14ac:dyDescent="0.2">
      <c r="B101" s="100"/>
      <c r="D101" s="101" t="s">
        <v>205</v>
      </c>
      <c r="E101" s="102"/>
      <c r="F101" s="102"/>
      <c r="G101" s="102"/>
      <c r="H101" s="102"/>
      <c r="I101" s="102"/>
      <c r="J101" s="103">
        <f>J208</f>
        <v>0</v>
      </c>
      <c r="L101" s="100"/>
    </row>
    <row r="102" spans="2:12" s="8" customFormat="1" ht="24.95" customHeight="1" x14ac:dyDescent="0.2">
      <c r="B102" s="100"/>
      <c r="D102" s="101" t="s">
        <v>206</v>
      </c>
      <c r="E102" s="102"/>
      <c r="F102" s="102"/>
      <c r="G102" s="102"/>
      <c r="H102" s="102"/>
      <c r="I102" s="102"/>
      <c r="J102" s="103">
        <f>J219</f>
        <v>0</v>
      </c>
      <c r="L102" s="100"/>
    </row>
    <row r="103" spans="2:12" s="1" customFormat="1" ht="21.75" customHeight="1" x14ac:dyDescent="0.2">
      <c r="B103" s="28"/>
      <c r="L103" s="28"/>
    </row>
    <row r="104" spans="2:12" s="1" customFormat="1" ht="6.95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 x14ac:dyDescent="0.2">
      <c r="B109" s="28"/>
      <c r="C109" s="17" t="s">
        <v>207</v>
      </c>
      <c r="L109" s="28"/>
    </row>
    <row r="110" spans="2:12" s="1" customFormat="1" ht="6.95" customHeight="1" x14ac:dyDescent="0.2">
      <c r="B110" s="28"/>
      <c r="L110" s="28"/>
    </row>
    <row r="111" spans="2:12" s="1" customFormat="1" ht="12" customHeight="1" x14ac:dyDescent="0.2">
      <c r="B111" s="28"/>
      <c r="C111" s="23" t="s">
        <v>16</v>
      </c>
      <c r="L111" s="28"/>
    </row>
    <row r="112" spans="2:12" s="1" customFormat="1" ht="26.25" customHeight="1" x14ac:dyDescent="0.2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 x14ac:dyDescent="0.2">
      <c r="B113" s="28"/>
      <c r="C113" s="23" t="s">
        <v>194</v>
      </c>
      <c r="L113" s="28"/>
    </row>
    <row r="114" spans="2:65" s="1" customFormat="1" ht="16.5" customHeight="1" x14ac:dyDescent="0.2">
      <c r="B114" s="28"/>
      <c r="E114" s="170" t="str">
        <f>E9</f>
        <v>202 - Místnost č.202</v>
      </c>
      <c r="F114" s="205"/>
      <c r="G114" s="205"/>
      <c r="H114" s="205"/>
      <c r="L114" s="28"/>
    </row>
    <row r="115" spans="2:65" s="1" customFormat="1" ht="6.95" customHeight="1" x14ac:dyDescent="0.2">
      <c r="B115" s="28"/>
      <c r="L115" s="28"/>
    </row>
    <row r="116" spans="2:65" s="1" customFormat="1" ht="12" customHeight="1" x14ac:dyDescent="0.2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 x14ac:dyDescent="0.2">
      <c r="B117" s="28"/>
      <c r="L117" s="28"/>
    </row>
    <row r="118" spans="2:65" s="1" customFormat="1" ht="15.2" customHeight="1" x14ac:dyDescent="0.2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 x14ac:dyDescent="0.2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 x14ac:dyDescent="0.2">
      <c r="B120" s="28"/>
      <c r="L120" s="28"/>
    </row>
    <row r="121" spans="2:65" s="9" customFormat="1" ht="29.25" customHeight="1" x14ac:dyDescent="0.2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 x14ac:dyDescent="0.25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P123+P127+P141+P168+P208+P219</f>
        <v>0</v>
      </c>
      <c r="Q122" s="49"/>
      <c r="R122" s="110">
        <f>R123+R127+R141+R168+R208+R219</f>
        <v>0.13966405000000001</v>
      </c>
      <c r="S122" s="49"/>
      <c r="T122" s="111">
        <f>T123+T127+T141+T168+T208+T219</f>
        <v>5.33736E-2</v>
      </c>
      <c r="AT122" s="13" t="s">
        <v>76</v>
      </c>
      <c r="AU122" s="13" t="s">
        <v>200</v>
      </c>
      <c r="BK122" s="112">
        <f>BK123+BK127+BK141+BK168+BK208+BK219</f>
        <v>0</v>
      </c>
    </row>
    <row r="123" spans="2:65" s="10" customFormat="1" ht="25.9" customHeight="1" x14ac:dyDescent="0.2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SUM(P124:P126)</f>
        <v>0</v>
      </c>
      <c r="R123" s="119">
        <f>SUM(R124:R126)</f>
        <v>1.9440000000000004E-4</v>
      </c>
      <c r="T123" s="120">
        <f>SUM(T124:T126)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SUM(BK124:BK126)</f>
        <v>0</v>
      </c>
    </row>
    <row r="124" spans="2:65" s="1" customFormat="1" ht="24.2" customHeight="1" x14ac:dyDescent="0.2">
      <c r="B124" s="123"/>
      <c r="C124" s="124" t="s">
        <v>85</v>
      </c>
      <c r="D124" s="124" t="s">
        <v>223</v>
      </c>
      <c r="E124" s="125" t="s">
        <v>224</v>
      </c>
      <c r="F124" s="126" t="s">
        <v>225</v>
      </c>
      <c r="G124" s="127" t="s">
        <v>226</v>
      </c>
      <c r="H124" s="128">
        <v>4.8600000000000003</v>
      </c>
      <c r="I124" s="129"/>
      <c r="J124" s="130">
        <f>ROUND(I124*H124,2)</f>
        <v>0</v>
      </c>
      <c r="K124" s="131"/>
      <c r="L124" s="28"/>
      <c r="M124" s="132" t="s">
        <v>1</v>
      </c>
      <c r="N124" s="133" t="s">
        <v>42</v>
      </c>
      <c r="P124" s="134">
        <f>O124*H124</f>
        <v>0</v>
      </c>
      <c r="Q124" s="134">
        <v>4.0000000000000003E-5</v>
      </c>
      <c r="R124" s="134">
        <f>Q124*H124</f>
        <v>1.9440000000000004E-4</v>
      </c>
      <c r="S124" s="134">
        <v>0</v>
      </c>
      <c r="T124" s="135">
        <f>S124*H124</f>
        <v>0</v>
      </c>
      <c r="AR124" s="136" t="s">
        <v>227</v>
      </c>
      <c r="AT124" s="136" t="s">
        <v>223</v>
      </c>
      <c r="AU124" s="136" t="s">
        <v>85</v>
      </c>
      <c r="AY124" s="13" t="s">
        <v>222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3" t="s">
        <v>85</v>
      </c>
      <c r="BK124" s="137">
        <f>ROUND(I124*H124,2)</f>
        <v>0</v>
      </c>
      <c r="BL124" s="13" t="s">
        <v>227</v>
      </c>
      <c r="BM124" s="136" t="s">
        <v>228</v>
      </c>
    </row>
    <row r="125" spans="2:65" s="1" customFormat="1" ht="19.5" x14ac:dyDescent="0.2">
      <c r="B125" s="28"/>
      <c r="D125" s="138" t="s">
        <v>229</v>
      </c>
      <c r="F125" s="139" t="s">
        <v>230</v>
      </c>
      <c r="I125" s="140"/>
      <c r="L125" s="28"/>
      <c r="M125" s="141"/>
      <c r="T125" s="52"/>
      <c r="AT125" s="13" t="s">
        <v>229</v>
      </c>
      <c r="AU125" s="13" t="s">
        <v>85</v>
      </c>
    </row>
    <row r="126" spans="2:65" s="1" customFormat="1" x14ac:dyDescent="0.2">
      <c r="B126" s="28"/>
      <c r="D126" s="142" t="s">
        <v>231</v>
      </c>
      <c r="F126" s="143" t="s">
        <v>232</v>
      </c>
      <c r="I126" s="140"/>
      <c r="L126" s="28"/>
      <c r="M126" s="141"/>
      <c r="T126" s="52"/>
      <c r="AT126" s="13" t="s">
        <v>231</v>
      </c>
      <c r="AU126" s="13" t="s">
        <v>85</v>
      </c>
    </row>
    <row r="127" spans="2:65" s="10" customFormat="1" ht="25.9" customHeight="1" x14ac:dyDescent="0.2">
      <c r="B127" s="113"/>
      <c r="D127" s="114" t="s">
        <v>76</v>
      </c>
      <c r="E127" s="115" t="s">
        <v>233</v>
      </c>
      <c r="F127" s="115" t="s">
        <v>234</v>
      </c>
      <c r="I127" s="116"/>
      <c r="J127" s="117">
        <f>BK127</f>
        <v>0</v>
      </c>
      <c r="L127" s="113"/>
      <c r="M127" s="118"/>
      <c r="P127" s="119">
        <f>SUM(P128:P140)</f>
        <v>0</v>
      </c>
      <c r="R127" s="119">
        <f>SUM(R128:R140)</f>
        <v>0</v>
      </c>
      <c r="T127" s="120">
        <f>SUM(T128:T140)</f>
        <v>0</v>
      </c>
      <c r="AR127" s="114" t="s">
        <v>85</v>
      </c>
      <c r="AT127" s="121" t="s">
        <v>76</v>
      </c>
      <c r="AU127" s="121" t="s">
        <v>77</v>
      </c>
      <c r="AY127" s="114" t="s">
        <v>222</v>
      </c>
      <c r="BK127" s="122">
        <f>SUM(BK128:BK140)</f>
        <v>0</v>
      </c>
    </row>
    <row r="128" spans="2:65" s="1" customFormat="1" ht="24.2" customHeight="1" x14ac:dyDescent="0.2">
      <c r="B128" s="123"/>
      <c r="C128" s="124" t="s">
        <v>87</v>
      </c>
      <c r="D128" s="124" t="s">
        <v>223</v>
      </c>
      <c r="E128" s="125" t="s">
        <v>235</v>
      </c>
      <c r="F128" s="126" t="s">
        <v>236</v>
      </c>
      <c r="G128" s="127" t="s">
        <v>237</v>
      </c>
      <c r="H128" s="128">
        <v>5.2999999999999999E-2</v>
      </c>
      <c r="I128" s="129"/>
      <c r="J128" s="130">
        <f>ROUND(I128*H128,2)</f>
        <v>0</v>
      </c>
      <c r="K128" s="131"/>
      <c r="L128" s="28"/>
      <c r="M128" s="132" t="s">
        <v>1</v>
      </c>
      <c r="N128" s="133" t="s">
        <v>42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227</v>
      </c>
      <c r="AT128" s="136" t="s">
        <v>223</v>
      </c>
      <c r="AU128" s="136" t="s">
        <v>85</v>
      </c>
      <c r="AY128" s="13" t="s">
        <v>222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85</v>
      </c>
      <c r="BK128" s="137">
        <f>ROUND(I128*H128,2)</f>
        <v>0</v>
      </c>
      <c r="BL128" s="13" t="s">
        <v>227</v>
      </c>
      <c r="BM128" s="136" t="s">
        <v>238</v>
      </c>
    </row>
    <row r="129" spans="2:65" s="1" customFormat="1" ht="19.5" x14ac:dyDescent="0.2">
      <c r="B129" s="28"/>
      <c r="D129" s="138" t="s">
        <v>229</v>
      </c>
      <c r="F129" s="139" t="s">
        <v>239</v>
      </c>
      <c r="I129" s="140"/>
      <c r="L129" s="28"/>
      <c r="M129" s="141"/>
      <c r="T129" s="52"/>
      <c r="AT129" s="13" t="s">
        <v>229</v>
      </c>
      <c r="AU129" s="13" t="s">
        <v>85</v>
      </c>
    </row>
    <row r="130" spans="2:65" s="1" customFormat="1" x14ac:dyDescent="0.2">
      <c r="B130" s="28"/>
      <c r="D130" s="142" t="s">
        <v>231</v>
      </c>
      <c r="F130" s="143" t="s">
        <v>240</v>
      </c>
      <c r="I130" s="140"/>
      <c r="L130" s="28"/>
      <c r="M130" s="141"/>
      <c r="T130" s="52"/>
      <c r="AT130" s="13" t="s">
        <v>231</v>
      </c>
      <c r="AU130" s="13" t="s">
        <v>85</v>
      </c>
    </row>
    <row r="131" spans="2:65" s="1" customFormat="1" ht="24.2" customHeight="1" x14ac:dyDescent="0.2">
      <c r="B131" s="123"/>
      <c r="C131" s="124" t="s">
        <v>241</v>
      </c>
      <c r="D131" s="124" t="s">
        <v>223</v>
      </c>
      <c r="E131" s="125" t="s">
        <v>242</v>
      </c>
      <c r="F131" s="126" t="s">
        <v>243</v>
      </c>
      <c r="G131" s="127" t="s">
        <v>237</v>
      </c>
      <c r="H131" s="128">
        <v>5.2999999999999999E-2</v>
      </c>
      <c r="I131" s="129"/>
      <c r="J131" s="130">
        <f>ROUND(I131*H131,2)</f>
        <v>0</v>
      </c>
      <c r="K131" s="131"/>
      <c r="L131" s="28"/>
      <c r="M131" s="132" t="s">
        <v>1</v>
      </c>
      <c r="N131" s="133" t="s">
        <v>42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227</v>
      </c>
      <c r="AT131" s="136" t="s">
        <v>223</v>
      </c>
      <c r="AU131" s="136" t="s">
        <v>85</v>
      </c>
      <c r="AY131" s="13" t="s">
        <v>222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85</v>
      </c>
      <c r="BK131" s="137">
        <f>ROUND(I131*H131,2)</f>
        <v>0</v>
      </c>
      <c r="BL131" s="13" t="s">
        <v>227</v>
      </c>
      <c r="BM131" s="136" t="s">
        <v>244</v>
      </c>
    </row>
    <row r="132" spans="2:65" s="1" customFormat="1" ht="19.5" x14ac:dyDescent="0.2">
      <c r="B132" s="28"/>
      <c r="D132" s="138" t="s">
        <v>229</v>
      </c>
      <c r="F132" s="139" t="s">
        <v>245</v>
      </c>
      <c r="I132" s="140"/>
      <c r="L132" s="28"/>
      <c r="M132" s="141"/>
      <c r="T132" s="52"/>
      <c r="AT132" s="13" t="s">
        <v>229</v>
      </c>
      <c r="AU132" s="13" t="s">
        <v>85</v>
      </c>
    </row>
    <row r="133" spans="2:65" s="1" customFormat="1" x14ac:dyDescent="0.2">
      <c r="B133" s="28"/>
      <c r="D133" s="142" t="s">
        <v>231</v>
      </c>
      <c r="F133" s="143" t="s">
        <v>246</v>
      </c>
      <c r="I133" s="140"/>
      <c r="L133" s="28"/>
      <c r="M133" s="141"/>
      <c r="T133" s="52"/>
      <c r="AT133" s="13" t="s">
        <v>231</v>
      </c>
      <c r="AU133" s="13" t="s">
        <v>85</v>
      </c>
    </row>
    <row r="134" spans="2:65" s="1" customFormat="1" ht="24.2" customHeight="1" x14ac:dyDescent="0.2">
      <c r="B134" s="123"/>
      <c r="C134" s="124" t="s">
        <v>227</v>
      </c>
      <c r="D134" s="124" t="s">
        <v>223</v>
      </c>
      <c r="E134" s="125" t="s">
        <v>247</v>
      </c>
      <c r="F134" s="126" t="s">
        <v>248</v>
      </c>
      <c r="G134" s="127" t="s">
        <v>237</v>
      </c>
      <c r="H134" s="128">
        <v>0.74199999999999999</v>
      </c>
      <c r="I134" s="129"/>
      <c r="J134" s="130">
        <f>ROUND(I134*H134,2)</f>
        <v>0</v>
      </c>
      <c r="K134" s="131"/>
      <c r="L134" s="28"/>
      <c r="M134" s="132" t="s">
        <v>1</v>
      </c>
      <c r="N134" s="133" t="s">
        <v>42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227</v>
      </c>
      <c r="AT134" s="136" t="s">
        <v>223</v>
      </c>
      <c r="AU134" s="136" t="s">
        <v>85</v>
      </c>
      <c r="AY134" s="13" t="s">
        <v>222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85</v>
      </c>
      <c r="BK134" s="137">
        <f>ROUND(I134*H134,2)</f>
        <v>0</v>
      </c>
      <c r="BL134" s="13" t="s">
        <v>227</v>
      </c>
      <c r="BM134" s="136" t="s">
        <v>249</v>
      </c>
    </row>
    <row r="135" spans="2:65" s="1" customFormat="1" ht="29.25" x14ac:dyDescent="0.2">
      <c r="B135" s="28"/>
      <c r="D135" s="138" t="s">
        <v>229</v>
      </c>
      <c r="F135" s="139" t="s">
        <v>250</v>
      </c>
      <c r="I135" s="140"/>
      <c r="L135" s="28"/>
      <c r="M135" s="141"/>
      <c r="T135" s="52"/>
      <c r="AT135" s="13" t="s">
        <v>229</v>
      </c>
      <c r="AU135" s="13" t="s">
        <v>85</v>
      </c>
    </row>
    <row r="136" spans="2:65" s="1" customFormat="1" x14ac:dyDescent="0.2">
      <c r="B136" s="28"/>
      <c r="D136" s="142" t="s">
        <v>231</v>
      </c>
      <c r="F136" s="143" t="s">
        <v>251</v>
      </c>
      <c r="I136" s="140"/>
      <c r="L136" s="28"/>
      <c r="M136" s="141"/>
      <c r="T136" s="52"/>
      <c r="AT136" s="13" t="s">
        <v>231</v>
      </c>
      <c r="AU136" s="13" t="s">
        <v>85</v>
      </c>
    </row>
    <row r="137" spans="2:65" s="11" customFormat="1" x14ac:dyDescent="0.2">
      <c r="B137" s="144"/>
      <c r="D137" s="138" t="s">
        <v>252</v>
      </c>
      <c r="F137" s="145" t="s">
        <v>253</v>
      </c>
      <c r="H137" s="146">
        <v>0.74199999999999999</v>
      </c>
      <c r="I137" s="147"/>
      <c r="L137" s="144"/>
      <c r="M137" s="148"/>
      <c r="T137" s="149"/>
      <c r="AT137" s="150" t="s">
        <v>252</v>
      </c>
      <c r="AU137" s="150" t="s">
        <v>85</v>
      </c>
      <c r="AV137" s="11" t="s">
        <v>87</v>
      </c>
      <c r="AW137" s="11" t="s">
        <v>3</v>
      </c>
      <c r="AX137" s="11" t="s">
        <v>85</v>
      </c>
      <c r="AY137" s="150" t="s">
        <v>222</v>
      </c>
    </row>
    <row r="138" spans="2:65" s="1" customFormat="1" ht="37.9" customHeight="1" x14ac:dyDescent="0.2">
      <c r="B138" s="123"/>
      <c r="C138" s="124" t="s">
        <v>254</v>
      </c>
      <c r="D138" s="124" t="s">
        <v>223</v>
      </c>
      <c r="E138" s="125" t="s">
        <v>255</v>
      </c>
      <c r="F138" s="126" t="s">
        <v>256</v>
      </c>
      <c r="G138" s="127" t="s">
        <v>237</v>
      </c>
      <c r="H138" s="128">
        <v>5.2999999999999999E-2</v>
      </c>
      <c r="I138" s="129"/>
      <c r="J138" s="130">
        <f>ROUND(I138*H138,2)</f>
        <v>0</v>
      </c>
      <c r="K138" s="131"/>
      <c r="L138" s="28"/>
      <c r="M138" s="132" t="s">
        <v>1</v>
      </c>
      <c r="N138" s="133" t="s">
        <v>42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227</v>
      </c>
      <c r="AT138" s="136" t="s">
        <v>223</v>
      </c>
      <c r="AU138" s="136" t="s">
        <v>85</v>
      </c>
      <c r="AY138" s="13" t="s">
        <v>222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85</v>
      </c>
      <c r="BK138" s="137">
        <f>ROUND(I138*H138,2)</f>
        <v>0</v>
      </c>
      <c r="BL138" s="13" t="s">
        <v>227</v>
      </c>
      <c r="BM138" s="136" t="s">
        <v>257</v>
      </c>
    </row>
    <row r="139" spans="2:65" s="1" customFormat="1" ht="29.25" x14ac:dyDescent="0.2">
      <c r="B139" s="28"/>
      <c r="D139" s="138" t="s">
        <v>229</v>
      </c>
      <c r="F139" s="139" t="s">
        <v>258</v>
      </c>
      <c r="I139" s="140"/>
      <c r="L139" s="28"/>
      <c r="M139" s="141"/>
      <c r="T139" s="52"/>
      <c r="AT139" s="13" t="s">
        <v>229</v>
      </c>
      <c r="AU139" s="13" t="s">
        <v>85</v>
      </c>
    </row>
    <row r="140" spans="2:65" s="1" customFormat="1" x14ac:dyDescent="0.2">
      <c r="B140" s="28"/>
      <c r="D140" s="142" t="s">
        <v>231</v>
      </c>
      <c r="F140" s="143" t="s">
        <v>259</v>
      </c>
      <c r="I140" s="140"/>
      <c r="L140" s="28"/>
      <c r="M140" s="141"/>
      <c r="T140" s="52"/>
      <c r="AT140" s="13" t="s">
        <v>231</v>
      </c>
      <c r="AU140" s="13" t="s">
        <v>85</v>
      </c>
    </row>
    <row r="141" spans="2:65" s="10" customFormat="1" ht="25.9" customHeight="1" x14ac:dyDescent="0.2">
      <c r="B141" s="113"/>
      <c r="D141" s="114" t="s">
        <v>76</v>
      </c>
      <c r="E141" s="115" t="s">
        <v>260</v>
      </c>
      <c r="F141" s="115" t="s">
        <v>261</v>
      </c>
      <c r="I141" s="116"/>
      <c r="J141" s="117">
        <f>BK141</f>
        <v>0</v>
      </c>
      <c r="L141" s="113"/>
      <c r="M141" s="118"/>
      <c r="P141" s="119">
        <f>SUM(P142:P167)</f>
        <v>0</v>
      </c>
      <c r="R141" s="119">
        <f>SUM(R142:R167)</f>
        <v>2.3000000000000003E-2</v>
      </c>
      <c r="T141" s="120">
        <f>SUM(T142:T167)</f>
        <v>2.5000000000000001E-2</v>
      </c>
      <c r="AR141" s="114" t="s">
        <v>87</v>
      </c>
      <c r="AT141" s="121" t="s">
        <v>76</v>
      </c>
      <c r="AU141" s="121" t="s">
        <v>77</v>
      </c>
      <c r="AY141" s="114" t="s">
        <v>222</v>
      </c>
      <c r="BK141" s="122">
        <f>SUM(BK142:BK167)</f>
        <v>0</v>
      </c>
    </row>
    <row r="142" spans="2:65" s="1" customFormat="1" ht="16.5" customHeight="1" x14ac:dyDescent="0.2">
      <c r="B142" s="123"/>
      <c r="C142" s="124" t="s">
        <v>262</v>
      </c>
      <c r="D142" s="124" t="s">
        <v>223</v>
      </c>
      <c r="E142" s="125" t="s">
        <v>263</v>
      </c>
      <c r="F142" s="126" t="s">
        <v>264</v>
      </c>
      <c r="G142" s="127" t="s">
        <v>265</v>
      </c>
      <c r="H142" s="128">
        <v>1</v>
      </c>
      <c r="I142" s="129"/>
      <c r="J142" s="130">
        <f>ROUND(I142*H142,2)</f>
        <v>0</v>
      </c>
      <c r="K142" s="131"/>
      <c r="L142" s="28"/>
      <c r="M142" s="132" t="s">
        <v>1</v>
      </c>
      <c r="N142" s="133" t="s">
        <v>42</v>
      </c>
      <c r="P142" s="134">
        <f>O142*H142</f>
        <v>0</v>
      </c>
      <c r="Q142" s="134">
        <v>0</v>
      </c>
      <c r="R142" s="134">
        <f>Q142*H142</f>
        <v>0</v>
      </c>
      <c r="S142" s="134">
        <v>1E-3</v>
      </c>
      <c r="T142" s="135">
        <f>S142*H142</f>
        <v>1E-3</v>
      </c>
      <c r="AR142" s="136" t="s">
        <v>266</v>
      </c>
      <c r="AT142" s="136" t="s">
        <v>223</v>
      </c>
      <c r="AU142" s="136" t="s">
        <v>85</v>
      </c>
      <c r="AY142" s="13" t="s">
        <v>222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3" t="s">
        <v>85</v>
      </c>
      <c r="BK142" s="137">
        <f>ROUND(I142*H142,2)</f>
        <v>0</v>
      </c>
      <c r="BL142" s="13" t="s">
        <v>266</v>
      </c>
      <c r="BM142" s="136" t="s">
        <v>267</v>
      </c>
    </row>
    <row r="143" spans="2:65" s="1" customFormat="1" ht="19.5" x14ac:dyDescent="0.2">
      <c r="B143" s="28"/>
      <c r="D143" s="138" t="s">
        <v>229</v>
      </c>
      <c r="F143" s="139" t="s">
        <v>268</v>
      </c>
      <c r="I143" s="140"/>
      <c r="L143" s="28"/>
      <c r="M143" s="141"/>
      <c r="T143" s="52"/>
      <c r="AT143" s="13" t="s">
        <v>229</v>
      </c>
      <c r="AU143" s="13" t="s">
        <v>85</v>
      </c>
    </row>
    <row r="144" spans="2:65" s="1" customFormat="1" x14ac:dyDescent="0.2">
      <c r="B144" s="28"/>
      <c r="D144" s="142" t="s">
        <v>231</v>
      </c>
      <c r="F144" s="143" t="s">
        <v>269</v>
      </c>
      <c r="I144" s="140"/>
      <c r="L144" s="28"/>
      <c r="M144" s="141"/>
      <c r="T144" s="52"/>
      <c r="AT144" s="13" t="s">
        <v>231</v>
      </c>
      <c r="AU144" s="13" t="s">
        <v>85</v>
      </c>
    </row>
    <row r="145" spans="2:65" s="1" customFormat="1" ht="24.2" customHeight="1" x14ac:dyDescent="0.2">
      <c r="B145" s="123"/>
      <c r="C145" s="124" t="s">
        <v>270</v>
      </c>
      <c r="D145" s="124" t="s">
        <v>223</v>
      </c>
      <c r="E145" s="125" t="s">
        <v>271</v>
      </c>
      <c r="F145" s="126" t="s">
        <v>272</v>
      </c>
      <c r="G145" s="127" t="s">
        <v>265</v>
      </c>
      <c r="H145" s="128">
        <v>1</v>
      </c>
      <c r="I145" s="129"/>
      <c r="J145" s="130">
        <f>ROUND(I145*H145,2)</f>
        <v>0</v>
      </c>
      <c r="K145" s="131"/>
      <c r="L145" s="28"/>
      <c r="M145" s="132" t="s">
        <v>1</v>
      </c>
      <c r="N145" s="133" t="s">
        <v>42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266</v>
      </c>
      <c r="AT145" s="136" t="s">
        <v>223</v>
      </c>
      <c r="AU145" s="136" t="s">
        <v>85</v>
      </c>
      <c r="AY145" s="13" t="s">
        <v>222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3" t="s">
        <v>85</v>
      </c>
      <c r="BK145" s="137">
        <f>ROUND(I145*H145,2)</f>
        <v>0</v>
      </c>
      <c r="BL145" s="13" t="s">
        <v>266</v>
      </c>
      <c r="BM145" s="136" t="s">
        <v>273</v>
      </c>
    </row>
    <row r="146" spans="2:65" s="1" customFormat="1" ht="19.5" x14ac:dyDescent="0.2">
      <c r="B146" s="28"/>
      <c r="D146" s="138" t="s">
        <v>229</v>
      </c>
      <c r="F146" s="139" t="s">
        <v>274</v>
      </c>
      <c r="I146" s="140"/>
      <c r="L146" s="28"/>
      <c r="M146" s="141"/>
      <c r="T146" s="52"/>
      <c r="AT146" s="13" t="s">
        <v>229</v>
      </c>
      <c r="AU146" s="13" t="s">
        <v>85</v>
      </c>
    </row>
    <row r="147" spans="2:65" s="1" customFormat="1" x14ac:dyDescent="0.2">
      <c r="B147" s="28"/>
      <c r="D147" s="142" t="s">
        <v>231</v>
      </c>
      <c r="F147" s="143" t="s">
        <v>275</v>
      </c>
      <c r="I147" s="140"/>
      <c r="L147" s="28"/>
      <c r="M147" s="141"/>
      <c r="T147" s="52"/>
      <c r="AT147" s="13" t="s">
        <v>231</v>
      </c>
      <c r="AU147" s="13" t="s">
        <v>85</v>
      </c>
    </row>
    <row r="148" spans="2:65" s="1" customFormat="1" ht="33" customHeight="1" x14ac:dyDescent="0.2">
      <c r="B148" s="123"/>
      <c r="C148" s="151" t="s">
        <v>276</v>
      </c>
      <c r="D148" s="151" t="s">
        <v>277</v>
      </c>
      <c r="E148" s="152" t="s">
        <v>278</v>
      </c>
      <c r="F148" s="153" t="s">
        <v>279</v>
      </c>
      <c r="G148" s="154" t="s">
        <v>265</v>
      </c>
      <c r="H148" s="155">
        <v>1</v>
      </c>
      <c r="I148" s="156"/>
      <c r="J148" s="157">
        <f>ROUND(I148*H148,2)</f>
        <v>0</v>
      </c>
      <c r="K148" s="158"/>
      <c r="L148" s="159"/>
      <c r="M148" s="160" t="s">
        <v>1</v>
      </c>
      <c r="N148" s="161" t="s">
        <v>42</v>
      </c>
      <c r="P148" s="134">
        <f>O148*H148</f>
        <v>0</v>
      </c>
      <c r="Q148" s="134">
        <v>2.0500000000000001E-2</v>
      </c>
      <c r="R148" s="134">
        <f>Q148*H148</f>
        <v>2.0500000000000001E-2</v>
      </c>
      <c r="S148" s="134">
        <v>0</v>
      </c>
      <c r="T148" s="135">
        <f>S148*H148</f>
        <v>0</v>
      </c>
      <c r="AR148" s="136" t="s">
        <v>280</v>
      </c>
      <c r="AT148" s="136" t="s">
        <v>277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266</v>
      </c>
      <c r="BM148" s="136" t="s">
        <v>281</v>
      </c>
    </row>
    <row r="149" spans="2:65" s="1" customFormat="1" ht="19.5" x14ac:dyDescent="0.2">
      <c r="B149" s="28"/>
      <c r="D149" s="138" t="s">
        <v>229</v>
      </c>
      <c r="F149" s="139" t="s">
        <v>279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ht="16.5" customHeight="1" x14ac:dyDescent="0.2">
      <c r="B150" s="123"/>
      <c r="C150" s="124" t="s">
        <v>220</v>
      </c>
      <c r="D150" s="124" t="s">
        <v>223</v>
      </c>
      <c r="E150" s="125" t="s">
        <v>282</v>
      </c>
      <c r="F150" s="126" t="s">
        <v>283</v>
      </c>
      <c r="G150" s="127" t="s">
        <v>265</v>
      </c>
      <c r="H150" s="128">
        <v>1</v>
      </c>
      <c r="I150" s="129"/>
      <c r="J150" s="130">
        <f>ROUND(I150*H150,2)</f>
        <v>0</v>
      </c>
      <c r="K150" s="131"/>
      <c r="L150" s="28"/>
      <c r="M150" s="132" t="s">
        <v>1</v>
      </c>
      <c r="N150" s="133" t="s">
        <v>42</v>
      </c>
      <c r="P150" s="134">
        <f>O150*H150</f>
        <v>0</v>
      </c>
      <c r="Q150" s="134">
        <v>0</v>
      </c>
      <c r="R150" s="134">
        <f>Q150*H150</f>
        <v>0</v>
      </c>
      <c r="S150" s="134">
        <v>0</v>
      </c>
      <c r="T150" s="135">
        <f>S150*H150</f>
        <v>0</v>
      </c>
      <c r="AR150" s="136" t="s">
        <v>266</v>
      </c>
      <c r="AT150" s="136" t="s">
        <v>223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284</v>
      </c>
    </row>
    <row r="151" spans="2:65" s="1" customFormat="1" x14ac:dyDescent="0.2">
      <c r="B151" s="28"/>
      <c r="D151" s="138" t="s">
        <v>229</v>
      </c>
      <c r="F151" s="139" t="s">
        <v>285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" customFormat="1" x14ac:dyDescent="0.2">
      <c r="B152" s="28"/>
      <c r="D152" s="142" t="s">
        <v>231</v>
      </c>
      <c r="F152" s="143" t="s">
        <v>286</v>
      </c>
      <c r="I152" s="140"/>
      <c r="L152" s="28"/>
      <c r="M152" s="141"/>
      <c r="T152" s="52"/>
      <c r="AT152" s="13" t="s">
        <v>231</v>
      </c>
      <c r="AU152" s="13" t="s">
        <v>85</v>
      </c>
    </row>
    <row r="153" spans="2:65" s="1" customFormat="1" ht="16.5" customHeight="1" x14ac:dyDescent="0.2">
      <c r="B153" s="123"/>
      <c r="C153" s="151" t="s">
        <v>287</v>
      </c>
      <c r="D153" s="151" t="s">
        <v>277</v>
      </c>
      <c r="E153" s="152" t="s">
        <v>288</v>
      </c>
      <c r="F153" s="153" t="s">
        <v>289</v>
      </c>
      <c r="G153" s="154" t="s">
        <v>265</v>
      </c>
      <c r="H153" s="155">
        <v>1</v>
      </c>
      <c r="I153" s="156"/>
      <c r="J153" s="157">
        <f>ROUND(I153*H153,2)</f>
        <v>0</v>
      </c>
      <c r="K153" s="158"/>
      <c r="L153" s="159"/>
      <c r="M153" s="160" t="s">
        <v>1</v>
      </c>
      <c r="N153" s="161" t="s">
        <v>42</v>
      </c>
      <c r="P153" s="134">
        <f>O153*H153</f>
        <v>0</v>
      </c>
      <c r="Q153" s="134">
        <v>1.4999999999999999E-4</v>
      </c>
      <c r="R153" s="134">
        <f>Q153*H153</f>
        <v>1.4999999999999999E-4</v>
      </c>
      <c r="S153" s="134">
        <v>0</v>
      </c>
      <c r="T153" s="135">
        <f>S153*H153</f>
        <v>0</v>
      </c>
      <c r="AR153" s="136" t="s">
        <v>280</v>
      </c>
      <c r="AT153" s="136" t="s">
        <v>277</v>
      </c>
      <c r="AU153" s="136" t="s">
        <v>85</v>
      </c>
      <c r="AY153" s="13" t="s">
        <v>222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85</v>
      </c>
      <c r="BK153" s="137">
        <f>ROUND(I153*H153,2)</f>
        <v>0</v>
      </c>
      <c r="BL153" s="13" t="s">
        <v>266</v>
      </c>
      <c r="BM153" s="136" t="s">
        <v>290</v>
      </c>
    </row>
    <row r="154" spans="2:65" s="1" customFormat="1" x14ac:dyDescent="0.2">
      <c r="B154" s="28"/>
      <c r="D154" s="138" t="s">
        <v>229</v>
      </c>
      <c r="F154" s="139" t="s">
        <v>289</v>
      </c>
      <c r="I154" s="140"/>
      <c r="L154" s="28"/>
      <c r="M154" s="141"/>
      <c r="T154" s="52"/>
      <c r="AT154" s="13" t="s">
        <v>229</v>
      </c>
      <c r="AU154" s="13" t="s">
        <v>85</v>
      </c>
    </row>
    <row r="155" spans="2:65" s="1" customFormat="1" ht="16.5" customHeight="1" x14ac:dyDescent="0.2">
      <c r="B155" s="123"/>
      <c r="C155" s="151" t="s">
        <v>291</v>
      </c>
      <c r="D155" s="151" t="s">
        <v>277</v>
      </c>
      <c r="E155" s="152" t="s">
        <v>292</v>
      </c>
      <c r="F155" s="153" t="s">
        <v>293</v>
      </c>
      <c r="G155" s="154" t="s">
        <v>265</v>
      </c>
      <c r="H155" s="155">
        <v>1</v>
      </c>
      <c r="I155" s="156"/>
      <c r="J155" s="157">
        <f>ROUND(I155*H155,2)</f>
        <v>0</v>
      </c>
      <c r="K155" s="158"/>
      <c r="L155" s="159"/>
      <c r="M155" s="160" t="s">
        <v>1</v>
      </c>
      <c r="N155" s="161" t="s">
        <v>42</v>
      </c>
      <c r="P155" s="134">
        <f>O155*H155</f>
        <v>0</v>
      </c>
      <c r="Q155" s="134">
        <v>1.4999999999999999E-4</v>
      </c>
      <c r="R155" s="134">
        <f>Q155*H155</f>
        <v>1.4999999999999999E-4</v>
      </c>
      <c r="S155" s="134">
        <v>0</v>
      </c>
      <c r="T155" s="135">
        <f>S155*H155</f>
        <v>0</v>
      </c>
      <c r="AR155" s="136" t="s">
        <v>280</v>
      </c>
      <c r="AT155" s="136" t="s">
        <v>277</v>
      </c>
      <c r="AU155" s="136" t="s">
        <v>85</v>
      </c>
      <c r="AY155" s="13" t="s">
        <v>222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85</v>
      </c>
      <c r="BK155" s="137">
        <f>ROUND(I155*H155,2)</f>
        <v>0</v>
      </c>
      <c r="BL155" s="13" t="s">
        <v>266</v>
      </c>
      <c r="BM155" s="136" t="s">
        <v>294</v>
      </c>
    </row>
    <row r="156" spans="2:65" s="1" customFormat="1" x14ac:dyDescent="0.2">
      <c r="B156" s="28"/>
      <c r="D156" s="138" t="s">
        <v>229</v>
      </c>
      <c r="F156" s="139" t="s">
        <v>293</v>
      </c>
      <c r="I156" s="140"/>
      <c r="L156" s="28"/>
      <c r="M156" s="141"/>
      <c r="T156" s="52"/>
      <c r="AT156" s="13" t="s">
        <v>229</v>
      </c>
      <c r="AU156" s="13" t="s">
        <v>85</v>
      </c>
    </row>
    <row r="157" spans="2:65" s="1" customFormat="1" ht="21.75" customHeight="1" x14ac:dyDescent="0.2">
      <c r="B157" s="123"/>
      <c r="C157" s="124" t="s">
        <v>8</v>
      </c>
      <c r="D157" s="124" t="s">
        <v>223</v>
      </c>
      <c r="E157" s="125" t="s">
        <v>295</v>
      </c>
      <c r="F157" s="126" t="s">
        <v>296</v>
      </c>
      <c r="G157" s="127" t="s">
        <v>265</v>
      </c>
      <c r="H157" s="128">
        <v>1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0</v>
      </c>
      <c r="R157" s="134">
        <f>Q157*H157</f>
        <v>0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297</v>
      </c>
    </row>
    <row r="158" spans="2:65" s="1" customFormat="1" ht="19.5" x14ac:dyDescent="0.2">
      <c r="B158" s="28"/>
      <c r="D158" s="138" t="s">
        <v>229</v>
      </c>
      <c r="F158" s="139" t="s">
        <v>298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299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16.5" customHeight="1" x14ac:dyDescent="0.2">
      <c r="B160" s="123"/>
      <c r="C160" s="151" t="s">
        <v>300</v>
      </c>
      <c r="D160" s="151" t="s">
        <v>277</v>
      </c>
      <c r="E160" s="152" t="s">
        <v>301</v>
      </c>
      <c r="F160" s="153" t="s">
        <v>302</v>
      </c>
      <c r="G160" s="154" t="s">
        <v>265</v>
      </c>
      <c r="H160" s="155">
        <v>1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2.2000000000000001E-3</v>
      </c>
      <c r="R160" s="134">
        <f>Q160*H160</f>
        <v>2.2000000000000001E-3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303</v>
      </c>
    </row>
    <row r="161" spans="2:65" s="1" customFormat="1" x14ac:dyDescent="0.2">
      <c r="B161" s="28"/>
      <c r="D161" s="138" t="s">
        <v>229</v>
      </c>
      <c r="F161" s="139" t="s">
        <v>302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" customFormat="1" ht="24.2" customHeight="1" x14ac:dyDescent="0.2">
      <c r="B162" s="123"/>
      <c r="C162" s="124" t="s">
        <v>304</v>
      </c>
      <c r="D162" s="124" t="s">
        <v>223</v>
      </c>
      <c r="E162" s="125" t="s">
        <v>305</v>
      </c>
      <c r="F162" s="126" t="s">
        <v>306</v>
      </c>
      <c r="G162" s="127" t="s">
        <v>265</v>
      </c>
      <c r="H162" s="128">
        <v>1</v>
      </c>
      <c r="I162" s="129"/>
      <c r="J162" s="130">
        <f>ROUND(I162*H162,2)</f>
        <v>0</v>
      </c>
      <c r="K162" s="131"/>
      <c r="L162" s="28"/>
      <c r="M162" s="132" t="s">
        <v>1</v>
      </c>
      <c r="N162" s="133" t="s">
        <v>42</v>
      </c>
      <c r="P162" s="134">
        <f>O162*H162</f>
        <v>0</v>
      </c>
      <c r="Q162" s="134">
        <v>0</v>
      </c>
      <c r="R162" s="134">
        <f>Q162*H162</f>
        <v>0</v>
      </c>
      <c r="S162" s="134">
        <v>2.4E-2</v>
      </c>
      <c r="T162" s="135">
        <f>S162*H162</f>
        <v>2.4E-2</v>
      </c>
      <c r="AR162" s="136" t="s">
        <v>266</v>
      </c>
      <c r="AT162" s="136" t="s">
        <v>223</v>
      </c>
      <c r="AU162" s="136" t="s">
        <v>85</v>
      </c>
      <c r="AY162" s="13" t="s">
        <v>222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3" t="s">
        <v>85</v>
      </c>
      <c r="BK162" s="137">
        <f>ROUND(I162*H162,2)</f>
        <v>0</v>
      </c>
      <c r="BL162" s="13" t="s">
        <v>266</v>
      </c>
      <c r="BM162" s="136" t="s">
        <v>307</v>
      </c>
    </row>
    <row r="163" spans="2:65" s="1" customFormat="1" ht="19.5" x14ac:dyDescent="0.2">
      <c r="B163" s="28"/>
      <c r="D163" s="138" t="s">
        <v>229</v>
      </c>
      <c r="F163" s="139" t="s">
        <v>308</v>
      </c>
      <c r="I163" s="140"/>
      <c r="L163" s="28"/>
      <c r="M163" s="141"/>
      <c r="T163" s="52"/>
      <c r="AT163" s="13" t="s">
        <v>229</v>
      </c>
      <c r="AU163" s="13" t="s">
        <v>85</v>
      </c>
    </row>
    <row r="164" spans="2:65" s="1" customFormat="1" x14ac:dyDescent="0.2">
      <c r="B164" s="28"/>
      <c r="D164" s="142" t="s">
        <v>231</v>
      </c>
      <c r="F164" s="143" t="s">
        <v>309</v>
      </c>
      <c r="I164" s="140"/>
      <c r="L164" s="28"/>
      <c r="M164" s="141"/>
      <c r="T164" s="52"/>
      <c r="AT164" s="13" t="s">
        <v>231</v>
      </c>
      <c r="AU164" s="13" t="s">
        <v>85</v>
      </c>
    </row>
    <row r="165" spans="2:65" s="1" customFormat="1" ht="24.2" customHeight="1" x14ac:dyDescent="0.2">
      <c r="B165" s="123"/>
      <c r="C165" s="124" t="s">
        <v>310</v>
      </c>
      <c r="D165" s="124" t="s">
        <v>223</v>
      </c>
      <c r="E165" s="125" t="s">
        <v>311</v>
      </c>
      <c r="F165" s="126" t="s">
        <v>312</v>
      </c>
      <c r="G165" s="127" t="s">
        <v>313</v>
      </c>
      <c r="H165" s="162"/>
      <c r="I165" s="129"/>
      <c r="J165" s="130">
        <f>ROUND(I165*H165,2)</f>
        <v>0</v>
      </c>
      <c r="K165" s="131"/>
      <c r="L165" s="28"/>
      <c r="M165" s="132" t="s">
        <v>1</v>
      </c>
      <c r="N165" s="133" t="s">
        <v>42</v>
      </c>
      <c r="P165" s="134">
        <f>O165*H165</f>
        <v>0</v>
      </c>
      <c r="Q165" s="134">
        <v>0</v>
      </c>
      <c r="R165" s="134">
        <f>Q165*H165</f>
        <v>0</v>
      </c>
      <c r="S165" s="134">
        <v>0</v>
      </c>
      <c r="T165" s="135">
        <f>S165*H165</f>
        <v>0</v>
      </c>
      <c r="AR165" s="136" t="s">
        <v>266</v>
      </c>
      <c r="AT165" s="136" t="s">
        <v>223</v>
      </c>
      <c r="AU165" s="136" t="s">
        <v>85</v>
      </c>
      <c r="AY165" s="13" t="s">
        <v>222</v>
      </c>
      <c r="BE165" s="137">
        <f>IF(N165="základní",J165,0)</f>
        <v>0</v>
      </c>
      <c r="BF165" s="137">
        <f>IF(N165="snížená",J165,0)</f>
        <v>0</v>
      </c>
      <c r="BG165" s="137">
        <f>IF(N165="zákl. přenesená",J165,0)</f>
        <v>0</v>
      </c>
      <c r="BH165" s="137">
        <f>IF(N165="sníž. přenesená",J165,0)</f>
        <v>0</v>
      </c>
      <c r="BI165" s="137">
        <f>IF(N165="nulová",J165,0)</f>
        <v>0</v>
      </c>
      <c r="BJ165" s="13" t="s">
        <v>85</v>
      </c>
      <c r="BK165" s="137">
        <f>ROUND(I165*H165,2)</f>
        <v>0</v>
      </c>
      <c r="BL165" s="13" t="s">
        <v>266</v>
      </c>
      <c r="BM165" s="136" t="s">
        <v>314</v>
      </c>
    </row>
    <row r="166" spans="2:65" s="1" customFormat="1" ht="29.25" x14ac:dyDescent="0.2">
      <c r="B166" s="28"/>
      <c r="D166" s="138" t="s">
        <v>229</v>
      </c>
      <c r="F166" s="139" t="s">
        <v>315</v>
      </c>
      <c r="I166" s="140"/>
      <c r="L166" s="28"/>
      <c r="M166" s="141"/>
      <c r="T166" s="52"/>
      <c r="AT166" s="13" t="s">
        <v>229</v>
      </c>
      <c r="AU166" s="13" t="s">
        <v>85</v>
      </c>
    </row>
    <row r="167" spans="2:65" s="1" customFormat="1" x14ac:dyDescent="0.2">
      <c r="B167" s="28"/>
      <c r="D167" s="142" t="s">
        <v>231</v>
      </c>
      <c r="F167" s="143" t="s">
        <v>316</v>
      </c>
      <c r="I167" s="140"/>
      <c r="L167" s="28"/>
      <c r="M167" s="141"/>
      <c r="T167" s="52"/>
      <c r="AT167" s="13" t="s">
        <v>231</v>
      </c>
      <c r="AU167" s="13" t="s">
        <v>85</v>
      </c>
    </row>
    <row r="168" spans="2:65" s="10" customFormat="1" ht="25.9" customHeight="1" x14ac:dyDescent="0.2">
      <c r="B168" s="113"/>
      <c r="D168" s="114" t="s">
        <v>76</v>
      </c>
      <c r="E168" s="115" t="s">
        <v>317</v>
      </c>
      <c r="F168" s="115" t="s">
        <v>318</v>
      </c>
      <c r="I168" s="116"/>
      <c r="J168" s="117">
        <f>BK168</f>
        <v>0</v>
      </c>
      <c r="L168" s="113"/>
      <c r="M168" s="118"/>
      <c r="P168" s="119">
        <f>SUM(P169:P207)</f>
        <v>0</v>
      </c>
      <c r="R168" s="119">
        <f>SUM(R169:R207)</f>
        <v>5.8598750000000005E-2</v>
      </c>
      <c r="T168" s="120">
        <f>SUM(T169:T207)</f>
        <v>1.7322000000000001E-2</v>
      </c>
      <c r="AR168" s="114" t="s">
        <v>87</v>
      </c>
      <c r="AT168" s="121" t="s">
        <v>76</v>
      </c>
      <c r="AU168" s="121" t="s">
        <v>77</v>
      </c>
      <c r="AY168" s="114" t="s">
        <v>222</v>
      </c>
      <c r="BK168" s="122">
        <f>SUM(BK169:BK207)</f>
        <v>0</v>
      </c>
    </row>
    <row r="169" spans="2:65" s="1" customFormat="1" ht="24.2" customHeight="1" x14ac:dyDescent="0.2">
      <c r="B169" s="123"/>
      <c r="C169" s="124" t="s">
        <v>266</v>
      </c>
      <c r="D169" s="124" t="s">
        <v>223</v>
      </c>
      <c r="E169" s="125" t="s">
        <v>319</v>
      </c>
      <c r="F169" s="126" t="s">
        <v>320</v>
      </c>
      <c r="G169" s="127" t="s">
        <v>226</v>
      </c>
      <c r="H169" s="128">
        <v>4.8600000000000003</v>
      </c>
      <c r="I169" s="129"/>
      <c r="J169" s="130">
        <f>ROUND(I169*H169,2)</f>
        <v>0</v>
      </c>
      <c r="K169" s="131"/>
      <c r="L169" s="28"/>
      <c r="M169" s="132" t="s">
        <v>1</v>
      </c>
      <c r="N169" s="133" t="s">
        <v>42</v>
      </c>
      <c r="P169" s="134">
        <f>O169*H169</f>
        <v>0</v>
      </c>
      <c r="Q169" s="134">
        <v>0</v>
      </c>
      <c r="R169" s="134">
        <f>Q169*H169</f>
        <v>0</v>
      </c>
      <c r="S169" s="134">
        <v>0</v>
      </c>
      <c r="T169" s="135">
        <f>S169*H169</f>
        <v>0</v>
      </c>
      <c r="AR169" s="136" t="s">
        <v>266</v>
      </c>
      <c r="AT169" s="136" t="s">
        <v>223</v>
      </c>
      <c r="AU169" s="136" t="s">
        <v>85</v>
      </c>
      <c r="AY169" s="13" t="s">
        <v>222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3" t="s">
        <v>85</v>
      </c>
      <c r="BK169" s="137">
        <f>ROUND(I169*H169,2)</f>
        <v>0</v>
      </c>
      <c r="BL169" s="13" t="s">
        <v>266</v>
      </c>
      <c r="BM169" s="136" t="s">
        <v>321</v>
      </c>
    </row>
    <row r="170" spans="2:65" s="1" customFormat="1" ht="19.5" x14ac:dyDescent="0.2">
      <c r="B170" s="28"/>
      <c r="D170" s="138" t="s">
        <v>229</v>
      </c>
      <c r="F170" s="139" t="s">
        <v>322</v>
      </c>
      <c r="I170" s="140"/>
      <c r="L170" s="28"/>
      <c r="M170" s="141"/>
      <c r="T170" s="52"/>
      <c r="AT170" s="13" t="s">
        <v>229</v>
      </c>
      <c r="AU170" s="13" t="s">
        <v>85</v>
      </c>
    </row>
    <row r="171" spans="2:65" s="1" customFormat="1" x14ac:dyDescent="0.2">
      <c r="B171" s="28"/>
      <c r="D171" s="142" t="s">
        <v>231</v>
      </c>
      <c r="F171" s="143" t="s">
        <v>323</v>
      </c>
      <c r="I171" s="140"/>
      <c r="L171" s="28"/>
      <c r="M171" s="141"/>
      <c r="T171" s="52"/>
      <c r="AT171" s="13" t="s">
        <v>231</v>
      </c>
      <c r="AU171" s="13" t="s">
        <v>85</v>
      </c>
    </row>
    <row r="172" spans="2:65" s="1" customFormat="1" ht="24.2" customHeight="1" x14ac:dyDescent="0.2">
      <c r="B172" s="123"/>
      <c r="C172" s="124" t="s">
        <v>324</v>
      </c>
      <c r="D172" s="124" t="s">
        <v>223</v>
      </c>
      <c r="E172" s="125" t="s">
        <v>325</v>
      </c>
      <c r="F172" s="126" t="s">
        <v>326</v>
      </c>
      <c r="G172" s="127" t="s">
        <v>226</v>
      </c>
      <c r="H172" s="128">
        <v>4.8600000000000003</v>
      </c>
      <c r="I172" s="129"/>
      <c r="J172" s="130">
        <f>ROUND(I172*H172,2)</f>
        <v>0</v>
      </c>
      <c r="K172" s="131"/>
      <c r="L172" s="28"/>
      <c r="M172" s="132" t="s">
        <v>1</v>
      </c>
      <c r="N172" s="133" t="s">
        <v>42</v>
      </c>
      <c r="P172" s="134">
        <f>O172*H172</f>
        <v>0</v>
      </c>
      <c r="Q172" s="134">
        <v>3.0000000000000001E-5</v>
      </c>
      <c r="R172" s="134">
        <f>Q172*H172</f>
        <v>1.4580000000000002E-4</v>
      </c>
      <c r="S172" s="134">
        <v>0</v>
      </c>
      <c r="T172" s="135">
        <f>S172*H172</f>
        <v>0</v>
      </c>
      <c r="AR172" s="136" t="s">
        <v>266</v>
      </c>
      <c r="AT172" s="136" t="s">
        <v>223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327</v>
      </c>
    </row>
    <row r="173" spans="2:65" s="1" customFormat="1" ht="19.5" x14ac:dyDescent="0.2">
      <c r="B173" s="28"/>
      <c r="D173" s="138" t="s">
        <v>229</v>
      </c>
      <c r="F173" s="139" t="s">
        <v>328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" customFormat="1" x14ac:dyDescent="0.2">
      <c r="B174" s="28"/>
      <c r="D174" s="142" t="s">
        <v>231</v>
      </c>
      <c r="F174" s="143" t="s">
        <v>329</v>
      </c>
      <c r="I174" s="140"/>
      <c r="L174" s="28"/>
      <c r="M174" s="141"/>
      <c r="T174" s="52"/>
      <c r="AT174" s="13" t="s">
        <v>231</v>
      </c>
      <c r="AU174" s="13" t="s">
        <v>85</v>
      </c>
    </row>
    <row r="175" spans="2:65" s="1" customFormat="1" ht="33" customHeight="1" x14ac:dyDescent="0.2">
      <c r="B175" s="123"/>
      <c r="C175" s="124" t="s">
        <v>330</v>
      </c>
      <c r="D175" s="124" t="s">
        <v>223</v>
      </c>
      <c r="E175" s="125" t="s">
        <v>331</v>
      </c>
      <c r="F175" s="126" t="s">
        <v>332</v>
      </c>
      <c r="G175" s="127" t="s">
        <v>226</v>
      </c>
      <c r="H175" s="128">
        <v>4.8600000000000003</v>
      </c>
      <c r="I175" s="129"/>
      <c r="J175" s="130">
        <f>ROUND(I175*H175,2)</f>
        <v>0</v>
      </c>
      <c r="K175" s="131"/>
      <c r="L175" s="28"/>
      <c r="M175" s="132" t="s">
        <v>1</v>
      </c>
      <c r="N175" s="133" t="s">
        <v>42</v>
      </c>
      <c r="P175" s="134">
        <f>O175*H175</f>
        <v>0</v>
      </c>
      <c r="Q175" s="134">
        <v>7.5799999999999999E-3</v>
      </c>
      <c r="R175" s="134">
        <f>Q175*H175</f>
        <v>3.6838800000000005E-2</v>
      </c>
      <c r="S175" s="134">
        <v>0</v>
      </c>
      <c r="T175" s="135">
        <f>S175*H175</f>
        <v>0</v>
      </c>
      <c r="AR175" s="136" t="s">
        <v>266</v>
      </c>
      <c r="AT175" s="136" t="s">
        <v>223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333</v>
      </c>
    </row>
    <row r="176" spans="2:65" s="1" customFormat="1" ht="29.25" x14ac:dyDescent="0.2">
      <c r="B176" s="28"/>
      <c r="D176" s="138" t="s">
        <v>229</v>
      </c>
      <c r="F176" s="139" t="s">
        <v>334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x14ac:dyDescent="0.2">
      <c r="B177" s="28"/>
      <c r="D177" s="142" t="s">
        <v>231</v>
      </c>
      <c r="F177" s="143" t="s">
        <v>335</v>
      </c>
      <c r="I177" s="140"/>
      <c r="L177" s="28"/>
      <c r="M177" s="141"/>
      <c r="T177" s="52"/>
      <c r="AT177" s="13" t="s">
        <v>231</v>
      </c>
      <c r="AU177" s="13" t="s">
        <v>85</v>
      </c>
    </row>
    <row r="178" spans="2:65" s="1" customFormat="1" ht="24.2" customHeight="1" x14ac:dyDescent="0.2">
      <c r="B178" s="123"/>
      <c r="C178" s="124" t="s">
        <v>336</v>
      </c>
      <c r="D178" s="124" t="s">
        <v>223</v>
      </c>
      <c r="E178" s="125" t="s">
        <v>337</v>
      </c>
      <c r="F178" s="126" t="s">
        <v>338</v>
      </c>
      <c r="G178" s="127" t="s">
        <v>226</v>
      </c>
      <c r="H178" s="128">
        <v>4.8600000000000003</v>
      </c>
      <c r="I178" s="129"/>
      <c r="J178" s="130">
        <f>ROUND(I178*H178,2)</f>
        <v>0</v>
      </c>
      <c r="K178" s="131"/>
      <c r="L178" s="28"/>
      <c r="M178" s="132" t="s">
        <v>1</v>
      </c>
      <c r="N178" s="133" t="s">
        <v>42</v>
      </c>
      <c r="P178" s="134">
        <f>O178*H178</f>
        <v>0</v>
      </c>
      <c r="Q178" s="134">
        <v>0</v>
      </c>
      <c r="R178" s="134">
        <f>Q178*H178</f>
        <v>0</v>
      </c>
      <c r="S178" s="134">
        <v>3.0000000000000001E-3</v>
      </c>
      <c r="T178" s="135">
        <f>S178*H178</f>
        <v>1.4580000000000001E-2</v>
      </c>
      <c r="AR178" s="136" t="s">
        <v>266</v>
      </c>
      <c r="AT178" s="136" t="s">
        <v>223</v>
      </c>
      <c r="AU178" s="136" t="s">
        <v>85</v>
      </c>
      <c r="AY178" s="13" t="s">
        <v>222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3" t="s">
        <v>85</v>
      </c>
      <c r="BK178" s="137">
        <f>ROUND(I178*H178,2)</f>
        <v>0</v>
      </c>
      <c r="BL178" s="13" t="s">
        <v>266</v>
      </c>
      <c r="BM178" s="136" t="s">
        <v>339</v>
      </c>
    </row>
    <row r="179" spans="2:65" s="1" customFormat="1" x14ac:dyDescent="0.2">
      <c r="B179" s="28"/>
      <c r="D179" s="138" t="s">
        <v>229</v>
      </c>
      <c r="F179" s="139" t="s">
        <v>340</v>
      </c>
      <c r="I179" s="140"/>
      <c r="L179" s="28"/>
      <c r="M179" s="141"/>
      <c r="T179" s="52"/>
      <c r="AT179" s="13" t="s">
        <v>229</v>
      </c>
      <c r="AU179" s="13" t="s">
        <v>85</v>
      </c>
    </row>
    <row r="180" spans="2:65" s="1" customFormat="1" x14ac:dyDescent="0.2">
      <c r="B180" s="28"/>
      <c r="D180" s="142" t="s">
        <v>231</v>
      </c>
      <c r="F180" s="143" t="s">
        <v>341</v>
      </c>
      <c r="I180" s="140"/>
      <c r="L180" s="28"/>
      <c r="M180" s="141"/>
      <c r="T180" s="52"/>
      <c r="AT180" s="13" t="s">
        <v>231</v>
      </c>
      <c r="AU180" s="13" t="s">
        <v>85</v>
      </c>
    </row>
    <row r="181" spans="2:65" s="1" customFormat="1" ht="16.5" customHeight="1" x14ac:dyDescent="0.2">
      <c r="B181" s="123"/>
      <c r="C181" s="124" t="s">
        <v>342</v>
      </c>
      <c r="D181" s="124" t="s">
        <v>223</v>
      </c>
      <c r="E181" s="125" t="s">
        <v>343</v>
      </c>
      <c r="F181" s="126" t="s">
        <v>344</v>
      </c>
      <c r="G181" s="127" t="s">
        <v>226</v>
      </c>
      <c r="H181" s="128">
        <v>4.8600000000000003</v>
      </c>
      <c r="I181" s="129"/>
      <c r="J181" s="130">
        <f>ROUND(I181*H181,2)</f>
        <v>0</v>
      </c>
      <c r="K181" s="131"/>
      <c r="L181" s="28"/>
      <c r="M181" s="132" t="s">
        <v>1</v>
      </c>
      <c r="N181" s="133" t="s">
        <v>42</v>
      </c>
      <c r="P181" s="134">
        <f>O181*H181</f>
        <v>0</v>
      </c>
      <c r="Q181" s="134">
        <v>2.9999999999999997E-4</v>
      </c>
      <c r="R181" s="134">
        <f>Q181*H181</f>
        <v>1.4579999999999999E-3</v>
      </c>
      <c r="S181" s="134">
        <v>0</v>
      </c>
      <c r="T181" s="135">
        <f>S181*H181</f>
        <v>0</v>
      </c>
      <c r="AR181" s="136" t="s">
        <v>266</v>
      </c>
      <c r="AT181" s="136" t="s">
        <v>223</v>
      </c>
      <c r="AU181" s="136" t="s">
        <v>85</v>
      </c>
      <c r="AY181" s="13" t="s">
        <v>222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3" t="s">
        <v>85</v>
      </c>
      <c r="BK181" s="137">
        <f>ROUND(I181*H181,2)</f>
        <v>0</v>
      </c>
      <c r="BL181" s="13" t="s">
        <v>266</v>
      </c>
      <c r="BM181" s="136" t="s">
        <v>345</v>
      </c>
    </row>
    <row r="182" spans="2:65" s="1" customFormat="1" x14ac:dyDescent="0.2">
      <c r="B182" s="28"/>
      <c r="D182" s="138" t="s">
        <v>229</v>
      </c>
      <c r="F182" s="139" t="s">
        <v>346</v>
      </c>
      <c r="I182" s="140"/>
      <c r="L182" s="28"/>
      <c r="M182" s="141"/>
      <c r="T182" s="52"/>
      <c r="AT182" s="13" t="s">
        <v>229</v>
      </c>
      <c r="AU182" s="13" t="s">
        <v>85</v>
      </c>
    </row>
    <row r="183" spans="2:65" s="1" customFormat="1" x14ac:dyDescent="0.2">
      <c r="B183" s="28"/>
      <c r="D183" s="142" t="s">
        <v>231</v>
      </c>
      <c r="F183" s="143" t="s">
        <v>347</v>
      </c>
      <c r="I183" s="140"/>
      <c r="L183" s="28"/>
      <c r="M183" s="141"/>
      <c r="T183" s="52"/>
      <c r="AT183" s="13" t="s">
        <v>231</v>
      </c>
      <c r="AU183" s="13" t="s">
        <v>85</v>
      </c>
    </row>
    <row r="184" spans="2:65" s="1" customFormat="1" ht="49.15" customHeight="1" x14ac:dyDescent="0.2">
      <c r="B184" s="123"/>
      <c r="C184" s="151" t="s">
        <v>7</v>
      </c>
      <c r="D184" s="151" t="s">
        <v>277</v>
      </c>
      <c r="E184" s="152" t="s">
        <v>348</v>
      </c>
      <c r="F184" s="153" t="s">
        <v>349</v>
      </c>
      <c r="G184" s="154" t="s">
        <v>226</v>
      </c>
      <c r="H184" s="155">
        <v>5.3460000000000001</v>
      </c>
      <c r="I184" s="156"/>
      <c r="J184" s="157">
        <f>ROUND(I184*H184,2)</f>
        <v>0</v>
      </c>
      <c r="K184" s="158"/>
      <c r="L184" s="159"/>
      <c r="M184" s="160" t="s">
        <v>1</v>
      </c>
      <c r="N184" s="161" t="s">
        <v>42</v>
      </c>
      <c r="P184" s="134">
        <f>O184*H184</f>
        <v>0</v>
      </c>
      <c r="Q184" s="134">
        <v>3.2000000000000002E-3</v>
      </c>
      <c r="R184" s="134">
        <f>Q184*H184</f>
        <v>1.7107199999999999E-2</v>
      </c>
      <c r="S184" s="134">
        <v>0</v>
      </c>
      <c r="T184" s="135">
        <f>S184*H184</f>
        <v>0</v>
      </c>
      <c r="AR184" s="136" t="s">
        <v>280</v>
      </c>
      <c r="AT184" s="136" t="s">
        <v>277</v>
      </c>
      <c r="AU184" s="136" t="s">
        <v>85</v>
      </c>
      <c r="AY184" s="13" t="s">
        <v>222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3" t="s">
        <v>85</v>
      </c>
      <c r="BK184" s="137">
        <f>ROUND(I184*H184,2)</f>
        <v>0</v>
      </c>
      <c r="BL184" s="13" t="s">
        <v>266</v>
      </c>
      <c r="BM184" s="136" t="s">
        <v>350</v>
      </c>
    </row>
    <row r="185" spans="2:65" s="1" customFormat="1" ht="29.25" x14ac:dyDescent="0.2">
      <c r="B185" s="28"/>
      <c r="D185" s="138" t="s">
        <v>229</v>
      </c>
      <c r="F185" s="139" t="s">
        <v>349</v>
      </c>
      <c r="I185" s="140"/>
      <c r="L185" s="28"/>
      <c r="M185" s="141"/>
      <c r="T185" s="52"/>
      <c r="AT185" s="13" t="s">
        <v>229</v>
      </c>
      <c r="AU185" s="13" t="s">
        <v>85</v>
      </c>
    </row>
    <row r="186" spans="2:65" s="11" customFormat="1" x14ac:dyDescent="0.2">
      <c r="B186" s="144"/>
      <c r="D186" s="138" t="s">
        <v>252</v>
      </c>
      <c r="F186" s="145" t="s">
        <v>351</v>
      </c>
      <c r="H186" s="146">
        <v>5.3460000000000001</v>
      </c>
      <c r="I186" s="147"/>
      <c r="L186" s="144"/>
      <c r="M186" s="148"/>
      <c r="T186" s="149"/>
      <c r="AT186" s="150" t="s">
        <v>252</v>
      </c>
      <c r="AU186" s="150" t="s">
        <v>85</v>
      </c>
      <c r="AV186" s="11" t="s">
        <v>87</v>
      </c>
      <c r="AW186" s="11" t="s">
        <v>3</v>
      </c>
      <c r="AX186" s="11" t="s">
        <v>85</v>
      </c>
      <c r="AY186" s="150" t="s">
        <v>222</v>
      </c>
    </row>
    <row r="187" spans="2:65" s="1" customFormat="1" ht="24.2" customHeight="1" x14ac:dyDescent="0.2">
      <c r="B187" s="123"/>
      <c r="C187" s="124" t="s">
        <v>352</v>
      </c>
      <c r="D187" s="124" t="s">
        <v>223</v>
      </c>
      <c r="E187" s="125" t="s">
        <v>353</v>
      </c>
      <c r="F187" s="126" t="s">
        <v>354</v>
      </c>
      <c r="G187" s="127" t="s">
        <v>355</v>
      </c>
      <c r="H187" s="128">
        <v>5</v>
      </c>
      <c r="I187" s="129"/>
      <c r="J187" s="130">
        <f>ROUND(I187*H187,2)</f>
        <v>0</v>
      </c>
      <c r="K187" s="131"/>
      <c r="L187" s="28"/>
      <c r="M187" s="132" t="s">
        <v>1</v>
      </c>
      <c r="N187" s="133" t="s">
        <v>42</v>
      </c>
      <c r="P187" s="134">
        <f>O187*H187</f>
        <v>0</v>
      </c>
      <c r="Q187" s="134">
        <v>0</v>
      </c>
      <c r="R187" s="134">
        <f>Q187*H187</f>
        <v>0</v>
      </c>
      <c r="S187" s="134">
        <v>0</v>
      </c>
      <c r="T187" s="135">
        <f>S187*H187</f>
        <v>0</v>
      </c>
      <c r="AR187" s="136" t="s">
        <v>266</v>
      </c>
      <c r="AT187" s="136" t="s">
        <v>223</v>
      </c>
      <c r="AU187" s="136" t="s">
        <v>85</v>
      </c>
      <c r="AY187" s="13" t="s">
        <v>222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3" t="s">
        <v>85</v>
      </c>
      <c r="BK187" s="137">
        <f>ROUND(I187*H187,2)</f>
        <v>0</v>
      </c>
      <c r="BL187" s="13" t="s">
        <v>266</v>
      </c>
      <c r="BM187" s="136" t="s">
        <v>356</v>
      </c>
    </row>
    <row r="188" spans="2:65" s="1" customFormat="1" x14ac:dyDescent="0.2">
      <c r="B188" s="28"/>
      <c r="D188" s="138" t="s">
        <v>229</v>
      </c>
      <c r="F188" s="139" t="s">
        <v>357</v>
      </c>
      <c r="I188" s="140"/>
      <c r="L188" s="28"/>
      <c r="M188" s="141"/>
      <c r="T188" s="52"/>
      <c r="AT188" s="13" t="s">
        <v>229</v>
      </c>
      <c r="AU188" s="13" t="s">
        <v>85</v>
      </c>
    </row>
    <row r="189" spans="2:65" s="1" customFormat="1" x14ac:dyDescent="0.2">
      <c r="B189" s="28"/>
      <c r="D189" s="142" t="s">
        <v>231</v>
      </c>
      <c r="F189" s="143" t="s">
        <v>358</v>
      </c>
      <c r="I189" s="140"/>
      <c r="L189" s="28"/>
      <c r="M189" s="141"/>
      <c r="T189" s="52"/>
      <c r="AT189" s="13" t="s">
        <v>231</v>
      </c>
      <c r="AU189" s="13" t="s">
        <v>85</v>
      </c>
    </row>
    <row r="190" spans="2:65" s="1" customFormat="1" ht="21.75" customHeight="1" x14ac:dyDescent="0.2">
      <c r="B190" s="123"/>
      <c r="C190" s="124" t="s">
        <v>359</v>
      </c>
      <c r="D190" s="124" t="s">
        <v>223</v>
      </c>
      <c r="E190" s="125" t="s">
        <v>360</v>
      </c>
      <c r="F190" s="126" t="s">
        <v>361</v>
      </c>
      <c r="G190" s="127" t="s">
        <v>355</v>
      </c>
      <c r="H190" s="128">
        <v>9.14</v>
      </c>
      <c r="I190" s="129"/>
      <c r="J190" s="130">
        <f>ROUND(I190*H190,2)</f>
        <v>0</v>
      </c>
      <c r="K190" s="131"/>
      <c r="L190" s="28"/>
      <c r="M190" s="132" t="s">
        <v>1</v>
      </c>
      <c r="N190" s="133" t="s">
        <v>42</v>
      </c>
      <c r="P190" s="134">
        <f>O190*H190</f>
        <v>0</v>
      </c>
      <c r="Q190" s="134">
        <v>0</v>
      </c>
      <c r="R190" s="134">
        <f>Q190*H190</f>
        <v>0</v>
      </c>
      <c r="S190" s="134">
        <v>2.9999999999999997E-4</v>
      </c>
      <c r="T190" s="135">
        <f>S190*H190</f>
        <v>2.7420000000000001E-3</v>
      </c>
      <c r="AR190" s="136" t="s">
        <v>266</v>
      </c>
      <c r="AT190" s="136" t="s">
        <v>223</v>
      </c>
      <c r="AU190" s="136" t="s">
        <v>85</v>
      </c>
      <c r="AY190" s="13" t="s">
        <v>222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3" t="s">
        <v>85</v>
      </c>
      <c r="BK190" s="137">
        <f>ROUND(I190*H190,2)</f>
        <v>0</v>
      </c>
      <c r="BL190" s="13" t="s">
        <v>266</v>
      </c>
      <c r="BM190" s="136" t="s">
        <v>362</v>
      </c>
    </row>
    <row r="191" spans="2:65" s="1" customFormat="1" x14ac:dyDescent="0.2">
      <c r="B191" s="28"/>
      <c r="D191" s="138" t="s">
        <v>229</v>
      </c>
      <c r="F191" s="139" t="s">
        <v>363</v>
      </c>
      <c r="I191" s="140"/>
      <c r="L191" s="28"/>
      <c r="M191" s="141"/>
      <c r="T191" s="52"/>
      <c r="AT191" s="13" t="s">
        <v>229</v>
      </c>
      <c r="AU191" s="13" t="s">
        <v>85</v>
      </c>
    </row>
    <row r="192" spans="2:65" s="1" customFormat="1" x14ac:dyDescent="0.2">
      <c r="B192" s="28"/>
      <c r="D192" s="142" t="s">
        <v>231</v>
      </c>
      <c r="F192" s="143" t="s">
        <v>364</v>
      </c>
      <c r="I192" s="140"/>
      <c r="L192" s="28"/>
      <c r="M192" s="141"/>
      <c r="T192" s="52"/>
      <c r="AT192" s="13" t="s">
        <v>231</v>
      </c>
      <c r="AU192" s="13" t="s">
        <v>85</v>
      </c>
    </row>
    <row r="193" spans="2:65" s="1" customFormat="1" ht="16.5" customHeight="1" x14ac:dyDescent="0.2">
      <c r="B193" s="123"/>
      <c r="C193" s="124" t="s">
        <v>365</v>
      </c>
      <c r="D193" s="124" t="s">
        <v>223</v>
      </c>
      <c r="E193" s="125" t="s">
        <v>366</v>
      </c>
      <c r="F193" s="126" t="s">
        <v>367</v>
      </c>
      <c r="G193" s="127" t="s">
        <v>355</v>
      </c>
      <c r="H193" s="128">
        <v>9.14</v>
      </c>
      <c r="I193" s="129"/>
      <c r="J193" s="130">
        <f>ROUND(I193*H193,2)</f>
        <v>0</v>
      </c>
      <c r="K193" s="131"/>
      <c r="L193" s="28"/>
      <c r="M193" s="132" t="s">
        <v>1</v>
      </c>
      <c r="N193" s="133" t="s">
        <v>42</v>
      </c>
      <c r="P193" s="134">
        <f>O193*H193</f>
        <v>0</v>
      </c>
      <c r="Q193" s="134">
        <v>1.0000000000000001E-5</v>
      </c>
      <c r="R193" s="134">
        <f>Q193*H193</f>
        <v>9.1400000000000013E-5</v>
      </c>
      <c r="S193" s="134">
        <v>0</v>
      </c>
      <c r="T193" s="135">
        <f>S193*H193</f>
        <v>0</v>
      </c>
      <c r="AR193" s="136" t="s">
        <v>266</v>
      </c>
      <c r="AT193" s="136" t="s">
        <v>223</v>
      </c>
      <c r="AU193" s="136" t="s">
        <v>85</v>
      </c>
      <c r="AY193" s="13" t="s">
        <v>222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3" t="s">
        <v>85</v>
      </c>
      <c r="BK193" s="137">
        <f>ROUND(I193*H193,2)</f>
        <v>0</v>
      </c>
      <c r="BL193" s="13" t="s">
        <v>266</v>
      </c>
      <c r="BM193" s="136" t="s">
        <v>368</v>
      </c>
    </row>
    <row r="194" spans="2:65" s="1" customFormat="1" x14ac:dyDescent="0.2">
      <c r="B194" s="28"/>
      <c r="D194" s="138" t="s">
        <v>229</v>
      </c>
      <c r="F194" s="139" t="s">
        <v>369</v>
      </c>
      <c r="I194" s="140"/>
      <c r="L194" s="28"/>
      <c r="M194" s="141"/>
      <c r="T194" s="52"/>
      <c r="AT194" s="13" t="s">
        <v>229</v>
      </c>
      <c r="AU194" s="13" t="s">
        <v>85</v>
      </c>
    </row>
    <row r="195" spans="2:65" s="1" customFormat="1" x14ac:dyDescent="0.2">
      <c r="B195" s="28"/>
      <c r="D195" s="142" t="s">
        <v>231</v>
      </c>
      <c r="F195" s="143" t="s">
        <v>370</v>
      </c>
      <c r="I195" s="140"/>
      <c r="L195" s="28"/>
      <c r="M195" s="141"/>
      <c r="T195" s="52"/>
      <c r="AT195" s="13" t="s">
        <v>231</v>
      </c>
      <c r="AU195" s="13" t="s">
        <v>85</v>
      </c>
    </row>
    <row r="196" spans="2:65" s="1" customFormat="1" ht="16.5" customHeight="1" x14ac:dyDescent="0.2">
      <c r="B196" s="123"/>
      <c r="C196" s="151" t="s">
        <v>371</v>
      </c>
      <c r="D196" s="151" t="s">
        <v>277</v>
      </c>
      <c r="E196" s="152" t="s">
        <v>372</v>
      </c>
      <c r="F196" s="153" t="s">
        <v>373</v>
      </c>
      <c r="G196" s="154" t="s">
        <v>355</v>
      </c>
      <c r="H196" s="155">
        <v>9.3230000000000004</v>
      </c>
      <c r="I196" s="156"/>
      <c r="J196" s="157">
        <f>ROUND(I196*H196,2)</f>
        <v>0</v>
      </c>
      <c r="K196" s="158"/>
      <c r="L196" s="159"/>
      <c r="M196" s="160" t="s">
        <v>1</v>
      </c>
      <c r="N196" s="161" t="s">
        <v>42</v>
      </c>
      <c r="P196" s="134">
        <f>O196*H196</f>
        <v>0</v>
      </c>
      <c r="Q196" s="134">
        <v>2.9999999999999997E-4</v>
      </c>
      <c r="R196" s="134">
        <f>Q196*H196</f>
        <v>2.7968999999999997E-3</v>
      </c>
      <c r="S196" s="134">
        <v>0</v>
      </c>
      <c r="T196" s="135">
        <f>S196*H196</f>
        <v>0</v>
      </c>
      <c r="AR196" s="136" t="s">
        <v>280</v>
      </c>
      <c r="AT196" s="136" t="s">
        <v>277</v>
      </c>
      <c r="AU196" s="136" t="s">
        <v>85</v>
      </c>
      <c r="AY196" s="13" t="s">
        <v>222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3" t="s">
        <v>85</v>
      </c>
      <c r="BK196" s="137">
        <f>ROUND(I196*H196,2)</f>
        <v>0</v>
      </c>
      <c r="BL196" s="13" t="s">
        <v>266</v>
      </c>
      <c r="BM196" s="136" t="s">
        <v>374</v>
      </c>
    </row>
    <row r="197" spans="2:65" s="1" customFormat="1" x14ac:dyDescent="0.2">
      <c r="B197" s="28"/>
      <c r="D197" s="138" t="s">
        <v>229</v>
      </c>
      <c r="F197" s="139" t="s">
        <v>373</v>
      </c>
      <c r="I197" s="140"/>
      <c r="L197" s="28"/>
      <c r="M197" s="141"/>
      <c r="T197" s="52"/>
      <c r="AT197" s="13" t="s">
        <v>229</v>
      </c>
      <c r="AU197" s="13" t="s">
        <v>85</v>
      </c>
    </row>
    <row r="198" spans="2:65" s="11" customFormat="1" x14ac:dyDescent="0.2">
      <c r="B198" s="144"/>
      <c r="D198" s="138" t="s">
        <v>252</v>
      </c>
      <c r="F198" s="145" t="s">
        <v>375</v>
      </c>
      <c r="H198" s="146">
        <v>9.3230000000000004</v>
      </c>
      <c r="I198" s="147"/>
      <c r="L198" s="144"/>
      <c r="M198" s="148"/>
      <c r="T198" s="149"/>
      <c r="AT198" s="150" t="s">
        <v>252</v>
      </c>
      <c r="AU198" s="150" t="s">
        <v>85</v>
      </c>
      <c r="AV198" s="11" t="s">
        <v>87</v>
      </c>
      <c r="AW198" s="11" t="s">
        <v>3</v>
      </c>
      <c r="AX198" s="11" t="s">
        <v>85</v>
      </c>
      <c r="AY198" s="150" t="s">
        <v>222</v>
      </c>
    </row>
    <row r="199" spans="2:65" s="1" customFormat="1" ht="16.5" customHeight="1" x14ac:dyDescent="0.2">
      <c r="B199" s="123"/>
      <c r="C199" s="124" t="s">
        <v>376</v>
      </c>
      <c r="D199" s="124" t="s">
        <v>223</v>
      </c>
      <c r="E199" s="125" t="s">
        <v>377</v>
      </c>
      <c r="F199" s="126" t="s">
        <v>378</v>
      </c>
      <c r="G199" s="127" t="s">
        <v>355</v>
      </c>
      <c r="H199" s="128">
        <v>0.9</v>
      </c>
      <c r="I199" s="129"/>
      <c r="J199" s="130">
        <f>ROUND(I199*H199,2)</f>
        <v>0</v>
      </c>
      <c r="K199" s="131"/>
      <c r="L199" s="28"/>
      <c r="M199" s="132" t="s">
        <v>1</v>
      </c>
      <c r="N199" s="133" t="s">
        <v>42</v>
      </c>
      <c r="P199" s="134">
        <f>O199*H199</f>
        <v>0</v>
      </c>
      <c r="Q199" s="134">
        <v>0</v>
      </c>
      <c r="R199" s="134">
        <f>Q199*H199</f>
        <v>0</v>
      </c>
      <c r="S199" s="134">
        <v>0</v>
      </c>
      <c r="T199" s="135">
        <f>S199*H199</f>
        <v>0</v>
      </c>
      <c r="AR199" s="136" t="s">
        <v>266</v>
      </c>
      <c r="AT199" s="136" t="s">
        <v>223</v>
      </c>
      <c r="AU199" s="136" t="s">
        <v>85</v>
      </c>
      <c r="AY199" s="13" t="s">
        <v>222</v>
      </c>
      <c r="BE199" s="137">
        <f>IF(N199="základní",J199,0)</f>
        <v>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13" t="s">
        <v>85</v>
      </c>
      <c r="BK199" s="137">
        <f>ROUND(I199*H199,2)</f>
        <v>0</v>
      </c>
      <c r="BL199" s="13" t="s">
        <v>266</v>
      </c>
      <c r="BM199" s="136" t="s">
        <v>379</v>
      </c>
    </row>
    <row r="200" spans="2:65" s="1" customFormat="1" x14ac:dyDescent="0.2">
      <c r="B200" s="28"/>
      <c r="D200" s="138" t="s">
        <v>229</v>
      </c>
      <c r="F200" s="139" t="s">
        <v>380</v>
      </c>
      <c r="I200" s="140"/>
      <c r="L200" s="28"/>
      <c r="M200" s="141"/>
      <c r="T200" s="52"/>
      <c r="AT200" s="13" t="s">
        <v>229</v>
      </c>
      <c r="AU200" s="13" t="s">
        <v>85</v>
      </c>
    </row>
    <row r="201" spans="2:65" s="1" customFormat="1" x14ac:dyDescent="0.2">
      <c r="B201" s="28"/>
      <c r="D201" s="142" t="s">
        <v>231</v>
      </c>
      <c r="F201" s="143" t="s">
        <v>381</v>
      </c>
      <c r="I201" s="140"/>
      <c r="L201" s="28"/>
      <c r="M201" s="141"/>
      <c r="T201" s="52"/>
      <c r="AT201" s="13" t="s">
        <v>231</v>
      </c>
      <c r="AU201" s="13" t="s">
        <v>85</v>
      </c>
    </row>
    <row r="202" spans="2:65" s="1" customFormat="1" ht="16.5" customHeight="1" x14ac:dyDescent="0.2">
      <c r="B202" s="123"/>
      <c r="C202" s="151" t="s">
        <v>382</v>
      </c>
      <c r="D202" s="151" t="s">
        <v>277</v>
      </c>
      <c r="E202" s="152" t="s">
        <v>383</v>
      </c>
      <c r="F202" s="153" t="s">
        <v>384</v>
      </c>
      <c r="G202" s="154" t="s">
        <v>355</v>
      </c>
      <c r="H202" s="155">
        <v>0.94499999999999995</v>
      </c>
      <c r="I202" s="156"/>
      <c r="J202" s="157">
        <f>ROUND(I202*H202,2)</f>
        <v>0</v>
      </c>
      <c r="K202" s="158"/>
      <c r="L202" s="159"/>
      <c r="M202" s="160" t="s">
        <v>1</v>
      </c>
      <c r="N202" s="161" t="s">
        <v>42</v>
      </c>
      <c r="P202" s="134">
        <f>O202*H202</f>
        <v>0</v>
      </c>
      <c r="Q202" s="134">
        <v>1.7000000000000001E-4</v>
      </c>
      <c r="R202" s="134">
        <f>Q202*H202</f>
        <v>1.6065E-4</v>
      </c>
      <c r="S202" s="134">
        <v>0</v>
      </c>
      <c r="T202" s="135">
        <f>S202*H202</f>
        <v>0</v>
      </c>
      <c r="AR202" s="136" t="s">
        <v>280</v>
      </c>
      <c r="AT202" s="136" t="s">
        <v>277</v>
      </c>
      <c r="AU202" s="136" t="s">
        <v>85</v>
      </c>
      <c r="AY202" s="13" t="s">
        <v>222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13" t="s">
        <v>85</v>
      </c>
      <c r="BK202" s="137">
        <f>ROUND(I202*H202,2)</f>
        <v>0</v>
      </c>
      <c r="BL202" s="13" t="s">
        <v>266</v>
      </c>
      <c r="BM202" s="136" t="s">
        <v>385</v>
      </c>
    </row>
    <row r="203" spans="2:65" s="1" customFormat="1" x14ac:dyDescent="0.2">
      <c r="B203" s="28"/>
      <c r="D203" s="138" t="s">
        <v>229</v>
      </c>
      <c r="F203" s="139" t="s">
        <v>384</v>
      </c>
      <c r="I203" s="140"/>
      <c r="L203" s="28"/>
      <c r="M203" s="141"/>
      <c r="T203" s="52"/>
      <c r="AT203" s="13" t="s">
        <v>229</v>
      </c>
      <c r="AU203" s="13" t="s">
        <v>85</v>
      </c>
    </row>
    <row r="204" spans="2:65" s="11" customFormat="1" x14ac:dyDescent="0.2">
      <c r="B204" s="144"/>
      <c r="D204" s="138" t="s">
        <v>252</v>
      </c>
      <c r="F204" s="145" t="s">
        <v>386</v>
      </c>
      <c r="H204" s="146">
        <v>0.94499999999999995</v>
      </c>
      <c r="I204" s="147"/>
      <c r="L204" s="144"/>
      <c r="M204" s="148"/>
      <c r="T204" s="149"/>
      <c r="AT204" s="150" t="s">
        <v>252</v>
      </c>
      <c r="AU204" s="150" t="s">
        <v>85</v>
      </c>
      <c r="AV204" s="11" t="s">
        <v>87</v>
      </c>
      <c r="AW204" s="11" t="s">
        <v>3</v>
      </c>
      <c r="AX204" s="11" t="s">
        <v>85</v>
      </c>
      <c r="AY204" s="150" t="s">
        <v>222</v>
      </c>
    </row>
    <row r="205" spans="2:65" s="1" customFormat="1" ht="24.2" customHeight="1" x14ac:dyDescent="0.2">
      <c r="B205" s="123"/>
      <c r="C205" s="124" t="s">
        <v>387</v>
      </c>
      <c r="D205" s="124" t="s">
        <v>223</v>
      </c>
      <c r="E205" s="125" t="s">
        <v>388</v>
      </c>
      <c r="F205" s="126" t="s">
        <v>389</v>
      </c>
      <c r="G205" s="127" t="s">
        <v>313</v>
      </c>
      <c r="H205" s="162"/>
      <c r="I205" s="129"/>
      <c r="J205" s="130">
        <f>ROUND(I205*H205,2)</f>
        <v>0</v>
      </c>
      <c r="K205" s="131"/>
      <c r="L205" s="28"/>
      <c r="M205" s="132" t="s">
        <v>1</v>
      </c>
      <c r="N205" s="133" t="s">
        <v>42</v>
      </c>
      <c r="P205" s="134">
        <f>O205*H205</f>
        <v>0</v>
      </c>
      <c r="Q205" s="134">
        <v>0</v>
      </c>
      <c r="R205" s="134">
        <f>Q205*H205</f>
        <v>0</v>
      </c>
      <c r="S205" s="134">
        <v>0</v>
      </c>
      <c r="T205" s="135">
        <f>S205*H205</f>
        <v>0</v>
      </c>
      <c r="AR205" s="136" t="s">
        <v>266</v>
      </c>
      <c r="AT205" s="136" t="s">
        <v>223</v>
      </c>
      <c r="AU205" s="136" t="s">
        <v>85</v>
      </c>
      <c r="AY205" s="13" t="s">
        <v>222</v>
      </c>
      <c r="BE205" s="137">
        <f>IF(N205="základní",J205,0)</f>
        <v>0</v>
      </c>
      <c r="BF205" s="137">
        <f>IF(N205="snížená",J205,0)</f>
        <v>0</v>
      </c>
      <c r="BG205" s="137">
        <f>IF(N205="zákl. přenesená",J205,0)</f>
        <v>0</v>
      </c>
      <c r="BH205" s="137">
        <f>IF(N205="sníž. přenesená",J205,0)</f>
        <v>0</v>
      </c>
      <c r="BI205" s="137">
        <f>IF(N205="nulová",J205,0)</f>
        <v>0</v>
      </c>
      <c r="BJ205" s="13" t="s">
        <v>85</v>
      </c>
      <c r="BK205" s="137">
        <f>ROUND(I205*H205,2)</f>
        <v>0</v>
      </c>
      <c r="BL205" s="13" t="s">
        <v>266</v>
      </c>
      <c r="BM205" s="136" t="s">
        <v>390</v>
      </c>
    </row>
    <row r="206" spans="2:65" s="1" customFormat="1" ht="29.25" x14ac:dyDescent="0.2">
      <c r="B206" s="28"/>
      <c r="D206" s="138" t="s">
        <v>229</v>
      </c>
      <c r="F206" s="139" t="s">
        <v>391</v>
      </c>
      <c r="I206" s="140"/>
      <c r="L206" s="28"/>
      <c r="M206" s="141"/>
      <c r="T206" s="52"/>
      <c r="AT206" s="13" t="s">
        <v>229</v>
      </c>
      <c r="AU206" s="13" t="s">
        <v>85</v>
      </c>
    </row>
    <row r="207" spans="2:65" s="1" customFormat="1" x14ac:dyDescent="0.2">
      <c r="B207" s="28"/>
      <c r="D207" s="142" t="s">
        <v>231</v>
      </c>
      <c r="F207" s="143" t="s">
        <v>392</v>
      </c>
      <c r="I207" s="140"/>
      <c r="L207" s="28"/>
      <c r="M207" s="141"/>
      <c r="T207" s="52"/>
      <c r="AT207" s="13" t="s">
        <v>231</v>
      </c>
      <c r="AU207" s="13" t="s">
        <v>85</v>
      </c>
    </row>
    <row r="208" spans="2:65" s="10" customFormat="1" ht="25.9" customHeight="1" x14ac:dyDescent="0.2">
      <c r="B208" s="113"/>
      <c r="D208" s="114" t="s">
        <v>76</v>
      </c>
      <c r="E208" s="115" t="s">
        <v>393</v>
      </c>
      <c r="F208" s="115" t="s">
        <v>394</v>
      </c>
      <c r="I208" s="116"/>
      <c r="J208" s="117">
        <f>BK208</f>
        <v>0</v>
      </c>
      <c r="L208" s="113"/>
      <c r="M208" s="118"/>
      <c r="P208" s="119">
        <f>SUM(P209:P218)</f>
        <v>0</v>
      </c>
      <c r="R208" s="119">
        <f>SUM(R209:R218)</f>
        <v>5.082000000000001E-4</v>
      </c>
      <c r="T208" s="120">
        <f>SUM(T209:T218)</f>
        <v>0</v>
      </c>
      <c r="AR208" s="114" t="s">
        <v>87</v>
      </c>
      <c r="AT208" s="121" t="s">
        <v>76</v>
      </c>
      <c r="AU208" s="121" t="s">
        <v>77</v>
      </c>
      <c r="AY208" s="114" t="s">
        <v>222</v>
      </c>
      <c r="BK208" s="122">
        <f>SUM(BK209:BK218)</f>
        <v>0</v>
      </c>
    </row>
    <row r="209" spans="2:65" s="1" customFormat="1" ht="24.2" customHeight="1" x14ac:dyDescent="0.2">
      <c r="B209" s="123"/>
      <c r="C209" s="124" t="s">
        <v>395</v>
      </c>
      <c r="D209" s="124" t="s">
        <v>223</v>
      </c>
      <c r="E209" s="125" t="s">
        <v>396</v>
      </c>
      <c r="F209" s="126" t="s">
        <v>397</v>
      </c>
      <c r="G209" s="127" t="s">
        <v>226</v>
      </c>
      <c r="H209" s="128">
        <v>1.21</v>
      </c>
      <c r="I209" s="129"/>
      <c r="J209" s="130">
        <f>ROUND(I209*H209,2)</f>
        <v>0</v>
      </c>
      <c r="K209" s="131"/>
      <c r="L209" s="28"/>
      <c r="M209" s="132" t="s">
        <v>1</v>
      </c>
      <c r="N209" s="133" t="s">
        <v>42</v>
      </c>
      <c r="P209" s="134">
        <f>O209*H209</f>
        <v>0</v>
      </c>
      <c r="Q209" s="134">
        <v>8.0000000000000007E-5</v>
      </c>
      <c r="R209" s="134">
        <f>Q209*H209</f>
        <v>9.6800000000000008E-5</v>
      </c>
      <c r="S209" s="134">
        <v>0</v>
      </c>
      <c r="T209" s="135">
        <f>S209*H209</f>
        <v>0</v>
      </c>
      <c r="AR209" s="136" t="s">
        <v>266</v>
      </c>
      <c r="AT209" s="136" t="s">
        <v>223</v>
      </c>
      <c r="AU209" s="136" t="s">
        <v>85</v>
      </c>
      <c r="AY209" s="13" t="s">
        <v>222</v>
      </c>
      <c r="BE209" s="137">
        <f>IF(N209="základní",J209,0)</f>
        <v>0</v>
      </c>
      <c r="BF209" s="137">
        <f>IF(N209="snížená",J209,0)</f>
        <v>0</v>
      </c>
      <c r="BG209" s="137">
        <f>IF(N209="zákl. přenesená",J209,0)</f>
        <v>0</v>
      </c>
      <c r="BH209" s="137">
        <f>IF(N209="sníž. přenesená",J209,0)</f>
        <v>0</v>
      </c>
      <c r="BI209" s="137">
        <f>IF(N209="nulová",J209,0)</f>
        <v>0</v>
      </c>
      <c r="BJ209" s="13" t="s">
        <v>85</v>
      </c>
      <c r="BK209" s="137">
        <f>ROUND(I209*H209,2)</f>
        <v>0</v>
      </c>
      <c r="BL209" s="13" t="s">
        <v>266</v>
      </c>
      <c r="BM209" s="136" t="s">
        <v>398</v>
      </c>
    </row>
    <row r="210" spans="2:65" s="1" customFormat="1" ht="19.5" x14ac:dyDescent="0.2">
      <c r="B210" s="28"/>
      <c r="D210" s="138" t="s">
        <v>229</v>
      </c>
      <c r="F210" s="139" t="s">
        <v>399</v>
      </c>
      <c r="I210" s="140"/>
      <c r="L210" s="28"/>
      <c r="M210" s="141"/>
      <c r="T210" s="52"/>
      <c r="AT210" s="13" t="s">
        <v>229</v>
      </c>
      <c r="AU210" s="13" t="s">
        <v>85</v>
      </c>
    </row>
    <row r="211" spans="2:65" s="1" customFormat="1" x14ac:dyDescent="0.2">
      <c r="B211" s="28"/>
      <c r="D211" s="142" t="s">
        <v>231</v>
      </c>
      <c r="F211" s="143" t="s">
        <v>400</v>
      </c>
      <c r="I211" s="140"/>
      <c r="L211" s="28"/>
      <c r="M211" s="141"/>
      <c r="T211" s="52"/>
      <c r="AT211" s="13" t="s">
        <v>231</v>
      </c>
      <c r="AU211" s="13" t="s">
        <v>85</v>
      </c>
    </row>
    <row r="212" spans="2:65" s="11" customFormat="1" x14ac:dyDescent="0.2">
      <c r="B212" s="144"/>
      <c r="D212" s="138" t="s">
        <v>252</v>
      </c>
      <c r="E212" s="150" t="s">
        <v>1</v>
      </c>
      <c r="F212" s="145" t="s">
        <v>401</v>
      </c>
      <c r="H212" s="146">
        <v>1.21</v>
      </c>
      <c r="I212" s="147"/>
      <c r="L212" s="144"/>
      <c r="M212" s="148"/>
      <c r="T212" s="149"/>
      <c r="AT212" s="150" t="s">
        <v>252</v>
      </c>
      <c r="AU212" s="150" t="s">
        <v>85</v>
      </c>
      <c r="AV212" s="11" t="s">
        <v>87</v>
      </c>
      <c r="AW212" s="11" t="s">
        <v>32</v>
      </c>
      <c r="AX212" s="11" t="s">
        <v>85</v>
      </c>
      <c r="AY212" s="150" t="s">
        <v>222</v>
      </c>
    </row>
    <row r="213" spans="2:65" s="1" customFormat="1" ht="24.2" customHeight="1" x14ac:dyDescent="0.2">
      <c r="B213" s="123"/>
      <c r="C213" s="124" t="s">
        <v>402</v>
      </c>
      <c r="D213" s="124" t="s">
        <v>223</v>
      </c>
      <c r="E213" s="125" t="s">
        <v>403</v>
      </c>
      <c r="F213" s="126" t="s">
        <v>404</v>
      </c>
      <c r="G213" s="127" t="s">
        <v>226</v>
      </c>
      <c r="H213" s="128">
        <v>1.21</v>
      </c>
      <c r="I213" s="129"/>
      <c r="J213" s="130">
        <f>ROUND(I213*H213,2)</f>
        <v>0</v>
      </c>
      <c r="K213" s="131"/>
      <c r="L213" s="28"/>
      <c r="M213" s="132" t="s">
        <v>1</v>
      </c>
      <c r="N213" s="133" t="s">
        <v>42</v>
      </c>
      <c r="P213" s="134">
        <f>O213*H213</f>
        <v>0</v>
      </c>
      <c r="Q213" s="134">
        <v>1.7000000000000001E-4</v>
      </c>
      <c r="R213" s="134">
        <f>Q213*H213</f>
        <v>2.0570000000000001E-4</v>
      </c>
      <c r="S213" s="134">
        <v>0</v>
      </c>
      <c r="T213" s="135">
        <f>S213*H213</f>
        <v>0</v>
      </c>
      <c r="AR213" s="136" t="s">
        <v>266</v>
      </c>
      <c r="AT213" s="136" t="s">
        <v>223</v>
      </c>
      <c r="AU213" s="136" t="s">
        <v>85</v>
      </c>
      <c r="AY213" s="13" t="s">
        <v>222</v>
      </c>
      <c r="BE213" s="137">
        <f>IF(N213="základní",J213,0)</f>
        <v>0</v>
      </c>
      <c r="BF213" s="137">
        <f>IF(N213="snížená",J213,0)</f>
        <v>0</v>
      </c>
      <c r="BG213" s="137">
        <f>IF(N213="zákl. přenesená",J213,0)</f>
        <v>0</v>
      </c>
      <c r="BH213" s="137">
        <f>IF(N213="sníž. přenesená",J213,0)</f>
        <v>0</v>
      </c>
      <c r="BI213" s="137">
        <f>IF(N213="nulová",J213,0)</f>
        <v>0</v>
      </c>
      <c r="BJ213" s="13" t="s">
        <v>85</v>
      </c>
      <c r="BK213" s="137">
        <f>ROUND(I213*H213,2)</f>
        <v>0</v>
      </c>
      <c r="BL213" s="13" t="s">
        <v>266</v>
      </c>
      <c r="BM213" s="136" t="s">
        <v>405</v>
      </c>
    </row>
    <row r="214" spans="2:65" s="1" customFormat="1" x14ac:dyDescent="0.2">
      <c r="B214" s="28"/>
      <c r="D214" s="138" t="s">
        <v>229</v>
      </c>
      <c r="F214" s="139" t="s">
        <v>406</v>
      </c>
      <c r="I214" s="140"/>
      <c r="L214" s="28"/>
      <c r="M214" s="141"/>
      <c r="T214" s="52"/>
      <c r="AT214" s="13" t="s">
        <v>229</v>
      </c>
      <c r="AU214" s="13" t="s">
        <v>85</v>
      </c>
    </row>
    <row r="215" spans="2:65" s="1" customFormat="1" x14ac:dyDescent="0.2">
      <c r="B215" s="28"/>
      <c r="D215" s="142" t="s">
        <v>231</v>
      </c>
      <c r="F215" s="143" t="s">
        <v>407</v>
      </c>
      <c r="I215" s="140"/>
      <c r="L215" s="28"/>
      <c r="M215" s="141"/>
      <c r="T215" s="52"/>
      <c r="AT215" s="13" t="s">
        <v>231</v>
      </c>
      <c r="AU215" s="13" t="s">
        <v>85</v>
      </c>
    </row>
    <row r="216" spans="2:65" s="1" customFormat="1" ht="24.2" customHeight="1" x14ac:dyDescent="0.2">
      <c r="B216" s="123"/>
      <c r="C216" s="124" t="s">
        <v>408</v>
      </c>
      <c r="D216" s="124" t="s">
        <v>223</v>
      </c>
      <c r="E216" s="125" t="s">
        <v>409</v>
      </c>
      <c r="F216" s="126" t="s">
        <v>410</v>
      </c>
      <c r="G216" s="127" t="s">
        <v>226</v>
      </c>
      <c r="H216" s="128">
        <v>1.21</v>
      </c>
      <c r="I216" s="129"/>
      <c r="J216" s="130">
        <f>ROUND(I216*H216,2)</f>
        <v>0</v>
      </c>
      <c r="K216" s="131"/>
      <c r="L216" s="28"/>
      <c r="M216" s="132" t="s">
        <v>1</v>
      </c>
      <c r="N216" s="133" t="s">
        <v>42</v>
      </c>
      <c r="P216" s="134">
        <f>O216*H216</f>
        <v>0</v>
      </c>
      <c r="Q216" s="134">
        <v>1.7000000000000001E-4</v>
      </c>
      <c r="R216" s="134">
        <f>Q216*H216</f>
        <v>2.0570000000000001E-4</v>
      </c>
      <c r="S216" s="134">
        <v>0</v>
      </c>
      <c r="T216" s="135">
        <f>S216*H216</f>
        <v>0</v>
      </c>
      <c r="AR216" s="136" t="s">
        <v>266</v>
      </c>
      <c r="AT216" s="136" t="s">
        <v>223</v>
      </c>
      <c r="AU216" s="136" t="s">
        <v>85</v>
      </c>
      <c r="AY216" s="13" t="s">
        <v>222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13" t="s">
        <v>85</v>
      </c>
      <c r="BK216" s="137">
        <f>ROUND(I216*H216,2)</f>
        <v>0</v>
      </c>
      <c r="BL216" s="13" t="s">
        <v>266</v>
      </c>
      <c r="BM216" s="136" t="s">
        <v>411</v>
      </c>
    </row>
    <row r="217" spans="2:65" s="1" customFormat="1" ht="19.5" x14ac:dyDescent="0.2">
      <c r="B217" s="28"/>
      <c r="D217" s="138" t="s">
        <v>229</v>
      </c>
      <c r="F217" s="139" t="s">
        <v>412</v>
      </c>
      <c r="I217" s="140"/>
      <c r="L217" s="28"/>
      <c r="M217" s="141"/>
      <c r="T217" s="52"/>
      <c r="AT217" s="13" t="s">
        <v>229</v>
      </c>
      <c r="AU217" s="13" t="s">
        <v>85</v>
      </c>
    </row>
    <row r="218" spans="2:65" s="1" customFormat="1" x14ac:dyDescent="0.2">
      <c r="B218" s="28"/>
      <c r="D218" s="142" t="s">
        <v>231</v>
      </c>
      <c r="F218" s="143" t="s">
        <v>413</v>
      </c>
      <c r="I218" s="140"/>
      <c r="L218" s="28"/>
      <c r="M218" s="141"/>
      <c r="T218" s="52"/>
      <c r="AT218" s="13" t="s">
        <v>231</v>
      </c>
      <c r="AU218" s="13" t="s">
        <v>85</v>
      </c>
    </row>
    <row r="219" spans="2:65" s="10" customFormat="1" ht="25.9" customHeight="1" x14ac:dyDescent="0.2">
      <c r="B219" s="113"/>
      <c r="D219" s="114" t="s">
        <v>76</v>
      </c>
      <c r="E219" s="115" t="s">
        <v>414</v>
      </c>
      <c r="F219" s="115" t="s">
        <v>415</v>
      </c>
      <c r="I219" s="116"/>
      <c r="J219" s="117">
        <f>BK219</f>
        <v>0</v>
      </c>
      <c r="L219" s="113"/>
      <c r="M219" s="118"/>
      <c r="P219" s="119">
        <f>SUM(P220:P237)</f>
        <v>0</v>
      </c>
      <c r="R219" s="119">
        <f>SUM(R220:R237)</f>
        <v>5.7362700000000003E-2</v>
      </c>
      <c r="T219" s="120">
        <f>SUM(T220:T237)</f>
        <v>1.10516E-2</v>
      </c>
      <c r="AR219" s="114" t="s">
        <v>87</v>
      </c>
      <c r="AT219" s="121" t="s">
        <v>76</v>
      </c>
      <c r="AU219" s="121" t="s">
        <v>77</v>
      </c>
      <c r="AY219" s="114" t="s">
        <v>222</v>
      </c>
      <c r="BK219" s="122">
        <f>SUM(BK220:BK237)</f>
        <v>0</v>
      </c>
    </row>
    <row r="220" spans="2:65" s="1" customFormat="1" ht="16.5" customHeight="1" x14ac:dyDescent="0.2">
      <c r="B220" s="123"/>
      <c r="C220" s="124" t="s">
        <v>280</v>
      </c>
      <c r="D220" s="124" t="s">
        <v>223</v>
      </c>
      <c r="E220" s="125" t="s">
        <v>416</v>
      </c>
      <c r="F220" s="126" t="s">
        <v>417</v>
      </c>
      <c r="G220" s="127" t="s">
        <v>226</v>
      </c>
      <c r="H220" s="128">
        <v>35.18</v>
      </c>
      <c r="I220" s="129"/>
      <c r="J220" s="130">
        <f>ROUND(I220*H220,2)</f>
        <v>0</v>
      </c>
      <c r="K220" s="131"/>
      <c r="L220" s="28"/>
      <c r="M220" s="132" t="s">
        <v>1</v>
      </c>
      <c r="N220" s="133" t="s">
        <v>42</v>
      </c>
      <c r="P220" s="134">
        <f>O220*H220</f>
        <v>0</v>
      </c>
      <c r="Q220" s="134">
        <v>1E-3</v>
      </c>
      <c r="R220" s="134">
        <f>Q220*H220</f>
        <v>3.5180000000000003E-2</v>
      </c>
      <c r="S220" s="134">
        <v>3.1E-4</v>
      </c>
      <c r="T220" s="135">
        <f>S220*H220</f>
        <v>1.09058E-2</v>
      </c>
      <c r="AR220" s="136" t="s">
        <v>266</v>
      </c>
      <c r="AT220" s="136" t="s">
        <v>223</v>
      </c>
      <c r="AU220" s="136" t="s">
        <v>85</v>
      </c>
      <c r="AY220" s="13" t="s">
        <v>222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3" t="s">
        <v>85</v>
      </c>
      <c r="BK220" s="137">
        <f>ROUND(I220*H220,2)</f>
        <v>0</v>
      </c>
      <c r="BL220" s="13" t="s">
        <v>266</v>
      </c>
      <c r="BM220" s="136" t="s">
        <v>418</v>
      </c>
    </row>
    <row r="221" spans="2:65" s="1" customFormat="1" x14ac:dyDescent="0.2">
      <c r="B221" s="28"/>
      <c r="D221" s="138" t="s">
        <v>229</v>
      </c>
      <c r="F221" s="139" t="s">
        <v>419</v>
      </c>
      <c r="I221" s="140"/>
      <c r="L221" s="28"/>
      <c r="M221" s="141"/>
      <c r="T221" s="52"/>
      <c r="AT221" s="13" t="s">
        <v>229</v>
      </c>
      <c r="AU221" s="13" t="s">
        <v>85</v>
      </c>
    </row>
    <row r="222" spans="2:65" s="1" customFormat="1" x14ac:dyDescent="0.2">
      <c r="B222" s="28"/>
      <c r="D222" s="142" t="s">
        <v>231</v>
      </c>
      <c r="F222" s="143" t="s">
        <v>420</v>
      </c>
      <c r="I222" s="140"/>
      <c r="L222" s="28"/>
      <c r="M222" s="141"/>
      <c r="T222" s="52"/>
      <c r="AT222" s="13" t="s">
        <v>231</v>
      </c>
      <c r="AU222" s="13" t="s">
        <v>85</v>
      </c>
    </row>
    <row r="223" spans="2:65" s="1" customFormat="1" ht="24.2" customHeight="1" x14ac:dyDescent="0.2">
      <c r="B223" s="123"/>
      <c r="C223" s="124" t="s">
        <v>421</v>
      </c>
      <c r="D223" s="124" t="s">
        <v>223</v>
      </c>
      <c r="E223" s="125" t="s">
        <v>422</v>
      </c>
      <c r="F223" s="126" t="s">
        <v>423</v>
      </c>
      <c r="G223" s="127" t="s">
        <v>226</v>
      </c>
      <c r="H223" s="128">
        <v>35.18</v>
      </c>
      <c r="I223" s="129"/>
      <c r="J223" s="130">
        <f>ROUND(I223*H223,2)</f>
        <v>0</v>
      </c>
      <c r="K223" s="131"/>
      <c r="L223" s="28"/>
      <c r="M223" s="132" t="s">
        <v>1</v>
      </c>
      <c r="N223" s="133" t="s">
        <v>42</v>
      </c>
      <c r="P223" s="134">
        <f>O223*H223</f>
        <v>0</v>
      </c>
      <c r="Q223" s="134">
        <v>0</v>
      </c>
      <c r="R223" s="134">
        <f>Q223*H223</f>
        <v>0</v>
      </c>
      <c r="S223" s="134">
        <v>0</v>
      </c>
      <c r="T223" s="135">
        <f>S223*H223</f>
        <v>0</v>
      </c>
      <c r="AR223" s="136" t="s">
        <v>266</v>
      </c>
      <c r="AT223" s="136" t="s">
        <v>223</v>
      </c>
      <c r="AU223" s="136" t="s">
        <v>85</v>
      </c>
      <c r="AY223" s="13" t="s">
        <v>222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3" t="s">
        <v>85</v>
      </c>
      <c r="BK223" s="137">
        <f>ROUND(I223*H223,2)</f>
        <v>0</v>
      </c>
      <c r="BL223" s="13" t="s">
        <v>266</v>
      </c>
      <c r="BM223" s="136" t="s">
        <v>424</v>
      </c>
    </row>
    <row r="224" spans="2:65" s="1" customFormat="1" ht="19.5" x14ac:dyDescent="0.2">
      <c r="B224" s="28"/>
      <c r="D224" s="138" t="s">
        <v>229</v>
      </c>
      <c r="F224" s="139" t="s">
        <v>425</v>
      </c>
      <c r="I224" s="140"/>
      <c r="L224" s="28"/>
      <c r="M224" s="141"/>
      <c r="T224" s="52"/>
      <c r="AT224" s="13" t="s">
        <v>229</v>
      </c>
      <c r="AU224" s="13" t="s">
        <v>85</v>
      </c>
    </row>
    <row r="225" spans="2:65" s="1" customFormat="1" x14ac:dyDescent="0.2">
      <c r="B225" s="28"/>
      <c r="D225" s="142" t="s">
        <v>231</v>
      </c>
      <c r="F225" s="143" t="s">
        <v>426</v>
      </c>
      <c r="I225" s="140"/>
      <c r="L225" s="28"/>
      <c r="M225" s="141"/>
      <c r="T225" s="52"/>
      <c r="AT225" s="13" t="s">
        <v>231</v>
      </c>
      <c r="AU225" s="13" t="s">
        <v>85</v>
      </c>
    </row>
    <row r="226" spans="2:65" s="1" customFormat="1" ht="16.5" customHeight="1" x14ac:dyDescent="0.2">
      <c r="B226" s="123"/>
      <c r="C226" s="124" t="s">
        <v>427</v>
      </c>
      <c r="D226" s="124" t="s">
        <v>223</v>
      </c>
      <c r="E226" s="125" t="s">
        <v>428</v>
      </c>
      <c r="F226" s="126" t="s">
        <v>429</v>
      </c>
      <c r="G226" s="127" t="s">
        <v>226</v>
      </c>
      <c r="H226" s="128">
        <v>4.8600000000000003</v>
      </c>
      <c r="I226" s="129"/>
      <c r="J226" s="130">
        <f>ROUND(I226*H226,2)</f>
        <v>0</v>
      </c>
      <c r="K226" s="131"/>
      <c r="L226" s="28"/>
      <c r="M226" s="132" t="s">
        <v>1</v>
      </c>
      <c r="N226" s="133" t="s">
        <v>42</v>
      </c>
      <c r="P226" s="134">
        <f>O226*H226</f>
        <v>0</v>
      </c>
      <c r="Q226" s="134">
        <v>0</v>
      </c>
      <c r="R226" s="134">
        <f>Q226*H226</f>
        <v>0</v>
      </c>
      <c r="S226" s="134">
        <v>3.0000000000000001E-5</v>
      </c>
      <c r="T226" s="135">
        <f>S226*H226</f>
        <v>1.4580000000000002E-4</v>
      </c>
      <c r="AR226" s="136" t="s">
        <v>266</v>
      </c>
      <c r="AT226" s="136" t="s">
        <v>223</v>
      </c>
      <c r="AU226" s="136" t="s">
        <v>85</v>
      </c>
      <c r="AY226" s="13" t="s">
        <v>222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13" t="s">
        <v>85</v>
      </c>
      <c r="BK226" s="137">
        <f>ROUND(I226*H226,2)</f>
        <v>0</v>
      </c>
      <c r="BL226" s="13" t="s">
        <v>266</v>
      </c>
      <c r="BM226" s="136" t="s">
        <v>430</v>
      </c>
    </row>
    <row r="227" spans="2:65" s="1" customFormat="1" ht="19.5" x14ac:dyDescent="0.2">
      <c r="B227" s="28"/>
      <c r="D227" s="138" t="s">
        <v>229</v>
      </c>
      <c r="F227" s="139" t="s">
        <v>431</v>
      </c>
      <c r="I227" s="140"/>
      <c r="L227" s="28"/>
      <c r="M227" s="141"/>
      <c r="T227" s="52"/>
      <c r="AT227" s="13" t="s">
        <v>229</v>
      </c>
      <c r="AU227" s="13" t="s">
        <v>85</v>
      </c>
    </row>
    <row r="228" spans="2:65" s="1" customFormat="1" x14ac:dyDescent="0.2">
      <c r="B228" s="28"/>
      <c r="D228" s="142" t="s">
        <v>231</v>
      </c>
      <c r="F228" s="143" t="s">
        <v>432</v>
      </c>
      <c r="I228" s="140"/>
      <c r="L228" s="28"/>
      <c r="M228" s="141"/>
      <c r="T228" s="52"/>
      <c r="AT228" s="13" t="s">
        <v>231</v>
      </c>
      <c r="AU228" s="13" t="s">
        <v>85</v>
      </c>
    </row>
    <row r="229" spans="2:65" s="1" customFormat="1" ht="16.5" customHeight="1" x14ac:dyDescent="0.2">
      <c r="B229" s="123"/>
      <c r="C229" s="151" t="s">
        <v>433</v>
      </c>
      <c r="D229" s="151" t="s">
        <v>277</v>
      </c>
      <c r="E229" s="152" t="s">
        <v>434</v>
      </c>
      <c r="F229" s="153" t="s">
        <v>435</v>
      </c>
      <c r="G229" s="154" t="s">
        <v>226</v>
      </c>
      <c r="H229" s="155">
        <v>5.1029999999999998</v>
      </c>
      <c r="I229" s="156"/>
      <c r="J229" s="157">
        <f>ROUND(I229*H229,2)</f>
        <v>0</v>
      </c>
      <c r="K229" s="158"/>
      <c r="L229" s="159"/>
      <c r="M229" s="160" t="s">
        <v>1</v>
      </c>
      <c r="N229" s="161" t="s">
        <v>42</v>
      </c>
      <c r="P229" s="134">
        <f>O229*H229</f>
        <v>0</v>
      </c>
      <c r="Q229" s="134">
        <v>8.9999999999999998E-4</v>
      </c>
      <c r="R229" s="134">
        <f>Q229*H229</f>
        <v>4.5926999999999999E-3</v>
      </c>
      <c r="S229" s="134">
        <v>0</v>
      </c>
      <c r="T229" s="135">
        <f>S229*H229</f>
        <v>0</v>
      </c>
      <c r="AR229" s="136" t="s">
        <v>280</v>
      </c>
      <c r="AT229" s="136" t="s">
        <v>277</v>
      </c>
      <c r="AU229" s="136" t="s">
        <v>85</v>
      </c>
      <c r="AY229" s="13" t="s">
        <v>222</v>
      </c>
      <c r="BE229" s="137">
        <f>IF(N229="základní",J229,0)</f>
        <v>0</v>
      </c>
      <c r="BF229" s="137">
        <f>IF(N229="snížená",J229,0)</f>
        <v>0</v>
      </c>
      <c r="BG229" s="137">
        <f>IF(N229="zákl. přenesená",J229,0)</f>
        <v>0</v>
      </c>
      <c r="BH229" s="137">
        <f>IF(N229="sníž. přenesená",J229,0)</f>
        <v>0</v>
      </c>
      <c r="BI229" s="137">
        <f>IF(N229="nulová",J229,0)</f>
        <v>0</v>
      </c>
      <c r="BJ229" s="13" t="s">
        <v>85</v>
      </c>
      <c r="BK229" s="137">
        <f>ROUND(I229*H229,2)</f>
        <v>0</v>
      </c>
      <c r="BL229" s="13" t="s">
        <v>266</v>
      </c>
      <c r="BM229" s="136" t="s">
        <v>436</v>
      </c>
    </row>
    <row r="230" spans="2:65" s="1" customFormat="1" x14ac:dyDescent="0.2">
      <c r="B230" s="28"/>
      <c r="D230" s="138" t="s">
        <v>229</v>
      </c>
      <c r="F230" s="139" t="s">
        <v>435</v>
      </c>
      <c r="I230" s="140"/>
      <c r="L230" s="28"/>
      <c r="M230" s="141"/>
      <c r="T230" s="52"/>
      <c r="AT230" s="13" t="s">
        <v>229</v>
      </c>
      <c r="AU230" s="13" t="s">
        <v>85</v>
      </c>
    </row>
    <row r="231" spans="2:65" s="11" customFormat="1" x14ac:dyDescent="0.2">
      <c r="B231" s="144"/>
      <c r="D231" s="138" t="s">
        <v>252</v>
      </c>
      <c r="F231" s="145" t="s">
        <v>437</v>
      </c>
      <c r="H231" s="146">
        <v>5.1029999999999998</v>
      </c>
      <c r="I231" s="147"/>
      <c r="L231" s="144"/>
      <c r="M231" s="148"/>
      <c r="T231" s="149"/>
      <c r="AT231" s="150" t="s">
        <v>252</v>
      </c>
      <c r="AU231" s="150" t="s">
        <v>85</v>
      </c>
      <c r="AV231" s="11" t="s">
        <v>87</v>
      </c>
      <c r="AW231" s="11" t="s">
        <v>3</v>
      </c>
      <c r="AX231" s="11" t="s">
        <v>85</v>
      </c>
      <c r="AY231" s="150" t="s">
        <v>222</v>
      </c>
    </row>
    <row r="232" spans="2:65" s="1" customFormat="1" ht="24.2" customHeight="1" x14ac:dyDescent="0.2">
      <c r="B232" s="123"/>
      <c r="C232" s="124" t="s">
        <v>438</v>
      </c>
      <c r="D232" s="124" t="s">
        <v>223</v>
      </c>
      <c r="E232" s="125" t="s">
        <v>439</v>
      </c>
      <c r="F232" s="126" t="s">
        <v>440</v>
      </c>
      <c r="G232" s="127" t="s">
        <v>226</v>
      </c>
      <c r="H232" s="128">
        <v>35.18</v>
      </c>
      <c r="I232" s="129"/>
      <c r="J232" s="130">
        <f>ROUND(I232*H232,2)</f>
        <v>0</v>
      </c>
      <c r="K232" s="131"/>
      <c r="L232" s="28"/>
      <c r="M232" s="132" t="s">
        <v>1</v>
      </c>
      <c r="N232" s="133" t="s">
        <v>42</v>
      </c>
      <c r="P232" s="134">
        <f>O232*H232</f>
        <v>0</v>
      </c>
      <c r="Q232" s="134">
        <v>2.1000000000000001E-4</v>
      </c>
      <c r="R232" s="134">
        <f>Q232*H232</f>
        <v>7.3877999999999999E-3</v>
      </c>
      <c r="S232" s="134">
        <v>0</v>
      </c>
      <c r="T232" s="135">
        <f>S232*H232</f>
        <v>0</v>
      </c>
      <c r="AR232" s="136" t="s">
        <v>266</v>
      </c>
      <c r="AT232" s="136" t="s">
        <v>223</v>
      </c>
      <c r="AU232" s="136" t="s">
        <v>85</v>
      </c>
      <c r="AY232" s="13" t="s">
        <v>222</v>
      </c>
      <c r="BE232" s="137">
        <f>IF(N232="základní",J232,0)</f>
        <v>0</v>
      </c>
      <c r="BF232" s="137">
        <f>IF(N232="snížená",J232,0)</f>
        <v>0</v>
      </c>
      <c r="BG232" s="137">
        <f>IF(N232="zákl. přenesená",J232,0)</f>
        <v>0</v>
      </c>
      <c r="BH232" s="137">
        <f>IF(N232="sníž. přenesená",J232,0)</f>
        <v>0</v>
      </c>
      <c r="BI232" s="137">
        <f>IF(N232="nulová",J232,0)</f>
        <v>0</v>
      </c>
      <c r="BJ232" s="13" t="s">
        <v>85</v>
      </c>
      <c r="BK232" s="137">
        <f>ROUND(I232*H232,2)</f>
        <v>0</v>
      </c>
      <c r="BL232" s="13" t="s">
        <v>266</v>
      </c>
      <c r="BM232" s="136" t="s">
        <v>441</v>
      </c>
    </row>
    <row r="233" spans="2:65" s="1" customFormat="1" ht="19.5" x14ac:dyDescent="0.2">
      <c r="B233" s="28"/>
      <c r="D233" s="138" t="s">
        <v>229</v>
      </c>
      <c r="F233" s="139" t="s">
        <v>442</v>
      </c>
      <c r="I233" s="140"/>
      <c r="L233" s="28"/>
      <c r="M233" s="141"/>
      <c r="T233" s="52"/>
      <c r="AT233" s="13" t="s">
        <v>229</v>
      </c>
      <c r="AU233" s="13" t="s">
        <v>85</v>
      </c>
    </row>
    <row r="234" spans="2:65" s="1" customFormat="1" x14ac:dyDescent="0.2">
      <c r="B234" s="28"/>
      <c r="D234" s="142" t="s">
        <v>231</v>
      </c>
      <c r="F234" s="143" t="s">
        <v>443</v>
      </c>
      <c r="I234" s="140"/>
      <c r="L234" s="28"/>
      <c r="M234" s="141"/>
      <c r="T234" s="52"/>
      <c r="AT234" s="13" t="s">
        <v>231</v>
      </c>
      <c r="AU234" s="13" t="s">
        <v>85</v>
      </c>
    </row>
    <row r="235" spans="2:65" s="1" customFormat="1" ht="33" customHeight="1" x14ac:dyDescent="0.2">
      <c r="B235" s="123"/>
      <c r="C235" s="124" t="s">
        <v>444</v>
      </c>
      <c r="D235" s="124" t="s">
        <v>223</v>
      </c>
      <c r="E235" s="125" t="s">
        <v>445</v>
      </c>
      <c r="F235" s="126" t="s">
        <v>446</v>
      </c>
      <c r="G235" s="127" t="s">
        <v>226</v>
      </c>
      <c r="H235" s="128">
        <v>35.18</v>
      </c>
      <c r="I235" s="129"/>
      <c r="J235" s="130">
        <f>ROUND(I235*H235,2)</f>
        <v>0</v>
      </c>
      <c r="K235" s="131"/>
      <c r="L235" s="28"/>
      <c r="M235" s="132" t="s">
        <v>1</v>
      </c>
      <c r="N235" s="133" t="s">
        <v>42</v>
      </c>
      <c r="P235" s="134">
        <f>O235*H235</f>
        <v>0</v>
      </c>
      <c r="Q235" s="134">
        <v>2.9E-4</v>
      </c>
      <c r="R235" s="134">
        <f>Q235*H235</f>
        <v>1.02022E-2</v>
      </c>
      <c r="S235" s="134">
        <v>0</v>
      </c>
      <c r="T235" s="135">
        <f>S235*H235</f>
        <v>0</v>
      </c>
      <c r="AR235" s="136" t="s">
        <v>266</v>
      </c>
      <c r="AT235" s="136" t="s">
        <v>223</v>
      </c>
      <c r="AU235" s="136" t="s">
        <v>85</v>
      </c>
      <c r="AY235" s="13" t="s">
        <v>222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13" t="s">
        <v>85</v>
      </c>
      <c r="BK235" s="137">
        <f>ROUND(I235*H235,2)</f>
        <v>0</v>
      </c>
      <c r="BL235" s="13" t="s">
        <v>266</v>
      </c>
      <c r="BM235" s="136" t="s">
        <v>447</v>
      </c>
    </row>
    <row r="236" spans="2:65" s="1" customFormat="1" ht="29.25" x14ac:dyDescent="0.2">
      <c r="B236" s="28"/>
      <c r="D236" s="138" t="s">
        <v>229</v>
      </c>
      <c r="F236" s="139" t="s">
        <v>448</v>
      </c>
      <c r="I236" s="140"/>
      <c r="L236" s="28"/>
      <c r="M236" s="141"/>
      <c r="T236" s="52"/>
      <c r="AT236" s="13" t="s">
        <v>229</v>
      </c>
      <c r="AU236" s="13" t="s">
        <v>85</v>
      </c>
    </row>
    <row r="237" spans="2:65" s="1" customFormat="1" x14ac:dyDescent="0.2">
      <c r="B237" s="28"/>
      <c r="D237" s="142" t="s">
        <v>231</v>
      </c>
      <c r="F237" s="143" t="s">
        <v>449</v>
      </c>
      <c r="I237" s="140"/>
      <c r="L237" s="28"/>
      <c r="M237" s="163"/>
      <c r="N237" s="164"/>
      <c r="O237" s="164"/>
      <c r="P237" s="164"/>
      <c r="Q237" s="164"/>
      <c r="R237" s="164"/>
      <c r="S237" s="164"/>
      <c r="T237" s="165"/>
      <c r="AT237" s="13" t="s">
        <v>231</v>
      </c>
      <c r="AU237" s="13" t="s">
        <v>85</v>
      </c>
    </row>
    <row r="238" spans="2:65" s="1" customFormat="1" ht="6.95" customHeight="1" x14ac:dyDescent="0.2">
      <c r="B238" s="40"/>
      <c r="C238" s="41"/>
      <c r="D238" s="41"/>
      <c r="E238" s="41"/>
      <c r="F238" s="41"/>
      <c r="G238" s="41"/>
      <c r="H238" s="41"/>
      <c r="I238" s="41"/>
      <c r="J238" s="41"/>
      <c r="K238" s="41"/>
      <c r="L238" s="28"/>
    </row>
  </sheetData>
  <autoFilter ref="C121:K237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100-000000000000}"/>
    <hyperlink ref="F130" r:id="rId2" xr:uid="{00000000-0004-0000-0100-000001000000}"/>
    <hyperlink ref="F133" r:id="rId3" xr:uid="{00000000-0004-0000-0100-000002000000}"/>
    <hyperlink ref="F136" r:id="rId4" xr:uid="{00000000-0004-0000-0100-000003000000}"/>
    <hyperlink ref="F140" r:id="rId5" xr:uid="{00000000-0004-0000-0100-000004000000}"/>
    <hyperlink ref="F144" r:id="rId6" xr:uid="{00000000-0004-0000-0100-000005000000}"/>
    <hyperlink ref="F147" r:id="rId7" xr:uid="{00000000-0004-0000-0100-000006000000}"/>
    <hyperlink ref="F152" r:id="rId8" xr:uid="{00000000-0004-0000-0100-000007000000}"/>
    <hyperlink ref="F159" r:id="rId9" xr:uid="{00000000-0004-0000-0100-000008000000}"/>
    <hyperlink ref="F164" r:id="rId10" xr:uid="{00000000-0004-0000-0100-000009000000}"/>
    <hyperlink ref="F167" r:id="rId11" xr:uid="{00000000-0004-0000-0100-00000A000000}"/>
    <hyperlink ref="F171" r:id="rId12" xr:uid="{00000000-0004-0000-0100-00000B000000}"/>
    <hyperlink ref="F174" r:id="rId13" xr:uid="{00000000-0004-0000-0100-00000C000000}"/>
    <hyperlink ref="F177" r:id="rId14" xr:uid="{00000000-0004-0000-0100-00000D000000}"/>
    <hyperlink ref="F180" r:id="rId15" xr:uid="{00000000-0004-0000-0100-00000E000000}"/>
    <hyperlink ref="F183" r:id="rId16" xr:uid="{00000000-0004-0000-0100-00000F000000}"/>
    <hyperlink ref="F189" r:id="rId17" xr:uid="{00000000-0004-0000-0100-000010000000}"/>
    <hyperlink ref="F192" r:id="rId18" xr:uid="{00000000-0004-0000-0100-000011000000}"/>
    <hyperlink ref="F195" r:id="rId19" xr:uid="{00000000-0004-0000-0100-000012000000}"/>
    <hyperlink ref="F201" r:id="rId20" xr:uid="{00000000-0004-0000-0100-000013000000}"/>
    <hyperlink ref="F207" r:id="rId21" xr:uid="{00000000-0004-0000-0100-000014000000}"/>
    <hyperlink ref="F211" r:id="rId22" xr:uid="{00000000-0004-0000-0100-000015000000}"/>
    <hyperlink ref="F215" r:id="rId23" xr:uid="{00000000-0004-0000-0100-000016000000}"/>
    <hyperlink ref="F218" r:id="rId24" xr:uid="{00000000-0004-0000-0100-000017000000}"/>
    <hyperlink ref="F222" r:id="rId25" xr:uid="{00000000-0004-0000-0100-000018000000}"/>
    <hyperlink ref="F225" r:id="rId26" xr:uid="{00000000-0004-0000-0100-000019000000}"/>
    <hyperlink ref="F228" r:id="rId27" xr:uid="{00000000-0004-0000-0100-00001A000000}"/>
    <hyperlink ref="F234" r:id="rId28" xr:uid="{00000000-0004-0000-0100-00001B000000}"/>
    <hyperlink ref="F237" r:id="rId29" xr:uid="{00000000-0004-0000-0100-00001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237"/>
  <sheetViews>
    <sheetView showGridLines="0" topLeftCell="A208" workbookViewId="0">
      <selection activeCell="H227" sqref="H227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141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1045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ROUND(J125,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ROUND((SUM(BE125:BE236)),  2)</f>
        <v>0</v>
      </c>
      <c r="I33" s="88">
        <v>0.21</v>
      </c>
      <c r="J33" s="87">
        <f>ROUND(((SUM(BE125:BE236))*I33),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ROUND((SUM(BF125:BF236)),  2)</f>
        <v>0</v>
      </c>
      <c r="I34" s="88">
        <v>0.12</v>
      </c>
      <c r="J34" s="87">
        <f>ROUND(((SUM(BF125:BF236))*I34),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ROUND((SUM(BG125:BG236)),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ROUND((SUM(BH125:BH236)),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ROUND((SUM(BI125:BI236)),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306 - Místnost č.306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J125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J132</f>
        <v>0</v>
      </c>
      <c r="L98" s="100"/>
    </row>
    <row r="99" spans="2:12" s="8" customFormat="1" ht="24.95" customHeight="1" x14ac:dyDescent="0.2">
      <c r="B99" s="100"/>
      <c r="D99" s="101" t="s">
        <v>451</v>
      </c>
      <c r="E99" s="102"/>
      <c r="F99" s="102"/>
      <c r="G99" s="102"/>
      <c r="H99" s="102"/>
      <c r="I99" s="102"/>
      <c r="J99" s="103">
        <f>J146</f>
        <v>0</v>
      </c>
      <c r="L99" s="100"/>
    </row>
    <row r="100" spans="2:12" s="8" customFormat="1" ht="24.95" customHeight="1" x14ac:dyDescent="0.2">
      <c r="B100" s="100"/>
      <c r="D100" s="101" t="s">
        <v>452</v>
      </c>
      <c r="E100" s="102"/>
      <c r="F100" s="102"/>
      <c r="G100" s="102"/>
      <c r="H100" s="102"/>
      <c r="I100" s="102"/>
      <c r="J100" s="103">
        <f>J156</f>
        <v>0</v>
      </c>
      <c r="L100" s="100"/>
    </row>
    <row r="101" spans="2:12" s="8" customFormat="1" ht="24.95" customHeight="1" x14ac:dyDescent="0.2">
      <c r="B101" s="100"/>
      <c r="D101" s="101" t="s">
        <v>203</v>
      </c>
      <c r="E101" s="102"/>
      <c r="F101" s="102"/>
      <c r="G101" s="102"/>
      <c r="H101" s="102"/>
      <c r="I101" s="102"/>
      <c r="J101" s="103">
        <f>J166</f>
        <v>0</v>
      </c>
      <c r="L101" s="100"/>
    </row>
    <row r="102" spans="2:12" s="8" customFormat="1" ht="24.95" customHeight="1" x14ac:dyDescent="0.2">
      <c r="B102" s="100"/>
      <c r="D102" s="101" t="s">
        <v>204</v>
      </c>
      <c r="E102" s="102"/>
      <c r="F102" s="102"/>
      <c r="G102" s="102"/>
      <c r="H102" s="102"/>
      <c r="I102" s="102"/>
      <c r="J102" s="103">
        <f>J170</f>
        <v>0</v>
      </c>
      <c r="L102" s="100"/>
    </row>
    <row r="103" spans="2:12" s="8" customFormat="1" ht="24.95" customHeight="1" x14ac:dyDescent="0.2">
      <c r="B103" s="100"/>
      <c r="D103" s="101" t="s">
        <v>206</v>
      </c>
      <c r="E103" s="102"/>
      <c r="F103" s="102"/>
      <c r="G103" s="102"/>
      <c r="H103" s="102"/>
      <c r="I103" s="102"/>
      <c r="J103" s="103">
        <f>J210</f>
        <v>0</v>
      </c>
      <c r="L103" s="100"/>
    </row>
    <row r="104" spans="2:12" s="8" customFormat="1" ht="24.95" customHeight="1" x14ac:dyDescent="0.2">
      <c r="B104" s="100"/>
      <c r="D104" s="101" t="s">
        <v>453</v>
      </c>
      <c r="E104" s="102"/>
      <c r="F104" s="102"/>
      <c r="G104" s="102"/>
      <c r="H104" s="102"/>
      <c r="I104" s="102"/>
      <c r="J104" s="103">
        <f>J229</f>
        <v>0</v>
      </c>
      <c r="L104" s="100"/>
    </row>
    <row r="105" spans="2:12" s="8" customFormat="1" ht="24.95" customHeight="1" x14ac:dyDescent="0.2">
      <c r="B105" s="100"/>
      <c r="D105" s="101" t="s">
        <v>454</v>
      </c>
      <c r="E105" s="102"/>
      <c r="F105" s="102"/>
      <c r="G105" s="102"/>
      <c r="H105" s="102"/>
      <c r="I105" s="102"/>
      <c r="J105" s="103">
        <f>J232</f>
        <v>0</v>
      </c>
      <c r="L105" s="100"/>
    </row>
    <row r="106" spans="2:12" s="1" customFormat="1" ht="21.75" customHeight="1" x14ac:dyDescent="0.2">
      <c r="B106" s="28"/>
      <c r="L106" s="28"/>
    </row>
    <row r="107" spans="2:12" s="1" customFormat="1" ht="6.95" customHeight="1" x14ac:dyDescent="0.2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 x14ac:dyDescent="0.2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 x14ac:dyDescent="0.2">
      <c r="B112" s="28"/>
      <c r="C112" s="17" t="s">
        <v>207</v>
      </c>
      <c r="L112" s="28"/>
    </row>
    <row r="113" spans="2:65" s="1" customFormat="1" ht="6.95" customHeight="1" x14ac:dyDescent="0.2">
      <c r="B113" s="28"/>
      <c r="L113" s="28"/>
    </row>
    <row r="114" spans="2:65" s="1" customFormat="1" ht="12" customHeight="1" x14ac:dyDescent="0.2">
      <c r="B114" s="28"/>
      <c r="C114" s="23" t="s">
        <v>16</v>
      </c>
      <c r="L114" s="28"/>
    </row>
    <row r="115" spans="2:65" s="1" customFormat="1" ht="26.25" customHeight="1" x14ac:dyDescent="0.2">
      <c r="B115" s="28"/>
      <c r="E115" s="206" t="str">
        <f>E7</f>
        <v>NÁŠLAPNÉ VRSTVY, AKUST. PODHLEDY, VÝMALBA A VÝMĚNA ZASKLENÍ MŠ A ZŠ.17.LISTOPADU</v>
      </c>
      <c r="F115" s="207"/>
      <c r="G115" s="207"/>
      <c r="H115" s="207"/>
      <c r="L115" s="28"/>
    </row>
    <row r="116" spans="2:65" s="1" customFormat="1" ht="12" customHeight="1" x14ac:dyDescent="0.2">
      <c r="B116" s="28"/>
      <c r="C116" s="23" t="s">
        <v>194</v>
      </c>
      <c r="L116" s="28"/>
    </row>
    <row r="117" spans="2:65" s="1" customFormat="1" ht="16.5" customHeight="1" x14ac:dyDescent="0.2">
      <c r="B117" s="28"/>
      <c r="E117" s="170" t="str">
        <f>E9</f>
        <v>306 - Místnost č.306</v>
      </c>
      <c r="F117" s="205"/>
      <c r="G117" s="205"/>
      <c r="H117" s="205"/>
      <c r="L117" s="28"/>
    </row>
    <row r="118" spans="2:65" s="1" customFormat="1" ht="6.95" customHeight="1" x14ac:dyDescent="0.2">
      <c r="B118" s="28"/>
      <c r="L118" s="28"/>
    </row>
    <row r="119" spans="2:65" s="1" customFormat="1" ht="12" customHeight="1" x14ac:dyDescent="0.2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4. 4. 2025</v>
      </c>
      <c r="L119" s="28"/>
    </row>
    <row r="120" spans="2:65" s="1" customFormat="1" ht="6.95" customHeight="1" x14ac:dyDescent="0.2">
      <c r="B120" s="28"/>
      <c r="L120" s="28"/>
    </row>
    <row r="121" spans="2:65" s="1" customFormat="1" ht="15.2" customHeight="1" x14ac:dyDescent="0.2">
      <c r="B121" s="28"/>
      <c r="C121" s="23" t="s">
        <v>24</v>
      </c>
      <c r="F121" s="21" t="str">
        <f>E15</f>
        <v>Město Kopřivnice</v>
      </c>
      <c r="I121" s="23" t="s">
        <v>30</v>
      </c>
      <c r="J121" s="26" t="str">
        <f>E21</f>
        <v>Ing. Jan Stuchlík</v>
      </c>
      <c r="L121" s="28"/>
    </row>
    <row r="122" spans="2:65" s="1" customFormat="1" ht="15.2" customHeight="1" x14ac:dyDescent="0.2">
      <c r="B122" s="28"/>
      <c r="C122" s="23" t="s">
        <v>28</v>
      </c>
      <c r="F122" s="21" t="str">
        <f>IF(E18="","",E18)</f>
        <v>Vyplň údaj</v>
      </c>
      <c r="I122" s="23" t="s">
        <v>33</v>
      </c>
      <c r="J122" s="26" t="str">
        <f>E24</f>
        <v>Ladislav Pekárek</v>
      </c>
      <c r="L122" s="28"/>
    </row>
    <row r="123" spans="2:65" s="1" customFormat="1" ht="10.35" customHeight="1" x14ac:dyDescent="0.2">
      <c r="B123" s="28"/>
      <c r="L123" s="28"/>
    </row>
    <row r="124" spans="2:65" s="9" customFormat="1" ht="29.25" customHeight="1" x14ac:dyDescent="0.2">
      <c r="B124" s="104"/>
      <c r="C124" s="105" t="s">
        <v>208</v>
      </c>
      <c r="D124" s="106" t="s">
        <v>62</v>
      </c>
      <c r="E124" s="106" t="s">
        <v>58</v>
      </c>
      <c r="F124" s="106" t="s">
        <v>59</v>
      </c>
      <c r="G124" s="106" t="s">
        <v>209</v>
      </c>
      <c r="H124" s="106" t="s">
        <v>210</v>
      </c>
      <c r="I124" s="106" t="s">
        <v>211</v>
      </c>
      <c r="J124" s="107" t="s">
        <v>198</v>
      </c>
      <c r="K124" s="108" t="s">
        <v>212</v>
      </c>
      <c r="L124" s="104"/>
      <c r="M124" s="55" t="s">
        <v>1</v>
      </c>
      <c r="N124" s="56" t="s">
        <v>41</v>
      </c>
      <c r="O124" s="56" t="s">
        <v>213</v>
      </c>
      <c r="P124" s="56" t="s">
        <v>214</v>
      </c>
      <c r="Q124" s="56" t="s">
        <v>215</v>
      </c>
      <c r="R124" s="56" t="s">
        <v>216</v>
      </c>
      <c r="S124" s="56" t="s">
        <v>217</v>
      </c>
      <c r="T124" s="57" t="s">
        <v>218</v>
      </c>
    </row>
    <row r="125" spans="2:65" s="1" customFormat="1" ht="22.9" customHeight="1" x14ac:dyDescent="0.25">
      <c r="B125" s="28"/>
      <c r="C125" s="60" t="s">
        <v>219</v>
      </c>
      <c r="J125" s="109">
        <f>BK125</f>
        <v>0</v>
      </c>
      <c r="L125" s="28"/>
      <c r="M125" s="58"/>
      <c r="N125" s="49"/>
      <c r="O125" s="49"/>
      <c r="P125" s="110">
        <f>P126+P132+P146+P156+P166+P170+P210+P229+P232</f>
        <v>0</v>
      </c>
      <c r="Q125" s="49"/>
      <c r="R125" s="110">
        <f>R126+R132+R146+R156+R166+R170+R210+R229+R232</f>
        <v>2.1418489200000002</v>
      </c>
      <c r="S125" s="49"/>
      <c r="T125" s="111">
        <f>T126+T132+T146+T156+T166+T170+T210+T229+T232</f>
        <v>1.5444323</v>
      </c>
      <c r="AT125" s="13" t="s">
        <v>76</v>
      </c>
      <c r="AU125" s="13" t="s">
        <v>200</v>
      </c>
      <c r="BK125" s="112">
        <f>BK126+BK132+BK146+BK156+BK166+BK170+BK210+BK229+BK232</f>
        <v>0</v>
      </c>
    </row>
    <row r="126" spans="2:65" s="10" customFormat="1" ht="25.9" customHeight="1" x14ac:dyDescent="0.2">
      <c r="B126" s="113"/>
      <c r="D126" s="114" t="s">
        <v>76</v>
      </c>
      <c r="E126" s="115" t="s">
        <v>220</v>
      </c>
      <c r="F126" s="115" t="s">
        <v>221</v>
      </c>
      <c r="I126" s="116"/>
      <c r="J126" s="117">
        <f>BK126</f>
        <v>0</v>
      </c>
      <c r="L126" s="113"/>
      <c r="M126" s="118"/>
      <c r="P126" s="119">
        <f>SUM(P127:P131)</f>
        <v>0</v>
      </c>
      <c r="R126" s="119">
        <f>SUM(R127:R131)</f>
        <v>2.7200000000000002E-3</v>
      </c>
      <c r="T126" s="120">
        <f>SUM(T127:T131)</f>
        <v>1.3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SUM(BK127:BK131)</f>
        <v>0</v>
      </c>
    </row>
    <row r="127" spans="2:65" s="1" customFormat="1" ht="24.2" customHeight="1" x14ac:dyDescent="0.2">
      <c r="B127" s="123"/>
      <c r="C127" s="124" t="s">
        <v>85</v>
      </c>
      <c r="D127" s="124" t="s">
        <v>223</v>
      </c>
      <c r="E127" s="125" t="s">
        <v>224</v>
      </c>
      <c r="F127" s="126" t="s">
        <v>225</v>
      </c>
      <c r="G127" s="127" t="s">
        <v>226</v>
      </c>
      <c r="H127" s="128">
        <v>68</v>
      </c>
      <c r="I127" s="129"/>
      <c r="J127" s="130">
        <f>ROUND(I127*H127,2)</f>
        <v>0</v>
      </c>
      <c r="K127" s="131"/>
      <c r="L127" s="28"/>
      <c r="M127" s="132" t="s">
        <v>1</v>
      </c>
      <c r="N127" s="133" t="s">
        <v>42</v>
      </c>
      <c r="P127" s="134">
        <f>O127*H127</f>
        <v>0</v>
      </c>
      <c r="Q127" s="134">
        <v>4.0000000000000003E-5</v>
      </c>
      <c r="R127" s="134">
        <f>Q127*H127</f>
        <v>2.7200000000000002E-3</v>
      </c>
      <c r="S127" s="134">
        <v>0</v>
      </c>
      <c r="T127" s="135">
        <f>S127*H127</f>
        <v>0</v>
      </c>
      <c r="AR127" s="136" t="s">
        <v>227</v>
      </c>
      <c r="AT127" s="136" t="s">
        <v>223</v>
      </c>
      <c r="AU127" s="136" t="s">
        <v>85</v>
      </c>
      <c r="AY127" s="13" t="s">
        <v>222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85</v>
      </c>
      <c r="BK127" s="137">
        <f>ROUND(I127*H127,2)</f>
        <v>0</v>
      </c>
      <c r="BL127" s="13" t="s">
        <v>227</v>
      </c>
      <c r="BM127" s="136" t="s">
        <v>1046</v>
      </c>
    </row>
    <row r="128" spans="2:65" s="1" customFormat="1" ht="19.5" x14ac:dyDescent="0.2">
      <c r="B128" s="28"/>
      <c r="D128" s="138" t="s">
        <v>229</v>
      </c>
      <c r="F128" s="139" t="s">
        <v>230</v>
      </c>
      <c r="I128" s="140"/>
      <c r="L128" s="28"/>
      <c r="M128" s="141"/>
      <c r="T128" s="52"/>
      <c r="AT128" s="13" t="s">
        <v>229</v>
      </c>
      <c r="AU128" s="13" t="s">
        <v>85</v>
      </c>
    </row>
    <row r="129" spans="2:65" s="1" customFormat="1" x14ac:dyDescent="0.2">
      <c r="B129" s="28"/>
      <c r="D129" s="142" t="s">
        <v>231</v>
      </c>
      <c r="F129" s="143" t="s">
        <v>232</v>
      </c>
      <c r="I129" s="140"/>
      <c r="L129" s="28"/>
      <c r="M129" s="141"/>
      <c r="T129" s="52"/>
      <c r="AT129" s="13" t="s">
        <v>231</v>
      </c>
      <c r="AU129" s="13" t="s">
        <v>85</v>
      </c>
    </row>
    <row r="130" spans="2:65" s="1" customFormat="1" ht="37.9" customHeight="1" x14ac:dyDescent="0.2">
      <c r="B130" s="123"/>
      <c r="C130" s="124" t="s">
        <v>87</v>
      </c>
      <c r="D130" s="124" t="s">
        <v>223</v>
      </c>
      <c r="E130" s="125" t="s">
        <v>456</v>
      </c>
      <c r="F130" s="126" t="s">
        <v>457</v>
      </c>
      <c r="G130" s="127" t="s">
        <v>226</v>
      </c>
      <c r="H130" s="128">
        <v>6.5</v>
      </c>
      <c r="I130" s="129"/>
      <c r="J130" s="130">
        <f>ROUND(I130*H130,2)</f>
        <v>0</v>
      </c>
      <c r="K130" s="131"/>
      <c r="L130" s="28"/>
      <c r="M130" s="132" t="s">
        <v>1</v>
      </c>
      <c r="N130" s="133" t="s">
        <v>42</v>
      </c>
      <c r="P130" s="134">
        <f>O130*H130</f>
        <v>0</v>
      </c>
      <c r="Q130" s="134">
        <v>0</v>
      </c>
      <c r="R130" s="134">
        <f>Q130*H130</f>
        <v>0</v>
      </c>
      <c r="S130" s="134">
        <v>0.2</v>
      </c>
      <c r="T130" s="135">
        <f>S130*H130</f>
        <v>1.3</v>
      </c>
      <c r="AR130" s="136" t="s">
        <v>227</v>
      </c>
      <c r="AT130" s="136" t="s">
        <v>223</v>
      </c>
      <c r="AU130" s="136" t="s">
        <v>85</v>
      </c>
      <c r="AY130" s="13" t="s">
        <v>222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85</v>
      </c>
      <c r="BK130" s="137">
        <f>ROUND(I130*H130,2)</f>
        <v>0</v>
      </c>
      <c r="BL130" s="13" t="s">
        <v>227</v>
      </c>
      <c r="BM130" s="136" t="s">
        <v>631</v>
      </c>
    </row>
    <row r="131" spans="2:65" s="1" customFormat="1" ht="19.5" x14ac:dyDescent="0.2">
      <c r="B131" s="28"/>
      <c r="D131" s="138" t="s">
        <v>229</v>
      </c>
      <c r="F131" s="139" t="s">
        <v>457</v>
      </c>
      <c r="I131" s="140"/>
      <c r="L131" s="28"/>
      <c r="M131" s="141"/>
      <c r="T131" s="52"/>
      <c r="AT131" s="13" t="s">
        <v>229</v>
      </c>
      <c r="AU131" s="13" t="s">
        <v>85</v>
      </c>
    </row>
    <row r="132" spans="2:65" s="10" customFormat="1" ht="25.9" customHeight="1" x14ac:dyDescent="0.2">
      <c r="B132" s="113"/>
      <c r="D132" s="114" t="s">
        <v>76</v>
      </c>
      <c r="E132" s="115" t="s">
        <v>233</v>
      </c>
      <c r="F132" s="115" t="s">
        <v>234</v>
      </c>
      <c r="I132" s="116"/>
      <c r="J132" s="117">
        <f>BK132</f>
        <v>0</v>
      </c>
      <c r="L132" s="113"/>
      <c r="M132" s="118"/>
      <c r="P132" s="119">
        <f>SUM(P133:P145)</f>
        <v>0</v>
      </c>
      <c r="R132" s="119">
        <f>SUM(R133:R145)</f>
        <v>0</v>
      </c>
      <c r="T132" s="120">
        <f>SUM(T133:T145)</f>
        <v>0</v>
      </c>
      <c r="AR132" s="114" t="s">
        <v>85</v>
      </c>
      <c r="AT132" s="121" t="s">
        <v>76</v>
      </c>
      <c r="AU132" s="121" t="s">
        <v>77</v>
      </c>
      <c r="AY132" s="114" t="s">
        <v>222</v>
      </c>
      <c r="BK132" s="122">
        <f>SUM(BK133:BK145)</f>
        <v>0</v>
      </c>
    </row>
    <row r="133" spans="2:65" s="1" customFormat="1" ht="24.2" customHeight="1" x14ac:dyDescent="0.2">
      <c r="B133" s="123"/>
      <c r="C133" s="124" t="s">
        <v>241</v>
      </c>
      <c r="D133" s="124" t="s">
        <v>223</v>
      </c>
      <c r="E133" s="125" t="s">
        <v>235</v>
      </c>
      <c r="F133" s="126" t="s">
        <v>236</v>
      </c>
      <c r="G133" s="127" t="s">
        <v>237</v>
      </c>
      <c r="H133" s="128">
        <v>1.544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632</v>
      </c>
    </row>
    <row r="134" spans="2:65" s="1" customFormat="1" ht="19.5" x14ac:dyDescent="0.2">
      <c r="B134" s="28"/>
      <c r="D134" s="138" t="s">
        <v>229</v>
      </c>
      <c r="F134" s="139" t="s">
        <v>239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460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" customFormat="1" ht="24.2" customHeight="1" x14ac:dyDescent="0.2">
      <c r="B136" s="123"/>
      <c r="C136" s="124" t="s">
        <v>227</v>
      </c>
      <c r="D136" s="124" t="s">
        <v>223</v>
      </c>
      <c r="E136" s="125" t="s">
        <v>242</v>
      </c>
      <c r="F136" s="126" t="s">
        <v>243</v>
      </c>
      <c r="G136" s="127" t="s">
        <v>237</v>
      </c>
      <c r="H136" s="128">
        <v>1.544</v>
      </c>
      <c r="I136" s="129"/>
      <c r="J136" s="130">
        <f>ROUND(I136*H136,2)</f>
        <v>0</v>
      </c>
      <c r="K136" s="131"/>
      <c r="L136" s="28"/>
      <c r="M136" s="132" t="s">
        <v>1</v>
      </c>
      <c r="N136" s="133" t="s">
        <v>42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227</v>
      </c>
      <c r="AT136" s="136" t="s">
        <v>223</v>
      </c>
      <c r="AU136" s="136" t="s">
        <v>85</v>
      </c>
      <c r="AY136" s="13" t="s">
        <v>222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85</v>
      </c>
      <c r="BK136" s="137">
        <f>ROUND(I136*H136,2)</f>
        <v>0</v>
      </c>
      <c r="BL136" s="13" t="s">
        <v>227</v>
      </c>
      <c r="BM136" s="136" t="s">
        <v>633</v>
      </c>
    </row>
    <row r="137" spans="2:65" s="1" customFormat="1" ht="19.5" x14ac:dyDescent="0.2">
      <c r="B137" s="28"/>
      <c r="D137" s="138" t="s">
        <v>229</v>
      </c>
      <c r="F137" s="139" t="s">
        <v>245</v>
      </c>
      <c r="I137" s="140"/>
      <c r="L137" s="28"/>
      <c r="M137" s="141"/>
      <c r="T137" s="52"/>
      <c r="AT137" s="13" t="s">
        <v>229</v>
      </c>
      <c r="AU137" s="13" t="s">
        <v>85</v>
      </c>
    </row>
    <row r="138" spans="2:65" s="1" customFormat="1" x14ac:dyDescent="0.2">
      <c r="B138" s="28"/>
      <c r="D138" s="142" t="s">
        <v>231</v>
      </c>
      <c r="F138" s="143" t="s">
        <v>462</v>
      </c>
      <c r="I138" s="140"/>
      <c r="L138" s="28"/>
      <c r="M138" s="141"/>
      <c r="T138" s="52"/>
      <c r="AT138" s="13" t="s">
        <v>231</v>
      </c>
      <c r="AU138" s="13" t="s">
        <v>85</v>
      </c>
    </row>
    <row r="139" spans="2:65" s="1" customFormat="1" ht="24.2" customHeight="1" x14ac:dyDescent="0.2">
      <c r="B139" s="123"/>
      <c r="C139" s="124" t="s">
        <v>254</v>
      </c>
      <c r="D139" s="124" t="s">
        <v>223</v>
      </c>
      <c r="E139" s="125" t="s">
        <v>247</v>
      </c>
      <c r="F139" s="126" t="s">
        <v>248</v>
      </c>
      <c r="G139" s="127" t="s">
        <v>237</v>
      </c>
      <c r="H139" s="128">
        <v>21.616</v>
      </c>
      <c r="I139" s="129"/>
      <c r="J139" s="130">
        <f>ROUND(I139*H139,2)</f>
        <v>0</v>
      </c>
      <c r="K139" s="131"/>
      <c r="L139" s="28"/>
      <c r="M139" s="132" t="s">
        <v>1</v>
      </c>
      <c r="N139" s="133" t="s">
        <v>42</v>
      </c>
      <c r="P139" s="134">
        <f>O139*H139</f>
        <v>0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227</v>
      </c>
      <c r="AT139" s="136" t="s">
        <v>223</v>
      </c>
      <c r="AU139" s="136" t="s">
        <v>85</v>
      </c>
      <c r="AY139" s="13" t="s">
        <v>222</v>
      </c>
      <c r="BE139" s="137">
        <f>IF(N139="základní",J139,0)</f>
        <v>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3" t="s">
        <v>85</v>
      </c>
      <c r="BK139" s="137">
        <f>ROUND(I139*H139,2)</f>
        <v>0</v>
      </c>
      <c r="BL139" s="13" t="s">
        <v>227</v>
      </c>
      <c r="BM139" s="136" t="s">
        <v>634</v>
      </c>
    </row>
    <row r="140" spans="2:65" s="1" customFormat="1" ht="29.25" x14ac:dyDescent="0.2">
      <c r="B140" s="28"/>
      <c r="D140" s="138" t="s">
        <v>229</v>
      </c>
      <c r="F140" s="139" t="s">
        <v>250</v>
      </c>
      <c r="I140" s="140"/>
      <c r="L140" s="28"/>
      <c r="M140" s="141"/>
      <c r="T140" s="52"/>
      <c r="AT140" s="13" t="s">
        <v>229</v>
      </c>
      <c r="AU140" s="13" t="s">
        <v>85</v>
      </c>
    </row>
    <row r="141" spans="2:65" s="1" customFormat="1" x14ac:dyDescent="0.2">
      <c r="B141" s="28"/>
      <c r="D141" s="142" t="s">
        <v>231</v>
      </c>
      <c r="F141" s="143" t="s">
        <v>464</v>
      </c>
      <c r="I141" s="140"/>
      <c r="L141" s="28"/>
      <c r="M141" s="141"/>
      <c r="T141" s="52"/>
      <c r="AT141" s="13" t="s">
        <v>231</v>
      </c>
      <c r="AU141" s="13" t="s">
        <v>85</v>
      </c>
    </row>
    <row r="142" spans="2:65" s="11" customFormat="1" x14ac:dyDescent="0.2">
      <c r="B142" s="144"/>
      <c r="D142" s="138" t="s">
        <v>252</v>
      </c>
      <c r="F142" s="145" t="s">
        <v>635</v>
      </c>
      <c r="H142" s="146">
        <v>21.616</v>
      </c>
      <c r="I142" s="147"/>
      <c r="L142" s="144"/>
      <c r="M142" s="148"/>
      <c r="T142" s="149"/>
      <c r="AT142" s="150" t="s">
        <v>252</v>
      </c>
      <c r="AU142" s="150" t="s">
        <v>85</v>
      </c>
      <c r="AV142" s="11" t="s">
        <v>87</v>
      </c>
      <c r="AW142" s="11" t="s">
        <v>3</v>
      </c>
      <c r="AX142" s="11" t="s">
        <v>85</v>
      </c>
      <c r="AY142" s="150" t="s">
        <v>222</v>
      </c>
    </row>
    <row r="143" spans="2:65" s="1" customFormat="1" ht="37.9" customHeight="1" x14ac:dyDescent="0.2">
      <c r="B143" s="123"/>
      <c r="C143" s="124" t="s">
        <v>262</v>
      </c>
      <c r="D143" s="124" t="s">
        <v>223</v>
      </c>
      <c r="E143" s="125" t="s">
        <v>255</v>
      </c>
      <c r="F143" s="126" t="s">
        <v>256</v>
      </c>
      <c r="G143" s="127" t="s">
        <v>237</v>
      </c>
      <c r="H143" s="128">
        <v>1.544</v>
      </c>
      <c r="I143" s="129"/>
      <c r="J143" s="130">
        <f>ROUND(I143*H143,2)</f>
        <v>0</v>
      </c>
      <c r="K143" s="131"/>
      <c r="L143" s="28"/>
      <c r="M143" s="132" t="s">
        <v>1</v>
      </c>
      <c r="N143" s="133" t="s">
        <v>42</v>
      </c>
      <c r="P143" s="134">
        <f>O143*H143</f>
        <v>0</v>
      </c>
      <c r="Q143" s="134">
        <v>0</v>
      </c>
      <c r="R143" s="134">
        <f>Q143*H143</f>
        <v>0</v>
      </c>
      <c r="S143" s="134">
        <v>0</v>
      </c>
      <c r="T143" s="135">
        <f>S143*H143</f>
        <v>0</v>
      </c>
      <c r="AR143" s="136" t="s">
        <v>227</v>
      </c>
      <c r="AT143" s="136" t="s">
        <v>223</v>
      </c>
      <c r="AU143" s="136" t="s">
        <v>85</v>
      </c>
      <c r="AY143" s="13" t="s">
        <v>222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3" t="s">
        <v>85</v>
      </c>
      <c r="BK143" s="137">
        <f>ROUND(I143*H143,2)</f>
        <v>0</v>
      </c>
      <c r="BL143" s="13" t="s">
        <v>227</v>
      </c>
      <c r="BM143" s="136" t="s">
        <v>636</v>
      </c>
    </row>
    <row r="144" spans="2:65" s="1" customFormat="1" ht="29.25" x14ac:dyDescent="0.2">
      <c r="B144" s="28"/>
      <c r="D144" s="138" t="s">
        <v>229</v>
      </c>
      <c r="F144" s="139" t="s">
        <v>258</v>
      </c>
      <c r="I144" s="140"/>
      <c r="L144" s="28"/>
      <c r="M144" s="141"/>
      <c r="T144" s="52"/>
      <c r="AT144" s="13" t="s">
        <v>229</v>
      </c>
      <c r="AU144" s="13" t="s">
        <v>85</v>
      </c>
    </row>
    <row r="145" spans="2:65" s="1" customFormat="1" x14ac:dyDescent="0.2">
      <c r="B145" s="28"/>
      <c r="D145" s="142" t="s">
        <v>231</v>
      </c>
      <c r="F145" s="143" t="s">
        <v>467</v>
      </c>
      <c r="I145" s="140"/>
      <c r="L145" s="28"/>
      <c r="M145" s="141"/>
      <c r="T145" s="52"/>
      <c r="AT145" s="13" t="s">
        <v>231</v>
      </c>
      <c r="AU145" s="13" t="s">
        <v>85</v>
      </c>
    </row>
    <row r="146" spans="2:65" s="10" customFormat="1" ht="25.9" customHeight="1" x14ac:dyDescent="0.2">
      <c r="B146" s="113"/>
      <c r="D146" s="114" t="s">
        <v>76</v>
      </c>
      <c r="E146" s="115" t="s">
        <v>468</v>
      </c>
      <c r="F146" s="115" t="s">
        <v>469</v>
      </c>
      <c r="I146" s="116"/>
      <c r="J146" s="117">
        <f>BK146</f>
        <v>0</v>
      </c>
      <c r="L146" s="113"/>
      <c r="M146" s="118"/>
      <c r="P146" s="119">
        <f>SUM(P147:P155)</f>
        <v>0</v>
      </c>
      <c r="R146" s="119">
        <f>SUM(R147:R155)</f>
        <v>0.10079999999999999</v>
      </c>
      <c r="T146" s="120">
        <f>SUM(T147:T155)</f>
        <v>0</v>
      </c>
      <c r="AR146" s="114" t="s">
        <v>87</v>
      </c>
      <c r="AT146" s="121" t="s">
        <v>76</v>
      </c>
      <c r="AU146" s="121" t="s">
        <v>77</v>
      </c>
      <c r="AY146" s="114" t="s">
        <v>222</v>
      </c>
      <c r="BK146" s="122">
        <f>SUM(BK147:BK155)</f>
        <v>0</v>
      </c>
    </row>
    <row r="147" spans="2:65" s="1" customFormat="1" ht="24.2" customHeight="1" x14ac:dyDescent="0.2">
      <c r="B147" s="123"/>
      <c r="C147" s="124" t="s">
        <v>270</v>
      </c>
      <c r="D147" s="124" t="s">
        <v>223</v>
      </c>
      <c r="E147" s="125" t="s">
        <v>470</v>
      </c>
      <c r="F147" s="126" t="s">
        <v>471</v>
      </c>
      <c r="G147" s="127" t="s">
        <v>226</v>
      </c>
      <c r="H147" s="128">
        <v>80</v>
      </c>
      <c r="I147" s="129"/>
      <c r="J147" s="130">
        <f>ROUND(I147*H147,2)</f>
        <v>0</v>
      </c>
      <c r="K147" s="131"/>
      <c r="L147" s="28"/>
      <c r="M147" s="132" t="s">
        <v>1</v>
      </c>
      <c r="N147" s="133" t="s">
        <v>42</v>
      </c>
      <c r="P147" s="134">
        <f>O147*H147</f>
        <v>0</v>
      </c>
      <c r="Q147" s="134">
        <v>0</v>
      </c>
      <c r="R147" s="134">
        <f>Q147*H147</f>
        <v>0</v>
      </c>
      <c r="S147" s="134">
        <v>0</v>
      </c>
      <c r="T147" s="135">
        <f>S147*H147</f>
        <v>0</v>
      </c>
      <c r="AR147" s="136" t="s">
        <v>266</v>
      </c>
      <c r="AT147" s="136" t="s">
        <v>223</v>
      </c>
      <c r="AU147" s="136" t="s">
        <v>85</v>
      </c>
      <c r="AY147" s="13" t="s">
        <v>222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3" t="s">
        <v>85</v>
      </c>
      <c r="BK147" s="137">
        <f>ROUND(I147*H147,2)</f>
        <v>0</v>
      </c>
      <c r="BL147" s="13" t="s">
        <v>266</v>
      </c>
      <c r="BM147" s="136" t="s">
        <v>637</v>
      </c>
    </row>
    <row r="148" spans="2:65" s="1" customFormat="1" ht="29.25" x14ac:dyDescent="0.2">
      <c r="B148" s="28"/>
      <c r="D148" s="138" t="s">
        <v>229</v>
      </c>
      <c r="F148" s="139" t="s">
        <v>473</v>
      </c>
      <c r="I148" s="140"/>
      <c r="L148" s="28"/>
      <c r="M148" s="141"/>
      <c r="T148" s="52"/>
      <c r="AT148" s="13" t="s">
        <v>229</v>
      </c>
      <c r="AU148" s="13" t="s">
        <v>85</v>
      </c>
    </row>
    <row r="149" spans="2:65" s="1" customFormat="1" x14ac:dyDescent="0.2">
      <c r="B149" s="28"/>
      <c r="D149" s="142" t="s">
        <v>231</v>
      </c>
      <c r="F149" s="143" t="s">
        <v>474</v>
      </c>
      <c r="I149" s="140"/>
      <c r="L149" s="28"/>
      <c r="M149" s="141"/>
      <c r="T149" s="52"/>
      <c r="AT149" s="13" t="s">
        <v>231</v>
      </c>
      <c r="AU149" s="13" t="s">
        <v>85</v>
      </c>
    </row>
    <row r="150" spans="2:65" s="1" customFormat="1" ht="24.2" customHeight="1" x14ac:dyDescent="0.2">
      <c r="B150" s="123"/>
      <c r="C150" s="151" t="s">
        <v>276</v>
      </c>
      <c r="D150" s="151" t="s">
        <v>277</v>
      </c>
      <c r="E150" s="152" t="s">
        <v>475</v>
      </c>
      <c r="F150" s="153" t="s">
        <v>476</v>
      </c>
      <c r="G150" s="154" t="s">
        <v>226</v>
      </c>
      <c r="H150" s="155">
        <v>84</v>
      </c>
      <c r="I150" s="156"/>
      <c r="J150" s="157">
        <f>ROUND(I150*H150,2)</f>
        <v>0</v>
      </c>
      <c r="K150" s="158"/>
      <c r="L150" s="159"/>
      <c r="M150" s="160" t="s">
        <v>1</v>
      </c>
      <c r="N150" s="161" t="s">
        <v>42</v>
      </c>
      <c r="P150" s="134">
        <f>O150*H150</f>
        <v>0</v>
      </c>
      <c r="Q150" s="134">
        <v>1.1999999999999999E-3</v>
      </c>
      <c r="R150" s="134">
        <f>Q150*H150</f>
        <v>0.10079999999999999</v>
      </c>
      <c r="S150" s="134">
        <v>0</v>
      </c>
      <c r="T150" s="135">
        <f>S150*H150</f>
        <v>0</v>
      </c>
      <c r="AR150" s="136" t="s">
        <v>280</v>
      </c>
      <c r="AT150" s="136" t="s">
        <v>277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638</v>
      </c>
    </row>
    <row r="151" spans="2:65" s="1" customFormat="1" x14ac:dyDescent="0.2">
      <c r="B151" s="28"/>
      <c r="D151" s="138" t="s">
        <v>229</v>
      </c>
      <c r="F151" s="139" t="s">
        <v>476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1" customFormat="1" x14ac:dyDescent="0.2">
      <c r="B152" s="144"/>
      <c r="D152" s="138" t="s">
        <v>252</v>
      </c>
      <c r="F152" s="145" t="s">
        <v>639</v>
      </c>
      <c r="H152" s="146">
        <v>84</v>
      </c>
      <c r="I152" s="147"/>
      <c r="L152" s="144"/>
      <c r="M152" s="148"/>
      <c r="T152" s="149"/>
      <c r="AT152" s="150" t="s">
        <v>252</v>
      </c>
      <c r="AU152" s="150" t="s">
        <v>85</v>
      </c>
      <c r="AV152" s="11" t="s">
        <v>87</v>
      </c>
      <c r="AW152" s="11" t="s">
        <v>3</v>
      </c>
      <c r="AX152" s="11" t="s">
        <v>85</v>
      </c>
      <c r="AY152" s="150" t="s">
        <v>222</v>
      </c>
    </row>
    <row r="153" spans="2:65" s="1" customFormat="1" ht="24.2" customHeight="1" x14ac:dyDescent="0.2">
      <c r="B153" s="123"/>
      <c r="C153" s="124" t="s">
        <v>220</v>
      </c>
      <c r="D153" s="124" t="s">
        <v>223</v>
      </c>
      <c r="E153" s="125" t="s">
        <v>479</v>
      </c>
      <c r="F153" s="126" t="s">
        <v>480</v>
      </c>
      <c r="G153" s="127" t="s">
        <v>313</v>
      </c>
      <c r="H153" s="162"/>
      <c r="I153" s="129"/>
      <c r="J153" s="130">
        <f>ROUND(I153*H153,2)</f>
        <v>0</v>
      </c>
      <c r="K153" s="131"/>
      <c r="L153" s="28"/>
      <c r="M153" s="132" t="s">
        <v>1</v>
      </c>
      <c r="N153" s="133" t="s">
        <v>42</v>
      </c>
      <c r="P153" s="134">
        <f>O153*H153</f>
        <v>0</v>
      </c>
      <c r="Q153" s="134">
        <v>0</v>
      </c>
      <c r="R153" s="134">
        <f>Q153*H153</f>
        <v>0</v>
      </c>
      <c r="S153" s="134">
        <v>0</v>
      </c>
      <c r="T153" s="135">
        <f>S153*H153</f>
        <v>0</v>
      </c>
      <c r="AR153" s="136" t="s">
        <v>266</v>
      </c>
      <c r="AT153" s="136" t="s">
        <v>223</v>
      </c>
      <c r="AU153" s="136" t="s">
        <v>85</v>
      </c>
      <c r="AY153" s="13" t="s">
        <v>222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85</v>
      </c>
      <c r="BK153" s="137">
        <f>ROUND(I153*H153,2)</f>
        <v>0</v>
      </c>
      <c r="BL153" s="13" t="s">
        <v>266</v>
      </c>
      <c r="BM153" s="136" t="s">
        <v>640</v>
      </c>
    </row>
    <row r="154" spans="2:65" s="1" customFormat="1" ht="29.25" x14ac:dyDescent="0.2">
      <c r="B154" s="28"/>
      <c r="D154" s="138" t="s">
        <v>229</v>
      </c>
      <c r="F154" s="139" t="s">
        <v>482</v>
      </c>
      <c r="I154" s="140"/>
      <c r="L154" s="28"/>
      <c r="M154" s="141"/>
      <c r="T154" s="52"/>
      <c r="AT154" s="13" t="s">
        <v>229</v>
      </c>
      <c r="AU154" s="13" t="s">
        <v>85</v>
      </c>
    </row>
    <row r="155" spans="2:65" s="1" customFormat="1" x14ac:dyDescent="0.2">
      <c r="B155" s="28"/>
      <c r="D155" s="142" t="s">
        <v>231</v>
      </c>
      <c r="F155" s="143" t="s">
        <v>483</v>
      </c>
      <c r="I155" s="140"/>
      <c r="L155" s="28"/>
      <c r="M155" s="141"/>
      <c r="T155" s="52"/>
      <c r="AT155" s="13" t="s">
        <v>231</v>
      </c>
      <c r="AU155" s="13" t="s">
        <v>85</v>
      </c>
    </row>
    <row r="156" spans="2:65" s="10" customFormat="1" ht="25.9" customHeight="1" x14ac:dyDescent="0.2">
      <c r="B156" s="113"/>
      <c r="D156" s="114" t="s">
        <v>76</v>
      </c>
      <c r="E156" s="115" t="s">
        <v>484</v>
      </c>
      <c r="F156" s="115" t="s">
        <v>485</v>
      </c>
      <c r="I156" s="116"/>
      <c r="J156" s="117">
        <f>BK156</f>
        <v>0</v>
      </c>
      <c r="L156" s="113"/>
      <c r="M156" s="118"/>
      <c r="P156" s="119">
        <f>SUM(P157:P165)</f>
        <v>0</v>
      </c>
      <c r="R156" s="119">
        <f>SUM(R157:R165)</f>
        <v>1.0831999999999999</v>
      </c>
      <c r="T156" s="120">
        <f>SUM(T157:T165)</f>
        <v>0</v>
      </c>
      <c r="AR156" s="114" t="s">
        <v>87</v>
      </c>
      <c r="AT156" s="121" t="s">
        <v>76</v>
      </c>
      <c r="AU156" s="121" t="s">
        <v>77</v>
      </c>
      <c r="AY156" s="114" t="s">
        <v>222</v>
      </c>
      <c r="BK156" s="122">
        <f>SUM(BK157:BK165)</f>
        <v>0</v>
      </c>
    </row>
    <row r="157" spans="2:65" s="1" customFormat="1" ht="37.9" customHeight="1" x14ac:dyDescent="0.2">
      <c r="B157" s="123"/>
      <c r="C157" s="124" t="s">
        <v>287</v>
      </c>
      <c r="D157" s="124" t="s">
        <v>223</v>
      </c>
      <c r="E157" s="125" t="s">
        <v>486</v>
      </c>
      <c r="F157" s="126" t="s">
        <v>487</v>
      </c>
      <c r="G157" s="127" t="s">
        <v>226</v>
      </c>
      <c r="H157" s="128">
        <v>80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3.2499999999999999E-3</v>
      </c>
      <c r="R157" s="134">
        <f>Q157*H157</f>
        <v>0.26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1047</v>
      </c>
    </row>
    <row r="158" spans="2:65" s="1" customFormat="1" ht="29.25" x14ac:dyDescent="0.2">
      <c r="B158" s="28"/>
      <c r="D158" s="138" t="s">
        <v>229</v>
      </c>
      <c r="F158" s="139" t="s">
        <v>489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490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24.2" customHeight="1" x14ac:dyDescent="0.2">
      <c r="B160" s="123"/>
      <c r="C160" s="151" t="s">
        <v>291</v>
      </c>
      <c r="D160" s="151" t="s">
        <v>277</v>
      </c>
      <c r="E160" s="152" t="s">
        <v>491</v>
      </c>
      <c r="F160" s="153" t="s">
        <v>492</v>
      </c>
      <c r="G160" s="154" t="s">
        <v>226</v>
      </c>
      <c r="H160" s="155">
        <v>84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9.7999999999999997E-3</v>
      </c>
      <c r="R160" s="134">
        <f>Q160*H160</f>
        <v>0.82319999999999993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642</v>
      </c>
    </row>
    <row r="161" spans="2:65" s="1" customFormat="1" ht="19.5" x14ac:dyDescent="0.2">
      <c r="B161" s="28"/>
      <c r="D161" s="138" t="s">
        <v>229</v>
      </c>
      <c r="F161" s="139" t="s">
        <v>492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1" customFormat="1" x14ac:dyDescent="0.2">
      <c r="B162" s="144"/>
      <c r="D162" s="138" t="s">
        <v>252</v>
      </c>
      <c r="F162" s="145" t="s">
        <v>639</v>
      </c>
      <c r="H162" s="146">
        <v>84</v>
      </c>
      <c r="I162" s="147"/>
      <c r="L162" s="144"/>
      <c r="M162" s="148"/>
      <c r="T162" s="149"/>
      <c r="AT162" s="150" t="s">
        <v>252</v>
      </c>
      <c r="AU162" s="150" t="s">
        <v>85</v>
      </c>
      <c r="AV162" s="11" t="s">
        <v>87</v>
      </c>
      <c r="AW162" s="11" t="s">
        <v>3</v>
      </c>
      <c r="AX162" s="11" t="s">
        <v>85</v>
      </c>
      <c r="AY162" s="150" t="s">
        <v>222</v>
      </c>
    </row>
    <row r="163" spans="2:65" s="1" customFormat="1" ht="24.2" customHeight="1" x14ac:dyDescent="0.2">
      <c r="B163" s="123"/>
      <c r="C163" s="124" t="s">
        <v>8</v>
      </c>
      <c r="D163" s="124" t="s">
        <v>223</v>
      </c>
      <c r="E163" s="125" t="s">
        <v>494</v>
      </c>
      <c r="F163" s="126" t="s">
        <v>495</v>
      </c>
      <c r="G163" s="127" t="s">
        <v>313</v>
      </c>
      <c r="H163" s="162"/>
      <c r="I163" s="129"/>
      <c r="J163" s="130">
        <f>ROUND(I163*H163,2)</f>
        <v>0</v>
      </c>
      <c r="K163" s="131"/>
      <c r="L163" s="28"/>
      <c r="M163" s="132" t="s">
        <v>1</v>
      </c>
      <c r="N163" s="133" t="s">
        <v>42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266</v>
      </c>
      <c r="AT163" s="136" t="s">
        <v>223</v>
      </c>
      <c r="AU163" s="136" t="s">
        <v>85</v>
      </c>
      <c r="AY163" s="13" t="s">
        <v>222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3" t="s">
        <v>85</v>
      </c>
      <c r="BK163" s="137">
        <f>ROUND(I163*H163,2)</f>
        <v>0</v>
      </c>
      <c r="BL163" s="13" t="s">
        <v>266</v>
      </c>
      <c r="BM163" s="136" t="s">
        <v>643</v>
      </c>
    </row>
    <row r="164" spans="2:65" s="1" customFormat="1" ht="29.25" x14ac:dyDescent="0.2">
      <c r="B164" s="28"/>
      <c r="D164" s="138" t="s">
        <v>229</v>
      </c>
      <c r="F164" s="139" t="s">
        <v>497</v>
      </c>
      <c r="I164" s="140"/>
      <c r="L164" s="28"/>
      <c r="M164" s="141"/>
      <c r="T164" s="52"/>
      <c r="AT164" s="13" t="s">
        <v>229</v>
      </c>
      <c r="AU164" s="13" t="s">
        <v>85</v>
      </c>
    </row>
    <row r="165" spans="2:65" s="1" customFormat="1" x14ac:dyDescent="0.2">
      <c r="B165" s="28"/>
      <c r="D165" s="142" t="s">
        <v>231</v>
      </c>
      <c r="F165" s="143" t="s">
        <v>498</v>
      </c>
      <c r="I165" s="140"/>
      <c r="L165" s="28"/>
      <c r="M165" s="141"/>
      <c r="T165" s="52"/>
      <c r="AT165" s="13" t="s">
        <v>231</v>
      </c>
      <c r="AU165" s="13" t="s">
        <v>85</v>
      </c>
    </row>
    <row r="166" spans="2:65" s="10" customFormat="1" ht="25.9" customHeight="1" x14ac:dyDescent="0.2">
      <c r="B166" s="113"/>
      <c r="D166" s="114" t="s">
        <v>76</v>
      </c>
      <c r="E166" s="115" t="s">
        <v>260</v>
      </c>
      <c r="F166" s="115" t="s">
        <v>261</v>
      </c>
      <c r="I166" s="116"/>
      <c r="J166" s="117">
        <f>BK166</f>
        <v>0</v>
      </c>
      <c r="L166" s="113"/>
      <c r="M166" s="118"/>
      <c r="P166" s="119">
        <f>SUM(P167:P169)</f>
        <v>0</v>
      </c>
      <c r="R166" s="119">
        <f>SUM(R167:R169)</f>
        <v>0</v>
      </c>
      <c r="T166" s="120">
        <f>SUM(T167:T169)</f>
        <v>2E-3</v>
      </c>
      <c r="AR166" s="114" t="s">
        <v>87</v>
      </c>
      <c r="AT166" s="121" t="s">
        <v>76</v>
      </c>
      <c r="AU166" s="121" t="s">
        <v>77</v>
      </c>
      <c r="AY166" s="114" t="s">
        <v>222</v>
      </c>
      <c r="BK166" s="122">
        <f>SUM(BK167:BK169)</f>
        <v>0</v>
      </c>
    </row>
    <row r="167" spans="2:65" s="1" customFormat="1" ht="16.5" customHeight="1" x14ac:dyDescent="0.2">
      <c r="B167" s="123"/>
      <c r="C167" s="124" t="s">
        <v>300</v>
      </c>
      <c r="D167" s="124" t="s">
        <v>223</v>
      </c>
      <c r="E167" s="125" t="s">
        <v>263</v>
      </c>
      <c r="F167" s="126" t="s">
        <v>264</v>
      </c>
      <c r="G167" s="127" t="s">
        <v>265</v>
      </c>
      <c r="H167" s="128">
        <v>2</v>
      </c>
      <c r="I167" s="129"/>
      <c r="J167" s="130">
        <f>ROUND(I167*H167,2)</f>
        <v>0</v>
      </c>
      <c r="K167" s="131"/>
      <c r="L167" s="28"/>
      <c r="M167" s="132" t="s">
        <v>1</v>
      </c>
      <c r="N167" s="133" t="s">
        <v>42</v>
      </c>
      <c r="P167" s="134">
        <f>O167*H167</f>
        <v>0</v>
      </c>
      <c r="Q167" s="134">
        <v>0</v>
      </c>
      <c r="R167" s="134">
        <f>Q167*H167</f>
        <v>0</v>
      </c>
      <c r="S167" s="134">
        <v>1E-3</v>
      </c>
      <c r="T167" s="135">
        <f>S167*H167</f>
        <v>2E-3</v>
      </c>
      <c r="AR167" s="136" t="s">
        <v>266</v>
      </c>
      <c r="AT167" s="136" t="s">
        <v>223</v>
      </c>
      <c r="AU167" s="136" t="s">
        <v>85</v>
      </c>
      <c r="AY167" s="13" t="s">
        <v>222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3" t="s">
        <v>85</v>
      </c>
      <c r="BK167" s="137">
        <f>ROUND(I167*H167,2)</f>
        <v>0</v>
      </c>
      <c r="BL167" s="13" t="s">
        <v>266</v>
      </c>
      <c r="BM167" s="136" t="s">
        <v>644</v>
      </c>
    </row>
    <row r="168" spans="2:65" s="1" customFormat="1" ht="19.5" x14ac:dyDescent="0.2">
      <c r="B168" s="28"/>
      <c r="D168" s="138" t="s">
        <v>229</v>
      </c>
      <c r="F168" s="139" t="s">
        <v>268</v>
      </c>
      <c r="I168" s="140"/>
      <c r="L168" s="28"/>
      <c r="M168" s="141"/>
      <c r="T168" s="52"/>
      <c r="AT168" s="13" t="s">
        <v>229</v>
      </c>
      <c r="AU168" s="13" t="s">
        <v>85</v>
      </c>
    </row>
    <row r="169" spans="2:65" s="1" customFormat="1" x14ac:dyDescent="0.2">
      <c r="B169" s="28"/>
      <c r="D169" s="142" t="s">
        <v>231</v>
      </c>
      <c r="F169" s="143" t="s">
        <v>500</v>
      </c>
      <c r="I169" s="140"/>
      <c r="L169" s="28"/>
      <c r="M169" s="141"/>
      <c r="T169" s="52"/>
      <c r="AT169" s="13" t="s">
        <v>231</v>
      </c>
      <c r="AU169" s="13" t="s">
        <v>85</v>
      </c>
    </row>
    <row r="170" spans="2:65" s="10" customFormat="1" ht="25.9" customHeight="1" x14ac:dyDescent="0.2">
      <c r="B170" s="113"/>
      <c r="D170" s="114" t="s">
        <v>76</v>
      </c>
      <c r="E170" s="115" t="s">
        <v>317</v>
      </c>
      <c r="F170" s="115" t="s">
        <v>318</v>
      </c>
      <c r="I170" s="116"/>
      <c r="J170" s="117">
        <f>BK170</f>
        <v>0</v>
      </c>
      <c r="L170" s="113"/>
      <c r="M170" s="118"/>
      <c r="P170" s="119">
        <f>SUM(P171:P209)</f>
        <v>0</v>
      </c>
      <c r="R170" s="119">
        <f>SUM(R171:R209)</f>
        <v>0.73573712000000002</v>
      </c>
      <c r="T170" s="120">
        <f>SUM(T171:T209)</f>
        <v>0.21409500000000001</v>
      </c>
      <c r="AR170" s="114" t="s">
        <v>87</v>
      </c>
      <c r="AT170" s="121" t="s">
        <v>76</v>
      </c>
      <c r="AU170" s="121" t="s">
        <v>77</v>
      </c>
      <c r="AY170" s="114" t="s">
        <v>222</v>
      </c>
      <c r="BK170" s="122">
        <f>SUM(BK171:BK209)</f>
        <v>0</v>
      </c>
    </row>
    <row r="171" spans="2:65" s="1" customFormat="1" ht="24.2" customHeight="1" x14ac:dyDescent="0.2">
      <c r="B171" s="123"/>
      <c r="C171" s="124" t="s">
        <v>304</v>
      </c>
      <c r="D171" s="124" t="s">
        <v>223</v>
      </c>
      <c r="E171" s="125" t="s">
        <v>319</v>
      </c>
      <c r="F171" s="126" t="s">
        <v>320</v>
      </c>
      <c r="G171" s="127" t="s">
        <v>226</v>
      </c>
      <c r="H171" s="128">
        <v>68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0</v>
      </c>
      <c r="R171" s="134">
        <f>Q171*H171</f>
        <v>0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645</v>
      </c>
    </row>
    <row r="172" spans="2:65" s="1" customFormat="1" ht="19.5" x14ac:dyDescent="0.2">
      <c r="B172" s="28"/>
      <c r="D172" s="138" t="s">
        <v>229</v>
      </c>
      <c r="F172" s="139" t="s">
        <v>322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502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24.2" customHeight="1" x14ac:dyDescent="0.2">
      <c r="B174" s="123"/>
      <c r="C174" s="124" t="s">
        <v>310</v>
      </c>
      <c r="D174" s="124" t="s">
        <v>223</v>
      </c>
      <c r="E174" s="125" t="s">
        <v>325</v>
      </c>
      <c r="F174" s="126" t="s">
        <v>326</v>
      </c>
      <c r="G174" s="127" t="s">
        <v>226</v>
      </c>
      <c r="H174" s="128">
        <v>68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3.0000000000000001E-5</v>
      </c>
      <c r="R174" s="134">
        <f>Q174*H174</f>
        <v>2.0400000000000001E-3</v>
      </c>
      <c r="S174" s="134">
        <v>0</v>
      </c>
      <c r="T174" s="135">
        <f>S174*H174</f>
        <v>0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646</v>
      </c>
    </row>
    <row r="175" spans="2:65" s="1" customFormat="1" ht="19.5" x14ac:dyDescent="0.2">
      <c r="B175" s="28"/>
      <c r="D175" s="138" t="s">
        <v>229</v>
      </c>
      <c r="F175" s="139" t="s">
        <v>328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504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33" customHeight="1" x14ac:dyDescent="0.2">
      <c r="B177" s="123"/>
      <c r="C177" s="124" t="s">
        <v>266</v>
      </c>
      <c r="D177" s="124" t="s">
        <v>223</v>
      </c>
      <c r="E177" s="125" t="s">
        <v>331</v>
      </c>
      <c r="F177" s="126" t="s">
        <v>332</v>
      </c>
      <c r="G177" s="127" t="s">
        <v>226</v>
      </c>
      <c r="H177" s="128">
        <v>68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7.5799999999999999E-3</v>
      </c>
      <c r="R177" s="134">
        <f>Q177*H177</f>
        <v>0.51544000000000001</v>
      </c>
      <c r="S177" s="134">
        <v>0</v>
      </c>
      <c r="T177" s="135">
        <f>S177*H177</f>
        <v>0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647</v>
      </c>
    </row>
    <row r="178" spans="2:65" s="1" customFormat="1" ht="29.25" x14ac:dyDescent="0.2">
      <c r="B178" s="28"/>
      <c r="D178" s="138" t="s">
        <v>229</v>
      </c>
      <c r="F178" s="139" t="s">
        <v>334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506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24.2" customHeight="1" x14ac:dyDescent="0.2">
      <c r="B180" s="123"/>
      <c r="C180" s="124" t="s">
        <v>324</v>
      </c>
      <c r="D180" s="124" t="s">
        <v>223</v>
      </c>
      <c r="E180" s="125" t="s">
        <v>337</v>
      </c>
      <c r="F180" s="126" t="s">
        <v>338</v>
      </c>
      <c r="G180" s="127" t="s">
        <v>226</v>
      </c>
      <c r="H180" s="128">
        <v>68</v>
      </c>
      <c r="I180" s="129"/>
      <c r="J180" s="130">
        <f>ROUND(I180*H180,2)</f>
        <v>0</v>
      </c>
      <c r="K180" s="131"/>
      <c r="L180" s="28"/>
      <c r="M180" s="132" t="s">
        <v>1</v>
      </c>
      <c r="N180" s="133" t="s">
        <v>42</v>
      </c>
      <c r="P180" s="134">
        <f>O180*H180</f>
        <v>0</v>
      </c>
      <c r="Q180" s="134">
        <v>0</v>
      </c>
      <c r="R180" s="134">
        <f>Q180*H180</f>
        <v>0</v>
      </c>
      <c r="S180" s="134">
        <v>3.0000000000000001E-3</v>
      </c>
      <c r="T180" s="135">
        <f>S180*H180</f>
        <v>0.20400000000000001</v>
      </c>
      <c r="AR180" s="136" t="s">
        <v>266</v>
      </c>
      <c r="AT180" s="136" t="s">
        <v>223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648</v>
      </c>
    </row>
    <row r="181" spans="2:65" s="1" customFormat="1" x14ac:dyDescent="0.2">
      <c r="B181" s="28"/>
      <c r="D181" s="138" t="s">
        <v>229</v>
      </c>
      <c r="F181" s="139" t="s">
        <v>340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" customFormat="1" x14ac:dyDescent="0.2">
      <c r="B182" s="28"/>
      <c r="D182" s="142" t="s">
        <v>231</v>
      </c>
      <c r="F182" s="143" t="s">
        <v>508</v>
      </c>
      <c r="I182" s="140"/>
      <c r="L182" s="28"/>
      <c r="M182" s="141"/>
      <c r="T182" s="52"/>
      <c r="AT182" s="13" t="s">
        <v>231</v>
      </c>
      <c r="AU182" s="13" t="s">
        <v>85</v>
      </c>
    </row>
    <row r="183" spans="2:65" s="1" customFormat="1" ht="16.5" customHeight="1" x14ac:dyDescent="0.2">
      <c r="B183" s="123"/>
      <c r="C183" s="124" t="s">
        <v>330</v>
      </c>
      <c r="D183" s="124" t="s">
        <v>223</v>
      </c>
      <c r="E183" s="125" t="s">
        <v>343</v>
      </c>
      <c r="F183" s="126" t="s">
        <v>344</v>
      </c>
      <c r="G183" s="127" t="s">
        <v>226</v>
      </c>
      <c r="H183" s="128">
        <v>68</v>
      </c>
      <c r="I183" s="129"/>
      <c r="J183" s="130">
        <f>ROUND(I183*H183,2)</f>
        <v>0</v>
      </c>
      <c r="K183" s="131"/>
      <c r="L183" s="28"/>
      <c r="M183" s="132" t="s">
        <v>1</v>
      </c>
      <c r="N183" s="133" t="s">
        <v>42</v>
      </c>
      <c r="P183" s="134">
        <f>O183*H183</f>
        <v>0</v>
      </c>
      <c r="Q183" s="134">
        <v>2.9999999999999997E-4</v>
      </c>
      <c r="R183" s="134">
        <f>Q183*H183</f>
        <v>2.0399999999999998E-2</v>
      </c>
      <c r="S183" s="134">
        <v>0</v>
      </c>
      <c r="T183" s="135">
        <f>S183*H183</f>
        <v>0</v>
      </c>
      <c r="AR183" s="136" t="s">
        <v>266</v>
      </c>
      <c r="AT183" s="136" t="s">
        <v>223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649</v>
      </c>
    </row>
    <row r="184" spans="2:65" s="1" customFormat="1" x14ac:dyDescent="0.2">
      <c r="B184" s="28"/>
      <c r="D184" s="138" t="s">
        <v>229</v>
      </c>
      <c r="F184" s="139" t="s">
        <v>346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" customFormat="1" x14ac:dyDescent="0.2">
      <c r="B185" s="28"/>
      <c r="D185" s="142" t="s">
        <v>231</v>
      </c>
      <c r="F185" s="143" t="s">
        <v>510</v>
      </c>
      <c r="I185" s="140"/>
      <c r="L185" s="28"/>
      <c r="M185" s="141"/>
      <c r="T185" s="52"/>
      <c r="AT185" s="13" t="s">
        <v>231</v>
      </c>
      <c r="AU185" s="13" t="s">
        <v>85</v>
      </c>
    </row>
    <row r="186" spans="2:65" s="1" customFormat="1" ht="49.15" customHeight="1" x14ac:dyDescent="0.2">
      <c r="B186" s="123"/>
      <c r="C186" s="151" t="s">
        <v>336</v>
      </c>
      <c r="D186" s="151" t="s">
        <v>277</v>
      </c>
      <c r="E186" s="152" t="s">
        <v>348</v>
      </c>
      <c r="F186" s="153" t="s">
        <v>349</v>
      </c>
      <c r="G186" s="154" t="s">
        <v>226</v>
      </c>
      <c r="H186" s="155">
        <v>74.8</v>
      </c>
      <c r="I186" s="156"/>
      <c r="J186" s="157">
        <f>ROUND(I186*H186,2)</f>
        <v>0</v>
      </c>
      <c r="K186" s="158"/>
      <c r="L186" s="159"/>
      <c r="M186" s="160" t="s">
        <v>1</v>
      </c>
      <c r="N186" s="161" t="s">
        <v>42</v>
      </c>
      <c r="P186" s="134">
        <f>O186*H186</f>
        <v>0</v>
      </c>
      <c r="Q186" s="134">
        <v>2.5999999999999999E-3</v>
      </c>
      <c r="R186" s="134">
        <f>Q186*H186</f>
        <v>0.19447999999999999</v>
      </c>
      <c r="S186" s="134">
        <v>0</v>
      </c>
      <c r="T186" s="135">
        <f>S186*H186</f>
        <v>0</v>
      </c>
      <c r="AR186" s="136" t="s">
        <v>280</v>
      </c>
      <c r="AT186" s="136" t="s">
        <v>277</v>
      </c>
      <c r="AU186" s="136" t="s">
        <v>85</v>
      </c>
      <c r="AY186" s="13" t="s">
        <v>222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3" t="s">
        <v>85</v>
      </c>
      <c r="BK186" s="137">
        <f>ROUND(I186*H186,2)</f>
        <v>0</v>
      </c>
      <c r="BL186" s="13" t="s">
        <v>266</v>
      </c>
      <c r="BM186" s="136" t="s">
        <v>650</v>
      </c>
    </row>
    <row r="187" spans="2:65" s="1" customFormat="1" ht="29.25" x14ac:dyDescent="0.2">
      <c r="B187" s="28"/>
      <c r="D187" s="138" t="s">
        <v>229</v>
      </c>
      <c r="F187" s="139" t="s">
        <v>349</v>
      </c>
      <c r="I187" s="140"/>
      <c r="L187" s="28"/>
      <c r="M187" s="141"/>
      <c r="T187" s="52"/>
      <c r="AT187" s="13" t="s">
        <v>229</v>
      </c>
      <c r="AU187" s="13" t="s">
        <v>85</v>
      </c>
    </row>
    <row r="188" spans="2:65" s="11" customFormat="1" x14ac:dyDescent="0.2">
      <c r="B188" s="144"/>
      <c r="D188" s="138" t="s">
        <v>252</v>
      </c>
      <c r="F188" s="145" t="s">
        <v>651</v>
      </c>
      <c r="H188" s="146">
        <v>74.8</v>
      </c>
      <c r="I188" s="147"/>
      <c r="L188" s="144"/>
      <c r="M188" s="148"/>
      <c r="T188" s="149"/>
      <c r="AT188" s="150" t="s">
        <v>252</v>
      </c>
      <c r="AU188" s="150" t="s">
        <v>85</v>
      </c>
      <c r="AV188" s="11" t="s">
        <v>87</v>
      </c>
      <c r="AW188" s="11" t="s">
        <v>3</v>
      </c>
      <c r="AX188" s="11" t="s">
        <v>85</v>
      </c>
      <c r="AY188" s="150" t="s">
        <v>222</v>
      </c>
    </row>
    <row r="189" spans="2:65" s="1" customFormat="1" ht="24.2" customHeight="1" x14ac:dyDescent="0.2">
      <c r="B189" s="123"/>
      <c r="C189" s="124" t="s">
        <v>342</v>
      </c>
      <c r="D189" s="124" t="s">
        <v>223</v>
      </c>
      <c r="E189" s="125" t="s">
        <v>353</v>
      </c>
      <c r="F189" s="126" t="s">
        <v>354</v>
      </c>
      <c r="G189" s="127" t="s">
        <v>355</v>
      </c>
      <c r="H189" s="128">
        <v>68</v>
      </c>
      <c r="I189" s="129"/>
      <c r="J189" s="130">
        <f>ROUND(I189*H189,2)</f>
        <v>0</v>
      </c>
      <c r="K189" s="131"/>
      <c r="L189" s="28"/>
      <c r="M189" s="132" t="s">
        <v>1</v>
      </c>
      <c r="N189" s="133" t="s">
        <v>42</v>
      </c>
      <c r="P189" s="134">
        <f>O189*H189</f>
        <v>0</v>
      </c>
      <c r="Q189" s="134">
        <v>0</v>
      </c>
      <c r="R189" s="134">
        <f>Q189*H189</f>
        <v>0</v>
      </c>
      <c r="S189" s="134">
        <v>0</v>
      </c>
      <c r="T189" s="135">
        <f>S189*H189</f>
        <v>0</v>
      </c>
      <c r="AR189" s="136" t="s">
        <v>266</v>
      </c>
      <c r="AT189" s="136" t="s">
        <v>223</v>
      </c>
      <c r="AU189" s="136" t="s">
        <v>85</v>
      </c>
      <c r="AY189" s="13" t="s">
        <v>222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3" t="s">
        <v>85</v>
      </c>
      <c r="BK189" s="137">
        <f>ROUND(I189*H189,2)</f>
        <v>0</v>
      </c>
      <c r="BL189" s="13" t="s">
        <v>266</v>
      </c>
      <c r="BM189" s="136" t="s">
        <v>1048</v>
      </c>
    </row>
    <row r="190" spans="2:65" s="1" customFormat="1" x14ac:dyDescent="0.2">
      <c r="B190" s="28"/>
      <c r="D190" s="138" t="s">
        <v>229</v>
      </c>
      <c r="F190" s="139" t="s">
        <v>357</v>
      </c>
      <c r="I190" s="140"/>
      <c r="L190" s="28"/>
      <c r="M190" s="141"/>
      <c r="T190" s="52"/>
      <c r="AT190" s="13" t="s">
        <v>229</v>
      </c>
      <c r="AU190" s="13" t="s">
        <v>85</v>
      </c>
    </row>
    <row r="191" spans="2:65" s="1" customFormat="1" x14ac:dyDescent="0.2">
      <c r="B191" s="28"/>
      <c r="D191" s="142" t="s">
        <v>231</v>
      </c>
      <c r="F191" s="143" t="s">
        <v>358</v>
      </c>
      <c r="I191" s="140"/>
      <c r="L191" s="28"/>
      <c r="M191" s="141"/>
      <c r="T191" s="52"/>
      <c r="AT191" s="13" t="s">
        <v>231</v>
      </c>
      <c r="AU191" s="13" t="s">
        <v>85</v>
      </c>
    </row>
    <row r="192" spans="2:65" s="1" customFormat="1" ht="21.75" customHeight="1" x14ac:dyDescent="0.2">
      <c r="B192" s="123"/>
      <c r="C192" s="124" t="s">
        <v>7</v>
      </c>
      <c r="D192" s="124" t="s">
        <v>223</v>
      </c>
      <c r="E192" s="125" t="s">
        <v>360</v>
      </c>
      <c r="F192" s="126" t="s">
        <v>361</v>
      </c>
      <c r="G192" s="127" t="s">
        <v>355</v>
      </c>
      <c r="H192" s="128">
        <v>33.65</v>
      </c>
      <c r="I192" s="129"/>
      <c r="J192" s="130">
        <f>ROUND(I192*H192,2)</f>
        <v>0</v>
      </c>
      <c r="K192" s="131"/>
      <c r="L192" s="28"/>
      <c r="M192" s="132" t="s">
        <v>1</v>
      </c>
      <c r="N192" s="133" t="s">
        <v>42</v>
      </c>
      <c r="P192" s="134">
        <f>O192*H192</f>
        <v>0</v>
      </c>
      <c r="Q192" s="134">
        <v>0</v>
      </c>
      <c r="R192" s="134">
        <f>Q192*H192</f>
        <v>0</v>
      </c>
      <c r="S192" s="134">
        <v>2.9999999999999997E-4</v>
      </c>
      <c r="T192" s="135">
        <f>S192*H192</f>
        <v>1.0094999999999998E-2</v>
      </c>
      <c r="AR192" s="136" t="s">
        <v>266</v>
      </c>
      <c r="AT192" s="136" t="s">
        <v>223</v>
      </c>
      <c r="AU192" s="136" t="s">
        <v>85</v>
      </c>
      <c r="AY192" s="13" t="s">
        <v>222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13" t="s">
        <v>85</v>
      </c>
      <c r="BK192" s="137">
        <f>ROUND(I192*H192,2)</f>
        <v>0</v>
      </c>
      <c r="BL192" s="13" t="s">
        <v>266</v>
      </c>
      <c r="BM192" s="136" t="s">
        <v>653</v>
      </c>
    </row>
    <row r="193" spans="2:65" s="1" customFormat="1" x14ac:dyDescent="0.2">
      <c r="B193" s="28"/>
      <c r="D193" s="138" t="s">
        <v>229</v>
      </c>
      <c r="F193" s="139" t="s">
        <v>363</v>
      </c>
      <c r="I193" s="140"/>
      <c r="L193" s="28"/>
      <c r="M193" s="141"/>
      <c r="T193" s="52"/>
      <c r="AT193" s="13" t="s">
        <v>229</v>
      </c>
      <c r="AU193" s="13" t="s">
        <v>85</v>
      </c>
    </row>
    <row r="194" spans="2:65" s="1" customFormat="1" x14ac:dyDescent="0.2">
      <c r="B194" s="28"/>
      <c r="D194" s="142" t="s">
        <v>231</v>
      </c>
      <c r="F194" s="143" t="s">
        <v>515</v>
      </c>
      <c r="I194" s="140"/>
      <c r="L194" s="28"/>
      <c r="M194" s="141"/>
      <c r="T194" s="52"/>
      <c r="AT194" s="13" t="s">
        <v>231</v>
      </c>
      <c r="AU194" s="13" t="s">
        <v>85</v>
      </c>
    </row>
    <row r="195" spans="2:65" s="1" customFormat="1" ht="16.5" customHeight="1" x14ac:dyDescent="0.2">
      <c r="B195" s="123"/>
      <c r="C195" s="124" t="s">
        <v>352</v>
      </c>
      <c r="D195" s="124" t="s">
        <v>223</v>
      </c>
      <c r="E195" s="125" t="s">
        <v>366</v>
      </c>
      <c r="F195" s="126" t="s">
        <v>367</v>
      </c>
      <c r="G195" s="127" t="s">
        <v>355</v>
      </c>
      <c r="H195" s="128">
        <v>33.65</v>
      </c>
      <c r="I195" s="129"/>
      <c r="J195" s="130">
        <f>ROUND(I195*H195,2)</f>
        <v>0</v>
      </c>
      <c r="K195" s="131"/>
      <c r="L195" s="28"/>
      <c r="M195" s="132" t="s">
        <v>1</v>
      </c>
      <c r="N195" s="133" t="s">
        <v>42</v>
      </c>
      <c r="P195" s="134">
        <f>O195*H195</f>
        <v>0</v>
      </c>
      <c r="Q195" s="134">
        <v>1.0000000000000001E-5</v>
      </c>
      <c r="R195" s="134">
        <f>Q195*H195</f>
        <v>3.3649999999999999E-4</v>
      </c>
      <c r="S195" s="134">
        <v>0</v>
      </c>
      <c r="T195" s="135">
        <f>S195*H195</f>
        <v>0</v>
      </c>
      <c r="AR195" s="136" t="s">
        <v>266</v>
      </c>
      <c r="AT195" s="136" t="s">
        <v>223</v>
      </c>
      <c r="AU195" s="136" t="s">
        <v>85</v>
      </c>
      <c r="AY195" s="13" t="s">
        <v>222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13" t="s">
        <v>85</v>
      </c>
      <c r="BK195" s="137">
        <f>ROUND(I195*H195,2)</f>
        <v>0</v>
      </c>
      <c r="BL195" s="13" t="s">
        <v>266</v>
      </c>
      <c r="BM195" s="136" t="s">
        <v>654</v>
      </c>
    </row>
    <row r="196" spans="2:65" s="1" customFormat="1" x14ac:dyDescent="0.2">
      <c r="B196" s="28"/>
      <c r="D196" s="138" t="s">
        <v>229</v>
      </c>
      <c r="F196" s="139" t="s">
        <v>369</v>
      </c>
      <c r="I196" s="140"/>
      <c r="L196" s="28"/>
      <c r="M196" s="141"/>
      <c r="T196" s="52"/>
      <c r="AT196" s="13" t="s">
        <v>229</v>
      </c>
      <c r="AU196" s="13" t="s">
        <v>85</v>
      </c>
    </row>
    <row r="197" spans="2:65" s="1" customFormat="1" x14ac:dyDescent="0.2">
      <c r="B197" s="28"/>
      <c r="D197" s="142" t="s">
        <v>231</v>
      </c>
      <c r="F197" s="143" t="s">
        <v>517</v>
      </c>
      <c r="I197" s="140"/>
      <c r="L197" s="28"/>
      <c r="M197" s="141"/>
      <c r="T197" s="52"/>
      <c r="AT197" s="13" t="s">
        <v>231</v>
      </c>
      <c r="AU197" s="13" t="s">
        <v>85</v>
      </c>
    </row>
    <row r="198" spans="2:65" s="1" customFormat="1" ht="16.5" customHeight="1" x14ac:dyDescent="0.2">
      <c r="B198" s="123"/>
      <c r="C198" s="151" t="s">
        <v>359</v>
      </c>
      <c r="D198" s="151" t="s">
        <v>277</v>
      </c>
      <c r="E198" s="152" t="s">
        <v>372</v>
      </c>
      <c r="F198" s="153" t="s">
        <v>373</v>
      </c>
      <c r="G198" s="154" t="s">
        <v>355</v>
      </c>
      <c r="H198" s="155">
        <v>34.323</v>
      </c>
      <c r="I198" s="156"/>
      <c r="J198" s="157">
        <f>ROUND(I198*H198,2)</f>
        <v>0</v>
      </c>
      <c r="K198" s="158"/>
      <c r="L198" s="159"/>
      <c r="M198" s="160" t="s">
        <v>1</v>
      </c>
      <c r="N198" s="161" t="s">
        <v>42</v>
      </c>
      <c r="P198" s="134">
        <f>O198*H198</f>
        <v>0</v>
      </c>
      <c r="Q198" s="134">
        <v>8.0000000000000007E-5</v>
      </c>
      <c r="R198" s="134">
        <f>Q198*H198</f>
        <v>2.7458400000000003E-3</v>
      </c>
      <c r="S198" s="134">
        <v>0</v>
      </c>
      <c r="T198" s="135">
        <f>S198*H198</f>
        <v>0</v>
      </c>
      <c r="AR198" s="136" t="s">
        <v>280</v>
      </c>
      <c r="AT198" s="136" t="s">
        <v>277</v>
      </c>
      <c r="AU198" s="136" t="s">
        <v>85</v>
      </c>
      <c r="AY198" s="13" t="s">
        <v>222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13" t="s">
        <v>85</v>
      </c>
      <c r="BK198" s="137">
        <f>ROUND(I198*H198,2)</f>
        <v>0</v>
      </c>
      <c r="BL198" s="13" t="s">
        <v>266</v>
      </c>
      <c r="BM198" s="136" t="s">
        <v>655</v>
      </c>
    </row>
    <row r="199" spans="2:65" s="1" customFormat="1" x14ac:dyDescent="0.2">
      <c r="B199" s="28"/>
      <c r="D199" s="138" t="s">
        <v>229</v>
      </c>
      <c r="F199" s="139" t="s">
        <v>373</v>
      </c>
      <c r="I199" s="140"/>
      <c r="L199" s="28"/>
      <c r="M199" s="141"/>
      <c r="T199" s="52"/>
      <c r="AT199" s="13" t="s">
        <v>229</v>
      </c>
      <c r="AU199" s="13" t="s">
        <v>85</v>
      </c>
    </row>
    <row r="200" spans="2:65" s="11" customFormat="1" x14ac:dyDescent="0.2">
      <c r="B200" s="144"/>
      <c r="D200" s="138" t="s">
        <v>252</v>
      </c>
      <c r="F200" s="145" t="s">
        <v>656</v>
      </c>
      <c r="H200" s="146">
        <v>34.323</v>
      </c>
      <c r="I200" s="147"/>
      <c r="L200" s="144"/>
      <c r="M200" s="148"/>
      <c r="T200" s="149"/>
      <c r="AT200" s="150" t="s">
        <v>252</v>
      </c>
      <c r="AU200" s="150" t="s">
        <v>85</v>
      </c>
      <c r="AV200" s="11" t="s">
        <v>87</v>
      </c>
      <c r="AW200" s="11" t="s">
        <v>3</v>
      </c>
      <c r="AX200" s="11" t="s">
        <v>85</v>
      </c>
      <c r="AY200" s="150" t="s">
        <v>222</v>
      </c>
    </row>
    <row r="201" spans="2:65" s="1" customFormat="1" ht="16.5" customHeight="1" x14ac:dyDescent="0.2">
      <c r="B201" s="123"/>
      <c r="C201" s="124" t="s">
        <v>365</v>
      </c>
      <c r="D201" s="124" t="s">
        <v>223</v>
      </c>
      <c r="E201" s="125" t="s">
        <v>377</v>
      </c>
      <c r="F201" s="126" t="s">
        <v>378</v>
      </c>
      <c r="G201" s="127" t="s">
        <v>355</v>
      </c>
      <c r="H201" s="128">
        <v>1.7</v>
      </c>
      <c r="I201" s="129"/>
      <c r="J201" s="130">
        <f>ROUND(I201*H201,2)</f>
        <v>0</v>
      </c>
      <c r="K201" s="131"/>
      <c r="L201" s="28"/>
      <c r="M201" s="132" t="s">
        <v>1</v>
      </c>
      <c r="N201" s="133" t="s">
        <v>42</v>
      </c>
      <c r="P201" s="134">
        <f>O201*H201</f>
        <v>0</v>
      </c>
      <c r="Q201" s="134">
        <v>0</v>
      </c>
      <c r="R201" s="134">
        <f>Q201*H201</f>
        <v>0</v>
      </c>
      <c r="S201" s="134">
        <v>0</v>
      </c>
      <c r="T201" s="135">
        <f>S201*H201</f>
        <v>0</v>
      </c>
      <c r="AR201" s="136" t="s">
        <v>266</v>
      </c>
      <c r="AT201" s="136" t="s">
        <v>223</v>
      </c>
      <c r="AU201" s="136" t="s">
        <v>85</v>
      </c>
      <c r="AY201" s="13" t="s">
        <v>222</v>
      </c>
      <c r="BE201" s="137">
        <f>IF(N201="základní",J201,0)</f>
        <v>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13" t="s">
        <v>85</v>
      </c>
      <c r="BK201" s="137">
        <f>ROUND(I201*H201,2)</f>
        <v>0</v>
      </c>
      <c r="BL201" s="13" t="s">
        <v>266</v>
      </c>
      <c r="BM201" s="136" t="s">
        <v>657</v>
      </c>
    </row>
    <row r="202" spans="2:65" s="1" customFormat="1" x14ac:dyDescent="0.2">
      <c r="B202" s="28"/>
      <c r="D202" s="138" t="s">
        <v>229</v>
      </c>
      <c r="F202" s="139" t="s">
        <v>380</v>
      </c>
      <c r="I202" s="140"/>
      <c r="L202" s="28"/>
      <c r="M202" s="141"/>
      <c r="T202" s="52"/>
      <c r="AT202" s="13" t="s">
        <v>229</v>
      </c>
      <c r="AU202" s="13" t="s">
        <v>85</v>
      </c>
    </row>
    <row r="203" spans="2:65" s="1" customFormat="1" x14ac:dyDescent="0.2">
      <c r="B203" s="28"/>
      <c r="D203" s="142" t="s">
        <v>231</v>
      </c>
      <c r="F203" s="143" t="s">
        <v>521</v>
      </c>
      <c r="I203" s="140"/>
      <c r="L203" s="28"/>
      <c r="M203" s="141"/>
      <c r="T203" s="52"/>
      <c r="AT203" s="13" t="s">
        <v>231</v>
      </c>
      <c r="AU203" s="13" t="s">
        <v>85</v>
      </c>
    </row>
    <row r="204" spans="2:65" s="1" customFormat="1" ht="16.5" customHeight="1" x14ac:dyDescent="0.2">
      <c r="B204" s="123"/>
      <c r="C204" s="151" t="s">
        <v>371</v>
      </c>
      <c r="D204" s="151" t="s">
        <v>277</v>
      </c>
      <c r="E204" s="152" t="s">
        <v>383</v>
      </c>
      <c r="F204" s="153" t="s">
        <v>384</v>
      </c>
      <c r="G204" s="154" t="s">
        <v>355</v>
      </c>
      <c r="H204" s="155">
        <v>1.734</v>
      </c>
      <c r="I204" s="156"/>
      <c r="J204" s="157">
        <f>ROUND(I204*H204,2)</f>
        <v>0</v>
      </c>
      <c r="K204" s="158"/>
      <c r="L204" s="159"/>
      <c r="M204" s="160" t="s">
        <v>1</v>
      </c>
      <c r="N204" s="161" t="s">
        <v>42</v>
      </c>
      <c r="P204" s="134">
        <f>O204*H204</f>
        <v>0</v>
      </c>
      <c r="Q204" s="134">
        <v>1.7000000000000001E-4</v>
      </c>
      <c r="R204" s="134">
        <f>Q204*H204</f>
        <v>2.9478000000000002E-4</v>
      </c>
      <c r="S204" s="134">
        <v>0</v>
      </c>
      <c r="T204" s="135">
        <f>S204*H204</f>
        <v>0</v>
      </c>
      <c r="AR204" s="136" t="s">
        <v>280</v>
      </c>
      <c r="AT204" s="136" t="s">
        <v>277</v>
      </c>
      <c r="AU204" s="136" t="s">
        <v>85</v>
      </c>
      <c r="AY204" s="13" t="s">
        <v>222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13" t="s">
        <v>85</v>
      </c>
      <c r="BK204" s="137">
        <f>ROUND(I204*H204,2)</f>
        <v>0</v>
      </c>
      <c r="BL204" s="13" t="s">
        <v>266</v>
      </c>
      <c r="BM204" s="136" t="s">
        <v>658</v>
      </c>
    </row>
    <row r="205" spans="2:65" s="1" customFormat="1" x14ac:dyDescent="0.2">
      <c r="B205" s="28"/>
      <c r="D205" s="138" t="s">
        <v>229</v>
      </c>
      <c r="F205" s="139" t="s">
        <v>384</v>
      </c>
      <c r="I205" s="140"/>
      <c r="L205" s="28"/>
      <c r="M205" s="141"/>
      <c r="T205" s="52"/>
      <c r="AT205" s="13" t="s">
        <v>229</v>
      </c>
      <c r="AU205" s="13" t="s">
        <v>85</v>
      </c>
    </row>
    <row r="206" spans="2:65" s="11" customFormat="1" x14ac:dyDescent="0.2">
      <c r="B206" s="144"/>
      <c r="D206" s="138" t="s">
        <v>252</v>
      </c>
      <c r="F206" s="145" t="s">
        <v>523</v>
      </c>
      <c r="H206" s="146">
        <v>1.734</v>
      </c>
      <c r="I206" s="147"/>
      <c r="L206" s="144"/>
      <c r="M206" s="148"/>
      <c r="T206" s="149"/>
      <c r="AT206" s="150" t="s">
        <v>252</v>
      </c>
      <c r="AU206" s="150" t="s">
        <v>85</v>
      </c>
      <c r="AV206" s="11" t="s">
        <v>87</v>
      </c>
      <c r="AW206" s="11" t="s">
        <v>3</v>
      </c>
      <c r="AX206" s="11" t="s">
        <v>85</v>
      </c>
      <c r="AY206" s="150" t="s">
        <v>222</v>
      </c>
    </row>
    <row r="207" spans="2:65" s="1" customFormat="1" ht="24.2" customHeight="1" x14ac:dyDescent="0.2">
      <c r="B207" s="123"/>
      <c r="C207" s="124" t="s">
        <v>376</v>
      </c>
      <c r="D207" s="124" t="s">
        <v>223</v>
      </c>
      <c r="E207" s="125" t="s">
        <v>388</v>
      </c>
      <c r="F207" s="126" t="s">
        <v>389</v>
      </c>
      <c r="G207" s="127" t="s">
        <v>313</v>
      </c>
      <c r="H207" s="162"/>
      <c r="I207" s="129"/>
      <c r="J207" s="130">
        <f>ROUND(I207*H207,2)</f>
        <v>0</v>
      </c>
      <c r="K207" s="131"/>
      <c r="L207" s="28"/>
      <c r="M207" s="132" t="s">
        <v>1</v>
      </c>
      <c r="N207" s="133" t="s">
        <v>42</v>
      </c>
      <c r="P207" s="134">
        <f>O207*H207</f>
        <v>0</v>
      </c>
      <c r="Q207" s="134">
        <v>0</v>
      </c>
      <c r="R207" s="134">
        <f>Q207*H207</f>
        <v>0</v>
      </c>
      <c r="S207" s="134">
        <v>0</v>
      </c>
      <c r="T207" s="135">
        <f>S207*H207</f>
        <v>0</v>
      </c>
      <c r="AR207" s="136" t="s">
        <v>266</v>
      </c>
      <c r="AT207" s="136" t="s">
        <v>223</v>
      </c>
      <c r="AU207" s="136" t="s">
        <v>85</v>
      </c>
      <c r="AY207" s="13" t="s">
        <v>222</v>
      </c>
      <c r="BE207" s="137">
        <f>IF(N207="základní",J207,0)</f>
        <v>0</v>
      </c>
      <c r="BF207" s="137">
        <f>IF(N207="snížená",J207,0)</f>
        <v>0</v>
      </c>
      <c r="BG207" s="137">
        <f>IF(N207="zákl. přenesená",J207,0)</f>
        <v>0</v>
      </c>
      <c r="BH207" s="137">
        <f>IF(N207="sníž. přenesená",J207,0)</f>
        <v>0</v>
      </c>
      <c r="BI207" s="137">
        <f>IF(N207="nulová",J207,0)</f>
        <v>0</v>
      </c>
      <c r="BJ207" s="13" t="s">
        <v>85</v>
      </c>
      <c r="BK207" s="137">
        <f>ROUND(I207*H207,2)</f>
        <v>0</v>
      </c>
      <c r="BL207" s="13" t="s">
        <v>266</v>
      </c>
      <c r="BM207" s="136" t="s">
        <v>659</v>
      </c>
    </row>
    <row r="208" spans="2:65" s="1" customFormat="1" ht="29.25" x14ac:dyDescent="0.2">
      <c r="B208" s="28"/>
      <c r="D208" s="138" t="s">
        <v>229</v>
      </c>
      <c r="F208" s="139" t="s">
        <v>391</v>
      </c>
      <c r="I208" s="140"/>
      <c r="L208" s="28"/>
      <c r="M208" s="141"/>
      <c r="T208" s="52"/>
      <c r="AT208" s="13" t="s">
        <v>229</v>
      </c>
      <c r="AU208" s="13" t="s">
        <v>85</v>
      </c>
    </row>
    <row r="209" spans="2:65" s="1" customFormat="1" x14ac:dyDescent="0.2">
      <c r="B209" s="28"/>
      <c r="D209" s="142" t="s">
        <v>231</v>
      </c>
      <c r="F209" s="143" t="s">
        <v>525</v>
      </c>
      <c r="I209" s="140"/>
      <c r="L209" s="28"/>
      <c r="M209" s="141"/>
      <c r="T209" s="52"/>
      <c r="AT209" s="13" t="s">
        <v>231</v>
      </c>
      <c r="AU209" s="13" t="s">
        <v>85</v>
      </c>
    </row>
    <row r="210" spans="2:65" s="10" customFormat="1" ht="25.9" customHeight="1" x14ac:dyDescent="0.2">
      <c r="B210" s="113"/>
      <c r="D210" s="114" t="s">
        <v>76</v>
      </c>
      <c r="E210" s="115" t="s">
        <v>414</v>
      </c>
      <c r="F210" s="115" t="s">
        <v>415</v>
      </c>
      <c r="I210" s="116"/>
      <c r="J210" s="117">
        <f>BK210</f>
        <v>0</v>
      </c>
      <c r="L210" s="113"/>
      <c r="M210" s="118"/>
      <c r="P210" s="119">
        <f>SUM(P211:P228)</f>
        <v>0</v>
      </c>
      <c r="R210" s="119">
        <f>SUM(R211:R228)</f>
        <v>0.21939180000000003</v>
      </c>
      <c r="T210" s="120">
        <f>SUM(T211:T228)</f>
        <v>2.8337299999999999E-2</v>
      </c>
      <c r="AR210" s="114" t="s">
        <v>87</v>
      </c>
      <c r="AT210" s="121" t="s">
        <v>76</v>
      </c>
      <c r="AU210" s="121" t="s">
        <v>77</v>
      </c>
      <c r="AY210" s="114" t="s">
        <v>222</v>
      </c>
      <c r="BK210" s="122">
        <f>SUM(BK211:BK228)</f>
        <v>0</v>
      </c>
    </row>
    <row r="211" spans="2:65" s="1" customFormat="1" ht="16.5" customHeight="1" x14ac:dyDescent="0.2">
      <c r="B211" s="123"/>
      <c r="C211" s="124" t="s">
        <v>382</v>
      </c>
      <c r="D211" s="124" t="s">
        <v>223</v>
      </c>
      <c r="E211" s="125" t="s">
        <v>416</v>
      </c>
      <c r="F211" s="126" t="s">
        <v>417</v>
      </c>
      <c r="G211" s="127" t="s">
        <v>226</v>
      </c>
      <c r="H211" s="128">
        <v>84.83</v>
      </c>
      <c r="I211" s="129"/>
      <c r="J211" s="130">
        <f>ROUND(I211*H211,2)</f>
        <v>0</v>
      </c>
      <c r="K211" s="131"/>
      <c r="L211" s="28"/>
      <c r="M211" s="132" t="s">
        <v>1</v>
      </c>
      <c r="N211" s="133" t="s">
        <v>42</v>
      </c>
      <c r="P211" s="134">
        <f>O211*H211</f>
        <v>0</v>
      </c>
      <c r="Q211" s="134">
        <v>1E-3</v>
      </c>
      <c r="R211" s="134">
        <f>Q211*H211</f>
        <v>8.4830000000000003E-2</v>
      </c>
      <c r="S211" s="134">
        <v>3.1E-4</v>
      </c>
      <c r="T211" s="135">
        <f>S211*H211</f>
        <v>2.6297299999999999E-2</v>
      </c>
      <c r="AR211" s="136" t="s">
        <v>266</v>
      </c>
      <c r="AT211" s="136" t="s">
        <v>223</v>
      </c>
      <c r="AU211" s="136" t="s">
        <v>85</v>
      </c>
      <c r="AY211" s="13" t="s">
        <v>222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13" t="s">
        <v>85</v>
      </c>
      <c r="BK211" s="137">
        <f>ROUND(I211*H211,2)</f>
        <v>0</v>
      </c>
      <c r="BL211" s="13" t="s">
        <v>266</v>
      </c>
      <c r="BM211" s="136" t="s">
        <v>660</v>
      </c>
    </row>
    <row r="212" spans="2:65" s="1" customFormat="1" x14ac:dyDescent="0.2">
      <c r="B212" s="28"/>
      <c r="D212" s="138" t="s">
        <v>229</v>
      </c>
      <c r="F212" s="139" t="s">
        <v>419</v>
      </c>
      <c r="I212" s="140"/>
      <c r="L212" s="28"/>
      <c r="M212" s="141"/>
      <c r="T212" s="52"/>
      <c r="AT212" s="13" t="s">
        <v>229</v>
      </c>
      <c r="AU212" s="13" t="s">
        <v>85</v>
      </c>
    </row>
    <row r="213" spans="2:65" s="1" customFormat="1" x14ac:dyDescent="0.2">
      <c r="B213" s="28"/>
      <c r="D213" s="142" t="s">
        <v>231</v>
      </c>
      <c r="F213" s="143" t="s">
        <v>527</v>
      </c>
      <c r="I213" s="140"/>
      <c r="L213" s="28"/>
      <c r="M213" s="141"/>
      <c r="T213" s="52"/>
      <c r="AT213" s="13" t="s">
        <v>231</v>
      </c>
      <c r="AU213" s="13" t="s">
        <v>85</v>
      </c>
    </row>
    <row r="214" spans="2:65" s="1" customFormat="1" ht="24.2" customHeight="1" x14ac:dyDescent="0.2">
      <c r="B214" s="123"/>
      <c r="C214" s="124" t="s">
        <v>387</v>
      </c>
      <c r="D214" s="124" t="s">
        <v>223</v>
      </c>
      <c r="E214" s="125" t="s">
        <v>422</v>
      </c>
      <c r="F214" s="126" t="s">
        <v>423</v>
      </c>
      <c r="G214" s="127" t="s">
        <v>226</v>
      </c>
      <c r="H214" s="128">
        <v>84.83</v>
      </c>
      <c r="I214" s="129"/>
      <c r="J214" s="130">
        <f>ROUND(I214*H214,2)</f>
        <v>0</v>
      </c>
      <c r="K214" s="131"/>
      <c r="L214" s="28"/>
      <c r="M214" s="132" t="s">
        <v>1</v>
      </c>
      <c r="N214" s="133" t="s">
        <v>42</v>
      </c>
      <c r="P214" s="134">
        <f>O214*H214</f>
        <v>0</v>
      </c>
      <c r="Q214" s="134">
        <v>0</v>
      </c>
      <c r="R214" s="134">
        <f>Q214*H214</f>
        <v>0</v>
      </c>
      <c r="S214" s="134">
        <v>0</v>
      </c>
      <c r="T214" s="135">
        <f>S214*H214</f>
        <v>0</v>
      </c>
      <c r="AR214" s="136" t="s">
        <v>266</v>
      </c>
      <c r="AT214" s="136" t="s">
        <v>223</v>
      </c>
      <c r="AU214" s="136" t="s">
        <v>85</v>
      </c>
      <c r="AY214" s="13" t="s">
        <v>222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13" t="s">
        <v>85</v>
      </c>
      <c r="BK214" s="137">
        <f>ROUND(I214*H214,2)</f>
        <v>0</v>
      </c>
      <c r="BL214" s="13" t="s">
        <v>266</v>
      </c>
      <c r="BM214" s="136" t="s">
        <v>661</v>
      </c>
    </row>
    <row r="215" spans="2:65" s="1" customFormat="1" ht="19.5" x14ac:dyDescent="0.2">
      <c r="B215" s="28"/>
      <c r="D215" s="138" t="s">
        <v>229</v>
      </c>
      <c r="F215" s="139" t="s">
        <v>425</v>
      </c>
      <c r="I215" s="140"/>
      <c r="L215" s="28"/>
      <c r="M215" s="141"/>
      <c r="T215" s="52"/>
      <c r="AT215" s="13" t="s">
        <v>229</v>
      </c>
      <c r="AU215" s="13" t="s">
        <v>85</v>
      </c>
    </row>
    <row r="216" spans="2:65" s="1" customFormat="1" x14ac:dyDescent="0.2">
      <c r="B216" s="28"/>
      <c r="D216" s="142" t="s">
        <v>231</v>
      </c>
      <c r="F216" s="143" t="s">
        <v>529</v>
      </c>
      <c r="I216" s="140"/>
      <c r="L216" s="28"/>
      <c r="M216" s="141"/>
      <c r="T216" s="52"/>
      <c r="AT216" s="13" t="s">
        <v>231</v>
      </c>
      <c r="AU216" s="13" t="s">
        <v>85</v>
      </c>
    </row>
    <row r="217" spans="2:65" s="1" customFormat="1" ht="16.5" customHeight="1" x14ac:dyDescent="0.2">
      <c r="B217" s="123"/>
      <c r="C217" s="124" t="s">
        <v>395</v>
      </c>
      <c r="D217" s="124" t="s">
        <v>223</v>
      </c>
      <c r="E217" s="125" t="s">
        <v>428</v>
      </c>
      <c r="F217" s="126" t="s">
        <v>429</v>
      </c>
      <c r="G217" s="127" t="s">
        <v>226</v>
      </c>
      <c r="H217" s="128">
        <v>68</v>
      </c>
      <c r="I217" s="129"/>
      <c r="J217" s="130">
        <f>ROUND(I217*H217,2)</f>
        <v>0</v>
      </c>
      <c r="K217" s="131"/>
      <c r="L217" s="28"/>
      <c r="M217" s="132" t="s">
        <v>1</v>
      </c>
      <c r="N217" s="133" t="s">
        <v>42</v>
      </c>
      <c r="P217" s="134">
        <f>O217*H217</f>
        <v>0</v>
      </c>
      <c r="Q217" s="134">
        <v>0</v>
      </c>
      <c r="R217" s="134">
        <f>Q217*H217</f>
        <v>0</v>
      </c>
      <c r="S217" s="134">
        <v>3.0000000000000001E-5</v>
      </c>
      <c r="T217" s="135">
        <f>S217*H217</f>
        <v>2.0400000000000001E-3</v>
      </c>
      <c r="AR217" s="136" t="s">
        <v>266</v>
      </c>
      <c r="AT217" s="136" t="s">
        <v>223</v>
      </c>
      <c r="AU217" s="136" t="s">
        <v>85</v>
      </c>
      <c r="AY217" s="13" t="s">
        <v>222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13" t="s">
        <v>85</v>
      </c>
      <c r="BK217" s="137">
        <f>ROUND(I217*H217,2)</f>
        <v>0</v>
      </c>
      <c r="BL217" s="13" t="s">
        <v>266</v>
      </c>
      <c r="BM217" s="136" t="s">
        <v>1049</v>
      </c>
    </row>
    <row r="218" spans="2:65" s="1" customFormat="1" ht="19.5" x14ac:dyDescent="0.2">
      <c r="B218" s="28"/>
      <c r="D218" s="138" t="s">
        <v>229</v>
      </c>
      <c r="F218" s="139" t="s">
        <v>431</v>
      </c>
      <c r="I218" s="140"/>
      <c r="L218" s="28"/>
      <c r="M218" s="141"/>
      <c r="T218" s="52"/>
      <c r="AT218" s="13" t="s">
        <v>229</v>
      </c>
      <c r="AU218" s="13" t="s">
        <v>85</v>
      </c>
    </row>
    <row r="219" spans="2:65" s="1" customFormat="1" x14ac:dyDescent="0.2">
      <c r="B219" s="28"/>
      <c r="D219" s="142" t="s">
        <v>231</v>
      </c>
      <c r="F219" s="143" t="s">
        <v>432</v>
      </c>
      <c r="I219" s="140"/>
      <c r="L219" s="28"/>
      <c r="M219" s="141"/>
      <c r="T219" s="52"/>
      <c r="AT219" s="13" t="s">
        <v>231</v>
      </c>
      <c r="AU219" s="13" t="s">
        <v>85</v>
      </c>
    </row>
    <row r="220" spans="2:65" s="1" customFormat="1" ht="16.5" customHeight="1" x14ac:dyDescent="0.2">
      <c r="B220" s="123"/>
      <c r="C220" s="151" t="s">
        <v>402</v>
      </c>
      <c r="D220" s="151" t="s">
        <v>277</v>
      </c>
      <c r="E220" s="152" t="s">
        <v>434</v>
      </c>
      <c r="F220" s="153" t="s">
        <v>435</v>
      </c>
      <c r="G220" s="154" t="s">
        <v>226</v>
      </c>
      <c r="H220" s="155">
        <v>71.400000000000006</v>
      </c>
      <c r="I220" s="156"/>
      <c r="J220" s="157">
        <f>ROUND(I220*H220,2)</f>
        <v>0</v>
      </c>
      <c r="K220" s="158"/>
      <c r="L220" s="159"/>
      <c r="M220" s="160" t="s">
        <v>1</v>
      </c>
      <c r="N220" s="161" t="s">
        <v>42</v>
      </c>
      <c r="P220" s="134">
        <f>O220*H220</f>
        <v>0</v>
      </c>
      <c r="Q220" s="134">
        <v>8.9999999999999998E-4</v>
      </c>
      <c r="R220" s="134">
        <f>Q220*H220</f>
        <v>6.4259999999999998E-2</v>
      </c>
      <c r="S220" s="134">
        <v>0</v>
      </c>
      <c r="T220" s="135">
        <f>S220*H220</f>
        <v>0</v>
      </c>
      <c r="AR220" s="136" t="s">
        <v>280</v>
      </c>
      <c r="AT220" s="136" t="s">
        <v>277</v>
      </c>
      <c r="AU220" s="136" t="s">
        <v>85</v>
      </c>
      <c r="AY220" s="13" t="s">
        <v>222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3" t="s">
        <v>85</v>
      </c>
      <c r="BK220" s="137">
        <f>ROUND(I220*H220,2)</f>
        <v>0</v>
      </c>
      <c r="BL220" s="13" t="s">
        <v>266</v>
      </c>
      <c r="BM220" s="136" t="s">
        <v>1050</v>
      </c>
    </row>
    <row r="221" spans="2:65" s="1" customFormat="1" x14ac:dyDescent="0.2">
      <c r="B221" s="28"/>
      <c r="D221" s="138" t="s">
        <v>229</v>
      </c>
      <c r="F221" s="139" t="s">
        <v>435</v>
      </c>
      <c r="I221" s="140"/>
      <c r="L221" s="28"/>
      <c r="M221" s="141"/>
      <c r="T221" s="52"/>
      <c r="AT221" s="13" t="s">
        <v>229</v>
      </c>
      <c r="AU221" s="13" t="s">
        <v>85</v>
      </c>
    </row>
    <row r="222" spans="2:65" s="11" customFormat="1" x14ac:dyDescent="0.2">
      <c r="B222" s="144"/>
      <c r="D222" s="138" t="s">
        <v>252</v>
      </c>
      <c r="F222" s="145" t="s">
        <v>664</v>
      </c>
      <c r="H222" s="146">
        <v>71.400000000000006</v>
      </c>
      <c r="I222" s="147"/>
      <c r="L222" s="144"/>
      <c r="M222" s="148"/>
      <c r="T222" s="149"/>
      <c r="AT222" s="150" t="s">
        <v>252</v>
      </c>
      <c r="AU222" s="150" t="s">
        <v>85</v>
      </c>
      <c r="AV222" s="11" t="s">
        <v>87</v>
      </c>
      <c r="AW222" s="11" t="s">
        <v>3</v>
      </c>
      <c r="AX222" s="11" t="s">
        <v>85</v>
      </c>
      <c r="AY222" s="150" t="s">
        <v>222</v>
      </c>
    </row>
    <row r="223" spans="2:65" s="1" customFormat="1" ht="24.2" customHeight="1" x14ac:dyDescent="0.2">
      <c r="B223" s="123"/>
      <c r="C223" s="124" t="s">
        <v>408</v>
      </c>
      <c r="D223" s="124" t="s">
        <v>223</v>
      </c>
      <c r="E223" s="125" t="s">
        <v>439</v>
      </c>
      <c r="F223" s="126" t="s">
        <v>440</v>
      </c>
      <c r="G223" s="127" t="s">
        <v>226</v>
      </c>
      <c r="H223" s="128">
        <v>152.83000000000001</v>
      </c>
      <c r="I223" s="129"/>
      <c r="J223" s="130">
        <f>ROUND(I223*H223,2)</f>
        <v>0</v>
      </c>
      <c r="K223" s="131"/>
      <c r="L223" s="28"/>
      <c r="M223" s="132" t="s">
        <v>1</v>
      </c>
      <c r="N223" s="133" t="s">
        <v>42</v>
      </c>
      <c r="P223" s="134">
        <f>O223*H223</f>
        <v>0</v>
      </c>
      <c r="Q223" s="134">
        <v>2.0000000000000001E-4</v>
      </c>
      <c r="R223" s="134">
        <f>Q223*H223</f>
        <v>3.0566000000000003E-2</v>
      </c>
      <c r="S223" s="134">
        <v>0</v>
      </c>
      <c r="T223" s="135">
        <f>S223*H223</f>
        <v>0</v>
      </c>
      <c r="AR223" s="136" t="s">
        <v>266</v>
      </c>
      <c r="AT223" s="136" t="s">
        <v>223</v>
      </c>
      <c r="AU223" s="136" t="s">
        <v>85</v>
      </c>
      <c r="AY223" s="13" t="s">
        <v>222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3" t="s">
        <v>85</v>
      </c>
      <c r="BK223" s="137">
        <f>ROUND(I223*H223,2)</f>
        <v>0</v>
      </c>
      <c r="BL223" s="13" t="s">
        <v>266</v>
      </c>
      <c r="BM223" s="136" t="s">
        <v>665</v>
      </c>
    </row>
    <row r="224" spans="2:65" s="1" customFormat="1" ht="19.5" x14ac:dyDescent="0.2">
      <c r="B224" s="28"/>
      <c r="D224" s="138" t="s">
        <v>229</v>
      </c>
      <c r="F224" s="139" t="s">
        <v>442</v>
      </c>
      <c r="I224" s="140"/>
      <c r="L224" s="28"/>
      <c r="M224" s="141"/>
      <c r="T224" s="52"/>
      <c r="AT224" s="13" t="s">
        <v>229</v>
      </c>
      <c r="AU224" s="13" t="s">
        <v>85</v>
      </c>
    </row>
    <row r="225" spans="2:65" s="1" customFormat="1" x14ac:dyDescent="0.2">
      <c r="B225" s="28"/>
      <c r="D225" s="142" t="s">
        <v>231</v>
      </c>
      <c r="F225" s="143" t="s">
        <v>534</v>
      </c>
      <c r="I225" s="140"/>
      <c r="L225" s="28"/>
      <c r="M225" s="141"/>
      <c r="T225" s="52"/>
      <c r="AT225" s="13" t="s">
        <v>231</v>
      </c>
      <c r="AU225" s="13" t="s">
        <v>85</v>
      </c>
    </row>
    <row r="226" spans="2:65" s="1" customFormat="1" ht="33" customHeight="1" x14ac:dyDescent="0.2">
      <c r="B226" s="123"/>
      <c r="C226" s="124" t="s">
        <v>280</v>
      </c>
      <c r="D226" s="124" t="s">
        <v>223</v>
      </c>
      <c r="E226" s="125" t="s">
        <v>445</v>
      </c>
      <c r="F226" s="126" t="s">
        <v>446</v>
      </c>
      <c r="G226" s="127" t="s">
        <v>226</v>
      </c>
      <c r="H226" s="128">
        <v>152.83000000000001</v>
      </c>
      <c r="I226" s="129"/>
      <c r="J226" s="130">
        <f>ROUND(I226*H226,2)</f>
        <v>0</v>
      </c>
      <c r="K226" s="131"/>
      <c r="L226" s="28"/>
      <c r="M226" s="132" t="s">
        <v>1</v>
      </c>
      <c r="N226" s="133" t="s">
        <v>42</v>
      </c>
      <c r="P226" s="134">
        <f>O226*H226</f>
        <v>0</v>
      </c>
      <c r="Q226" s="134">
        <v>2.5999999999999998E-4</v>
      </c>
      <c r="R226" s="134">
        <f>Q226*H226</f>
        <v>3.9735800000000002E-2</v>
      </c>
      <c r="S226" s="134">
        <v>0</v>
      </c>
      <c r="T226" s="135">
        <f>S226*H226</f>
        <v>0</v>
      </c>
      <c r="AR226" s="136" t="s">
        <v>266</v>
      </c>
      <c r="AT226" s="136" t="s">
        <v>223</v>
      </c>
      <c r="AU226" s="136" t="s">
        <v>85</v>
      </c>
      <c r="AY226" s="13" t="s">
        <v>222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13" t="s">
        <v>85</v>
      </c>
      <c r="BK226" s="137">
        <f>ROUND(I226*H226,2)</f>
        <v>0</v>
      </c>
      <c r="BL226" s="13" t="s">
        <v>266</v>
      </c>
      <c r="BM226" s="136" t="s">
        <v>666</v>
      </c>
    </row>
    <row r="227" spans="2:65" s="1" customFormat="1" ht="29.25" x14ac:dyDescent="0.2">
      <c r="B227" s="28"/>
      <c r="D227" s="138" t="s">
        <v>229</v>
      </c>
      <c r="F227" s="139" t="s">
        <v>448</v>
      </c>
      <c r="I227" s="140"/>
      <c r="L227" s="28"/>
      <c r="M227" s="141"/>
      <c r="T227" s="52"/>
      <c r="AT227" s="13" t="s">
        <v>229</v>
      </c>
      <c r="AU227" s="13" t="s">
        <v>85</v>
      </c>
    </row>
    <row r="228" spans="2:65" s="1" customFormat="1" x14ac:dyDescent="0.2">
      <c r="B228" s="28"/>
      <c r="D228" s="142" t="s">
        <v>231</v>
      </c>
      <c r="F228" s="143" t="s">
        <v>536</v>
      </c>
      <c r="I228" s="140"/>
      <c r="L228" s="28"/>
      <c r="M228" s="141"/>
      <c r="T228" s="52"/>
      <c r="AT228" s="13" t="s">
        <v>231</v>
      </c>
      <c r="AU228" s="13" t="s">
        <v>85</v>
      </c>
    </row>
    <row r="229" spans="2:65" s="10" customFormat="1" ht="25.9" customHeight="1" x14ac:dyDescent="0.2">
      <c r="B229" s="113"/>
      <c r="D229" s="114" t="s">
        <v>76</v>
      </c>
      <c r="E229" s="115" t="s">
        <v>537</v>
      </c>
      <c r="F229" s="115" t="s">
        <v>538</v>
      </c>
      <c r="I229" s="116"/>
      <c r="J229" s="117">
        <f>BK229</f>
        <v>0</v>
      </c>
      <c r="L229" s="113"/>
      <c r="M229" s="118"/>
      <c r="P229" s="119">
        <f>SUM(P230:P231)</f>
        <v>0</v>
      </c>
      <c r="R229" s="119">
        <f>SUM(R230:R231)</f>
        <v>0</v>
      </c>
      <c r="T229" s="120">
        <f>SUM(T230:T231)</f>
        <v>0</v>
      </c>
      <c r="AR229" s="114" t="s">
        <v>87</v>
      </c>
      <c r="AT229" s="121" t="s">
        <v>76</v>
      </c>
      <c r="AU229" s="121" t="s">
        <v>77</v>
      </c>
      <c r="AY229" s="114" t="s">
        <v>222</v>
      </c>
      <c r="BK229" s="122">
        <f>SUM(BK230:BK231)</f>
        <v>0</v>
      </c>
    </row>
    <row r="230" spans="2:65" s="1" customFormat="1" ht="24.2" customHeight="1" x14ac:dyDescent="0.2">
      <c r="B230" s="123"/>
      <c r="C230" s="124" t="s">
        <v>421</v>
      </c>
      <c r="D230" s="124" t="s">
        <v>223</v>
      </c>
      <c r="E230" s="125" t="s">
        <v>539</v>
      </c>
      <c r="F230" s="126" t="s">
        <v>540</v>
      </c>
      <c r="G230" s="127" t="s">
        <v>541</v>
      </c>
      <c r="H230" s="128">
        <v>1</v>
      </c>
      <c r="I230" s="129"/>
      <c r="J230" s="130">
        <f>ROUND(I230*H230,2)</f>
        <v>0</v>
      </c>
      <c r="K230" s="131"/>
      <c r="L230" s="28"/>
      <c r="M230" s="132" t="s">
        <v>1</v>
      </c>
      <c r="N230" s="133" t="s">
        <v>42</v>
      </c>
      <c r="P230" s="134">
        <f>O230*H230</f>
        <v>0</v>
      </c>
      <c r="Q230" s="134">
        <v>0</v>
      </c>
      <c r="R230" s="134">
        <f>Q230*H230</f>
        <v>0</v>
      </c>
      <c r="S230" s="134">
        <v>0</v>
      </c>
      <c r="T230" s="135">
        <f>S230*H230</f>
        <v>0</v>
      </c>
      <c r="AR230" s="136" t="s">
        <v>266</v>
      </c>
      <c r="AT230" s="136" t="s">
        <v>223</v>
      </c>
      <c r="AU230" s="136" t="s">
        <v>85</v>
      </c>
      <c r="AY230" s="13" t="s">
        <v>222</v>
      </c>
      <c r="BE230" s="137">
        <f>IF(N230="základní",J230,0)</f>
        <v>0</v>
      </c>
      <c r="BF230" s="137">
        <f>IF(N230="snížená",J230,0)</f>
        <v>0</v>
      </c>
      <c r="BG230" s="137">
        <f>IF(N230="zákl. přenesená",J230,0)</f>
        <v>0</v>
      </c>
      <c r="BH230" s="137">
        <f>IF(N230="sníž. přenesená",J230,0)</f>
        <v>0</v>
      </c>
      <c r="BI230" s="137">
        <f>IF(N230="nulová",J230,0)</f>
        <v>0</v>
      </c>
      <c r="BJ230" s="13" t="s">
        <v>85</v>
      </c>
      <c r="BK230" s="137">
        <f>ROUND(I230*H230,2)</f>
        <v>0</v>
      </c>
      <c r="BL230" s="13" t="s">
        <v>266</v>
      </c>
      <c r="BM230" s="136" t="s">
        <v>667</v>
      </c>
    </row>
    <row r="231" spans="2:65" s="1" customFormat="1" x14ac:dyDescent="0.2">
      <c r="B231" s="28"/>
      <c r="D231" s="138" t="s">
        <v>229</v>
      </c>
      <c r="F231" s="139" t="s">
        <v>540</v>
      </c>
      <c r="I231" s="140"/>
      <c r="L231" s="28"/>
      <c r="M231" s="141"/>
      <c r="T231" s="52"/>
      <c r="AT231" s="13" t="s">
        <v>229</v>
      </c>
      <c r="AU231" s="13" t="s">
        <v>85</v>
      </c>
    </row>
    <row r="232" spans="2:65" s="10" customFormat="1" ht="25.9" customHeight="1" x14ac:dyDescent="0.2">
      <c r="B232" s="113"/>
      <c r="D232" s="114" t="s">
        <v>76</v>
      </c>
      <c r="E232" s="115" t="s">
        <v>543</v>
      </c>
      <c r="F232" s="115" t="s">
        <v>544</v>
      </c>
      <c r="I232" s="116"/>
      <c r="J232" s="117">
        <f>BK232</f>
        <v>0</v>
      </c>
      <c r="L232" s="113"/>
      <c r="M232" s="118"/>
      <c r="P232" s="119">
        <f>SUM(P233:P236)</f>
        <v>0</v>
      </c>
      <c r="R232" s="119">
        <f>SUM(R233:R236)</f>
        <v>0</v>
      </c>
      <c r="T232" s="120">
        <f>SUM(T233:T236)</f>
        <v>0</v>
      </c>
      <c r="AR232" s="114" t="s">
        <v>227</v>
      </c>
      <c r="AT232" s="121" t="s">
        <v>76</v>
      </c>
      <c r="AU232" s="121" t="s">
        <v>77</v>
      </c>
      <c r="AY232" s="114" t="s">
        <v>222</v>
      </c>
      <c r="BK232" s="122">
        <f>SUM(BK233:BK236)</f>
        <v>0</v>
      </c>
    </row>
    <row r="233" spans="2:65" s="1" customFormat="1" ht="24.2" customHeight="1" x14ac:dyDescent="0.2">
      <c r="B233" s="123"/>
      <c r="C233" s="124" t="s">
        <v>427</v>
      </c>
      <c r="D233" s="124" t="s">
        <v>223</v>
      </c>
      <c r="E233" s="125" t="s">
        <v>545</v>
      </c>
      <c r="F233" s="126" t="s">
        <v>546</v>
      </c>
      <c r="G233" s="127" t="s">
        <v>541</v>
      </c>
      <c r="H233" s="128">
        <v>1</v>
      </c>
      <c r="I233" s="129"/>
      <c r="J233" s="130">
        <f>ROUND(I233*H233,2)</f>
        <v>0</v>
      </c>
      <c r="K233" s="131"/>
      <c r="L233" s="28"/>
      <c r="M233" s="132" t="s">
        <v>1</v>
      </c>
      <c r="N233" s="133" t="s">
        <v>42</v>
      </c>
      <c r="P233" s="134">
        <f>O233*H233</f>
        <v>0</v>
      </c>
      <c r="Q233" s="134">
        <v>0</v>
      </c>
      <c r="R233" s="134">
        <f>Q233*H233</f>
        <v>0</v>
      </c>
      <c r="S233" s="134">
        <v>0</v>
      </c>
      <c r="T233" s="135">
        <f>S233*H233</f>
        <v>0</v>
      </c>
      <c r="AR233" s="136" t="s">
        <v>227</v>
      </c>
      <c r="AT233" s="136" t="s">
        <v>223</v>
      </c>
      <c r="AU233" s="136" t="s">
        <v>85</v>
      </c>
      <c r="AY233" s="13" t="s">
        <v>222</v>
      </c>
      <c r="BE233" s="137">
        <f>IF(N233="základní",J233,0)</f>
        <v>0</v>
      </c>
      <c r="BF233" s="137">
        <f>IF(N233="snížená",J233,0)</f>
        <v>0</v>
      </c>
      <c r="BG233" s="137">
        <f>IF(N233="zákl. přenesená",J233,0)</f>
        <v>0</v>
      </c>
      <c r="BH233" s="137">
        <f>IF(N233="sníž. přenesená",J233,0)</f>
        <v>0</v>
      </c>
      <c r="BI233" s="137">
        <f>IF(N233="nulová",J233,0)</f>
        <v>0</v>
      </c>
      <c r="BJ233" s="13" t="s">
        <v>85</v>
      </c>
      <c r="BK233" s="137">
        <f>ROUND(I233*H233,2)</f>
        <v>0</v>
      </c>
      <c r="BL233" s="13" t="s">
        <v>227</v>
      </c>
      <c r="BM233" s="136" t="s">
        <v>668</v>
      </c>
    </row>
    <row r="234" spans="2:65" s="1" customFormat="1" ht="19.5" x14ac:dyDescent="0.2">
      <c r="B234" s="28"/>
      <c r="D234" s="138" t="s">
        <v>229</v>
      </c>
      <c r="F234" s="139" t="s">
        <v>546</v>
      </c>
      <c r="I234" s="140"/>
      <c r="L234" s="28"/>
      <c r="M234" s="141"/>
      <c r="T234" s="52"/>
      <c r="AT234" s="13" t="s">
        <v>229</v>
      </c>
      <c r="AU234" s="13" t="s">
        <v>85</v>
      </c>
    </row>
    <row r="235" spans="2:65" s="1" customFormat="1" ht="16.5" customHeight="1" x14ac:dyDescent="0.2">
      <c r="B235" s="123"/>
      <c r="C235" s="124" t="s">
        <v>433</v>
      </c>
      <c r="D235" s="124" t="s">
        <v>223</v>
      </c>
      <c r="E235" s="125" t="s">
        <v>548</v>
      </c>
      <c r="F235" s="126" t="s">
        <v>549</v>
      </c>
      <c r="G235" s="127" t="s">
        <v>541</v>
      </c>
      <c r="H235" s="128">
        <v>1</v>
      </c>
      <c r="I235" s="129"/>
      <c r="J235" s="130">
        <f>ROUND(I235*H235,2)</f>
        <v>0</v>
      </c>
      <c r="K235" s="131"/>
      <c r="L235" s="28"/>
      <c r="M235" s="132" t="s">
        <v>1</v>
      </c>
      <c r="N235" s="133" t="s">
        <v>42</v>
      </c>
      <c r="P235" s="134">
        <f>O235*H235</f>
        <v>0</v>
      </c>
      <c r="Q235" s="134">
        <v>0</v>
      </c>
      <c r="R235" s="134">
        <f>Q235*H235</f>
        <v>0</v>
      </c>
      <c r="S235" s="134">
        <v>0</v>
      </c>
      <c r="T235" s="135">
        <f>S235*H235</f>
        <v>0</v>
      </c>
      <c r="AR235" s="136" t="s">
        <v>227</v>
      </c>
      <c r="AT235" s="136" t="s">
        <v>223</v>
      </c>
      <c r="AU235" s="136" t="s">
        <v>85</v>
      </c>
      <c r="AY235" s="13" t="s">
        <v>222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13" t="s">
        <v>85</v>
      </c>
      <c r="BK235" s="137">
        <f>ROUND(I235*H235,2)</f>
        <v>0</v>
      </c>
      <c r="BL235" s="13" t="s">
        <v>227</v>
      </c>
      <c r="BM235" s="136" t="s">
        <v>669</v>
      </c>
    </row>
    <row r="236" spans="2:65" s="1" customFormat="1" x14ac:dyDescent="0.2">
      <c r="B236" s="28"/>
      <c r="D236" s="138" t="s">
        <v>229</v>
      </c>
      <c r="F236" s="139" t="s">
        <v>549</v>
      </c>
      <c r="I236" s="140"/>
      <c r="L236" s="28"/>
      <c r="M236" s="163"/>
      <c r="N236" s="164"/>
      <c r="O236" s="164"/>
      <c r="P236" s="164"/>
      <c r="Q236" s="164"/>
      <c r="R236" s="164"/>
      <c r="S236" s="164"/>
      <c r="T236" s="165"/>
      <c r="AT236" s="13" t="s">
        <v>229</v>
      </c>
      <c r="AU236" s="13" t="s">
        <v>85</v>
      </c>
    </row>
    <row r="237" spans="2:65" s="1" customFormat="1" ht="6.95" customHeight="1" x14ac:dyDescent="0.2">
      <c r="B237" s="40"/>
      <c r="C237" s="41"/>
      <c r="D237" s="41"/>
      <c r="E237" s="41"/>
      <c r="F237" s="41"/>
      <c r="G237" s="41"/>
      <c r="H237" s="41"/>
      <c r="I237" s="41"/>
      <c r="J237" s="41"/>
      <c r="K237" s="41"/>
      <c r="L237" s="28"/>
    </row>
  </sheetData>
  <autoFilter ref="C124:K236" xr:uid="{00000000-0009-0000-0000-000013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9" r:id="rId1" xr:uid="{00000000-0004-0000-1300-000000000000}"/>
    <hyperlink ref="F135" r:id="rId2" xr:uid="{00000000-0004-0000-1300-000001000000}"/>
    <hyperlink ref="F138" r:id="rId3" xr:uid="{00000000-0004-0000-1300-000002000000}"/>
    <hyperlink ref="F141" r:id="rId4" xr:uid="{00000000-0004-0000-1300-000003000000}"/>
    <hyperlink ref="F145" r:id="rId5" xr:uid="{00000000-0004-0000-1300-000004000000}"/>
    <hyperlink ref="F149" r:id="rId6" xr:uid="{00000000-0004-0000-1300-000005000000}"/>
    <hyperlink ref="F155" r:id="rId7" xr:uid="{00000000-0004-0000-1300-000006000000}"/>
    <hyperlink ref="F159" r:id="rId8" xr:uid="{00000000-0004-0000-1300-000007000000}"/>
    <hyperlink ref="F165" r:id="rId9" xr:uid="{00000000-0004-0000-1300-000008000000}"/>
    <hyperlink ref="F169" r:id="rId10" xr:uid="{00000000-0004-0000-1300-000009000000}"/>
    <hyperlink ref="F173" r:id="rId11" xr:uid="{00000000-0004-0000-1300-00000A000000}"/>
    <hyperlink ref="F176" r:id="rId12" xr:uid="{00000000-0004-0000-1300-00000B000000}"/>
    <hyperlink ref="F179" r:id="rId13" xr:uid="{00000000-0004-0000-1300-00000C000000}"/>
    <hyperlink ref="F182" r:id="rId14" xr:uid="{00000000-0004-0000-1300-00000D000000}"/>
    <hyperlink ref="F185" r:id="rId15" xr:uid="{00000000-0004-0000-1300-00000E000000}"/>
    <hyperlink ref="F191" r:id="rId16" xr:uid="{00000000-0004-0000-1300-00000F000000}"/>
    <hyperlink ref="F194" r:id="rId17" xr:uid="{00000000-0004-0000-1300-000010000000}"/>
    <hyperlink ref="F197" r:id="rId18" xr:uid="{00000000-0004-0000-1300-000011000000}"/>
    <hyperlink ref="F203" r:id="rId19" xr:uid="{00000000-0004-0000-1300-000012000000}"/>
    <hyperlink ref="F209" r:id="rId20" xr:uid="{00000000-0004-0000-1300-000013000000}"/>
    <hyperlink ref="F213" r:id="rId21" xr:uid="{00000000-0004-0000-1300-000014000000}"/>
    <hyperlink ref="F216" r:id="rId22" xr:uid="{00000000-0004-0000-1300-000015000000}"/>
    <hyperlink ref="F219" r:id="rId23" xr:uid="{00000000-0004-0000-1300-000016000000}"/>
    <hyperlink ref="F225" r:id="rId24" xr:uid="{00000000-0004-0000-1300-000017000000}"/>
    <hyperlink ref="F228" r:id="rId25" xr:uid="{00000000-0004-0000-13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203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144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1051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ROUND(J121,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ROUND((SUM(BE121:BE202)),  2)</f>
        <v>0</v>
      </c>
      <c r="I33" s="88">
        <v>0.21</v>
      </c>
      <c r="J33" s="87">
        <f>ROUND(((SUM(BE121:BE202))*I33),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ROUND((SUM(BF121:BF202)),  2)</f>
        <v>0</v>
      </c>
      <c r="I34" s="88">
        <v>0.12</v>
      </c>
      <c r="J34" s="87">
        <f>ROUND(((SUM(BF121:BF202))*I34),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ROUND((SUM(BG121:BG202)),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ROUND((SUM(BH121:BH202)),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ROUND((SUM(BI121:BI202)),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307 - Místnost č.307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J121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 x14ac:dyDescent="0.2">
      <c r="B99" s="100"/>
      <c r="D99" s="101" t="s">
        <v>203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 x14ac:dyDescent="0.2">
      <c r="B100" s="100"/>
      <c r="D100" s="101" t="s">
        <v>204</v>
      </c>
      <c r="E100" s="102"/>
      <c r="F100" s="102"/>
      <c r="G100" s="102"/>
      <c r="H100" s="102"/>
      <c r="I100" s="102"/>
      <c r="J100" s="103">
        <f>J144</f>
        <v>0</v>
      </c>
      <c r="L100" s="100"/>
    </row>
    <row r="101" spans="2:12" s="8" customFormat="1" ht="24.95" customHeight="1" x14ac:dyDescent="0.2">
      <c r="B101" s="100"/>
      <c r="D101" s="101" t="s">
        <v>206</v>
      </c>
      <c r="E101" s="102"/>
      <c r="F101" s="102"/>
      <c r="G101" s="102"/>
      <c r="H101" s="102"/>
      <c r="I101" s="102"/>
      <c r="J101" s="103">
        <f>J184</f>
        <v>0</v>
      </c>
      <c r="L101" s="100"/>
    </row>
    <row r="102" spans="2:12" s="1" customFormat="1" ht="21.75" customHeight="1" x14ac:dyDescent="0.2">
      <c r="B102" s="28"/>
      <c r="L102" s="28"/>
    </row>
    <row r="103" spans="2:12" s="1" customFormat="1" ht="6.95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 x14ac:dyDescent="0.2">
      <c r="B108" s="28"/>
      <c r="C108" s="17" t="s">
        <v>207</v>
      </c>
      <c r="L108" s="28"/>
    </row>
    <row r="109" spans="2:12" s="1" customFormat="1" ht="6.95" customHeight="1" x14ac:dyDescent="0.2">
      <c r="B109" s="28"/>
      <c r="L109" s="28"/>
    </row>
    <row r="110" spans="2:12" s="1" customFormat="1" ht="12" customHeight="1" x14ac:dyDescent="0.2">
      <c r="B110" s="28"/>
      <c r="C110" s="23" t="s">
        <v>16</v>
      </c>
      <c r="L110" s="28"/>
    </row>
    <row r="111" spans="2:12" s="1" customFormat="1" ht="26.25" customHeight="1" x14ac:dyDescent="0.2">
      <c r="B111" s="28"/>
      <c r="E111" s="206" t="str">
        <f>E7</f>
        <v>NÁŠLAPNÉ VRSTVY, AKUST. PODHLEDY, VÝMALBA A VÝMĚNA ZASKLENÍ MŠ A ZŠ.17.LISTOPADU</v>
      </c>
      <c r="F111" s="207"/>
      <c r="G111" s="207"/>
      <c r="H111" s="207"/>
      <c r="L111" s="28"/>
    </row>
    <row r="112" spans="2:12" s="1" customFormat="1" ht="12" customHeight="1" x14ac:dyDescent="0.2">
      <c r="B112" s="28"/>
      <c r="C112" s="23" t="s">
        <v>194</v>
      </c>
      <c r="L112" s="28"/>
    </row>
    <row r="113" spans="2:65" s="1" customFormat="1" ht="16.5" customHeight="1" x14ac:dyDescent="0.2">
      <c r="B113" s="28"/>
      <c r="E113" s="170" t="str">
        <f>E9</f>
        <v>307 - Místnost č.307</v>
      </c>
      <c r="F113" s="205"/>
      <c r="G113" s="205"/>
      <c r="H113" s="205"/>
      <c r="L113" s="28"/>
    </row>
    <row r="114" spans="2:65" s="1" customFormat="1" ht="6.95" customHeight="1" x14ac:dyDescent="0.2">
      <c r="B114" s="28"/>
      <c r="L114" s="28"/>
    </row>
    <row r="115" spans="2:65" s="1" customFormat="1" ht="12" customHeight="1" x14ac:dyDescent="0.2">
      <c r="B115" s="28"/>
      <c r="C115" s="23" t="s">
        <v>20</v>
      </c>
      <c r="F115" s="21" t="str">
        <f>F12</f>
        <v xml:space="preserve"> </v>
      </c>
      <c r="I115" s="23" t="s">
        <v>22</v>
      </c>
      <c r="J115" s="48" t="str">
        <f>IF(J12="","",J12)</f>
        <v>4. 4. 2025</v>
      </c>
      <c r="L115" s="28"/>
    </row>
    <row r="116" spans="2:65" s="1" customFormat="1" ht="6.95" customHeight="1" x14ac:dyDescent="0.2">
      <c r="B116" s="28"/>
      <c r="L116" s="28"/>
    </row>
    <row r="117" spans="2:65" s="1" customFormat="1" ht="15.2" customHeight="1" x14ac:dyDescent="0.2">
      <c r="B117" s="28"/>
      <c r="C117" s="23" t="s">
        <v>24</v>
      </c>
      <c r="F117" s="21" t="str">
        <f>E15</f>
        <v>Město Kopřivnice</v>
      </c>
      <c r="I117" s="23" t="s">
        <v>30</v>
      </c>
      <c r="J117" s="26" t="str">
        <f>E21</f>
        <v>Ing. Jan Stuchlík</v>
      </c>
      <c r="L117" s="28"/>
    </row>
    <row r="118" spans="2:65" s="1" customFormat="1" ht="15.2" customHeight="1" x14ac:dyDescent="0.2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>Ladislav Pekárek</v>
      </c>
      <c r="L118" s="28"/>
    </row>
    <row r="119" spans="2:65" s="1" customFormat="1" ht="10.35" customHeight="1" x14ac:dyDescent="0.2">
      <c r="B119" s="28"/>
      <c r="L119" s="28"/>
    </row>
    <row r="120" spans="2:65" s="9" customFormat="1" ht="29.25" customHeight="1" x14ac:dyDescent="0.2">
      <c r="B120" s="104"/>
      <c r="C120" s="105" t="s">
        <v>208</v>
      </c>
      <c r="D120" s="106" t="s">
        <v>62</v>
      </c>
      <c r="E120" s="106" t="s">
        <v>58</v>
      </c>
      <c r="F120" s="106" t="s">
        <v>59</v>
      </c>
      <c r="G120" s="106" t="s">
        <v>209</v>
      </c>
      <c r="H120" s="106" t="s">
        <v>210</v>
      </c>
      <c r="I120" s="106" t="s">
        <v>211</v>
      </c>
      <c r="J120" s="107" t="s">
        <v>198</v>
      </c>
      <c r="K120" s="108" t="s">
        <v>212</v>
      </c>
      <c r="L120" s="104"/>
      <c r="M120" s="55" t="s">
        <v>1</v>
      </c>
      <c r="N120" s="56" t="s">
        <v>41</v>
      </c>
      <c r="O120" s="56" t="s">
        <v>213</v>
      </c>
      <c r="P120" s="56" t="s">
        <v>214</v>
      </c>
      <c r="Q120" s="56" t="s">
        <v>215</v>
      </c>
      <c r="R120" s="56" t="s">
        <v>216</v>
      </c>
      <c r="S120" s="56" t="s">
        <v>217</v>
      </c>
      <c r="T120" s="57" t="s">
        <v>218</v>
      </c>
    </row>
    <row r="121" spans="2:65" s="1" customFormat="1" ht="22.9" customHeight="1" x14ac:dyDescent="0.25">
      <c r="B121" s="28"/>
      <c r="C121" s="60" t="s">
        <v>219</v>
      </c>
      <c r="J121" s="109">
        <f>BK121</f>
        <v>0</v>
      </c>
      <c r="L121" s="28"/>
      <c r="M121" s="58"/>
      <c r="N121" s="49"/>
      <c r="O121" s="49"/>
      <c r="P121" s="110">
        <f>P122+P126+P140+P144+P184</f>
        <v>0</v>
      </c>
      <c r="Q121" s="49"/>
      <c r="R121" s="110">
        <f>R122+R126+R140+R144+R184</f>
        <v>0.31283804000000004</v>
      </c>
      <c r="S121" s="49"/>
      <c r="T121" s="111">
        <f>T122+T126+T140+T144+T184</f>
        <v>8.1820600000000007E-2</v>
      </c>
      <c r="AT121" s="13" t="s">
        <v>76</v>
      </c>
      <c r="AU121" s="13" t="s">
        <v>200</v>
      </c>
      <c r="BK121" s="112">
        <f>BK122+BK126+BK140+BK144+BK184</f>
        <v>0</v>
      </c>
    </row>
    <row r="122" spans="2:65" s="10" customFormat="1" ht="25.9" customHeight="1" x14ac:dyDescent="0.2">
      <c r="B122" s="113"/>
      <c r="D122" s="114" t="s">
        <v>76</v>
      </c>
      <c r="E122" s="115" t="s">
        <v>220</v>
      </c>
      <c r="F122" s="115" t="s">
        <v>221</v>
      </c>
      <c r="I122" s="116"/>
      <c r="J122" s="117">
        <f>BK122</f>
        <v>0</v>
      </c>
      <c r="L122" s="113"/>
      <c r="M122" s="118"/>
      <c r="P122" s="119">
        <f>SUM(P123:P125)</f>
        <v>0</v>
      </c>
      <c r="R122" s="119">
        <f>SUM(R123:R125)</f>
        <v>7.176000000000001E-4</v>
      </c>
      <c r="T122" s="120">
        <f>SUM(T123:T125)</f>
        <v>0</v>
      </c>
      <c r="AR122" s="114" t="s">
        <v>85</v>
      </c>
      <c r="AT122" s="121" t="s">
        <v>76</v>
      </c>
      <c r="AU122" s="121" t="s">
        <v>77</v>
      </c>
      <c r="AY122" s="114" t="s">
        <v>222</v>
      </c>
      <c r="BK122" s="122">
        <f>SUM(BK123:BK125)</f>
        <v>0</v>
      </c>
    </row>
    <row r="123" spans="2:65" s="1" customFormat="1" ht="24.2" customHeight="1" x14ac:dyDescent="0.2">
      <c r="B123" s="123"/>
      <c r="C123" s="124" t="s">
        <v>85</v>
      </c>
      <c r="D123" s="124" t="s">
        <v>223</v>
      </c>
      <c r="E123" s="125" t="s">
        <v>224</v>
      </c>
      <c r="F123" s="126" t="s">
        <v>225</v>
      </c>
      <c r="G123" s="127" t="s">
        <v>226</v>
      </c>
      <c r="H123" s="128">
        <v>17.940000000000001</v>
      </c>
      <c r="I123" s="129"/>
      <c r="J123" s="130">
        <f>ROUND(I123*H123,2)</f>
        <v>0</v>
      </c>
      <c r="K123" s="131"/>
      <c r="L123" s="28"/>
      <c r="M123" s="132" t="s">
        <v>1</v>
      </c>
      <c r="N123" s="133" t="s">
        <v>42</v>
      </c>
      <c r="P123" s="134">
        <f>O123*H123</f>
        <v>0</v>
      </c>
      <c r="Q123" s="134">
        <v>4.0000000000000003E-5</v>
      </c>
      <c r="R123" s="134">
        <f>Q123*H123</f>
        <v>7.176000000000001E-4</v>
      </c>
      <c r="S123" s="134">
        <v>0</v>
      </c>
      <c r="T123" s="135">
        <f>S123*H123</f>
        <v>0</v>
      </c>
      <c r="AR123" s="136" t="s">
        <v>227</v>
      </c>
      <c r="AT123" s="136" t="s">
        <v>223</v>
      </c>
      <c r="AU123" s="136" t="s">
        <v>85</v>
      </c>
      <c r="AY123" s="13" t="s">
        <v>222</v>
      </c>
      <c r="BE123" s="137">
        <f>IF(N123="základní",J123,0)</f>
        <v>0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13" t="s">
        <v>85</v>
      </c>
      <c r="BK123" s="137">
        <f>ROUND(I123*H123,2)</f>
        <v>0</v>
      </c>
      <c r="BL123" s="13" t="s">
        <v>227</v>
      </c>
      <c r="BM123" s="136" t="s">
        <v>1052</v>
      </c>
    </row>
    <row r="124" spans="2:65" s="1" customFormat="1" ht="19.5" x14ac:dyDescent="0.2">
      <c r="B124" s="28"/>
      <c r="D124" s="138" t="s">
        <v>229</v>
      </c>
      <c r="F124" s="139" t="s">
        <v>230</v>
      </c>
      <c r="I124" s="140"/>
      <c r="L124" s="28"/>
      <c r="M124" s="141"/>
      <c r="T124" s="52"/>
      <c r="AT124" s="13" t="s">
        <v>229</v>
      </c>
      <c r="AU124" s="13" t="s">
        <v>85</v>
      </c>
    </row>
    <row r="125" spans="2:65" s="1" customFormat="1" x14ac:dyDescent="0.2">
      <c r="B125" s="28"/>
      <c r="D125" s="142" t="s">
        <v>231</v>
      </c>
      <c r="F125" s="143" t="s">
        <v>232</v>
      </c>
      <c r="I125" s="140"/>
      <c r="L125" s="28"/>
      <c r="M125" s="141"/>
      <c r="T125" s="52"/>
      <c r="AT125" s="13" t="s">
        <v>231</v>
      </c>
      <c r="AU125" s="13" t="s">
        <v>85</v>
      </c>
    </row>
    <row r="126" spans="2:65" s="10" customFormat="1" ht="25.9" customHeight="1" x14ac:dyDescent="0.2">
      <c r="B126" s="113"/>
      <c r="D126" s="114" t="s">
        <v>76</v>
      </c>
      <c r="E126" s="115" t="s">
        <v>233</v>
      </c>
      <c r="F126" s="115" t="s">
        <v>234</v>
      </c>
      <c r="I126" s="116"/>
      <c r="J126" s="117">
        <f>BK126</f>
        <v>0</v>
      </c>
      <c r="L126" s="113"/>
      <c r="M126" s="118"/>
      <c r="P126" s="119">
        <f>SUM(P127:P139)</f>
        <v>0</v>
      </c>
      <c r="R126" s="119">
        <f>SUM(R127:R139)</f>
        <v>0</v>
      </c>
      <c r="T126" s="120">
        <f>SUM(T127:T139)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SUM(BK127:BK139)</f>
        <v>0</v>
      </c>
    </row>
    <row r="127" spans="2:65" s="1" customFormat="1" ht="24.2" customHeight="1" x14ac:dyDescent="0.2">
      <c r="B127" s="123"/>
      <c r="C127" s="124" t="s">
        <v>87</v>
      </c>
      <c r="D127" s="124" t="s">
        <v>223</v>
      </c>
      <c r="E127" s="125" t="s">
        <v>235</v>
      </c>
      <c r="F127" s="126" t="s">
        <v>236</v>
      </c>
      <c r="G127" s="127" t="s">
        <v>237</v>
      </c>
      <c r="H127" s="128">
        <v>8.2000000000000003E-2</v>
      </c>
      <c r="I127" s="129"/>
      <c r="J127" s="130">
        <f>ROUND(I127*H127,2)</f>
        <v>0</v>
      </c>
      <c r="K127" s="131"/>
      <c r="L127" s="28"/>
      <c r="M127" s="132" t="s">
        <v>1</v>
      </c>
      <c r="N127" s="133" t="s">
        <v>42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227</v>
      </c>
      <c r="AT127" s="136" t="s">
        <v>223</v>
      </c>
      <c r="AU127" s="136" t="s">
        <v>85</v>
      </c>
      <c r="AY127" s="13" t="s">
        <v>222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85</v>
      </c>
      <c r="BK127" s="137">
        <f>ROUND(I127*H127,2)</f>
        <v>0</v>
      </c>
      <c r="BL127" s="13" t="s">
        <v>227</v>
      </c>
      <c r="BM127" s="136" t="s">
        <v>672</v>
      </c>
    </row>
    <row r="128" spans="2:65" s="1" customFormat="1" ht="19.5" x14ac:dyDescent="0.2">
      <c r="B128" s="28"/>
      <c r="D128" s="138" t="s">
        <v>229</v>
      </c>
      <c r="F128" s="139" t="s">
        <v>239</v>
      </c>
      <c r="I128" s="140"/>
      <c r="L128" s="28"/>
      <c r="M128" s="141"/>
      <c r="T128" s="52"/>
      <c r="AT128" s="13" t="s">
        <v>229</v>
      </c>
      <c r="AU128" s="13" t="s">
        <v>85</v>
      </c>
    </row>
    <row r="129" spans="2:65" s="1" customFormat="1" x14ac:dyDescent="0.2">
      <c r="B129" s="28"/>
      <c r="D129" s="142" t="s">
        <v>231</v>
      </c>
      <c r="F129" s="143" t="s">
        <v>460</v>
      </c>
      <c r="I129" s="140"/>
      <c r="L129" s="28"/>
      <c r="M129" s="141"/>
      <c r="T129" s="52"/>
      <c r="AT129" s="13" t="s">
        <v>231</v>
      </c>
      <c r="AU129" s="13" t="s">
        <v>85</v>
      </c>
    </row>
    <row r="130" spans="2:65" s="1" customFormat="1" ht="24.2" customHeight="1" x14ac:dyDescent="0.2">
      <c r="B130" s="123"/>
      <c r="C130" s="124" t="s">
        <v>241</v>
      </c>
      <c r="D130" s="124" t="s">
        <v>223</v>
      </c>
      <c r="E130" s="125" t="s">
        <v>242</v>
      </c>
      <c r="F130" s="126" t="s">
        <v>243</v>
      </c>
      <c r="G130" s="127" t="s">
        <v>237</v>
      </c>
      <c r="H130" s="128">
        <v>8.2000000000000003E-2</v>
      </c>
      <c r="I130" s="129"/>
      <c r="J130" s="130">
        <f>ROUND(I130*H130,2)</f>
        <v>0</v>
      </c>
      <c r="K130" s="131"/>
      <c r="L130" s="28"/>
      <c r="M130" s="132" t="s">
        <v>1</v>
      </c>
      <c r="N130" s="133" t="s">
        <v>42</v>
      </c>
      <c r="P130" s="134">
        <f>O130*H130</f>
        <v>0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227</v>
      </c>
      <c r="AT130" s="136" t="s">
        <v>223</v>
      </c>
      <c r="AU130" s="136" t="s">
        <v>85</v>
      </c>
      <c r="AY130" s="13" t="s">
        <v>222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85</v>
      </c>
      <c r="BK130" s="137">
        <f>ROUND(I130*H130,2)</f>
        <v>0</v>
      </c>
      <c r="BL130" s="13" t="s">
        <v>227</v>
      </c>
      <c r="BM130" s="136" t="s">
        <v>673</v>
      </c>
    </row>
    <row r="131" spans="2:65" s="1" customFormat="1" ht="19.5" x14ac:dyDescent="0.2">
      <c r="B131" s="28"/>
      <c r="D131" s="138" t="s">
        <v>229</v>
      </c>
      <c r="F131" s="139" t="s">
        <v>245</v>
      </c>
      <c r="I131" s="140"/>
      <c r="L131" s="28"/>
      <c r="M131" s="141"/>
      <c r="T131" s="52"/>
      <c r="AT131" s="13" t="s">
        <v>229</v>
      </c>
      <c r="AU131" s="13" t="s">
        <v>85</v>
      </c>
    </row>
    <row r="132" spans="2:65" s="1" customFormat="1" x14ac:dyDescent="0.2">
      <c r="B132" s="28"/>
      <c r="D132" s="142" t="s">
        <v>231</v>
      </c>
      <c r="F132" s="143" t="s">
        <v>462</v>
      </c>
      <c r="I132" s="140"/>
      <c r="L132" s="28"/>
      <c r="M132" s="141"/>
      <c r="T132" s="52"/>
      <c r="AT132" s="13" t="s">
        <v>231</v>
      </c>
      <c r="AU132" s="13" t="s">
        <v>85</v>
      </c>
    </row>
    <row r="133" spans="2:65" s="1" customFormat="1" ht="24.2" customHeight="1" x14ac:dyDescent="0.2">
      <c r="B133" s="123"/>
      <c r="C133" s="124" t="s">
        <v>227</v>
      </c>
      <c r="D133" s="124" t="s">
        <v>223</v>
      </c>
      <c r="E133" s="125" t="s">
        <v>247</v>
      </c>
      <c r="F133" s="126" t="s">
        <v>248</v>
      </c>
      <c r="G133" s="127" t="s">
        <v>237</v>
      </c>
      <c r="H133" s="128">
        <v>1.1479999999999999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674</v>
      </c>
    </row>
    <row r="134" spans="2:65" s="1" customFormat="1" ht="29.25" x14ac:dyDescent="0.2">
      <c r="B134" s="28"/>
      <c r="D134" s="138" t="s">
        <v>229</v>
      </c>
      <c r="F134" s="139" t="s">
        <v>250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464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1" customFormat="1" x14ac:dyDescent="0.2">
      <c r="B136" s="144"/>
      <c r="D136" s="138" t="s">
        <v>252</v>
      </c>
      <c r="F136" s="145" t="s">
        <v>675</v>
      </c>
      <c r="H136" s="146">
        <v>1.1479999999999999</v>
      </c>
      <c r="I136" s="147"/>
      <c r="L136" s="144"/>
      <c r="M136" s="148"/>
      <c r="T136" s="149"/>
      <c r="AT136" s="150" t="s">
        <v>252</v>
      </c>
      <c r="AU136" s="150" t="s">
        <v>85</v>
      </c>
      <c r="AV136" s="11" t="s">
        <v>87</v>
      </c>
      <c r="AW136" s="11" t="s">
        <v>3</v>
      </c>
      <c r="AX136" s="11" t="s">
        <v>85</v>
      </c>
      <c r="AY136" s="150" t="s">
        <v>222</v>
      </c>
    </row>
    <row r="137" spans="2:65" s="1" customFormat="1" ht="37.9" customHeight="1" x14ac:dyDescent="0.2">
      <c r="B137" s="123"/>
      <c r="C137" s="124" t="s">
        <v>254</v>
      </c>
      <c r="D137" s="124" t="s">
        <v>223</v>
      </c>
      <c r="E137" s="125" t="s">
        <v>255</v>
      </c>
      <c r="F137" s="126" t="s">
        <v>256</v>
      </c>
      <c r="G137" s="127" t="s">
        <v>237</v>
      </c>
      <c r="H137" s="128">
        <v>8.2000000000000003E-2</v>
      </c>
      <c r="I137" s="129"/>
      <c r="J137" s="130">
        <f>ROUND(I137*H137,2)</f>
        <v>0</v>
      </c>
      <c r="K137" s="131"/>
      <c r="L137" s="28"/>
      <c r="M137" s="132" t="s">
        <v>1</v>
      </c>
      <c r="N137" s="133" t="s">
        <v>42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227</v>
      </c>
      <c r="AT137" s="136" t="s">
        <v>223</v>
      </c>
      <c r="AU137" s="136" t="s">
        <v>85</v>
      </c>
      <c r="AY137" s="13" t="s">
        <v>222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3" t="s">
        <v>85</v>
      </c>
      <c r="BK137" s="137">
        <f>ROUND(I137*H137,2)</f>
        <v>0</v>
      </c>
      <c r="BL137" s="13" t="s">
        <v>227</v>
      </c>
      <c r="BM137" s="136" t="s">
        <v>676</v>
      </c>
    </row>
    <row r="138" spans="2:65" s="1" customFormat="1" ht="29.25" x14ac:dyDescent="0.2">
      <c r="B138" s="28"/>
      <c r="D138" s="138" t="s">
        <v>229</v>
      </c>
      <c r="F138" s="139" t="s">
        <v>258</v>
      </c>
      <c r="I138" s="140"/>
      <c r="L138" s="28"/>
      <c r="M138" s="141"/>
      <c r="T138" s="52"/>
      <c r="AT138" s="13" t="s">
        <v>229</v>
      </c>
      <c r="AU138" s="13" t="s">
        <v>85</v>
      </c>
    </row>
    <row r="139" spans="2:65" s="1" customFormat="1" x14ac:dyDescent="0.2">
      <c r="B139" s="28"/>
      <c r="D139" s="142" t="s">
        <v>231</v>
      </c>
      <c r="F139" s="143" t="s">
        <v>467</v>
      </c>
      <c r="I139" s="140"/>
      <c r="L139" s="28"/>
      <c r="M139" s="141"/>
      <c r="T139" s="52"/>
      <c r="AT139" s="13" t="s">
        <v>231</v>
      </c>
      <c r="AU139" s="13" t="s">
        <v>85</v>
      </c>
    </row>
    <row r="140" spans="2:65" s="10" customFormat="1" ht="25.9" customHeight="1" x14ac:dyDescent="0.2">
      <c r="B140" s="113"/>
      <c r="D140" s="114" t="s">
        <v>76</v>
      </c>
      <c r="E140" s="115" t="s">
        <v>260</v>
      </c>
      <c r="F140" s="115" t="s">
        <v>261</v>
      </c>
      <c r="I140" s="116"/>
      <c r="J140" s="117">
        <f>BK140</f>
        <v>0</v>
      </c>
      <c r="L140" s="113"/>
      <c r="M140" s="118"/>
      <c r="P140" s="119">
        <f>SUM(P141:P143)</f>
        <v>0</v>
      </c>
      <c r="R140" s="119">
        <f>SUM(R141:R143)</f>
        <v>0</v>
      </c>
      <c r="T140" s="120">
        <f>SUM(T141:T143)</f>
        <v>1E-3</v>
      </c>
      <c r="AR140" s="114" t="s">
        <v>87</v>
      </c>
      <c r="AT140" s="121" t="s">
        <v>76</v>
      </c>
      <c r="AU140" s="121" t="s">
        <v>77</v>
      </c>
      <c r="AY140" s="114" t="s">
        <v>222</v>
      </c>
      <c r="BK140" s="122">
        <f>SUM(BK141:BK143)</f>
        <v>0</v>
      </c>
    </row>
    <row r="141" spans="2:65" s="1" customFormat="1" ht="16.5" customHeight="1" x14ac:dyDescent="0.2">
      <c r="B141" s="123"/>
      <c r="C141" s="124" t="s">
        <v>262</v>
      </c>
      <c r="D141" s="124" t="s">
        <v>223</v>
      </c>
      <c r="E141" s="125" t="s">
        <v>263</v>
      </c>
      <c r="F141" s="126" t="s">
        <v>264</v>
      </c>
      <c r="G141" s="127" t="s">
        <v>265</v>
      </c>
      <c r="H141" s="128">
        <v>1</v>
      </c>
      <c r="I141" s="129"/>
      <c r="J141" s="130">
        <f>ROUND(I141*H141,2)</f>
        <v>0</v>
      </c>
      <c r="K141" s="131"/>
      <c r="L141" s="28"/>
      <c r="M141" s="132" t="s">
        <v>1</v>
      </c>
      <c r="N141" s="133" t="s">
        <v>42</v>
      </c>
      <c r="P141" s="134">
        <f>O141*H141</f>
        <v>0</v>
      </c>
      <c r="Q141" s="134">
        <v>0</v>
      </c>
      <c r="R141" s="134">
        <f>Q141*H141</f>
        <v>0</v>
      </c>
      <c r="S141" s="134">
        <v>1E-3</v>
      </c>
      <c r="T141" s="135">
        <f>S141*H141</f>
        <v>1E-3</v>
      </c>
      <c r="AR141" s="136" t="s">
        <v>266</v>
      </c>
      <c r="AT141" s="136" t="s">
        <v>223</v>
      </c>
      <c r="AU141" s="136" t="s">
        <v>85</v>
      </c>
      <c r="AY141" s="13" t="s">
        <v>222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85</v>
      </c>
      <c r="BK141" s="137">
        <f>ROUND(I141*H141,2)</f>
        <v>0</v>
      </c>
      <c r="BL141" s="13" t="s">
        <v>266</v>
      </c>
      <c r="BM141" s="136" t="s">
        <v>677</v>
      </c>
    </row>
    <row r="142" spans="2:65" s="1" customFormat="1" ht="19.5" x14ac:dyDescent="0.2">
      <c r="B142" s="28"/>
      <c r="D142" s="138" t="s">
        <v>229</v>
      </c>
      <c r="F142" s="139" t="s">
        <v>268</v>
      </c>
      <c r="I142" s="140"/>
      <c r="L142" s="28"/>
      <c r="M142" s="141"/>
      <c r="T142" s="52"/>
      <c r="AT142" s="13" t="s">
        <v>229</v>
      </c>
      <c r="AU142" s="13" t="s">
        <v>85</v>
      </c>
    </row>
    <row r="143" spans="2:65" s="1" customFormat="1" x14ac:dyDescent="0.2">
      <c r="B143" s="28"/>
      <c r="D143" s="142" t="s">
        <v>231</v>
      </c>
      <c r="F143" s="143" t="s">
        <v>500</v>
      </c>
      <c r="I143" s="140"/>
      <c r="L143" s="28"/>
      <c r="M143" s="141"/>
      <c r="T143" s="52"/>
      <c r="AT143" s="13" t="s">
        <v>231</v>
      </c>
      <c r="AU143" s="13" t="s">
        <v>85</v>
      </c>
    </row>
    <row r="144" spans="2:65" s="10" customFormat="1" ht="25.9" customHeight="1" x14ac:dyDescent="0.2">
      <c r="B144" s="113"/>
      <c r="D144" s="114" t="s">
        <v>76</v>
      </c>
      <c r="E144" s="115" t="s">
        <v>317</v>
      </c>
      <c r="F144" s="115" t="s">
        <v>318</v>
      </c>
      <c r="I144" s="116"/>
      <c r="J144" s="117">
        <f>BK144</f>
        <v>0</v>
      </c>
      <c r="L144" s="113"/>
      <c r="M144" s="118"/>
      <c r="P144" s="119">
        <f>SUM(P145:P183)</f>
        <v>0</v>
      </c>
      <c r="R144" s="119">
        <f>SUM(R145:R183)</f>
        <v>0.19495274000000001</v>
      </c>
      <c r="T144" s="120">
        <f>SUM(T145:T183)</f>
        <v>5.9004000000000008E-2</v>
      </c>
      <c r="AR144" s="114" t="s">
        <v>87</v>
      </c>
      <c r="AT144" s="121" t="s">
        <v>76</v>
      </c>
      <c r="AU144" s="121" t="s">
        <v>77</v>
      </c>
      <c r="AY144" s="114" t="s">
        <v>222</v>
      </c>
      <c r="BK144" s="122">
        <f>SUM(BK145:BK183)</f>
        <v>0</v>
      </c>
    </row>
    <row r="145" spans="2:65" s="1" customFormat="1" ht="24.2" customHeight="1" x14ac:dyDescent="0.2">
      <c r="B145" s="123"/>
      <c r="C145" s="124" t="s">
        <v>270</v>
      </c>
      <c r="D145" s="124" t="s">
        <v>223</v>
      </c>
      <c r="E145" s="125" t="s">
        <v>319</v>
      </c>
      <c r="F145" s="126" t="s">
        <v>320</v>
      </c>
      <c r="G145" s="127" t="s">
        <v>226</v>
      </c>
      <c r="H145" s="128">
        <v>17.940000000000001</v>
      </c>
      <c r="I145" s="129"/>
      <c r="J145" s="130">
        <f>ROUND(I145*H145,2)</f>
        <v>0</v>
      </c>
      <c r="K145" s="131"/>
      <c r="L145" s="28"/>
      <c r="M145" s="132" t="s">
        <v>1</v>
      </c>
      <c r="N145" s="133" t="s">
        <v>42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266</v>
      </c>
      <c r="AT145" s="136" t="s">
        <v>223</v>
      </c>
      <c r="AU145" s="136" t="s">
        <v>85</v>
      </c>
      <c r="AY145" s="13" t="s">
        <v>222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3" t="s">
        <v>85</v>
      </c>
      <c r="BK145" s="137">
        <f>ROUND(I145*H145,2)</f>
        <v>0</v>
      </c>
      <c r="BL145" s="13" t="s">
        <v>266</v>
      </c>
      <c r="BM145" s="136" t="s">
        <v>678</v>
      </c>
    </row>
    <row r="146" spans="2:65" s="1" customFormat="1" ht="19.5" x14ac:dyDescent="0.2">
      <c r="B146" s="28"/>
      <c r="D146" s="138" t="s">
        <v>229</v>
      </c>
      <c r="F146" s="139" t="s">
        <v>322</v>
      </c>
      <c r="I146" s="140"/>
      <c r="L146" s="28"/>
      <c r="M146" s="141"/>
      <c r="T146" s="52"/>
      <c r="AT146" s="13" t="s">
        <v>229</v>
      </c>
      <c r="AU146" s="13" t="s">
        <v>85</v>
      </c>
    </row>
    <row r="147" spans="2:65" s="1" customFormat="1" x14ac:dyDescent="0.2">
      <c r="B147" s="28"/>
      <c r="D147" s="142" t="s">
        <v>231</v>
      </c>
      <c r="F147" s="143" t="s">
        <v>502</v>
      </c>
      <c r="I147" s="140"/>
      <c r="L147" s="28"/>
      <c r="M147" s="141"/>
      <c r="T147" s="52"/>
      <c r="AT147" s="13" t="s">
        <v>231</v>
      </c>
      <c r="AU147" s="13" t="s">
        <v>85</v>
      </c>
    </row>
    <row r="148" spans="2:65" s="1" customFormat="1" ht="24.2" customHeight="1" x14ac:dyDescent="0.2">
      <c r="B148" s="123"/>
      <c r="C148" s="124" t="s">
        <v>276</v>
      </c>
      <c r="D148" s="124" t="s">
        <v>223</v>
      </c>
      <c r="E148" s="125" t="s">
        <v>325</v>
      </c>
      <c r="F148" s="126" t="s">
        <v>326</v>
      </c>
      <c r="G148" s="127" t="s">
        <v>226</v>
      </c>
      <c r="H148" s="128">
        <v>17.940000000000001</v>
      </c>
      <c r="I148" s="129"/>
      <c r="J148" s="130">
        <f>ROUND(I148*H148,2)</f>
        <v>0</v>
      </c>
      <c r="K148" s="131"/>
      <c r="L148" s="28"/>
      <c r="M148" s="132" t="s">
        <v>1</v>
      </c>
      <c r="N148" s="133" t="s">
        <v>42</v>
      </c>
      <c r="P148" s="134">
        <f>O148*H148</f>
        <v>0</v>
      </c>
      <c r="Q148" s="134">
        <v>3.0000000000000001E-5</v>
      </c>
      <c r="R148" s="134">
        <f>Q148*H148</f>
        <v>5.3820000000000007E-4</v>
      </c>
      <c r="S148" s="134">
        <v>0</v>
      </c>
      <c r="T148" s="135">
        <f>S148*H148</f>
        <v>0</v>
      </c>
      <c r="AR148" s="136" t="s">
        <v>266</v>
      </c>
      <c r="AT148" s="136" t="s">
        <v>223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266</v>
      </c>
      <c r="BM148" s="136" t="s">
        <v>679</v>
      </c>
    </row>
    <row r="149" spans="2:65" s="1" customFormat="1" ht="19.5" x14ac:dyDescent="0.2">
      <c r="B149" s="28"/>
      <c r="D149" s="138" t="s">
        <v>229</v>
      </c>
      <c r="F149" s="139" t="s">
        <v>328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x14ac:dyDescent="0.2">
      <c r="B150" s="28"/>
      <c r="D150" s="142" t="s">
        <v>231</v>
      </c>
      <c r="F150" s="143" t="s">
        <v>504</v>
      </c>
      <c r="I150" s="140"/>
      <c r="L150" s="28"/>
      <c r="M150" s="141"/>
      <c r="T150" s="52"/>
      <c r="AT150" s="13" t="s">
        <v>231</v>
      </c>
      <c r="AU150" s="13" t="s">
        <v>85</v>
      </c>
    </row>
    <row r="151" spans="2:65" s="1" customFormat="1" ht="33" customHeight="1" x14ac:dyDescent="0.2">
      <c r="B151" s="123"/>
      <c r="C151" s="124" t="s">
        <v>220</v>
      </c>
      <c r="D151" s="124" t="s">
        <v>223</v>
      </c>
      <c r="E151" s="125" t="s">
        <v>331</v>
      </c>
      <c r="F151" s="126" t="s">
        <v>332</v>
      </c>
      <c r="G151" s="127" t="s">
        <v>226</v>
      </c>
      <c r="H151" s="128">
        <v>17.940000000000001</v>
      </c>
      <c r="I151" s="129"/>
      <c r="J151" s="130">
        <f>ROUND(I151*H151,2)</f>
        <v>0</v>
      </c>
      <c r="K151" s="131"/>
      <c r="L151" s="28"/>
      <c r="M151" s="132" t="s">
        <v>1</v>
      </c>
      <c r="N151" s="133" t="s">
        <v>42</v>
      </c>
      <c r="P151" s="134">
        <f>O151*H151</f>
        <v>0</v>
      </c>
      <c r="Q151" s="134">
        <v>7.5799999999999999E-3</v>
      </c>
      <c r="R151" s="134">
        <f>Q151*H151</f>
        <v>0.1359852</v>
      </c>
      <c r="S151" s="134">
        <v>0</v>
      </c>
      <c r="T151" s="135">
        <f>S151*H151</f>
        <v>0</v>
      </c>
      <c r="AR151" s="136" t="s">
        <v>266</v>
      </c>
      <c r="AT151" s="136" t="s">
        <v>223</v>
      </c>
      <c r="AU151" s="136" t="s">
        <v>85</v>
      </c>
      <c r="AY151" s="13" t="s">
        <v>222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3" t="s">
        <v>85</v>
      </c>
      <c r="BK151" s="137">
        <f>ROUND(I151*H151,2)</f>
        <v>0</v>
      </c>
      <c r="BL151" s="13" t="s">
        <v>266</v>
      </c>
      <c r="BM151" s="136" t="s">
        <v>680</v>
      </c>
    </row>
    <row r="152" spans="2:65" s="1" customFormat="1" ht="29.25" x14ac:dyDescent="0.2">
      <c r="B152" s="28"/>
      <c r="D152" s="138" t="s">
        <v>229</v>
      </c>
      <c r="F152" s="139" t="s">
        <v>334</v>
      </c>
      <c r="I152" s="140"/>
      <c r="L152" s="28"/>
      <c r="M152" s="141"/>
      <c r="T152" s="52"/>
      <c r="AT152" s="13" t="s">
        <v>229</v>
      </c>
      <c r="AU152" s="13" t="s">
        <v>85</v>
      </c>
    </row>
    <row r="153" spans="2:65" s="1" customFormat="1" x14ac:dyDescent="0.2">
      <c r="B153" s="28"/>
      <c r="D153" s="142" t="s">
        <v>231</v>
      </c>
      <c r="F153" s="143" t="s">
        <v>506</v>
      </c>
      <c r="I153" s="140"/>
      <c r="L153" s="28"/>
      <c r="M153" s="141"/>
      <c r="T153" s="52"/>
      <c r="AT153" s="13" t="s">
        <v>231</v>
      </c>
      <c r="AU153" s="13" t="s">
        <v>85</v>
      </c>
    </row>
    <row r="154" spans="2:65" s="1" customFormat="1" ht="24.2" customHeight="1" x14ac:dyDescent="0.2">
      <c r="B154" s="123"/>
      <c r="C154" s="124" t="s">
        <v>287</v>
      </c>
      <c r="D154" s="124" t="s">
        <v>223</v>
      </c>
      <c r="E154" s="125" t="s">
        <v>337</v>
      </c>
      <c r="F154" s="126" t="s">
        <v>338</v>
      </c>
      <c r="G154" s="127" t="s">
        <v>226</v>
      </c>
      <c r="H154" s="128">
        <v>17.940000000000001</v>
      </c>
      <c r="I154" s="129"/>
      <c r="J154" s="130">
        <f>ROUND(I154*H154,2)</f>
        <v>0</v>
      </c>
      <c r="K154" s="131"/>
      <c r="L154" s="28"/>
      <c r="M154" s="132" t="s">
        <v>1</v>
      </c>
      <c r="N154" s="133" t="s">
        <v>42</v>
      </c>
      <c r="P154" s="134">
        <f>O154*H154</f>
        <v>0</v>
      </c>
      <c r="Q154" s="134">
        <v>0</v>
      </c>
      <c r="R154" s="134">
        <f>Q154*H154</f>
        <v>0</v>
      </c>
      <c r="S154" s="134">
        <v>3.0000000000000001E-3</v>
      </c>
      <c r="T154" s="135">
        <f>S154*H154</f>
        <v>5.3820000000000007E-2</v>
      </c>
      <c r="AR154" s="136" t="s">
        <v>266</v>
      </c>
      <c r="AT154" s="136" t="s">
        <v>223</v>
      </c>
      <c r="AU154" s="136" t="s">
        <v>85</v>
      </c>
      <c r="AY154" s="13" t="s">
        <v>222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13" t="s">
        <v>85</v>
      </c>
      <c r="BK154" s="137">
        <f>ROUND(I154*H154,2)</f>
        <v>0</v>
      </c>
      <c r="BL154" s="13" t="s">
        <v>266</v>
      </c>
      <c r="BM154" s="136" t="s">
        <v>681</v>
      </c>
    </row>
    <row r="155" spans="2:65" s="1" customFormat="1" x14ac:dyDescent="0.2">
      <c r="B155" s="28"/>
      <c r="D155" s="138" t="s">
        <v>229</v>
      </c>
      <c r="F155" s="139" t="s">
        <v>340</v>
      </c>
      <c r="I155" s="140"/>
      <c r="L155" s="28"/>
      <c r="M155" s="141"/>
      <c r="T155" s="52"/>
      <c r="AT155" s="13" t="s">
        <v>229</v>
      </c>
      <c r="AU155" s="13" t="s">
        <v>85</v>
      </c>
    </row>
    <row r="156" spans="2:65" s="1" customFormat="1" x14ac:dyDescent="0.2">
      <c r="B156" s="28"/>
      <c r="D156" s="142" t="s">
        <v>231</v>
      </c>
      <c r="F156" s="143" t="s">
        <v>508</v>
      </c>
      <c r="I156" s="140"/>
      <c r="L156" s="28"/>
      <c r="M156" s="141"/>
      <c r="T156" s="52"/>
      <c r="AT156" s="13" t="s">
        <v>231</v>
      </c>
      <c r="AU156" s="13" t="s">
        <v>85</v>
      </c>
    </row>
    <row r="157" spans="2:65" s="1" customFormat="1" ht="16.5" customHeight="1" x14ac:dyDescent="0.2">
      <c r="B157" s="123"/>
      <c r="C157" s="124" t="s">
        <v>291</v>
      </c>
      <c r="D157" s="124" t="s">
        <v>223</v>
      </c>
      <c r="E157" s="125" t="s">
        <v>343</v>
      </c>
      <c r="F157" s="126" t="s">
        <v>344</v>
      </c>
      <c r="G157" s="127" t="s">
        <v>226</v>
      </c>
      <c r="H157" s="128">
        <v>17.940000000000001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2.9999999999999997E-4</v>
      </c>
      <c r="R157" s="134">
        <f>Q157*H157</f>
        <v>5.3819999999999996E-3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682</v>
      </c>
    </row>
    <row r="158" spans="2:65" s="1" customFormat="1" x14ac:dyDescent="0.2">
      <c r="B158" s="28"/>
      <c r="D158" s="138" t="s">
        <v>229</v>
      </c>
      <c r="F158" s="139" t="s">
        <v>346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510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49.15" customHeight="1" x14ac:dyDescent="0.2">
      <c r="B160" s="123"/>
      <c r="C160" s="151" t="s">
        <v>8</v>
      </c>
      <c r="D160" s="151" t="s">
        <v>277</v>
      </c>
      <c r="E160" s="152" t="s">
        <v>348</v>
      </c>
      <c r="F160" s="153" t="s">
        <v>349</v>
      </c>
      <c r="G160" s="154" t="s">
        <v>226</v>
      </c>
      <c r="H160" s="155">
        <v>19.734000000000002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2.5999999999999999E-3</v>
      </c>
      <c r="R160" s="134">
        <f>Q160*H160</f>
        <v>5.1308400000000004E-2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683</v>
      </c>
    </row>
    <row r="161" spans="2:65" s="1" customFormat="1" ht="29.25" x14ac:dyDescent="0.2">
      <c r="B161" s="28"/>
      <c r="D161" s="138" t="s">
        <v>229</v>
      </c>
      <c r="F161" s="139" t="s">
        <v>349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1" customFormat="1" x14ac:dyDescent="0.2">
      <c r="B162" s="144"/>
      <c r="D162" s="138" t="s">
        <v>252</v>
      </c>
      <c r="F162" s="145" t="s">
        <v>684</v>
      </c>
      <c r="H162" s="146">
        <v>19.734000000000002</v>
      </c>
      <c r="I162" s="147"/>
      <c r="L162" s="144"/>
      <c r="M162" s="148"/>
      <c r="T162" s="149"/>
      <c r="AT162" s="150" t="s">
        <v>252</v>
      </c>
      <c r="AU162" s="150" t="s">
        <v>85</v>
      </c>
      <c r="AV162" s="11" t="s">
        <v>87</v>
      </c>
      <c r="AW162" s="11" t="s">
        <v>3</v>
      </c>
      <c r="AX162" s="11" t="s">
        <v>85</v>
      </c>
      <c r="AY162" s="150" t="s">
        <v>222</v>
      </c>
    </row>
    <row r="163" spans="2:65" s="1" customFormat="1" ht="24.2" customHeight="1" x14ac:dyDescent="0.2">
      <c r="B163" s="123"/>
      <c r="C163" s="124" t="s">
        <v>300</v>
      </c>
      <c r="D163" s="124" t="s">
        <v>223</v>
      </c>
      <c r="E163" s="125" t="s">
        <v>353</v>
      </c>
      <c r="F163" s="126" t="s">
        <v>354</v>
      </c>
      <c r="G163" s="127" t="s">
        <v>355</v>
      </c>
      <c r="H163" s="128">
        <v>18</v>
      </c>
      <c r="I163" s="129"/>
      <c r="J163" s="130">
        <f>ROUND(I163*H163,2)</f>
        <v>0</v>
      </c>
      <c r="K163" s="131"/>
      <c r="L163" s="28"/>
      <c r="M163" s="132" t="s">
        <v>1</v>
      </c>
      <c r="N163" s="133" t="s">
        <v>42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266</v>
      </c>
      <c r="AT163" s="136" t="s">
        <v>223</v>
      </c>
      <c r="AU163" s="136" t="s">
        <v>85</v>
      </c>
      <c r="AY163" s="13" t="s">
        <v>222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3" t="s">
        <v>85</v>
      </c>
      <c r="BK163" s="137">
        <f>ROUND(I163*H163,2)</f>
        <v>0</v>
      </c>
      <c r="BL163" s="13" t="s">
        <v>266</v>
      </c>
      <c r="BM163" s="136" t="s">
        <v>1053</v>
      </c>
    </row>
    <row r="164" spans="2:65" s="1" customFormat="1" x14ac:dyDescent="0.2">
      <c r="B164" s="28"/>
      <c r="D164" s="138" t="s">
        <v>229</v>
      </c>
      <c r="F164" s="139" t="s">
        <v>357</v>
      </c>
      <c r="I164" s="140"/>
      <c r="L164" s="28"/>
      <c r="M164" s="141"/>
      <c r="T164" s="52"/>
      <c r="AT164" s="13" t="s">
        <v>229</v>
      </c>
      <c r="AU164" s="13" t="s">
        <v>85</v>
      </c>
    </row>
    <row r="165" spans="2:65" s="1" customFormat="1" x14ac:dyDescent="0.2">
      <c r="B165" s="28"/>
      <c r="D165" s="142" t="s">
        <v>231</v>
      </c>
      <c r="F165" s="143" t="s">
        <v>358</v>
      </c>
      <c r="I165" s="140"/>
      <c r="L165" s="28"/>
      <c r="M165" s="141"/>
      <c r="T165" s="52"/>
      <c r="AT165" s="13" t="s">
        <v>231</v>
      </c>
      <c r="AU165" s="13" t="s">
        <v>85</v>
      </c>
    </row>
    <row r="166" spans="2:65" s="1" customFormat="1" ht="21.75" customHeight="1" x14ac:dyDescent="0.2">
      <c r="B166" s="123"/>
      <c r="C166" s="124" t="s">
        <v>304</v>
      </c>
      <c r="D166" s="124" t="s">
        <v>223</v>
      </c>
      <c r="E166" s="125" t="s">
        <v>360</v>
      </c>
      <c r="F166" s="126" t="s">
        <v>361</v>
      </c>
      <c r="G166" s="127" t="s">
        <v>355</v>
      </c>
      <c r="H166" s="128">
        <v>17.28</v>
      </c>
      <c r="I166" s="129"/>
      <c r="J166" s="130">
        <f>ROUND(I166*H166,2)</f>
        <v>0</v>
      </c>
      <c r="K166" s="131"/>
      <c r="L166" s="28"/>
      <c r="M166" s="132" t="s">
        <v>1</v>
      </c>
      <c r="N166" s="133" t="s">
        <v>42</v>
      </c>
      <c r="P166" s="134">
        <f>O166*H166</f>
        <v>0</v>
      </c>
      <c r="Q166" s="134">
        <v>0</v>
      </c>
      <c r="R166" s="134">
        <f>Q166*H166</f>
        <v>0</v>
      </c>
      <c r="S166" s="134">
        <v>2.9999999999999997E-4</v>
      </c>
      <c r="T166" s="135">
        <f>S166*H166</f>
        <v>5.1840000000000002E-3</v>
      </c>
      <c r="AR166" s="136" t="s">
        <v>266</v>
      </c>
      <c r="AT166" s="136" t="s">
        <v>223</v>
      </c>
      <c r="AU166" s="136" t="s">
        <v>85</v>
      </c>
      <c r="AY166" s="13" t="s">
        <v>222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3" t="s">
        <v>85</v>
      </c>
      <c r="BK166" s="137">
        <f>ROUND(I166*H166,2)</f>
        <v>0</v>
      </c>
      <c r="BL166" s="13" t="s">
        <v>266</v>
      </c>
      <c r="BM166" s="136" t="s">
        <v>686</v>
      </c>
    </row>
    <row r="167" spans="2:65" s="1" customFormat="1" x14ac:dyDescent="0.2">
      <c r="B167" s="28"/>
      <c r="D167" s="138" t="s">
        <v>229</v>
      </c>
      <c r="F167" s="139" t="s">
        <v>363</v>
      </c>
      <c r="I167" s="140"/>
      <c r="L167" s="28"/>
      <c r="M167" s="141"/>
      <c r="T167" s="52"/>
      <c r="AT167" s="13" t="s">
        <v>229</v>
      </c>
      <c r="AU167" s="13" t="s">
        <v>85</v>
      </c>
    </row>
    <row r="168" spans="2:65" s="1" customFormat="1" x14ac:dyDescent="0.2">
      <c r="B168" s="28"/>
      <c r="D168" s="142" t="s">
        <v>231</v>
      </c>
      <c r="F168" s="143" t="s">
        <v>515</v>
      </c>
      <c r="I168" s="140"/>
      <c r="L168" s="28"/>
      <c r="M168" s="141"/>
      <c r="T168" s="52"/>
      <c r="AT168" s="13" t="s">
        <v>231</v>
      </c>
      <c r="AU168" s="13" t="s">
        <v>85</v>
      </c>
    </row>
    <row r="169" spans="2:65" s="1" customFormat="1" ht="16.5" customHeight="1" x14ac:dyDescent="0.2">
      <c r="B169" s="123"/>
      <c r="C169" s="124" t="s">
        <v>310</v>
      </c>
      <c r="D169" s="124" t="s">
        <v>223</v>
      </c>
      <c r="E169" s="125" t="s">
        <v>366</v>
      </c>
      <c r="F169" s="126" t="s">
        <v>367</v>
      </c>
      <c r="G169" s="127" t="s">
        <v>355</v>
      </c>
      <c r="H169" s="128">
        <v>17.28</v>
      </c>
      <c r="I169" s="129"/>
      <c r="J169" s="130">
        <f>ROUND(I169*H169,2)</f>
        <v>0</v>
      </c>
      <c r="K169" s="131"/>
      <c r="L169" s="28"/>
      <c r="M169" s="132" t="s">
        <v>1</v>
      </c>
      <c r="N169" s="133" t="s">
        <v>42</v>
      </c>
      <c r="P169" s="134">
        <f>O169*H169</f>
        <v>0</v>
      </c>
      <c r="Q169" s="134">
        <v>1.0000000000000001E-5</v>
      </c>
      <c r="R169" s="134">
        <f>Q169*H169</f>
        <v>1.7280000000000003E-4</v>
      </c>
      <c r="S169" s="134">
        <v>0</v>
      </c>
      <c r="T169" s="135">
        <f>S169*H169</f>
        <v>0</v>
      </c>
      <c r="AR169" s="136" t="s">
        <v>266</v>
      </c>
      <c r="AT169" s="136" t="s">
        <v>223</v>
      </c>
      <c r="AU169" s="136" t="s">
        <v>85</v>
      </c>
      <c r="AY169" s="13" t="s">
        <v>222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3" t="s">
        <v>85</v>
      </c>
      <c r="BK169" s="137">
        <f>ROUND(I169*H169,2)</f>
        <v>0</v>
      </c>
      <c r="BL169" s="13" t="s">
        <v>266</v>
      </c>
      <c r="BM169" s="136" t="s">
        <v>687</v>
      </c>
    </row>
    <row r="170" spans="2:65" s="1" customFormat="1" x14ac:dyDescent="0.2">
      <c r="B170" s="28"/>
      <c r="D170" s="138" t="s">
        <v>229</v>
      </c>
      <c r="F170" s="139" t="s">
        <v>369</v>
      </c>
      <c r="I170" s="140"/>
      <c r="L170" s="28"/>
      <c r="M170" s="141"/>
      <c r="T170" s="52"/>
      <c r="AT170" s="13" t="s">
        <v>229</v>
      </c>
      <c r="AU170" s="13" t="s">
        <v>85</v>
      </c>
    </row>
    <row r="171" spans="2:65" s="1" customFormat="1" x14ac:dyDescent="0.2">
      <c r="B171" s="28"/>
      <c r="D171" s="142" t="s">
        <v>231</v>
      </c>
      <c r="F171" s="143" t="s">
        <v>517</v>
      </c>
      <c r="I171" s="140"/>
      <c r="L171" s="28"/>
      <c r="M171" s="141"/>
      <c r="T171" s="52"/>
      <c r="AT171" s="13" t="s">
        <v>231</v>
      </c>
      <c r="AU171" s="13" t="s">
        <v>85</v>
      </c>
    </row>
    <row r="172" spans="2:65" s="1" customFormat="1" ht="16.5" customHeight="1" x14ac:dyDescent="0.2">
      <c r="B172" s="123"/>
      <c r="C172" s="151" t="s">
        <v>266</v>
      </c>
      <c r="D172" s="151" t="s">
        <v>277</v>
      </c>
      <c r="E172" s="152" t="s">
        <v>372</v>
      </c>
      <c r="F172" s="153" t="s">
        <v>373</v>
      </c>
      <c r="G172" s="154" t="s">
        <v>355</v>
      </c>
      <c r="H172" s="155">
        <v>17.626000000000001</v>
      </c>
      <c r="I172" s="156"/>
      <c r="J172" s="157">
        <f>ROUND(I172*H172,2)</f>
        <v>0</v>
      </c>
      <c r="K172" s="158"/>
      <c r="L172" s="159"/>
      <c r="M172" s="160" t="s">
        <v>1</v>
      </c>
      <c r="N172" s="161" t="s">
        <v>42</v>
      </c>
      <c r="P172" s="134">
        <f>O172*H172</f>
        <v>0</v>
      </c>
      <c r="Q172" s="134">
        <v>8.0000000000000007E-5</v>
      </c>
      <c r="R172" s="134">
        <f>Q172*H172</f>
        <v>1.4100800000000002E-3</v>
      </c>
      <c r="S172" s="134">
        <v>0</v>
      </c>
      <c r="T172" s="135">
        <f>S172*H172</f>
        <v>0</v>
      </c>
      <c r="AR172" s="136" t="s">
        <v>280</v>
      </c>
      <c r="AT172" s="136" t="s">
        <v>277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688</v>
      </c>
    </row>
    <row r="173" spans="2:65" s="1" customFormat="1" x14ac:dyDescent="0.2">
      <c r="B173" s="28"/>
      <c r="D173" s="138" t="s">
        <v>229</v>
      </c>
      <c r="F173" s="139" t="s">
        <v>373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1" customFormat="1" x14ac:dyDescent="0.2">
      <c r="B174" s="144"/>
      <c r="D174" s="138" t="s">
        <v>252</v>
      </c>
      <c r="F174" s="145" t="s">
        <v>689</v>
      </c>
      <c r="H174" s="146">
        <v>17.626000000000001</v>
      </c>
      <c r="I174" s="147"/>
      <c r="L174" s="144"/>
      <c r="M174" s="148"/>
      <c r="T174" s="149"/>
      <c r="AT174" s="150" t="s">
        <v>252</v>
      </c>
      <c r="AU174" s="150" t="s">
        <v>85</v>
      </c>
      <c r="AV174" s="11" t="s">
        <v>87</v>
      </c>
      <c r="AW174" s="11" t="s">
        <v>3</v>
      </c>
      <c r="AX174" s="11" t="s">
        <v>85</v>
      </c>
      <c r="AY174" s="150" t="s">
        <v>222</v>
      </c>
    </row>
    <row r="175" spans="2:65" s="1" customFormat="1" ht="16.5" customHeight="1" x14ac:dyDescent="0.2">
      <c r="B175" s="123"/>
      <c r="C175" s="124" t="s">
        <v>324</v>
      </c>
      <c r="D175" s="124" t="s">
        <v>223</v>
      </c>
      <c r="E175" s="125" t="s">
        <v>377</v>
      </c>
      <c r="F175" s="126" t="s">
        <v>378</v>
      </c>
      <c r="G175" s="127" t="s">
        <v>355</v>
      </c>
      <c r="H175" s="128">
        <v>0.9</v>
      </c>
      <c r="I175" s="129"/>
      <c r="J175" s="130">
        <f>ROUND(I175*H175,2)</f>
        <v>0</v>
      </c>
      <c r="K175" s="131"/>
      <c r="L175" s="28"/>
      <c r="M175" s="132" t="s">
        <v>1</v>
      </c>
      <c r="N175" s="133" t="s">
        <v>42</v>
      </c>
      <c r="P175" s="134">
        <f>O175*H175</f>
        <v>0</v>
      </c>
      <c r="Q175" s="134">
        <v>0</v>
      </c>
      <c r="R175" s="134">
        <f>Q175*H175</f>
        <v>0</v>
      </c>
      <c r="S175" s="134">
        <v>0</v>
      </c>
      <c r="T175" s="135">
        <f>S175*H175</f>
        <v>0</v>
      </c>
      <c r="AR175" s="136" t="s">
        <v>266</v>
      </c>
      <c r="AT175" s="136" t="s">
        <v>223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690</v>
      </c>
    </row>
    <row r="176" spans="2:65" s="1" customFormat="1" x14ac:dyDescent="0.2">
      <c r="B176" s="28"/>
      <c r="D176" s="138" t="s">
        <v>229</v>
      </c>
      <c r="F176" s="139" t="s">
        <v>380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x14ac:dyDescent="0.2">
      <c r="B177" s="28"/>
      <c r="D177" s="142" t="s">
        <v>231</v>
      </c>
      <c r="F177" s="143" t="s">
        <v>521</v>
      </c>
      <c r="I177" s="140"/>
      <c r="L177" s="28"/>
      <c r="M177" s="141"/>
      <c r="T177" s="52"/>
      <c r="AT177" s="13" t="s">
        <v>231</v>
      </c>
      <c r="AU177" s="13" t="s">
        <v>85</v>
      </c>
    </row>
    <row r="178" spans="2:65" s="1" customFormat="1" ht="16.5" customHeight="1" x14ac:dyDescent="0.2">
      <c r="B178" s="123"/>
      <c r="C178" s="151" t="s">
        <v>330</v>
      </c>
      <c r="D178" s="151" t="s">
        <v>277</v>
      </c>
      <c r="E178" s="152" t="s">
        <v>383</v>
      </c>
      <c r="F178" s="153" t="s">
        <v>384</v>
      </c>
      <c r="G178" s="154" t="s">
        <v>355</v>
      </c>
      <c r="H178" s="155">
        <v>0.91800000000000004</v>
      </c>
      <c r="I178" s="156"/>
      <c r="J178" s="157">
        <f>ROUND(I178*H178,2)</f>
        <v>0</v>
      </c>
      <c r="K178" s="158"/>
      <c r="L178" s="159"/>
      <c r="M178" s="160" t="s">
        <v>1</v>
      </c>
      <c r="N178" s="161" t="s">
        <v>42</v>
      </c>
      <c r="P178" s="134">
        <f>O178*H178</f>
        <v>0</v>
      </c>
      <c r="Q178" s="134">
        <v>1.7000000000000001E-4</v>
      </c>
      <c r="R178" s="134">
        <f>Q178*H178</f>
        <v>1.5606000000000002E-4</v>
      </c>
      <c r="S178" s="134">
        <v>0</v>
      </c>
      <c r="T178" s="135">
        <f>S178*H178</f>
        <v>0</v>
      </c>
      <c r="AR178" s="136" t="s">
        <v>280</v>
      </c>
      <c r="AT178" s="136" t="s">
        <v>277</v>
      </c>
      <c r="AU178" s="136" t="s">
        <v>85</v>
      </c>
      <c r="AY178" s="13" t="s">
        <v>222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3" t="s">
        <v>85</v>
      </c>
      <c r="BK178" s="137">
        <f>ROUND(I178*H178,2)</f>
        <v>0</v>
      </c>
      <c r="BL178" s="13" t="s">
        <v>266</v>
      </c>
      <c r="BM178" s="136" t="s">
        <v>691</v>
      </c>
    </row>
    <row r="179" spans="2:65" s="1" customFormat="1" x14ac:dyDescent="0.2">
      <c r="B179" s="28"/>
      <c r="D179" s="138" t="s">
        <v>229</v>
      </c>
      <c r="F179" s="139" t="s">
        <v>384</v>
      </c>
      <c r="I179" s="140"/>
      <c r="L179" s="28"/>
      <c r="M179" s="141"/>
      <c r="T179" s="52"/>
      <c r="AT179" s="13" t="s">
        <v>229</v>
      </c>
      <c r="AU179" s="13" t="s">
        <v>85</v>
      </c>
    </row>
    <row r="180" spans="2:65" s="11" customFormat="1" x14ac:dyDescent="0.2">
      <c r="B180" s="144"/>
      <c r="D180" s="138" t="s">
        <v>252</v>
      </c>
      <c r="F180" s="145" t="s">
        <v>573</v>
      </c>
      <c r="H180" s="146">
        <v>0.91800000000000004</v>
      </c>
      <c r="I180" s="147"/>
      <c r="L180" s="144"/>
      <c r="M180" s="148"/>
      <c r="T180" s="149"/>
      <c r="AT180" s="150" t="s">
        <v>252</v>
      </c>
      <c r="AU180" s="150" t="s">
        <v>85</v>
      </c>
      <c r="AV180" s="11" t="s">
        <v>87</v>
      </c>
      <c r="AW180" s="11" t="s">
        <v>3</v>
      </c>
      <c r="AX180" s="11" t="s">
        <v>85</v>
      </c>
      <c r="AY180" s="150" t="s">
        <v>222</v>
      </c>
    </row>
    <row r="181" spans="2:65" s="1" customFormat="1" ht="24.2" customHeight="1" x14ac:dyDescent="0.2">
      <c r="B181" s="123"/>
      <c r="C181" s="124" t="s">
        <v>336</v>
      </c>
      <c r="D181" s="124" t="s">
        <v>223</v>
      </c>
      <c r="E181" s="125" t="s">
        <v>388</v>
      </c>
      <c r="F181" s="126" t="s">
        <v>389</v>
      </c>
      <c r="G181" s="127" t="s">
        <v>313</v>
      </c>
      <c r="H181" s="162"/>
      <c r="I181" s="129"/>
      <c r="J181" s="130">
        <f>ROUND(I181*H181,2)</f>
        <v>0</v>
      </c>
      <c r="K181" s="131"/>
      <c r="L181" s="28"/>
      <c r="M181" s="132" t="s">
        <v>1</v>
      </c>
      <c r="N181" s="133" t="s">
        <v>42</v>
      </c>
      <c r="P181" s="134">
        <f>O181*H181</f>
        <v>0</v>
      </c>
      <c r="Q181" s="134">
        <v>0</v>
      </c>
      <c r="R181" s="134">
        <f>Q181*H181</f>
        <v>0</v>
      </c>
      <c r="S181" s="134">
        <v>0</v>
      </c>
      <c r="T181" s="135">
        <f>S181*H181</f>
        <v>0</v>
      </c>
      <c r="AR181" s="136" t="s">
        <v>266</v>
      </c>
      <c r="AT181" s="136" t="s">
        <v>223</v>
      </c>
      <c r="AU181" s="136" t="s">
        <v>85</v>
      </c>
      <c r="AY181" s="13" t="s">
        <v>222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3" t="s">
        <v>85</v>
      </c>
      <c r="BK181" s="137">
        <f>ROUND(I181*H181,2)</f>
        <v>0</v>
      </c>
      <c r="BL181" s="13" t="s">
        <v>266</v>
      </c>
      <c r="BM181" s="136" t="s">
        <v>692</v>
      </c>
    </row>
    <row r="182" spans="2:65" s="1" customFormat="1" ht="29.25" x14ac:dyDescent="0.2">
      <c r="B182" s="28"/>
      <c r="D182" s="138" t="s">
        <v>229</v>
      </c>
      <c r="F182" s="139" t="s">
        <v>391</v>
      </c>
      <c r="I182" s="140"/>
      <c r="L182" s="28"/>
      <c r="M182" s="141"/>
      <c r="T182" s="52"/>
      <c r="AT182" s="13" t="s">
        <v>229</v>
      </c>
      <c r="AU182" s="13" t="s">
        <v>85</v>
      </c>
    </row>
    <row r="183" spans="2:65" s="1" customFormat="1" x14ac:dyDescent="0.2">
      <c r="B183" s="28"/>
      <c r="D183" s="142" t="s">
        <v>231</v>
      </c>
      <c r="F183" s="143" t="s">
        <v>525</v>
      </c>
      <c r="I183" s="140"/>
      <c r="L183" s="28"/>
      <c r="M183" s="141"/>
      <c r="T183" s="52"/>
      <c r="AT183" s="13" t="s">
        <v>231</v>
      </c>
      <c r="AU183" s="13" t="s">
        <v>85</v>
      </c>
    </row>
    <row r="184" spans="2:65" s="10" customFormat="1" ht="25.9" customHeight="1" x14ac:dyDescent="0.2">
      <c r="B184" s="113"/>
      <c r="D184" s="114" t="s">
        <v>76</v>
      </c>
      <c r="E184" s="115" t="s">
        <v>414</v>
      </c>
      <c r="F184" s="115" t="s">
        <v>415</v>
      </c>
      <c r="I184" s="116"/>
      <c r="J184" s="117">
        <f>BK184</f>
        <v>0</v>
      </c>
      <c r="L184" s="113"/>
      <c r="M184" s="118"/>
      <c r="P184" s="119">
        <f>SUM(P185:P202)</f>
        <v>0</v>
      </c>
      <c r="R184" s="119">
        <f>SUM(R185:R202)</f>
        <v>0.11716770000000001</v>
      </c>
      <c r="T184" s="120">
        <f>SUM(T185:T202)</f>
        <v>2.1816599999999998E-2</v>
      </c>
      <c r="AR184" s="114" t="s">
        <v>87</v>
      </c>
      <c r="AT184" s="121" t="s">
        <v>76</v>
      </c>
      <c r="AU184" s="121" t="s">
        <v>77</v>
      </c>
      <c r="AY184" s="114" t="s">
        <v>222</v>
      </c>
      <c r="BK184" s="122">
        <f>SUM(BK185:BK202)</f>
        <v>0</v>
      </c>
    </row>
    <row r="185" spans="2:65" s="1" customFormat="1" ht="16.5" customHeight="1" x14ac:dyDescent="0.2">
      <c r="B185" s="123"/>
      <c r="C185" s="124" t="s">
        <v>342</v>
      </c>
      <c r="D185" s="124" t="s">
        <v>223</v>
      </c>
      <c r="E185" s="125" t="s">
        <v>416</v>
      </c>
      <c r="F185" s="126" t="s">
        <v>417</v>
      </c>
      <c r="G185" s="127" t="s">
        <v>226</v>
      </c>
      <c r="H185" s="128">
        <v>68.64</v>
      </c>
      <c r="I185" s="129"/>
      <c r="J185" s="130">
        <f>ROUND(I185*H185,2)</f>
        <v>0</v>
      </c>
      <c r="K185" s="131"/>
      <c r="L185" s="28"/>
      <c r="M185" s="132" t="s">
        <v>1</v>
      </c>
      <c r="N185" s="133" t="s">
        <v>42</v>
      </c>
      <c r="P185" s="134">
        <f>O185*H185</f>
        <v>0</v>
      </c>
      <c r="Q185" s="134">
        <v>1E-3</v>
      </c>
      <c r="R185" s="134">
        <f>Q185*H185</f>
        <v>6.8640000000000007E-2</v>
      </c>
      <c r="S185" s="134">
        <v>3.1E-4</v>
      </c>
      <c r="T185" s="135">
        <f>S185*H185</f>
        <v>2.1278399999999999E-2</v>
      </c>
      <c r="AR185" s="136" t="s">
        <v>266</v>
      </c>
      <c r="AT185" s="136" t="s">
        <v>223</v>
      </c>
      <c r="AU185" s="136" t="s">
        <v>85</v>
      </c>
      <c r="AY185" s="13" t="s">
        <v>222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13" t="s">
        <v>85</v>
      </c>
      <c r="BK185" s="137">
        <f>ROUND(I185*H185,2)</f>
        <v>0</v>
      </c>
      <c r="BL185" s="13" t="s">
        <v>266</v>
      </c>
      <c r="BM185" s="136" t="s">
        <v>693</v>
      </c>
    </row>
    <row r="186" spans="2:65" s="1" customFormat="1" x14ac:dyDescent="0.2">
      <c r="B186" s="28"/>
      <c r="D186" s="138" t="s">
        <v>229</v>
      </c>
      <c r="F186" s="139" t="s">
        <v>419</v>
      </c>
      <c r="I186" s="140"/>
      <c r="L186" s="28"/>
      <c r="M186" s="141"/>
      <c r="T186" s="52"/>
      <c r="AT186" s="13" t="s">
        <v>229</v>
      </c>
      <c r="AU186" s="13" t="s">
        <v>85</v>
      </c>
    </row>
    <row r="187" spans="2:65" s="1" customFormat="1" x14ac:dyDescent="0.2">
      <c r="B187" s="28"/>
      <c r="D187" s="142" t="s">
        <v>231</v>
      </c>
      <c r="F187" s="143" t="s">
        <v>527</v>
      </c>
      <c r="I187" s="140"/>
      <c r="L187" s="28"/>
      <c r="M187" s="141"/>
      <c r="T187" s="52"/>
      <c r="AT187" s="13" t="s">
        <v>231</v>
      </c>
      <c r="AU187" s="13" t="s">
        <v>85</v>
      </c>
    </row>
    <row r="188" spans="2:65" s="1" customFormat="1" ht="24.2" customHeight="1" x14ac:dyDescent="0.2">
      <c r="B188" s="123"/>
      <c r="C188" s="124" t="s">
        <v>7</v>
      </c>
      <c r="D188" s="124" t="s">
        <v>223</v>
      </c>
      <c r="E188" s="125" t="s">
        <v>422</v>
      </c>
      <c r="F188" s="126" t="s">
        <v>423</v>
      </c>
      <c r="G188" s="127" t="s">
        <v>226</v>
      </c>
      <c r="H188" s="128">
        <v>68.64</v>
      </c>
      <c r="I188" s="129"/>
      <c r="J188" s="130">
        <f>ROUND(I188*H188,2)</f>
        <v>0</v>
      </c>
      <c r="K188" s="131"/>
      <c r="L188" s="28"/>
      <c r="M188" s="132" t="s">
        <v>1</v>
      </c>
      <c r="N188" s="133" t="s">
        <v>42</v>
      </c>
      <c r="P188" s="134">
        <f>O188*H188</f>
        <v>0</v>
      </c>
      <c r="Q188" s="134">
        <v>0</v>
      </c>
      <c r="R188" s="134">
        <f>Q188*H188</f>
        <v>0</v>
      </c>
      <c r="S188" s="134">
        <v>0</v>
      </c>
      <c r="T188" s="135">
        <f>S188*H188</f>
        <v>0</v>
      </c>
      <c r="AR188" s="136" t="s">
        <v>266</v>
      </c>
      <c r="AT188" s="136" t="s">
        <v>223</v>
      </c>
      <c r="AU188" s="136" t="s">
        <v>85</v>
      </c>
      <c r="AY188" s="13" t="s">
        <v>222</v>
      </c>
      <c r="BE188" s="137">
        <f>IF(N188="základní",J188,0)</f>
        <v>0</v>
      </c>
      <c r="BF188" s="137">
        <f>IF(N188="snížená",J188,0)</f>
        <v>0</v>
      </c>
      <c r="BG188" s="137">
        <f>IF(N188="zákl. přenesená",J188,0)</f>
        <v>0</v>
      </c>
      <c r="BH188" s="137">
        <f>IF(N188="sníž. přenesená",J188,0)</f>
        <v>0</v>
      </c>
      <c r="BI188" s="137">
        <f>IF(N188="nulová",J188,0)</f>
        <v>0</v>
      </c>
      <c r="BJ188" s="13" t="s">
        <v>85</v>
      </c>
      <c r="BK188" s="137">
        <f>ROUND(I188*H188,2)</f>
        <v>0</v>
      </c>
      <c r="BL188" s="13" t="s">
        <v>266</v>
      </c>
      <c r="BM188" s="136" t="s">
        <v>694</v>
      </c>
    </row>
    <row r="189" spans="2:65" s="1" customFormat="1" ht="19.5" x14ac:dyDescent="0.2">
      <c r="B189" s="28"/>
      <c r="D189" s="138" t="s">
        <v>229</v>
      </c>
      <c r="F189" s="139" t="s">
        <v>425</v>
      </c>
      <c r="I189" s="140"/>
      <c r="L189" s="28"/>
      <c r="M189" s="141"/>
      <c r="T189" s="52"/>
      <c r="AT189" s="13" t="s">
        <v>229</v>
      </c>
      <c r="AU189" s="13" t="s">
        <v>85</v>
      </c>
    </row>
    <row r="190" spans="2:65" s="1" customFormat="1" x14ac:dyDescent="0.2">
      <c r="B190" s="28"/>
      <c r="D190" s="142" t="s">
        <v>231</v>
      </c>
      <c r="F190" s="143" t="s">
        <v>529</v>
      </c>
      <c r="I190" s="140"/>
      <c r="L190" s="28"/>
      <c r="M190" s="141"/>
      <c r="T190" s="52"/>
      <c r="AT190" s="13" t="s">
        <v>231</v>
      </c>
      <c r="AU190" s="13" t="s">
        <v>85</v>
      </c>
    </row>
    <row r="191" spans="2:65" s="1" customFormat="1" ht="16.5" customHeight="1" x14ac:dyDescent="0.2">
      <c r="B191" s="123"/>
      <c r="C191" s="124" t="s">
        <v>352</v>
      </c>
      <c r="D191" s="124" t="s">
        <v>223</v>
      </c>
      <c r="E191" s="125" t="s">
        <v>428</v>
      </c>
      <c r="F191" s="126" t="s">
        <v>429</v>
      </c>
      <c r="G191" s="127" t="s">
        <v>226</v>
      </c>
      <c r="H191" s="128">
        <v>17.940000000000001</v>
      </c>
      <c r="I191" s="129"/>
      <c r="J191" s="130">
        <f>ROUND(I191*H191,2)</f>
        <v>0</v>
      </c>
      <c r="K191" s="131"/>
      <c r="L191" s="28"/>
      <c r="M191" s="132" t="s">
        <v>1</v>
      </c>
      <c r="N191" s="133" t="s">
        <v>42</v>
      </c>
      <c r="P191" s="134">
        <f>O191*H191</f>
        <v>0</v>
      </c>
      <c r="Q191" s="134">
        <v>0</v>
      </c>
      <c r="R191" s="134">
        <f>Q191*H191</f>
        <v>0</v>
      </c>
      <c r="S191" s="134">
        <v>3.0000000000000001E-5</v>
      </c>
      <c r="T191" s="135">
        <f>S191*H191</f>
        <v>5.3820000000000007E-4</v>
      </c>
      <c r="AR191" s="136" t="s">
        <v>266</v>
      </c>
      <c r="AT191" s="136" t="s">
        <v>223</v>
      </c>
      <c r="AU191" s="136" t="s">
        <v>85</v>
      </c>
      <c r="AY191" s="13" t="s">
        <v>222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13" t="s">
        <v>85</v>
      </c>
      <c r="BK191" s="137">
        <f>ROUND(I191*H191,2)</f>
        <v>0</v>
      </c>
      <c r="BL191" s="13" t="s">
        <v>266</v>
      </c>
      <c r="BM191" s="136" t="s">
        <v>1054</v>
      </c>
    </row>
    <row r="192" spans="2:65" s="1" customFormat="1" ht="19.5" x14ac:dyDescent="0.2">
      <c r="B192" s="28"/>
      <c r="D192" s="138" t="s">
        <v>229</v>
      </c>
      <c r="F192" s="139" t="s">
        <v>431</v>
      </c>
      <c r="I192" s="140"/>
      <c r="L192" s="28"/>
      <c r="M192" s="141"/>
      <c r="T192" s="52"/>
      <c r="AT192" s="13" t="s">
        <v>229</v>
      </c>
      <c r="AU192" s="13" t="s">
        <v>85</v>
      </c>
    </row>
    <row r="193" spans="2:65" s="1" customFormat="1" x14ac:dyDescent="0.2">
      <c r="B193" s="28"/>
      <c r="D193" s="142" t="s">
        <v>231</v>
      </c>
      <c r="F193" s="143" t="s">
        <v>432</v>
      </c>
      <c r="I193" s="140"/>
      <c r="L193" s="28"/>
      <c r="M193" s="141"/>
      <c r="T193" s="52"/>
      <c r="AT193" s="13" t="s">
        <v>231</v>
      </c>
      <c r="AU193" s="13" t="s">
        <v>85</v>
      </c>
    </row>
    <row r="194" spans="2:65" s="1" customFormat="1" ht="16.5" customHeight="1" x14ac:dyDescent="0.2">
      <c r="B194" s="123"/>
      <c r="C194" s="151" t="s">
        <v>359</v>
      </c>
      <c r="D194" s="151" t="s">
        <v>277</v>
      </c>
      <c r="E194" s="152" t="s">
        <v>434</v>
      </c>
      <c r="F194" s="153" t="s">
        <v>435</v>
      </c>
      <c r="G194" s="154" t="s">
        <v>226</v>
      </c>
      <c r="H194" s="155">
        <v>18.837</v>
      </c>
      <c r="I194" s="156"/>
      <c r="J194" s="157">
        <f>ROUND(I194*H194,2)</f>
        <v>0</v>
      </c>
      <c r="K194" s="158"/>
      <c r="L194" s="159"/>
      <c r="M194" s="160" t="s">
        <v>1</v>
      </c>
      <c r="N194" s="161" t="s">
        <v>42</v>
      </c>
      <c r="P194" s="134">
        <f>O194*H194</f>
        <v>0</v>
      </c>
      <c r="Q194" s="134">
        <v>8.9999999999999998E-4</v>
      </c>
      <c r="R194" s="134">
        <f>Q194*H194</f>
        <v>1.6953300000000001E-2</v>
      </c>
      <c r="S194" s="134">
        <v>0</v>
      </c>
      <c r="T194" s="135">
        <f>S194*H194</f>
        <v>0</v>
      </c>
      <c r="AR194" s="136" t="s">
        <v>280</v>
      </c>
      <c r="AT194" s="136" t="s">
        <v>277</v>
      </c>
      <c r="AU194" s="136" t="s">
        <v>85</v>
      </c>
      <c r="AY194" s="13" t="s">
        <v>222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13" t="s">
        <v>85</v>
      </c>
      <c r="BK194" s="137">
        <f>ROUND(I194*H194,2)</f>
        <v>0</v>
      </c>
      <c r="BL194" s="13" t="s">
        <v>266</v>
      </c>
      <c r="BM194" s="136" t="s">
        <v>1055</v>
      </c>
    </row>
    <row r="195" spans="2:65" s="1" customFormat="1" x14ac:dyDescent="0.2">
      <c r="B195" s="28"/>
      <c r="D195" s="138" t="s">
        <v>229</v>
      </c>
      <c r="F195" s="139" t="s">
        <v>435</v>
      </c>
      <c r="I195" s="140"/>
      <c r="L195" s="28"/>
      <c r="M195" s="141"/>
      <c r="T195" s="52"/>
      <c r="AT195" s="13" t="s">
        <v>229</v>
      </c>
      <c r="AU195" s="13" t="s">
        <v>85</v>
      </c>
    </row>
    <row r="196" spans="2:65" s="11" customFormat="1" x14ac:dyDescent="0.2">
      <c r="B196" s="144"/>
      <c r="D196" s="138" t="s">
        <v>252</v>
      </c>
      <c r="F196" s="145" t="s">
        <v>697</v>
      </c>
      <c r="H196" s="146">
        <v>18.837</v>
      </c>
      <c r="I196" s="147"/>
      <c r="L196" s="144"/>
      <c r="M196" s="148"/>
      <c r="T196" s="149"/>
      <c r="AT196" s="150" t="s">
        <v>252</v>
      </c>
      <c r="AU196" s="150" t="s">
        <v>85</v>
      </c>
      <c r="AV196" s="11" t="s">
        <v>87</v>
      </c>
      <c r="AW196" s="11" t="s">
        <v>3</v>
      </c>
      <c r="AX196" s="11" t="s">
        <v>85</v>
      </c>
      <c r="AY196" s="150" t="s">
        <v>222</v>
      </c>
    </row>
    <row r="197" spans="2:65" s="1" customFormat="1" ht="24.2" customHeight="1" x14ac:dyDescent="0.2">
      <c r="B197" s="123"/>
      <c r="C197" s="124" t="s">
        <v>365</v>
      </c>
      <c r="D197" s="124" t="s">
        <v>223</v>
      </c>
      <c r="E197" s="125" t="s">
        <v>439</v>
      </c>
      <c r="F197" s="126" t="s">
        <v>440</v>
      </c>
      <c r="G197" s="127" t="s">
        <v>226</v>
      </c>
      <c r="H197" s="128">
        <v>68.64</v>
      </c>
      <c r="I197" s="129"/>
      <c r="J197" s="130">
        <f>ROUND(I197*H197,2)</f>
        <v>0</v>
      </c>
      <c r="K197" s="131"/>
      <c r="L197" s="28"/>
      <c r="M197" s="132" t="s">
        <v>1</v>
      </c>
      <c r="N197" s="133" t="s">
        <v>42</v>
      </c>
      <c r="P197" s="134">
        <f>O197*H197</f>
        <v>0</v>
      </c>
      <c r="Q197" s="134">
        <v>2.0000000000000001E-4</v>
      </c>
      <c r="R197" s="134">
        <f>Q197*H197</f>
        <v>1.3728000000000001E-2</v>
      </c>
      <c r="S197" s="134">
        <v>0</v>
      </c>
      <c r="T197" s="135">
        <f>S197*H197</f>
        <v>0</v>
      </c>
      <c r="AR197" s="136" t="s">
        <v>266</v>
      </c>
      <c r="AT197" s="136" t="s">
        <v>223</v>
      </c>
      <c r="AU197" s="136" t="s">
        <v>85</v>
      </c>
      <c r="AY197" s="13" t="s">
        <v>222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13" t="s">
        <v>85</v>
      </c>
      <c r="BK197" s="137">
        <f>ROUND(I197*H197,2)</f>
        <v>0</v>
      </c>
      <c r="BL197" s="13" t="s">
        <v>266</v>
      </c>
      <c r="BM197" s="136" t="s">
        <v>698</v>
      </c>
    </row>
    <row r="198" spans="2:65" s="1" customFormat="1" ht="19.5" x14ac:dyDescent="0.2">
      <c r="B198" s="28"/>
      <c r="D198" s="138" t="s">
        <v>229</v>
      </c>
      <c r="F198" s="139" t="s">
        <v>442</v>
      </c>
      <c r="I198" s="140"/>
      <c r="L198" s="28"/>
      <c r="M198" s="141"/>
      <c r="T198" s="52"/>
      <c r="AT198" s="13" t="s">
        <v>229</v>
      </c>
      <c r="AU198" s="13" t="s">
        <v>85</v>
      </c>
    </row>
    <row r="199" spans="2:65" s="1" customFormat="1" x14ac:dyDescent="0.2">
      <c r="B199" s="28"/>
      <c r="D199" s="142" t="s">
        <v>231</v>
      </c>
      <c r="F199" s="143" t="s">
        <v>534</v>
      </c>
      <c r="I199" s="140"/>
      <c r="L199" s="28"/>
      <c r="M199" s="141"/>
      <c r="T199" s="52"/>
      <c r="AT199" s="13" t="s">
        <v>231</v>
      </c>
      <c r="AU199" s="13" t="s">
        <v>85</v>
      </c>
    </row>
    <row r="200" spans="2:65" s="1" customFormat="1" ht="33" customHeight="1" x14ac:dyDescent="0.2">
      <c r="B200" s="123"/>
      <c r="C200" s="124" t="s">
        <v>371</v>
      </c>
      <c r="D200" s="124" t="s">
        <v>223</v>
      </c>
      <c r="E200" s="125" t="s">
        <v>445</v>
      </c>
      <c r="F200" s="126" t="s">
        <v>446</v>
      </c>
      <c r="G200" s="127" t="s">
        <v>226</v>
      </c>
      <c r="H200" s="128">
        <v>68.64</v>
      </c>
      <c r="I200" s="129"/>
      <c r="J200" s="130">
        <f>ROUND(I200*H200,2)</f>
        <v>0</v>
      </c>
      <c r="K200" s="131"/>
      <c r="L200" s="28"/>
      <c r="M200" s="132" t="s">
        <v>1</v>
      </c>
      <c r="N200" s="133" t="s">
        <v>42</v>
      </c>
      <c r="P200" s="134">
        <f>O200*H200</f>
        <v>0</v>
      </c>
      <c r="Q200" s="134">
        <v>2.5999999999999998E-4</v>
      </c>
      <c r="R200" s="134">
        <f>Q200*H200</f>
        <v>1.7846399999999998E-2</v>
      </c>
      <c r="S200" s="134">
        <v>0</v>
      </c>
      <c r="T200" s="135">
        <f>S200*H200</f>
        <v>0</v>
      </c>
      <c r="AR200" s="136" t="s">
        <v>266</v>
      </c>
      <c r="AT200" s="136" t="s">
        <v>223</v>
      </c>
      <c r="AU200" s="136" t="s">
        <v>85</v>
      </c>
      <c r="AY200" s="13" t="s">
        <v>222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13" t="s">
        <v>85</v>
      </c>
      <c r="BK200" s="137">
        <f>ROUND(I200*H200,2)</f>
        <v>0</v>
      </c>
      <c r="BL200" s="13" t="s">
        <v>266</v>
      </c>
      <c r="BM200" s="136" t="s">
        <v>699</v>
      </c>
    </row>
    <row r="201" spans="2:65" s="1" customFormat="1" ht="29.25" x14ac:dyDescent="0.2">
      <c r="B201" s="28"/>
      <c r="D201" s="138" t="s">
        <v>229</v>
      </c>
      <c r="F201" s="139" t="s">
        <v>448</v>
      </c>
      <c r="I201" s="140"/>
      <c r="L201" s="28"/>
      <c r="M201" s="141"/>
      <c r="T201" s="52"/>
      <c r="AT201" s="13" t="s">
        <v>229</v>
      </c>
      <c r="AU201" s="13" t="s">
        <v>85</v>
      </c>
    </row>
    <row r="202" spans="2:65" s="1" customFormat="1" x14ac:dyDescent="0.2">
      <c r="B202" s="28"/>
      <c r="D202" s="142" t="s">
        <v>231</v>
      </c>
      <c r="F202" s="143" t="s">
        <v>536</v>
      </c>
      <c r="I202" s="140"/>
      <c r="L202" s="28"/>
      <c r="M202" s="163"/>
      <c r="N202" s="164"/>
      <c r="O202" s="164"/>
      <c r="P202" s="164"/>
      <c r="Q202" s="164"/>
      <c r="R202" s="164"/>
      <c r="S202" s="164"/>
      <c r="T202" s="165"/>
      <c r="AT202" s="13" t="s">
        <v>231</v>
      </c>
      <c r="AU202" s="13" t="s">
        <v>85</v>
      </c>
    </row>
    <row r="203" spans="2:65" s="1" customFormat="1" ht="6.95" customHeight="1" x14ac:dyDescent="0.2">
      <c r="B203" s="40"/>
      <c r="C203" s="41"/>
      <c r="D203" s="41"/>
      <c r="E203" s="41"/>
      <c r="F203" s="41"/>
      <c r="G203" s="41"/>
      <c r="H203" s="41"/>
      <c r="I203" s="41"/>
      <c r="J203" s="41"/>
      <c r="K203" s="41"/>
      <c r="L203" s="28"/>
    </row>
  </sheetData>
  <autoFilter ref="C120:K202" xr:uid="{00000000-0009-0000-0000-00001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1400-000000000000}"/>
    <hyperlink ref="F129" r:id="rId2" xr:uid="{00000000-0004-0000-1400-000001000000}"/>
    <hyperlink ref="F132" r:id="rId3" xr:uid="{00000000-0004-0000-1400-000002000000}"/>
    <hyperlink ref="F135" r:id="rId4" xr:uid="{00000000-0004-0000-1400-000003000000}"/>
    <hyperlink ref="F139" r:id="rId5" xr:uid="{00000000-0004-0000-1400-000004000000}"/>
    <hyperlink ref="F143" r:id="rId6" xr:uid="{00000000-0004-0000-1400-000005000000}"/>
    <hyperlink ref="F147" r:id="rId7" xr:uid="{00000000-0004-0000-1400-000006000000}"/>
    <hyperlink ref="F150" r:id="rId8" xr:uid="{00000000-0004-0000-1400-000007000000}"/>
    <hyperlink ref="F153" r:id="rId9" xr:uid="{00000000-0004-0000-1400-000008000000}"/>
    <hyperlink ref="F156" r:id="rId10" xr:uid="{00000000-0004-0000-1400-000009000000}"/>
    <hyperlink ref="F159" r:id="rId11" xr:uid="{00000000-0004-0000-1400-00000A000000}"/>
    <hyperlink ref="F165" r:id="rId12" xr:uid="{00000000-0004-0000-1400-00000B000000}"/>
    <hyperlink ref="F168" r:id="rId13" xr:uid="{00000000-0004-0000-1400-00000C000000}"/>
    <hyperlink ref="F171" r:id="rId14" xr:uid="{00000000-0004-0000-1400-00000D000000}"/>
    <hyperlink ref="F177" r:id="rId15" xr:uid="{00000000-0004-0000-1400-00000E000000}"/>
    <hyperlink ref="F183" r:id="rId16" xr:uid="{00000000-0004-0000-1400-00000F000000}"/>
    <hyperlink ref="F187" r:id="rId17" xr:uid="{00000000-0004-0000-1400-000010000000}"/>
    <hyperlink ref="F190" r:id="rId18" xr:uid="{00000000-0004-0000-1400-000011000000}"/>
    <hyperlink ref="F193" r:id="rId19" xr:uid="{00000000-0004-0000-1400-000012000000}"/>
    <hyperlink ref="F199" r:id="rId20" xr:uid="{00000000-0004-0000-1400-000013000000}"/>
    <hyperlink ref="F202" r:id="rId21" xr:uid="{00000000-0004-0000-14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235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147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1056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ROUND((SUM(BE122:BE234)),  2)</f>
        <v>0</v>
      </c>
      <c r="I33" s="88">
        <v>0.21</v>
      </c>
      <c r="J33" s="87">
        <f>ROUND(((SUM(BE122:BE234))*I33),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ROUND((SUM(BF122:BF234)),  2)</f>
        <v>0</v>
      </c>
      <c r="I34" s="88">
        <v>0.12</v>
      </c>
      <c r="J34" s="87">
        <f>ROUND(((SUM(BF122:BF234))*I34),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ROUND((SUM(BG122:BG234)),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ROUND((SUM(BH122:BH234)),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ROUND((SUM(BI122:BI234)),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308 - Místnost č.308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J127</f>
        <v>0</v>
      </c>
      <c r="L98" s="100"/>
    </row>
    <row r="99" spans="2:12" s="8" customFormat="1" ht="24.95" customHeight="1" x14ac:dyDescent="0.2">
      <c r="B99" s="100"/>
      <c r="D99" s="101" t="s">
        <v>203</v>
      </c>
      <c r="E99" s="102"/>
      <c r="F99" s="102"/>
      <c r="G99" s="102"/>
      <c r="H99" s="102"/>
      <c r="I99" s="102"/>
      <c r="J99" s="103">
        <f>J141</f>
        <v>0</v>
      </c>
      <c r="L99" s="100"/>
    </row>
    <row r="100" spans="2:12" s="8" customFormat="1" ht="24.95" customHeight="1" x14ac:dyDescent="0.2">
      <c r="B100" s="100"/>
      <c r="D100" s="101" t="s">
        <v>204</v>
      </c>
      <c r="E100" s="102"/>
      <c r="F100" s="102"/>
      <c r="G100" s="102"/>
      <c r="H100" s="102"/>
      <c r="I100" s="102"/>
      <c r="J100" s="103">
        <f>J165</f>
        <v>0</v>
      </c>
      <c r="L100" s="100"/>
    </row>
    <row r="101" spans="2:12" s="8" customFormat="1" ht="24.95" customHeight="1" x14ac:dyDescent="0.2">
      <c r="B101" s="100"/>
      <c r="D101" s="101" t="s">
        <v>205</v>
      </c>
      <c r="E101" s="102"/>
      <c r="F101" s="102"/>
      <c r="G101" s="102"/>
      <c r="H101" s="102"/>
      <c r="I101" s="102"/>
      <c r="J101" s="103">
        <f>J205</f>
        <v>0</v>
      </c>
      <c r="L101" s="100"/>
    </row>
    <row r="102" spans="2:12" s="8" customFormat="1" ht="24.95" customHeight="1" x14ac:dyDescent="0.2">
      <c r="B102" s="100"/>
      <c r="D102" s="101" t="s">
        <v>206</v>
      </c>
      <c r="E102" s="102"/>
      <c r="F102" s="102"/>
      <c r="G102" s="102"/>
      <c r="H102" s="102"/>
      <c r="I102" s="102"/>
      <c r="J102" s="103">
        <f>J216</f>
        <v>0</v>
      </c>
      <c r="L102" s="100"/>
    </row>
    <row r="103" spans="2:12" s="1" customFormat="1" ht="21.75" customHeight="1" x14ac:dyDescent="0.2">
      <c r="B103" s="28"/>
      <c r="L103" s="28"/>
    </row>
    <row r="104" spans="2:12" s="1" customFormat="1" ht="6.95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 x14ac:dyDescent="0.2">
      <c r="B109" s="28"/>
      <c r="C109" s="17" t="s">
        <v>207</v>
      </c>
      <c r="L109" s="28"/>
    </row>
    <row r="110" spans="2:12" s="1" customFormat="1" ht="6.95" customHeight="1" x14ac:dyDescent="0.2">
      <c r="B110" s="28"/>
      <c r="L110" s="28"/>
    </row>
    <row r="111" spans="2:12" s="1" customFormat="1" ht="12" customHeight="1" x14ac:dyDescent="0.2">
      <c r="B111" s="28"/>
      <c r="C111" s="23" t="s">
        <v>16</v>
      </c>
      <c r="L111" s="28"/>
    </row>
    <row r="112" spans="2:12" s="1" customFormat="1" ht="26.25" customHeight="1" x14ac:dyDescent="0.2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 x14ac:dyDescent="0.2">
      <c r="B113" s="28"/>
      <c r="C113" s="23" t="s">
        <v>194</v>
      </c>
      <c r="L113" s="28"/>
    </row>
    <row r="114" spans="2:65" s="1" customFormat="1" ht="16.5" customHeight="1" x14ac:dyDescent="0.2">
      <c r="B114" s="28"/>
      <c r="E114" s="170" t="str">
        <f>E9</f>
        <v>308 - Místnost č.308</v>
      </c>
      <c r="F114" s="205"/>
      <c r="G114" s="205"/>
      <c r="H114" s="205"/>
      <c r="L114" s="28"/>
    </row>
    <row r="115" spans="2:65" s="1" customFormat="1" ht="6.95" customHeight="1" x14ac:dyDescent="0.2">
      <c r="B115" s="28"/>
      <c r="L115" s="28"/>
    </row>
    <row r="116" spans="2:65" s="1" customFormat="1" ht="12" customHeight="1" x14ac:dyDescent="0.2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 x14ac:dyDescent="0.2">
      <c r="B117" s="28"/>
      <c r="L117" s="28"/>
    </row>
    <row r="118" spans="2:65" s="1" customFormat="1" ht="15.2" customHeight="1" x14ac:dyDescent="0.2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 x14ac:dyDescent="0.2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 x14ac:dyDescent="0.2">
      <c r="B120" s="28"/>
      <c r="L120" s="28"/>
    </row>
    <row r="121" spans="2:65" s="9" customFormat="1" ht="29.25" customHeight="1" x14ac:dyDescent="0.2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 x14ac:dyDescent="0.25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P123+P127+P141+P165+P205+P216</f>
        <v>0</v>
      </c>
      <c r="Q122" s="49"/>
      <c r="R122" s="110">
        <f>R123+R127+R141+R165+R205+R216</f>
        <v>0.1181498</v>
      </c>
      <c r="S122" s="49"/>
      <c r="T122" s="111">
        <f>T123+T127+T141+T165+T205+T216</f>
        <v>4.9448699999999998E-2</v>
      </c>
      <c r="AT122" s="13" t="s">
        <v>76</v>
      </c>
      <c r="AU122" s="13" t="s">
        <v>200</v>
      </c>
      <c r="BK122" s="112">
        <f>BK123+BK127+BK141+BK165+BK205+BK216</f>
        <v>0</v>
      </c>
    </row>
    <row r="123" spans="2:65" s="10" customFormat="1" ht="25.9" customHeight="1" x14ac:dyDescent="0.2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SUM(P124:P126)</f>
        <v>0</v>
      </c>
      <c r="R123" s="119">
        <f>SUM(R124:R126)</f>
        <v>1.6760000000000004E-4</v>
      </c>
      <c r="T123" s="120">
        <f>SUM(T124:T126)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SUM(BK124:BK126)</f>
        <v>0</v>
      </c>
    </row>
    <row r="124" spans="2:65" s="1" customFormat="1" ht="24.2" customHeight="1" x14ac:dyDescent="0.2">
      <c r="B124" s="123"/>
      <c r="C124" s="124" t="s">
        <v>85</v>
      </c>
      <c r="D124" s="124" t="s">
        <v>223</v>
      </c>
      <c r="E124" s="125" t="s">
        <v>224</v>
      </c>
      <c r="F124" s="126" t="s">
        <v>225</v>
      </c>
      <c r="G124" s="127" t="s">
        <v>226</v>
      </c>
      <c r="H124" s="128">
        <v>4.1900000000000004</v>
      </c>
      <c r="I124" s="129"/>
      <c r="J124" s="130">
        <f>ROUND(I124*H124,2)</f>
        <v>0</v>
      </c>
      <c r="K124" s="131"/>
      <c r="L124" s="28"/>
      <c r="M124" s="132" t="s">
        <v>1</v>
      </c>
      <c r="N124" s="133" t="s">
        <v>42</v>
      </c>
      <c r="P124" s="134">
        <f>O124*H124</f>
        <v>0</v>
      </c>
      <c r="Q124" s="134">
        <v>4.0000000000000003E-5</v>
      </c>
      <c r="R124" s="134">
        <f>Q124*H124</f>
        <v>1.6760000000000004E-4</v>
      </c>
      <c r="S124" s="134">
        <v>0</v>
      </c>
      <c r="T124" s="135">
        <f>S124*H124</f>
        <v>0</v>
      </c>
      <c r="AR124" s="136" t="s">
        <v>227</v>
      </c>
      <c r="AT124" s="136" t="s">
        <v>223</v>
      </c>
      <c r="AU124" s="136" t="s">
        <v>85</v>
      </c>
      <c r="AY124" s="13" t="s">
        <v>222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3" t="s">
        <v>85</v>
      </c>
      <c r="BK124" s="137">
        <f>ROUND(I124*H124,2)</f>
        <v>0</v>
      </c>
      <c r="BL124" s="13" t="s">
        <v>227</v>
      </c>
      <c r="BM124" s="136" t="s">
        <v>1057</v>
      </c>
    </row>
    <row r="125" spans="2:65" s="1" customFormat="1" ht="19.5" x14ac:dyDescent="0.2">
      <c r="B125" s="28"/>
      <c r="D125" s="138" t="s">
        <v>229</v>
      </c>
      <c r="F125" s="139" t="s">
        <v>230</v>
      </c>
      <c r="I125" s="140"/>
      <c r="L125" s="28"/>
      <c r="M125" s="141"/>
      <c r="T125" s="52"/>
      <c r="AT125" s="13" t="s">
        <v>229</v>
      </c>
      <c r="AU125" s="13" t="s">
        <v>85</v>
      </c>
    </row>
    <row r="126" spans="2:65" s="1" customFormat="1" x14ac:dyDescent="0.2">
      <c r="B126" s="28"/>
      <c r="D126" s="142" t="s">
        <v>231</v>
      </c>
      <c r="F126" s="143" t="s">
        <v>232</v>
      </c>
      <c r="I126" s="140"/>
      <c r="L126" s="28"/>
      <c r="M126" s="141"/>
      <c r="T126" s="52"/>
      <c r="AT126" s="13" t="s">
        <v>231</v>
      </c>
      <c r="AU126" s="13" t="s">
        <v>85</v>
      </c>
    </row>
    <row r="127" spans="2:65" s="10" customFormat="1" ht="25.9" customHeight="1" x14ac:dyDescent="0.2">
      <c r="B127" s="113"/>
      <c r="D127" s="114" t="s">
        <v>76</v>
      </c>
      <c r="E127" s="115" t="s">
        <v>233</v>
      </c>
      <c r="F127" s="115" t="s">
        <v>234</v>
      </c>
      <c r="I127" s="116"/>
      <c r="J127" s="117">
        <f>BK127</f>
        <v>0</v>
      </c>
      <c r="L127" s="113"/>
      <c r="M127" s="118"/>
      <c r="P127" s="119">
        <f>SUM(P128:P140)</f>
        <v>0</v>
      </c>
      <c r="R127" s="119">
        <f>SUM(R128:R140)</f>
        <v>0</v>
      </c>
      <c r="T127" s="120">
        <f>SUM(T128:T140)</f>
        <v>0</v>
      </c>
      <c r="AR127" s="114" t="s">
        <v>85</v>
      </c>
      <c r="AT127" s="121" t="s">
        <v>76</v>
      </c>
      <c r="AU127" s="121" t="s">
        <v>77</v>
      </c>
      <c r="AY127" s="114" t="s">
        <v>222</v>
      </c>
      <c r="BK127" s="122">
        <f>SUM(BK128:BK140)</f>
        <v>0</v>
      </c>
    </row>
    <row r="128" spans="2:65" s="1" customFormat="1" ht="24.2" customHeight="1" x14ac:dyDescent="0.2">
      <c r="B128" s="123"/>
      <c r="C128" s="124" t="s">
        <v>87</v>
      </c>
      <c r="D128" s="124" t="s">
        <v>223</v>
      </c>
      <c r="E128" s="125" t="s">
        <v>235</v>
      </c>
      <c r="F128" s="126" t="s">
        <v>236</v>
      </c>
      <c r="G128" s="127" t="s">
        <v>237</v>
      </c>
      <c r="H128" s="128">
        <v>4.9000000000000002E-2</v>
      </c>
      <c r="I128" s="129"/>
      <c r="J128" s="130">
        <f>ROUND(I128*H128,2)</f>
        <v>0</v>
      </c>
      <c r="K128" s="131"/>
      <c r="L128" s="28"/>
      <c r="M128" s="132" t="s">
        <v>1</v>
      </c>
      <c r="N128" s="133" t="s">
        <v>42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227</v>
      </c>
      <c r="AT128" s="136" t="s">
        <v>223</v>
      </c>
      <c r="AU128" s="136" t="s">
        <v>85</v>
      </c>
      <c r="AY128" s="13" t="s">
        <v>222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85</v>
      </c>
      <c r="BK128" s="137">
        <f>ROUND(I128*H128,2)</f>
        <v>0</v>
      </c>
      <c r="BL128" s="13" t="s">
        <v>227</v>
      </c>
      <c r="BM128" s="136" t="s">
        <v>702</v>
      </c>
    </row>
    <row r="129" spans="2:65" s="1" customFormat="1" ht="19.5" x14ac:dyDescent="0.2">
      <c r="B129" s="28"/>
      <c r="D129" s="138" t="s">
        <v>229</v>
      </c>
      <c r="F129" s="139" t="s">
        <v>239</v>
      </c>
      <c r="I129" s="140"/>
      <c r="L129" s="28"/>
      <c r="M129" s="141"/>
      <c r="T129" s="52"/>
      <c r="AT129" s="13" t="s">
        <v>229</v>
      </c>
      <c r="AU129" s="13" t="s">
        <v>85</v>
      </c>
    </row>
    <row r="130" spans="2:65" s="1" customFormat="1" x14ac:dyDescent="0.2">
      <c r="B130" s="28"/>
      <c r="D130" s="142" t="s">
        <v>231</v>
      </c>
      <c r="F130" s="143" t="s">
        <v>460</v>
      </c>
      <c r="I130" s="140"/>
      <c r="L130" s="28"/>
      <c r="M130" s="141"/>
      <c r="T130" s="52"/>
      <c r="AT130" s="13" t="s">
        <v>231</v>
      </c>
      <c r="AU130" s="13" t="s">
        <v>85</v>
      </c>
    </row>
    <row r="131" spans="2:65" s="1" customFormat="1" ht="24.2" customHeight="1" x14ac:dyDescent="0.2">
      <c r="B131" s="123"/>
      <c r="C131" s="124" t="s">
        <v>241</v>
      </c>
      <c r="D131" s="124" t="s">
        <v>223</v>
      </c>
      <c r="E131" s="125" t="s">
        <v>242</v>
      </c>
      <c r="F131" s="126" t="s">
        <v>243</v>
      </c>
      <c r="G131" s="127" t="s">
        <v>237</v>
      </c>
      <c r="H131" s="128">
        <v>4.9000000000000002E-2</v>
      </c>
      <c r="I131" s="129"/>
      <c r="J131" s="130">
        <f>ROUND(I131*H131,2)</f>
        <v>0</v>
      </c>
      <c r="K131" s="131"/>
      <c r="L131" s="28"/>
      <c r="M131" s="132" t="s">
        <v>1</v>
      </c>
      <c r="N131" s="133" t="s">
        <v>42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227</v>
      </c>
      <c r="AT131" s="136" t="s">
        <v>223</v>
      </c>
      <c r="AU131" s="136" t="s">
        <v>85</v>
      </c>
      <c r="AY131" s="13" t="s">
        <v>222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85</v>
      </c>
      <c r="BK131" s="137">
        <f>ROUND(I131*H131,2)</f>
        <v>0</v>
      </c>
      <c r="BL131" s="13" t="s">
        <v>227</v>
      </c>
      <c r="BM131" s="136" t="s">
        <v>703</v>
      </c>
    </row>
    <row r="132" spans="2:65" s="1" customFormat="1" ht="19.5" x14ac:dyDescent="0.2">
      <c r="B132" s="28"/>
      <c r="D132" s="138" t="s">
        <v>229</v>
      </c>
      <c r="F132" s="139" t="s">
        <v>245</v>
      </c>
      <c r="I132" s="140"/>
      <c r="L132" s="28"/>
      <c r="M132" s="141"/>
      <c r="T132" s="52"/>
      <c r="AT132" s="13" t="s">
        <v>229</v>
      </c>
      <c r="AU132" s="13" t="s">
        <v>85</v>
      </c>
    </row>
    <row r="133" spans="2:65" s="1" customFormat="1" x14ac:dyDescent="0.2">
      <c r="B133" s="28"/>
      <c r="D133" s="142" t="s">
        <v>231</v>
      </c>
      <c r="F133" s="143" t="s">
        <v>462</v>
      </c>
      <c r="I133" s="140"/>
      <c r="L133" s="28"/>
      <c r="M133" s="141"/>
      <c r="T133" s="52"/>
      <c r="AT133" s="13" t="s">
        <v>231</v>
      </c>
      <c r="AU133" s="13" t="s">
        <v>85</v>
      </c>
    </row>
    <row r="134" spans="2:65" s="1" customFormat="1" ht="24.2" customHeight="1" x14ac:dyDescent="0.2">
      <c r="B134" s="123"/>
      <c r="C134" s="124" t="s">
        <v>227</v>
      </c>
      <c r="D134" s="124" t="s">
        <v>223</v>
      </c>
      <c r="E134" s="125" t="s">
        <v>247</v>
      </c>
      <c r="F134" s="126" t="s">
        <v>248</v>
      </c>
      <c r="G134" s="127" t="s">
        <v>237</v>
      </c>
      <c r="H134" s="128">
        <v>0.68600000000000005</v>
      </c>
      <c r="I134" s="129"/>
      <c r="J134" s="130">
        <f>ROUND(I134*H134,2)</f>
        <v>0</v>
      </c>
      <c r="K134" s="131"/>
      <c r="L134" s="28"/>
      <c r="M134" s="132" t="s">
        <v>1</v>
      </c>
      <c r="N134" s="133" t="s">
        <v>42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227</v>
      </c>
      <c r="AT134" s="136" t="s">
        <v>223</v>
      </c>
      <c r="AU134" s="136" t="s">
        <v>85</v>
      </c>
      <c r="AY134" s="13" t="s">
        <v>222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85</v>
      </c>
      <c r="BK134" s="137">
        <f>ROUND(I134*H134,2)</f>
        <v>0</v>
      </c>
      <c r="BL134" s="13" t="s">
        <v>227</v>
      </c>
      <c r="BM134" s="136" t="s">
        <v>704</v>
      </c>
    </row>
    <row r="135" spans="2:65" s="1" customFormat="1" ht="29.25" x14ac:dyDescent="0.2">
      <c r="B135" s="28"/>
      <c r="D135" s="138" t="s">
        <v>229</v>
      </c>
      <c r="F135" s="139" t="s">
        <v>250</v>
      </c>
      <c r="I135" s="140"/>
      <c r="L135" s="28"/>
      <c r="M135" s="141"/>
      <c r="T135" s="52"/>
      <c r="AT135" s="13" t="s">
        <v>229</v>
      </c>
      <c r="AU135" s="13" t="s">
        <v>85</v>
      </c>
    </row>
    <row r="136" spans="2:65" s="1" customFormat="1" x14ac:dyDescent="0.2">
      <c r="B136" s="28"/>
      <c r="D136" s="142" t="s">
        <v>231</v>
      </c>
      <c r="F136" s="143" t="s">
        <v>464</v>
      </c>
      <c r="I136" s="140"/>
      <c r="L136" s="28"/>
      <c r="M136" s="141"/>
      <c r="T136" s="52"/>
      <c r="AT136" s="13" t="s">
        <v>231</v>
      </c>
      <c r="AU136" s="13" t="s">
        <v>85</v>
      </c>
    </row>
    <row r="137" spans="2:65" s="11" customFormat="1" x14ac:dyDescent="0.2">
      <c r="B137" s="144"/>
      <c r="D137" s="138" t="s">
        <v>252</v>
      </c>
      <c r="F137" s="145" t="s">
        <v>705</v>
      </c>
      <c r="H137" s="146">
        <v>0.68600000000000005</v>
      </c>
      <c r="I137" s="147"/>
      <c r="L137" s="144"/>
      <c r="M137" s="148"/>
      <c r="T137" s="149"/>
      <c r="AT137" s="150" t="s">
        <v>252</v>
      </c>
      <c r="AU137" s="150" t="s">
        <v>85</v>
      </c>
      <c r="AV137" s="11" t="s">
        <v>87</v>
      </c>
      <c r="AW137" s="11" t="s">
        <v>3</v>
      </c>
      <c r="AX137" s="11" t="s">
        <v>85</v>
      </c>
      <c r="AY137" s="150" t="s">
        <v>222</v>
      </c>
    </row>
    <row r="138" spans="2:65" s="1" customFormat="1" ht="37.9" customHeight="1" x14ac:dyDescent="0.2">
      <c r="B138" s="123"/>
      <c r="C138" s="124" t="s">
        <v>254</v>
      </c>
      <c r="D138" s="124" t="s">
        <v>223</v>
      </c>
      <c r="E138" s="125" t="s">
        <v>255</v>
      </c>
      <c r="F138" s="126" t="s">
        <v>256</v>
      </c>
      <c r="G138" s="127" t="s">
        <v>237</v>
      </c>
      <c r="H138" s="128">
        <v>4.9000000000000002E-2</v>
      </c>
      <c r="I138" s="129"/>
      <c r="J138" s="130">
        <f>ROUND(I138*H138,2)</f>
        <v>0</v>
      </c>
      <c r="K138" s="131"/>
      <c r="L138" s="28"/>
      <c r="M138" s="132" t="s">
        <v>1</v>
      </c>
      <c r="N138" s="133" t="s">
        <v>42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227</v>
      </c>
      <c r="AT138" s="136" t="s">
        <v>223</v>
      </c>
      <c r="AU138" s="136" t="s">
        <v>85</v>
      </c>
      <c r="AY138" s="13" t="s">
        <v>222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85</v>
      </c>
      <c r="BK138" s="137">
        <f>ROUND(I138*H138,2)</f>
        <v>0</v>
      </c>
      <c r="BL138" s="13" t="s">
        <v>227</v>
      </c>
      <c r="BM138" s="136" t="s">
        <v>706</v>
      </c>
    </row>
    <row r="139" spans="2:65" s="1" customFormat="1" ht="29.25" x14ac:dyDescent="0.2">
      <c r="B139" s="28"/>
      <c r="D139" s="138" t="s">
        <v>229</v>
      </c>
      <c r="F139" s="139" t="s">
        <v>258</v>
      </c>
      <c r="I139" s="140"/>
      <c r="L139" s="28"/>
      <c r="M139" s="141"/>
      <c r="T139" s="52"/>
      <c r="AT139" s="13" t="s">
        <v>229</v>
      </c>
      <c r="AU139" s="13" t="s">
        <v>85</v>
      </c>
    </row>
    <row r="140" spans="2:65" s="1" customFormat="1" x14ac:dyDescent="0.2">
      <c r="B140" s="28"/>
      <c r="D140" s="142" t="s">
        <v>231</v>
      </c>
      <c r="F140" s="143" t="s">
        <v>467</v>
      </c>
      <c r="I140" s="140"/>
      <c r="L140" s="28"/>
      <c r="M140" s="141"/>
      <c r="T140" s="52"/>
      <c r="AT140" s="13" t="s">
        <v>231</v>
      </c>
      <c r="AU140" s="13" t="s">
        <v>85</v>
      </c>
    </row>
    <row r="141" spans="2:65" s="10" customFormat="1" ht="25.9" customHeight="1" x14ac:dyDescent="0.2">
      <c r="B141" s="113"/>
      <c r="D141" s="114" t="s">
        <v>76</v>
      </c>
      <c r="E141" s="115" t="s">
        <v>260</v>
      </c>
      <c r="F141" s="115" t="s">
        <v>261</v>
      </c>
      <c r="I141" s="116"/>
      <c r="J141" s="117">
        <f>BK141</f>
        <v>0</v>
      </c>
      <c r="L141" s="113"/>
      <c r="M141" s="118"/>
      <c r="P141" s="119">
        <f>SUM(P142:P164)</f>
        <v>0</v>
      </c>
      <c r="R141" s="119">
        <f>SUM(R142:R164)</f>
        <v>2.3000000000000003E-2</v>
      </c>
      <c r="T141" s="120">
        <f>SUM(T142:T164)</f>
        <v>2.5000000000000001E-2</v>
      </c>
      <c r="AR141" s="114" t="s">
        <v>87</v>
      </c>
      <c r="AT141" s="121" t="s">
        <v>76</v>
      </c>
      <c r="AU141" s="121" t="s">
        <v>77</v>
      </c>
      <c r="AY141" s="114" t="s">
        <v>222</v>
      </c>
      <c r="BK141" s="122">
        <f>SUM(BK142:BK164)</f>
        <v>0</v>
      </c>
    </row>
    <row r="142" spans="2:65" s="1" customFormat="1" ht="16.5" customHeight="1" x14ac:dyDescent="0.2">
      <c r="B142" s="123"/>
      <c r="C142" s="124" t="s">
        <v>262</v>
      </c>
      <c r="D142" s="124" t="s">
        <v>223</v>
      </c>
      <c r="E142" s="125" t="s">
        <v>263</v>
      </c>
      <c r="F142" s="126" t="s">
        <v>264</v>
      </c>
      <c r="G142" s="127" t="s">
        <v>265</v>
      </c>
      <c r="H142" s="128">
        <v>1</v>
      </c>
      <c r="I142" s="129"/>
      <c r="J142" s="130">
        <f>ROUND(I142*H142,2)</f>
        <v>0</v>
      </c>
      <c r="K142" s="131"/>
      <c r="L142" s="28"/>
      <c r="M142" s="132" t="s">
        <v>1</v>
      </c>
      <c r="N142" s="133" t="s">
        <v>42</v>
      </c>
      <c r="P142" s="134">
        <f>O142*H142</f>
        <v>0</v>
      </c>
      <c r="Q142" s="134">
        <v>0</v>
      </c>
      <c r="R142" s="134">
        <f>Q142*H142</f>
        <v>0</v>
      </c>
      <c r="S142" s="134">
        <v>1E-3</v>
      </c>
      <c r="T142" s="135">
        <f>S142*H142</f>
        <v>1E-3</v>
      </c>
      <c r="AR142" s="136" t="s">
        <v>266</v>
      </c>
      <c r="AT142" s="136" t="s">
        <v>223</v>
      </c>
      <c r="AU142" s="136" t="s">
        <v>85</v>
      </c>
      <c r="AY142" s="13" t="s">
        <v>222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3" t="s">
        <v>85</v>
      </c>
      <c r="BK142" s="137">
        <f>ROUND(I142*H142,2)</f>
        <v>0</v>
      </c>
      <c r="BL142" s="13" t="s">
        <v>266</v>
      </c>
      <c r="BM142" s="136" t="s">
        <v>707</v>
      </c>
    </row>
    <row r="143" spans="2:65" s="1" customFormat="1" ht="19.5" x14ac:dyDescent="0.2">
      <c r="B143" s="28"/>
      <c r="D143" s="138" t="s">
        <v>229</v>
      </c>
      <c r="F143" s="139" t="s">
        <v>268</v>
      </c>
      <c r="I143" s="140"/>
      <c r="L143" s="28"/>
      <c r="M143" s="141"/>
      <c r="T143" s="52"/>
      <c r="AT143" s="13" t="s">
        <v>229</v>
      </c>
      <c r="AU143" s="13" t="s">
        <v>85</v>
      </c>
    </row>
    <row r="144" spans="2:65" s="1" customFormat="1" x14ac:dyDescent="0.2">
      <c r="B144" s="28"/>
      <c r="D144" s="142" t="s">
        <v>231</v>
      </c>
      <c r="F144" s="143" t="s">
        <v>500</v>
      </c>
      <c r="I144" s="140"/>
      <c r="L144" s="28"/>
      <c r="M144" s="141"/>
      <c r="T144" s="52"/>
      <c r="AT144" s="13" t="s">
        <v>231</v>
      </c>
      <c r="AU144" s="13" t="s">
        <v>85</v>
      </c>
    </row>
    <row r="145" spans="2:65" s="1" customFormat="1" ht="24.2" customHeight="1" x14ac:dyDescent="0.2">
      <c r="B145" s="123"/>
      <c r="C145" s="124" t="s">
        <v>270</v>
      </c>
      <c r="D145" s="124" t="s">
        <v>223</v>
      </c>
      <c r="E145" s="125" t="s">
        <v>271</v>
      </c>
      <c r="F145" s="126" t="s">
        <v>272</v>
      </c>
      <c r="G145" s="127" t="s">
        <v>265</v>
      </c>
      <c r="H145" s="128">
        <v>1</v>
      </c>
      <c r="I145" s="129"/>
      <c r="J145" s="130">
        <f>ROUND(I145*H145,2)</f>
        <v>0</v>
      </c>
      <c r="K145" s="131"/>
      <c r="L145" s="28"/>
      <c r="M145" s="132" t="s">
        <v>1</v>
      </c>
      <c r="N145" s="133" t="s">
        <v>42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266</v>
      </c>
      <c r="AT145" s="136" t="s">
        <v>223</v>
      </c>
      <c r="AU145" s="136" t="s">
        <v>85</v>
      </c>
      <c r="AY145" s="13" t="s">
        <v>222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3" t="s">
        <v>85</v>
      </c>
      <c r="BK145" s="137">
        <f>ROUND(I145*H145,2)</f>
        <v>0</v>
      </c>
      <c r="BL145" s="13" t="s">
        <v>266</v>
      </c>
      <c r="BM145" s="136" t="s">
        <v>708</v>
      </c>
    </row>
    <row r="146" spans="2:65" s="1" customFormat="1" ht="19.5" x14ac:dyDescent="0.2">
      <c r="B146" s="28"/>
      <c r="D146" s="138" t="s">
        <v>229</v>
      </c>
      <c r="F146" s="139" t="s">
        <v>274</v>
      </c>
      <c r="I146" s="140"/>
      <c r="L146" s="28"/>
      <c r="M146" s="141"/>
      <c r="T146" s="52"/>
      <c r="AT146" s="13" t="s">
        <v>229</v>
      </c>
      <c r="AU146" s="13" t="s">
        <v>85</v>
      </c>
    </row>
    <row r="147" spans="2:65" s="1" customFormat="1" x14ac:dyDescent="0.2">
      <c r="B147" s="28"/>
      <c r="D147" s="142" t="s">
        <v>231</v>
      </c>
      <c r="F147" s="143" t="s">
        <v>591</v>
      </c>
      <c r="I147" s="140"/>
      <c r="L147" s="28"/>
      <c r="M147" s="141"/>
      <c r="T147" s="52"/>
      <c r="AT147" s="13" t="s">
        <v>231</v>
      </c>
      <c r="AU147" s="13" t="s">
        <v>85</v>
      </c>
    </row>
    <row r="148" spans="2:65" s="1" customFormat="1" ht="33" customHeight="1" x14ac:dyDescent="0.2">
      <c r="B148" s="123"/>
      <c r="C148" s="151" t="s">
        <v>276</v>
      </c>
      <c r="D148" s="151" t="s">
        <v>277</v>
      </c>
      <c r="E148" s="152" t="s">
        <v>278</v>
      </c>
      <c r="F148" s="153" t="s">
        <v>279</v>
      </c>
      <c r="G148" s="154" t="s">
        <v>265</v>
      </c>
      <c r="H148" s="155">
        <v>1</v>
      </c>
      <c r="I148" s="156"/>
      <c r="J148" s="157">
        <f>ROUND(I148*H148,2)</f>
        <v>0</v>
      </c>
      <c r="K148" s="158"/>
      <c r="L148" s="159"/>
      <c r="M148" s="160" t="s">
        <v>1</v>
      </c>
      <c r="N148" s="161" t="s">
        <v>42</v>
      </c>
      <c r="P148" s="134">
        <f>O148*H148</f>
        <v>0</v>
      </c>
      <c r="Q148" s="134">
        <v>2.0500000000000001E-2</v>
      </c>
      <c r="R148" s="134">
        <f>Q148*H148</f>
        <v>2.0500000000000001E-2</v>
      </c>
      <c r="S148" s="134">
        <v>0</v>
      </c>
      <c r="T148" s="135">
        <f>S148*H148</f>
        <v>0</v>
      </c>
      <c r="AR148" s="136" t="s">
        <v>280</v>
      </c>
      <c r="AT148" s="136" t="s">
        <v>277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266</v>
      </c>
      <c r="BM148" s="136" t="s">
        <v>709</v>
      </c>
    </row>
    <row r="149" spans="2:65" s="1" customFormat="1" ht="19.5" x14ac:dyDescent="0.2">
      <c r="B149" s="28"/>
      <c r="D149" s="138" t="s">
        <v>229</v>
      </c>
      <c r="F149" s="139" t="s">
        <v>279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ht="16.5" customHeight="1" x14ac:dyDescent="0.2">
      <c r="B150" s="123"/>
      <c r="C150" s="124" t="s">
        <v>220</v>
      </c>
      <c r="D150" s="124" t="s">
        <v>223</v>
      </c>
      <c r="E150" s="125" t="s">
        <v>282</v>
      </c>
      <c r="F150" s="126" t="s">
        <v>283</v>
      </c>
      <c r="G150" s="127" t="s">
        <v>265</v>
      </c>
      <c r="H150" s="128">
        <v>1</v>
      </c>
      <c r="I150" s="129"/>
      <c r="J150" s="130">
        <f>ROUND(I150*H150,2)</f>
        <v>0</v>
      </c>
      <c r="K150" s="131"/>
      <c r="L150" s="28"/>
      <c r="M150" s="132" t="s">
        <v>1</v>
      </c>
      <c r="N150" s="133" t="s">
        <v>42</v>
      </c>
      <c r="P150" s="134">
        <f>O150*H150</f>
        <v>0</v>
      </c>
      <c r="Q150" s="134">
        <v>0</v>
      </c>
      <c r="R150" s="134">
        <f>Q150*H150</f>
        <v>0</v>
      </c>
      <c r="S150" s="134">
        <v>0</v>
      </c>
      <c r="T150" s="135">
        <f>S150*H150</f>
        <v>0</v>
      </c>
      <c r="AR150" s="136" t="s">
        <v>266</v>
      </c>
      <c r="AT150" s="136" t="s">
        <v>223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1058</v>
      </c>
    </row>
    <row r="151" spans="2:65" s="1" customFormat="1" x14ac:dyDescent="0.2">
      <c r="B151" s="28"/>
      <c r="D151" s="138" t="s">
        <v>229</v>
      </c>
      <c r="F151" s="139" t="s">
        <v>285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" customFormat="1" x14ac:dyDescent="0.2">
      <c r="B152" s="28"/>
      <c r="D152" s="142" t="s">
        <v>231</v>
      </c>
      <c r="F152" s="143" t="s">
        <v>286</v>
      </c>
      <c r="I152" s="140"/>
      <c r="L152" s="28"/>
      <c r="M152" s="141"/>
      <c r="T152" s="52"/>
      <c r="AT152" s="13" t="s">
        <v>231</v>
      </c>
      <c r="AU152" s="13" t="s">
        <v>85</v>
      </c>
    </row>
    <row r="153" spans="2:65" s="1" customFormat="1" ht="16.5" customHeight="1" x14ac:dyDescent="0.2">
      <c r="B153" s="123"/>
      <c r="C153" s="151" t="s">
        <v>287</v>
      </c>
      <c r="D153" s="151" t="s">
        <v>277</v>
      </c>
      <c r="E153" s="152" t="s">
        <v>288</v>
      </c>
      <c r="F153" s="153" t="s">
        <v>289</v>
      </c>
      <c r="G153" s="154" t="s">
        <v>265</v>
      </c>
      <c r="H153" s="155">
        <v>1</v>
      </c>
      <c r="I153" s="156"/>
      <c r="J153" s="157">
        <f>ROUND(I153*H153,2)</f>
        <v>0</v>
      </c>
      <c r="K153" s="158"/>
      <c r="L153" s="159"/>
      <c r="M153" s="160" t="s">
        <v>1</v>
      </c>
      <c r="N153" s="161" t="s">
        <v>42</v>
      </c>
      <c r="P153" s="134">
        <f>O153*H153</f>
        <v>0</v>
      </c>
      <c r="Q153" s="134">
        <v>1.4999999999999999E-4</v>
      </c>
      <c r="R153" s="134">
        <f>Q153*H153</f>
        <v>1.4999999999999999E-4</v>
      </c>
      <c r="S153" s="134">
        <v>0</v>
      </c>
      <c r="T153" s="135">
        <f>S153*H153</f>
        <v>0</v>
      </c>
      <c r="AR153" s="136" t="s">
        <v>280</v>
      </c>
      <c r="AT153" s="136" t="s">
        <v>277</v>
      </c>
      <c r="AU153" s="136" t="s">
        <v>85</v>
      </c>
      <c r="AY153" s="13" t="s">
        <v>222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85</v>
      </c>
      <c r="BK153" s="137">
        <f>ROUND(I153*H153,2)</f>
        <v>0</v>
      </c>
      <c r="BL153" s="13" t="s">
        <v>266</v>
      </c>
      <c r="BM153" s="136" t="s">
        <v>1059</v>
      </c>
    </row>
    <row r="154" spans="2:65" s="1" customFormat="1" x14ac:dyDescent="0.2">
      <c r="B154" s="28"/>
      <c r="D154" s="138" t="s">
        <v>229</v>
      </c>
      <c r="F154" s="139" t="s">
        <v>289</v>
      </c>
      <c r="I154" s="140"/>
      <c r="L154" s="28"/>
      <c r="M154" s="141"/>
      <c r="T154" s="52"/>
      <c r="AT154" s="13" t="s">
        <v>229</v>
      </c>
      <c r="AU154" s="13" t="s">
        <v>85</v>
      </c>
    </row>
    <row r="155" spans="2:65" s="1" customFormat="1" ht="16.5" customHeight="1" x14ac:dyDescent="0.2">
      <c r="B155" s="123"/>
      <c r="C155" s="151" t="s">
        <v>291</v>
      </c>
      <c r="D155" s="151" t="s">
        <v>277</v>
      </c>
      <c r="E155" s="152" t="s">
        <v>292</v>
      </c>
      <c r="F155" s="153" t="s">
        <v>293</v>
      </c>
      <c r="G155" s="154" t="s">
        <v>265</v>
      </c>
      <c r="H155" s="155">
        <v>1</v>
      </c>
      <c r="I155" s="156"/>
      <c r="J155" s="157">
        <f>ROUND(I155*H155,2)</f>
        <v>0</v>
      </c>
      <c r="K155" s="158"/>
      <c r="L155" s="159"/>
      <c r="M155" s="160" t="s">
        <v>1</v>
      </c>
      <c r="N155" s="161" t="s">
        <v>42</v>
      </c>
      <c r="P155" s="134">
        <f>O155*H155</f>
        <v>0</v>
      </c>
      <c r="Q155" s="134">
        <v>1.4999999999999999E-4</v>
      </c>
      <c r="R155" s="134">
        <f>Q155*H155</f>
        <v>1.4999999999999999E-4</v>
      </c>
      <c r="S155" s="134">
        <v>0</v>
      </c>
      <c r="T155" s="135">
        <f>S155*H155</f>
        <v>0</v>
      </c>
      <c r="AR155" s="136" t="s">
        <v>280</v>
      </c>
      <c r="AT155" s="136" t="s">
        <v>277</v>
      </c>
      <c r="AU155" s="136" t="s">
        <v>85</v>
      </c>
      <c r="AY155" s="13" t="s">
        <v>222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85</v>
      </c>
      <c r="BK155" s="137">
        <f>ROUND(I155*H155,2)</f>
        <v>0</v>
      </c>
      <c r="BL155" s="13" t="s">
        <v>266</v>
      </c>
      <c r="BM155" s="136" t="s">
        <v>1060</v>
      </c>
    </row>
    <row r="156" spans="2:65" s="1" customFormat="1" x14ac:dyDescent="0.2">
      <c r="B156" s="28"/>
      <c r="D156" s="138" t="s">
        <v>229</v>
      </c>
      <c r="F156" s="139" t="s">
        <v>293</v>
      </c>
      <c r="I156" s="140"/>
      <c r="L156" s="28"/>
      <c r="M156" s="141"/>
      <c r="T156" s="52"/>
      <c r="AT156" s="13" t="s">
        <v>229</v>
      </c>
      <c r="AU156" s="13" t="s">
        <v>85</v>
      </c>
    </row>
    <row r="157" spans="2:65" s="1" customFormat="1" ht="21.75" customHeight="1" x14ac:dyDescent="0.2">
      <c r="B157" s="123"/>
      <c r="C157" s="124" t="s">
        <v>8</v>
      </c>
      <c r="D157" s="124" t="s">
        <v>223</v>
      </c>
      <c r="E157" s="125" t="s">
        <v>295</v>
      </c>
      <c r="F157" s="126" t="s">
        <v>296</v>
      </c>
      <c r="G157" s="127" t="s">
        <v>265</v>
      </c>
      <c r="H157" s="128">
        <v>1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0</v>
      </c>
      <c r="R157" s="134">
        <f>Q157*H157</f>
        <v>0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1061</v>
      </c>
    </row>
    <row r="158" spans="2:65" s="1" customFormat="1" ht="19.5" x14ac:dyDescent="0.2">
      <c r="B158" s="28"/>
      <c r="D158" s="138" t="s">
        <v>229</v>
      </c>
      <c r="F158" s="139" t="s">
        <v>298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299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16.5" customHeight="1" x14ac:dyDescent="0.2">
      <c r="B160" s="123"/>
      <c r="C160" s="151" t="s">
        <v>300</v>
      </c>
      <c r="D160" s="151" t="s">
        <v>277</v>
      </c>
      <c r="E160" s="152" t="s">
        <v>301</v>
      </c>
      <c r="F160" s="153" t="s">
        <v>302</v>
      </c>
      <c r="G160" s="154" t="s">
        <v>265</v>
      </c>
      <c r="H160" s="155">
        <v>1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2.2000000000000001E-3</v>
      </c>
      <c r="R160" s="134">
        <f>Q160*H160</f>
        <v>2.2000000000000001E-3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1062</v>
      </c>
    </row>
    <row r="161" spans="2:65" s="1" customFormat="1" x14ac:dyDescent="0.2">
      <c r="B161" s="28"/>
      <c r="D161" s="138" t="s">
        <v>229</v>
      </c>
      <c r="F161" s="139" t="s">
        <v>302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" customFormat="1" ht="24.2" customHeight="1" x14ac:dyDescent="0.2">
      <c r="B162" s="123"/>
      <c r="C162" s="124" t="s">
        <v>304</v>
      </c>
      <c r="D162" s="124" t="s">
        <v>223</v>
      </c>
      <c r="E162" s="125" t="s">
        <v>305</v>
      </c>
      <c r="F162" s="126" t="s">
        <v>306</v>
      </c>
      <c r="G162" s="127" t="s">
        <v>265</v>
      </c>
      <c r="H162" s="128">
        <v>1</v>
      </c>
      <c r="I162" s="129"/>
      <c r="J162" s="130">
        <f>ROUND(I162*H162,2)</f>
        <v>0</v>
      </c>
      <c r="K162" s="131"/>
      <c r="L162" s="28"/>
      <c r="M162" s="132" t="s">
        <v>1</v>
      </c>
      <c r="N162" s="133" t="s">
        <v>42</v>
      </c>
      <c r="P162" s="134">
        <f>O162*H162</f>
        <v>0</v>
      </c>
      <c r="Q162" s="134">
        <v>0</v>
      </c>
      <c r="R162" s="134">
        <f>Q162*H162</f>
        <v>0</v>
      </c>
      <c r="S162" s="134">
        <v>2.4E-2</v>
      </c>
      <c r="T162" s="135">
        <f>S162*H162</f>
        <v>2.4E-2</v>
      </c>
      <c r="AR162" s="136" t="s">
        <v>266</v>
      </c>
      <c r="AT162" s="136" t="s">
        <v>223</v>
      </c>
      <c r="AU162" s="136" t="s">
        <v>85</v>
      </c>
      <c r="AY162" s="13" t="s">
        <v>222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3" t="s">
        <v>85</v>
      </c>
      <c r="BK162" s="137">
        <f>ROUND(I162*H162,2)</f>
        <v>0</v>
      </c>
      <c r="BL162" s="13" t="s">
        <v>266</v>
      </c>
      <c r="BM162" s="136" t="s">
        <v>715</v>
      </c>
    </row>
    <row r="163" spans="2:65" s="1" customFormat="1" ht="19.5" x14ac:dyDescent="0.2">
      <c r="B163" s="28"/>
      <c r="D163" s="138" t="s">
        <v>229</v>
      </c>
      <c r="F163" s="139" t="s">
        <v>308</v>
      </c>
      <c r="I163" s="140"/>
      <c r="L163" s="28"/>
      <c r="M163" s="141"/>
      <c r="T163" s="52"/>
      <c r="AT163" s="13" t="s">
        <v>229</v>
      </c>
      <c r="AU163" s="13" t="s">
        <v>85</v>
      </c>
    </row>
    <row r="164" spans="2:65" s="1" customFormat="1" x14ac:dyDescent="0.2">
      <c r="B164" s="28"/>
      <c r="D164" s="142" t="s">
        <v>231</v>
      </c>
      <c r="F164" s="143" t="s">
        <v>599</v>
      </c>
      <c r="I164" s="140"/>
      <c r="L164" s="28"/>
      <c r="M164" s="141"/>
      <c r="T164" s="52"/>
      <c r="AT164" s="13" t="s">
        <v>231</v>
      </c>
      <c r="AU164" s="13" t="s">
        <v>85</v>
      </c>
    </row>
    <row r="165" spans="2:65" s="10" customFormat="1" ht="25.9" customHeight="1" x14ac:dyDescent="0.2">
      <c r="B165" s="113"/>
      <c r="D165" s="114" t="s">
        <v>76</v>
      </c>
      <c r="E165" s="115" t="s">
        <v>317</v>
      </c>
      <c r="F165" s="115" t="s">
        <v>318</v>
      </c>
      <c r="I165" s="116"/>
      <c r="J165" s="117">
        <f>BK165</f>
        <v>0</v>
      </c>
      <c r="L165" s="113"/>
      <c r="M165" s="118"/>
      <c r="P165" s="119">
        <f>SUM(P166:P204)</f>
        <v>0</v>
      </c>
      <c r="R165" s="119">
        <f>SUM(R166:R204)</f>
        <v>4.5984000000000004E-2</v>
      </c>
      <c r="T165" s="120">
        <f>SUM(T166:T204)</f>
        <v>1.4868000000000001E-2</v>
      </c>
      <c r="AR165" s="114" t="s">
        <v>87</v>
      </c>
      <c r="AT165" s="121" t="s">
        <v>76</v>
      </c>
      <c r="AU165" s="121" t="s">
        <v>77</v>
      </c>
      <c r="AY165" s="114" t="s">
        <v>222</v>
      </c>
      <c r="BK165" s="122">
        <f>SUM(BK166:BK204)</f>
        <v>0</v>
      </c>
    </row>
    <row r="166" spans="2:65" s="1" customFormat="1" ht="24.2" customHeight="1" x14ac:dyDescent="0.2">
      <c r="B166" s="123"/>
      <c r="C166" s="124" t="s">
        <v>310</v>
      </c>
      <c r="D166" s="124" t="s">
        <v>223</v>
      </c>
      <c r="E166" s="125" t="s">
        <v>319</v>
      </c>
      <c r="F166" s="126" t="s">
        <v>320</v>
      </c>
      <c r="G166" s="127" t="s">
        <v>226</v>
      </c>
      <c r="H166" s="128">
        <v>4.1900000000000004</v>
      </c>
      <c r="I166" s="129"/>
      <c r="J166" s="130">
        <f>ROUND(I166*H166,2)</f>
        <v>0</v>
      </c>
      <c r="K166" s="131"/>
      <c r="L166" s="28"/>
      <c r="M166" s="132" t="s">
        <v>1</v>
      </c>
      <c r="N166" s="133" t="s">
        <v>42</v>
      </c>
      <c r="P166" s="134">
        <f>O166*H166</f>
        <v>0</v>
      </c>
      <c r="Q166" s="134">
        <v>0</v>
      </c>
      <c r="R166" s="134">
        <f>Q166*H166</f>
        <v>0</v>
      </c>
      <c r="S166" s="134">
        <v>0</v>
      </c>
      <c r="T166" s="135">
        <f>S166*H166</f>
        <v>0</v>
      </c>
      <c r="AR166" s="136" t="s">
        <v>266</v>
      </c>
      <c r="AT166" s="136" t="s">
        <v>223</v>
      </c>
      <c r="AU166" s="136" t="s">
        <v>85</v>
      </c>
      <c r="AY166" s="13" t="s">
        <v>222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3" t="s">
        <v>85</v>
      </c>
      <c r="BK166" s="137">
        <f>ROUND(I166*H166,2)</f>
        <v>0</v>
      </c>
      <c r="BL166" s="13" t="s">
        <v>266</v>
      </c>
      <c r="BM166" s="136" t="s">
        <v>716</v>
      </c>
    </row>
    <row r="167" spans="2:65" s="1" customFormat="1" ht="19.5" x14ac:dyDescent="0.2">
      <c r="B167" s="28"/>
      <c r="D167" s="138" t="s">
        <v>229</v>
      </c>
      <c r="F167" s="139" t="s">
        <v>322</v>
      </c>
      <c r="I167" s="140"/>
      <c r="L167" s="28"/>
      <c r="M167" s="141"/>
      <c r="T167" s="52"/>
      <c r="AT167" s="13" t="s">
        <v>229</v>
      </c>
      <c r="AU167" s="13" t="s">
        <v>85</v>
      </c>
    </row>
    <row r="168" spans="2:65" s="1" customFormat="1" x14ac:dyDescent="0.2">
      <c r="B168" s="28"/>
      <c r="D168" s="142" t="s">
        <v>231</v>
      </c>
      <c r="F168" s="143" t="s">
        <v>502</v>
      </c>
      <c r="I168" s="140"/>
      <c r="L168" s="28"/>
      <c r="M168" s="141"/>
      <c r="T168" s="52"/>
      <c r="AT168" s="13" t="s">
        <v>231</v>
      </c>
      <c r="AU168" s="13" t="s">
        <v>85</v>
      </c>
    </row>
    <row r="169" spans="2:65" s="1" customFormat="1" ht="24.2" customHeight="1" x14ac:dyDescent="0.2">
      <c r="B169" s="123"/>
      <c r="C169" s="124" t="s">
        <v>266</v>
      </c>
      <c r="D169" s="124" t="s">
        <v>223</v>
      </c>
      <c r="E169" s="125" t="s">
        <v>325</v>
      </c>
      <c r="F169" s="126" t="s">
        <v>326</v>
      </c>
      <c r="G169" s="127" t="s">
        <v>226</v>
      </c>
      <c r="H169" s="128">
        <v>4.1900000000000004</v>
      </c>
      <c r="I169" s="129"/>
      <c r="J169" s="130">
        <f>ROUND(I169*H169,2)</f>
        <v>0</v>
      </c>
      <c r="K169" s="131"/>
      <c r="L169" s="28"/>
      <c r="M169" s="132" t="s">
        <v>1</v>
      </c>
      <c r="N169" s="133" t="s">
        <v>42</v>
      </c>
      <c r="P169" s="134">
        <f>O169*H169</f>
        <v>0</v>
      </c>
      <c r="Q169" s="134">
        <v>3.0000000000000001E-5</v>
      </c>
      <c r="R169" s="134">
        <f>Q169*H169</f>
        <v>1.2570000000000002E-4</v>
      </c>
      <c r="S169" s="134">
        <v>0</v>
      </c>
      <c r="T169" s="135">
        <f>S169*H169</f>
        <v>0</v>
      </c>
      <c r="AR169" s="136" t="s">
        <v>266</v>
      </c>
      <c r="AT169" s="136" t="s">
        <v>223</v>
      </c>
      <c r="AU169" s="136" t="s">
        <v>85</v>
      </c>
      <c r="AY169" s="13" t="s">
        <v>222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3" t="s">
        <v>85</v>
      </c>
      <c r="BK169" s="137">
        <f>ROUND(I169*H169,2)</f>
        <v>0</v>
      </c>
      <c r="BL169" s="13" t="s">
        <v>266</v>
      </c>
      <c r="BM169" s="136" t="s">
        <v>717</v>
      </c>
    </row>
    <row r="170" spans="2:65" s="1" customFormat="1" ht="19.5" x14ac:dyDescent="0.2">
      <c r="B170" s="28"/>
      <c r="D170" s="138" t="s">
        <v>229</v>
      </c>
      <c r="F170" s="139" t="s">
        <v>328</v>
      </c>
      <c r="I170" s="140"/>
      <c r="L170" s="28"/>
      <c r="M170" s="141"/>
      <c r="T170" s="52"/>
      <c r="AT170" s="13" t="s">
        <v>229</v>
      </c>
      <c r="AU170" s="13" t="s">
        <v>85</v>
      </c>
    </row>
    <row r="171" spans="2:65" s="1" customFormat="1" x14ac:dyDescent="0.2">
      <c r="B171" s="28"/>
      <c r="D171" s="142" t="s">
        <v>231</v>
      </c>
      <c r="F171" s="143" t="s">
        <v>504</v>
      </c>
      <c r="I171" s="140"/>
      <c r="L171" s="28"/>
      <c r="M171" s="141"/>
      <c r="T171" s="52"/>
      <c r="AT171" s="13" t="s">
        <v>231</v>
      </c>
      <c r="AU171" s="13" t="s">
        <v>85</v>
      </c>
    </row>
    <row r="172" spans="2:65" s="1" customFormat="1" ht="33" customHeight="1" x14ac:dyDescent="0.2">
      <c r="B172" s="123"/>
      <c r="C172" s="124" t="s">
        <v>324</v>
      </c>
      <c r="D172" s="124" t="s">
        <v>223</v>
      </c>
      <c r="E172" s="125" t="s">
        <v>331</v>
      </c>
      <c r="F172" s="126" t="s">
        <v>332</v>
      </c>
      <c r="G172" s="127" t="s">
        <v>226</v>
      </c>
      <c r="H172" s="128">
        <v>4.1900000000000004</v>
      </c>
      <c r="I172" s="129"/>
      <c r="J172" s="130">
        <f>ROUND(I172*H172,2)</f>
        <v>0</v>
      </c>
      <c r="K172" s="131"/>
      <c r="L172" s="28"/>
      <c r="M172" s="132" t="s">
        <v>1</v>
      </c>
      <c r="N172" s="133" t="s">
        <v>42</v>
      </c>
      <c r="P172" s="134">
        <f>O172*H172</f>
        <v>0</v>
      </c>
      <c r="Q172" s="134">
        <v>7.5799999999999999E-3</v>
      </c>
      <c r="R172" s="134">
        <f>Q172*H172</f>
        <v>3.1760200000000002E-2</v>
      </c>
      <c r="S172" s="134">
        <v>0</v>
      </c>
      <c r="T172" s="135">
        <f>S172*H172</f>
        <v>0</v>
      </c>
      <c r="AR172" s="136" t="s">
        <v>266</v>
      </c>
      <c r="AT172" s="136" t="s">
        <v>223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718</v>
      </c>
    </row>
    <row r="173" spans="2:65" s="1" customFormat="1" ht="29.25" x14ac:dyDescent="0.2">
      <c r="B173" s="28"/>
      <c r="D173" s="138" t="s">
        <v>229</v>
      </c>
      <c r="F173" s="139" t="s">
        <v>334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" customFormat="1" x14ac:dyDescent="0.2">
      <c r="B174" s="28"/>
      <c r="D174" s="142" t="s">
        <v>231</v>
      </c>
      <c r="F174" s="143" t="s">
        <v>506</v>
      </c>
      <c r="I174" s="140"/>
      <c r="L174" s="28"/>
      <c r="M174" s="141"/>
      <c r="T174" s="52"/>
      <c r="AT174" s="13" t="s">
        <v>231</v>
      </c>
      <c r="AU174" s="13" t="s">
        <v>85</v>
      </c>
    </row>
    <row r="175" spans="2:65" s="1" customFormat="1" ht="24.2" customHeight="1" x14ac:dyDescent="0.2">
      <c r="B175" s="123"/>
      <c r="C175" s="124" t="s">
        <v>330</v>
      </c>
      <c r="D175" s="124" t="s">
        <v>223</v>
      </c>
      <c r="E175" s="125" t="s">
        <v>337</v>
      </c>
      <c r="F175" s="126" t="s">
        <v>338</v>
      </c>
      <c r="G175" s="127" t="s">
        <v>226</v>
      </c>
      <c r="H175" s="128">
        <v>4.1900000000000004</v>
      </c>
      <c r="I175" s="129"/>
      <c r="J175" s="130">
        <f>ROUND(I175*H175,2)</f>
        <v>0</v>
      </c>
      <c r="K175" s="131"/>
      <c r="L175" s="28"/>
      <c r="M175" s="132" t="s">
        <v>1</v>
      </c>
      <c r="N175" s="133" t="s">
        <v>42</v>
      </c>
      <c r="P175" s="134">
        <f>O175*H175</f>
        <v>0</v>
      </c>
      <c r="Q175" s="134">
        <v>0</v>
      </c>
      <c r="R175" s="134">
        <f>Q175*H175</f>
        <v>0</v>
      </c>
      <c r="S175" s="134">
        <v>3.0000000000000001E-3</v>
      </c>
      <c r="T175" s="135">
        <f>S175*H175</f>
        <v>1.2570000000000001E-2</v>
      </c>
      <c r="AR175" s="136" t="s">
        <v>266</v>
      </c>
      <c r="AT175" s="136" t="s">
        <v>223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719</v>
      </c>
    </row>
    <row r="176" spans="2:65" s="1" customFormat="1" x14ac:dyDescent="0.2">
      <c r="B176" s="28"/>
      <c r="D176" s="138" t="s">
        <v>229</v>
      </c>
      <c r="F176" s="139" t="s">
        <v>340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x14ac:dyDescent="0.2">
      <c r="B177" s="28"/>
      <c r="D177" s="142" t="s">
        <v>231</v>
      </c>
      <c r="F177" s="143" t="s">
        <v>508</v>
      </c>
      <c r="I177" s="140"/>
      <c r="L177" s="28"/>
      <c r="M177" s="141"/>
      <c r="T177" s="52"/>
      <c r="AT177" s="13" t="s">
        <v>231</v>
      </c>
      <c r="AU177" s="13" t="s">
        <v>85</v>
      </c>
    </row>
    <row r="178" spans="2:65" s="1" customFormat="1" ht="16.5" customHeight="1" x14ac:dyDescent="0.2">
      <c r="B178" s="123"/>
      <c r="C178" s="124" t="s">
        <v>336</v>
      </c>
      <c r="D178" s="124" t="s">
        <v>223</v>
      </c>
      <c r="E178" s="125" t="s">
        <v>343</v>
      </c>
      <c r="F178" s="126" t="s">
        <v>344</v>
      </c>
      <c r="G178" s="127" t="s">
        <v>226</v>
      </c>
      <c r="H178" s="128">
        <v>4.1900000000000004</v>
      </c>
      <c r="I178" s="129"/>
      <c r="J178" s="130">
        <f>ROUND(I178*H178,2)</f>
        <v>0</v>
      </c>
      <c r="K178" s="131"/>
      <c r="L178" s="28"/>
      <c r="M178" s="132" t="s">
        <v>1</v>
      </c>
      <c r="N178" s="133" t="s">
        <v>42</v>
      </c>
      <c r="P178" s="134">
        <f>O178*H178</f>
        <v>0</v>
      </c>
      <c r="Q178" s="134">
        <v>2.9999999999999997E-4</v>
      </c>
      <c r="R178" s="134">
        <f>Q178*H178</f>
        <v>1.2570000000000001E-3</v>
      </c>
      <c r="S178" s="134">
        <v>0</v>
      </c>
      <c r="T178" s="135">
        <f>S178*H178</f>
        <v>0</v>
      </c>
      <c r="AR178" s="136" t="s">
        <v>266</v>
      </c>
      <c r="AT178" s="136" t="s">
        <v>223</v>
      </c>
      <c r="AU178" s="136" t="s">
        <v>85</v>
      </c>
      <c r="AY178" s="13" t="s">
        <v>222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3" t="s">
        <v>85</v>
      </c>
      <c r="BK178" s="137">
        <f>ROUND(I178*H178,2)</f>
        <v>0</v>
      </c>
      <c r="BL178" s="13" t="s">
        <v>266</v>
      </c>
      <c r="BM178" s="136" t="s">
        <v>720</v>
      </c>
    </row>
    <row r="179" spans="2:65" s="1" customFormat="1" x14ac:dyDescent="0.2">
      <c r="B179" s="28"/>
      <c r="D179" s="138" t="s">
        <v>229</v>
      </c>
      <c r="F179" s="139" t="s">
        <v>346</v>
      </c>
      <c r="I179" s="140"/>
      <c r="L179" s="28"/>
      <c r="M179" s="141"/>
      <c r="T179" s="52"/>
      <c r="AT179" s="13" t="s">
        <v>229</v>
      </c>
      <c r="AU179" s="13" t="s">
        <v>85</v>
      </c>
    </row>
    <row r="180" spans="2:65" s="1" customFormat="1" x14ac:dyDescent="0.2">
      <c r="B180" s="28"/>
      <c r="D180" s="142" t="s">
        <v>231</v>
      </c>
      <c r="F180" s="143" t="s">
        <v>510</v>
      </c>
      <c r="I180" s="140"/>
      <c r="L180" s="28"/>
      <c r="M180" s="141"/>
      <c r="T180" s="52"/>
      <c r="AT180" s="13" t="s">
        <v>231</v>
      </c>
      <c r="AU180" s="13" t="s">
        <v>85</v>
      </c>
    </row>
    <row r="181" spans="2:65" s="1" customFormat="1" ht="49.15" customHeight="1" x14ac:dyDescent="0.2">
      <c r="B181" s="123"/>
      <c r="C181" s="151" t="s">
        <v>342</v>
      </c>
      <c r="D181" s="151" t="s">
        <v>277</v>
      </c>
      <c r="E181" s="152" t="s">
        <v>348</v>
      </c>
      <c r="F181" s="153" t="s">
        <v>349</v>
      </c>
      <c r="G181" s="154" t="s">
        <v>226</v>
      </c>
      <c r="H181" s="155">
        <v>4.609</v>
      </c>
      <c r="I181" s="156"/>
      <c r="J181" s="157">
        <f>ROUND(I181*H181,2)</f>
        <v>0</v>
      </c>
      <c r="K181" s="158"/>
      <c r="L181" s="159"/>
      <c r="M181" s="160" t="s">
        <v>1</v>
      </c>
      <c r="N181" s="161" t="s">
        <v>42</v>
      </c>
      <c r="P181" s="134">
        <f>O181*H181</f>
        <v>0</v>
      </c>
      <c r="Q181" s="134">
        <v>2.5999999999999999E-3</v>
      </c>
      <c r="R181" s="134">
        <f>Q181*H181</f>
        <v>1.19834E-2</v>
      </c>
      <c r="S181" s="134">
        <v>0</v>
      </c>
      <c r="T181" s="135">
        <f>S181*H181</f>
        <v>0</v>
      </c>
      <c r="AR181" s="136" t="s">
        <v>280</v>
      </c>
      <c r="AT181" s="136" t="s">
        <v>277</v>
      </c>
      <c r="AU181" s="136" t="s">
        <v>85</v>
      </c>
      <c r="AY181" s="13" t="s">
        <v>222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3" t="s">
        <v>85</v>
      </c>
      <c r="BK181" s="137">
        <f>ROUND(I181*H181,2)</f>
        <v>0</v>
      </c>
      <c r="BL181" s="13" t="s">
        <v>266</v>
      </c>
      <c r="BM181" s="136" t="s">
        <v>721</v>
      </c>
    </row>
    <row r="182" spans="2:65" s="1" customFormat="1" ht="29.25" x14ac:dyDescent="0.2">
      <c r="B182" s="28"/>
      <c r="D182" s="138" t="s">
        <v>229</v>
      </c>
      <c r="F182" s="139" t="s">
        <v>349</v>
      </c>
      <c r="I182" s="140"/>
      <c r="L182" s="28"/>
      <c r="M182" s="141"/>
      <c r="T182" s="52"/>
      <c r="AT182" s="13" t="s">
        <v>229</v>
      </c>
      <c r="AU182" s="13" t="s">
        <v>85</v>
      </c>
    </row>
    <row r="183" spans="2:65" s="11" customFormat="1" x14ac:dyDescent="0.2">
      <c r="B183" s="144"/>
      <c r="D183" s="138" t="s">
        <v>252</v>
      </c>
      <c r="F183" s="145" t="s">
        <v>722</v>
      </c>
      <c r="H183" s="146">
        <v>4.609</v>
      </c>
      <c r="I183" s="147"/>
      <c r="L183" s="144"/>
      <c r="M183" s="148"/>
      <c r="T183" s="149"/>
      <c r="AT183" s="150" t="s">
        <v>252</v>
      </c>
      <c r="AU183" s="150" t="s">
        <v>85</v>
      </c>
      <c r="AV183" s="11" t="s">
        <v>87</v>
      </c>
      <c r="AW183" s="11" t="s">
        <v>3</v>
      </c>
      <c r="AX183" s="11" t="s">
        <v>85</v>
      </c>
      <c r="AY183" s="150" t="s">
        <v>222</v>
      </c>
    </row>
    <row r="184" spans="2:65" s="1" customFormat="1" ht="24.2" customHeight="1" x14ac:dyDescent="0.2">
      <c r="B184" s="123"/>
      <c r="C184" s="124" t="s">
        <v>7</v>
      </c>
      <c r="D184" s="124" t="s">
        <v>223</v>
      </c>
      <c r="E184" s="125" t="s">
        <v>353</v>
      </c>
      <c r="F184" s="126" t="s">
        <v>354</v>
      </c>
      <c r="G184" s="127" t="s">
        <v>355</v>
      </c>
      <c r="H184" s="128">
        <v>5</v>
      </c>
      <c r="I184" s="129"/>
      <c r="J184" s="130">
        <f>ROUND(I184*H184,2)</f>
        <v>0</v>
      </c>
      <c r="K184" s="131"/>
      <c r="L184" s="28"/>
      <c r="M184" s="132" t="s">
        <v>1</v>
      </c>
      <c r="N184" s="133" t="s">
        <v>42</v>
      </c>
      <c r="P184" s="134">
        <f>O184*H184</f>
        <v>0</v>
      </c>
      <c r="Q184" s="134">
        <v>0</v>
      </c>
      <c r="R184" s="134">
        <f>Q184*H184</f>
        <v>0</v>
      </c>
      <c r="S184" s="134">
        <v>0</v>
      </c>
      <c r="T184" s="135">
        <f>S184*H184</f>
        <v>0</v>
      </c>
      <c r="AR184" s="136" t="s">
        <v>266</v>
      </c>
      <c r="AT184" s="136" t="s">
        <v>223</v>
      </c>
      <c r="AU184" s="136" t="s">
        <v>85</v>
      </c>
      <c r="AY184" s="13" t="s">
        <v>222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3" t="s">
        <v>85</v>
      </c>
      <c r="BK184" s="137">
        <f>ROUND(I184*H184,2)</f>
        <v>0</v>
      </c>
      <c r="BL184" s="13" t="s">
        <v>266</v>
      </c>
      <c r="BM184" s="136" t="s">
        <v>1063</v>
      </c>
    </row>
    <row r="185" spans="2:65" s="1" customFormat="1" x14ac:dyDescent="0.2">
      <c r="B185" s="28"/>
      <c r="D185" s="138" t="s">
        <v>229</v>
      </c>
      <c r="F185" s="139" t="s">
        <v>357</v>
      </c>
      <c r="I185" s="140"/>
      <c r="L185" s="28"/>
      <c r="M185" s="141"/>
      <c r="T185" s="52"/>
      <c r="AT185" s="13" t="s">
        <v>229</v>
      </c>
      <c r="AU185" s="13" t="s">
        <v>85</v>
      </c>
    </row>
    <row r="186" spans="2:65" s="1" customFormat="1" x14ac:dyDescent="0.2">
      <c r="B186" s="28"/>
      <c r="D186" s="142" t="s">
        <v>231</v>
      </c>
      <c r="F186" s="143" t="s">
        <v>358</v>
      </c>
      <c r="I186" s="140"/>
      <c r="L186" s="28"/>
      <c r="M186" s="141"/>
      <c r="T186" s="52"/>
      <c r="AT186" s="13" t="s">
        <v>231</v>
      </c>
      <c r="AU186" s="13" t="s">
        <v>85</v>
      </c>
    </row>
    <row r="187" spans="2:65" s="1" customFormat="1" ht="21.75" customHeight="1" x14ac:dyDescent="0.2">
      <c r="B187" s="123"/>
      <c r="C187" s="124" t="s">
        <v>352</v>
      </c>
      <c r="D187" s="124" t="s">
        <v>223</v>
      </c>
      <c r="E187" s="125" t="s">
        <v>360</v>
      </c>
      <c r="F187" s="126" t="s">
        <v>361</v>
      </c>
      <c r="G187" s="127" t="s">
        <v>355</v>
      </c>
      <c r="H187" s="128">
        <v>7.66</v>
      </c>
      <c r="I187" s="129"/>
      <c r="J187" s="130">
        <f>ROUND(I187*H187,2)</f>
        <v>0</v>
      </c>
      <c r="K187" s="131"/>
      <c r="L187" s="28"/>
      <c r="M187" s="132" t="s">
        <v>1</v>
      </c>
      <c r="N187" s="133" t="s">
        <v>42</v>
      </c>
      <c r="P187" s="134">
        <f>O187*H187</f>
        <v>0</v>
      </c>
      <c r="Q187" s="134">
        <v>0</v>
      </c>
      <c r="R187" s="134">
        <f>Q187*H187</f>
        <v>0</v>
      </c>
      <c r="S187" s="134">
        <v>2.9999999999999997E-4</v>
      </c>
      <c r="T187" s="135">
        <f>S187*H187</f>
        <v>2.2979999999999997E-3</v>
      </c>
      <c r="AR187" s="136" t="s">
        <v>266</v>
      </c>
      <c r="AT187" s="136" t="s">
        <v>223</v>
      </c>
      <c r="AU187" s="136" t="s">
        <v>85</v>
      </c>
      <c r="AY187" s="13" t="s">
        <v>222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3" t="s">
        <v>85</v>
      </c>
      <c r="BK187" s="137">
        <f>ROUND(I187*H187,2)</f>
        <v>0</v>
      </c>
      <c r="BL187" s="13" t="s">
        <v>266</v>
      </c>
      <c r="BM187" s="136" t="s">
        <v>724</v>
      </c>
    </row>
    <row r="188" spans="2:65" s="1" customFormat="1" x14ac:dyDescent="0.2">
      <c r="B188" s="28"/>
      <c r="D188" s="138" t="s">
        <v>229</v>
      </c>
      <c r="F188" s="139" t="s">
        <v>363</v>
      </c>
      <c r="I188" s="140"/>
      <c r="L188" s="28"/>
      <c r="M188" s="141"/>
      <c r="T188" s="52"/>
      <c r="AT188" s="13" t="s">
        <v>229</v>
      </c>
      <c r="AU188" s="13" t="s">
        <v>85</v>
      </c>
    </row>
    <row r="189" spans="2:65" s="1" customFormat="1" x14ac:dyDescent="0.2">
      <c r="B189" s="28"/>
      <c r="D189" s="142" t="s">
        <v>231</v>
      </c>
      <c r="F189" s="143" t="s">
        <v>515</v>
      </c>
      <c r="I189" s="140"/>
      <c r="L189" s="28"/>
      <c r="M189" s="141"/>
      <c r="T189" s="52"/>
      <c r="AT189" s="13" t="s">
        <v>231</v>
      </c>
      <c r="AU189" s="13" t="s">
        <v>85</v>
      </c>
    </row>
    <row r="190" spans="2:65" s="1" customFormat="1" ht="16.5" customHeight="1" x14ac:dyDescent="0.2">
      <c r="B190" s="123"/>
      <c r="C190" s="124" t="s">
        <v>359</v>
      </c>
      <c r="D190" s="124" t="s">
        <v>223</v>
      </c>
      <c r="E190" s="125" t="s">
        <v>366</v>
      </c>
      <c r="F190" s="126" t="s">
        <v>367</v>
      </c>
      <c r="G190" s="127" t="s">
        <v>355</v>
      </c>
      <c r="H190" s="128">
        <v>7.66</v>
      </c>
      <c r="I190" s="129"/>
      <c r="J190" s="130">
        <f>ROUND(I190*H190,2)</f>
        <v>0</v>
      </c>
      <c r="K190" s="131"/>
      <c r="L190" s="28"/>
      <c r="M190" s="132" t="s">
        <v>1</v>
      </c>
      <c r="N190" s="133" t="s">
        <v>42</v>
      </c>
      <c r="P190" s="134">
        <f>O190*H190</f>
        <v>0</v>
      </c>
      <c r="Q190" s="134">
        <v>1.0000000000000001E-5</v>
      </c>
      <c r="R190" s="134">
        <f>Q190*H190</f>
        <v>7.6600000000000005E-5</v>
      </c>
      <c r="S190" s="134">
        <v>0</v>
      </c>
      <c r="T190" s="135">
        <f>S190*H190</f>
        <v>0</v>
      </c>
      <c r="AR190" s="136" t="s">
        <v>266</v>
      </c>
      <c r="AT190" s="136" t="s">
        <v>223</v>
      </c>
      <c r="AU190" s="136" t="s">
        <v>85</v>
      </c>
      <c r="AY190" s="13" t="s">
        <v>222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3" t="s">
        <v>85</v>
      </c>
      <c r="BK190" s="137">
        <f>ROUND(I190*H190,2)</f>
        <v>0</v>
      </c>
      <c r="BL190" s="13" t="s">
        <v>266</v>
      </c>
      <c r="BM190" s="136" t="s">
        <v>725</v>
      </c>
    </row>
    <row r="191" spans="2:65" s="1" customFormat="1" x14ac:dyDescent="0.2">
      <c r="B191" s="28"/>
      <c r="D191" s="138" t="s">
        <v>229</v>
      </c>
      <c r="F191" s="139" t="s">
        <v>369</v>
      </c>
      <c r="I191" s="140"/>
      <c r="L191" s="28"/>
      <c r="M191" s="141"/>
      <c r="T191" s="52"/>
      <c r="AT191" s="13" t="s">
        <v>229</v>
      </c>
      <c r="AU191" s="13" t="s">
        <v>85</v>
      </c>
    </row>
    <row r="192" spans="2:65" s="1" customFormat="1" x14ac:dyDescent="0.2">
      <c r="B192" s="28"/>
      <c r="D192" s="142" t="s">
        <v>231</v>
      </c>
      <c r="F192" s="143" t="s">
        <v>517</v>
      </c>
      <c r="I192" s="140"/>
      <c r="L192" s="28"/>
      <c r="M192" s="141"/>
      <c r="T192" s="52"/>
      <c r="AT192" s="13" t="s">
        <v>231</v>
      </c>
      <c r="AU192" s="13" t="s">
        <v>85</v>
      </c>
    </row>
    <row r="193" spans="2:65" s="1" customFormat="1" ht="16.5" customHeight="1" x14ac:dyDescent="0.2">
      <c r="B193" s="123"/>
      <c r="C193" s="151" t="s">
        <v>365</v>
      </c>
      <c r="D193" s="151" t="s">
        <v>277</v>
      </c>
      <c r="E193" s="152" t="s">
        <v>372</v>
      </c>
      <c r="F193" s="153" t="s">
        <v>373</v>
      </c>
      <c r="G193" s="154" t="s">
        <v>355</v>
      </c>
      <c r="H193" s="155">
        <v>7.8129999999999997</v>
      </c>
      <c r="I193" s="156"/>
      <c r="J193" s="157">
        <f>ROUND(I193*H193,2)</f>
        <v>0</v>
      </c>
      <c r="K193" s="158"/>
      <c r="L193" s="159"/>
      <c r="M193" s="160" t="s">
        <v>1</v>
      </c>
      <c r="N193" s="161" t="s">
        <v>42</v>
      </c>
      <c r="P193" s="134">
        <f>O193*H193</f>
        <v>0</v>
      </c>
      <c r="Q193" s="134">
        <v>8.0000000000000007E-5</v>
      </c>
      <c r="R193" s="134">
        <f>Q193*H193</f>
        <v>6.2503999999999999E-4</v>
      </c>
      <c r="S193" s="134">
        <v>0</v>
      </c>
      <c r="T193" s="135">
        <f>S193*H193</f>
        <v>0</v>
      </c>
      <c r="AR193" s="136" t="s">
        <v>280</v>
      </c>
      <c r="AT193" s="136" t="s">
        <v>277</v>
      </c>
      <c r="AU193" s="136" t="s">
        <v>85</v>
      </c>
      <c r="AY193" s="13" t="s">
        <v>222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3" t="s">
        <v>85</v>
      </c>
      <c r="BK193" s="137">
        <f>ROUND(I193*H193,2)</f>
        <v>0</v>
      </c>
      <c r="BL193" s="13" t="s">
        <v>266</v>
      </c>
      <c r="BM193" s="136" t="s">
        <v>726</v>
      </c>
    </row>
    <row r="194" spans="2:65" s="1" customFormat="1" x14ac:dyDescent="0.2">
      <c r="B194" s="28"/>
      <c r="D194" s="138" t="s">
        <v>229</v>
      </c>
      <c r="F194" s="139" t="s">
        <v>373</v>
      </c>
      <c r="I194" s="140"/>
      <c r="L194" s="28"/>
      <c r="M194" s="141"/>
      <c r="T194" s="52"/>
      <c r="AT194" s="13" t="s">
        <v>229</v>
      </c>
      <c r="AU194" s="13" t="s">
        <v>85</v>
      </c>
    </row>
    <row r="195" spans="2:65" s="11" customFormat="1" x14ac:dyDescent="0.2">
      <c r="B195" s="144"/>
      <c r="D195" s="138" t="s">
        <v>252</v>
      </c>
      <c r="F195" s="145" t="s">
        <v>727</v>
      </c>
      <c r="H195" s="146">
        <v>7.8129999999999997</v>
      </c>
      <c r="I195" s="147"/>
      <c r="L195" s="144"/>
      <c r="M195" s="148"/>
      <c r="T195" s="149"/>
      <c r="AT195" s="150" t="s">
        <v>252</v>
      </c>
      <c r="AU195" s="150" t="s">
        <v>85</v>
      </c>
      <c r="AV195" s="11" t="s">
        <v>87</v>
      </c>
      <c r="AW195" s="11" t="s">
        <v>3</v>
      </c>
      <c r="AX195" s="11" t="s">
        <v>85</v>
      </c>
      <c r="AY195" s="150" t="s">
        <v>222</v>
      </c>
    </row>
    <row r="196" spans="2:65" s="1" customFormat="1" ht="16.5" customHeight="1" x14ac:dyDescent="0.2">
      <c r="B196" s="123"/>
      <c r="C196" s="124" t="s">
        <v>371</v>
      </c>
      <c r="D196" s="124" t="s">
        <v>223</v>
      </c>
      <c r="E196" s="125" t="s">
        <v>377</v>
      </c>
      <c r="F196" s="126" t="s">
        <v>378</v>
      </c>
      <c r="G196" s="127" t="s">
        <v>355</v>
      </c>
      <c r="H196" s="128">
        <v>0.9</v>
      </c>
      <c r="I196" s="129"/>
      <c r="J196" s="130">
        <f>ROUND(I196*H196,2)</f>
        <v>0</v>
      </c>
      <c r="K196" s="131"/>
      <c r="L196" s="28"/>
      <c r="M196" s="132" t="s">
        <v>1</v>
      </c>
      <c r="N196" s="133" t="s">
        <v>42</v>
      </c>
      <c r="P196" s="134">
        <f>O196*H196</f>
        <v>0</v>
      </c>
      <c r="Q196" s="134">
        <v>0</v>
      </c>
      <c r="R196" s="134">
        <f>Q196*H196</f>
        <v>0</v>
      </c>
      <c r="S196" s="134">
        <v>0</v>
      </c>
      <c r="T196" s="135">
        <f>S196*H196</f>
        <v>0</v>
      </c>
      <c r="AR196" s="136" t="s">
        <v>266</v>
      </c>
      <c r="AT196" s="136" t="s">
        <v>223</v>
      </c>
      <c r="AU196" s="136" t="s">
        <v>85</v>
      </c>
      <c r="AY196" s="13" t="s">
        <v>222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3" t="s">
        <v>85</v>
      </c>
      <c r="BK196" s="137">
        <f>ROUND(I196*H196,2)</f>
        <v>0</v>
      </c>
      <c r="BL196" s="13" t="s">
        <v>266</v>
      </c>
      <c r="BM196" s="136" t="s">
        <v>728</v>
      </c>
    </row>
    <row r="197" spans="2:65" s="1" customFormat="1" x14ac:dyDescent="0.2">
      <c r="B197" s="28"/>
      <c r="D197" s="138" t="s">
        <v>229</v>
      </c>
      <c r="F197" s="139" t="s">
        <v>380</v>
      </c>
      <c r="I197" s="140"/>
      <c r="L197" s="28"/>
      <c r="M197" s="141"/>
      <c r="T197" s="52"/>
      <c r="AT197" s="13" t="s">
        <v>229</v>
      </c>
      <c r="AU197" s="13" t="s">
        <v>85</v>
      </c>
    </row>
    <row r="198" spans="2:65" s="1" customFormat="1" x14ac:dyDescent="0.2">
      <c r="B198" s="28"/>
      <c r="D198" s="142" t="s">
        <v>231</v>
      </c>
      <c r="F198" s="143" t="s">
        <v>521</v>
      </c>
      <c r="I198" s="140"/>
      <c r="L198" s="28"/>
      <c r="M198" s="141"/>
      <c r="T198" s="52"/>
      <c r="AT198" s="13" t="s">
        <v>231</v>
      </c>
      <c r="AU198" s="13" t="s">
        <v>85</v>
      </c>
    </row>
    <row r="199" spans="2:65" s="1" customFormat="1" ht="16.5" customHeight="1" x14ac:dyDescent="0.2">
      <c r="B199" s="123"/>
      <c r="C199" s="151" t="s">
        <v>376</v>
      </c>
      <c r="D199" s="151" t="s">
        <v>277</v>
      </c>
      <c r="E199" s="152" t="s">
        <v>383</v>
      </c>
      <c r="F199" s="153" t="s">
        <v>384</v>
      </c>
      <c r="G199" s="154" t="s">
        <v>355</v>
      </c>
      <c r="H199" s="155">
        <v>0.91800000000000004</v>
      </c>
      <c r="I199" s="156"/>
      <c r="J199" s="157">
        <f>ROUND(I199*H199,2)</f>
        <v>0</v>
      </c>
      <c r="K199" s="158"/>
      <c r="L199" s="159"/>
      <c r="M199" s="160" t="s">
        <v>1</v>
      </c>
      <c r="N199" s="161" t="s">
        <v>42</v>
      </c>
      <c r="P199" s="134">
        <f>O199*H199</f>
        <v>0</v>
      </c>
      <c r="Q199" s="134">
        <v>1.7000000000000001E-4</v>
      </c>
      <c r="R199" s="134">
        <f>Q199*H199</f>
        <v>1.5606000000000002E-4</v>
      </c>
      <c r="S199" s="134">
        <v>0</v>
      </c>
      <c r="T199" s="135">
        <f>S199*H199</f>
        <v>0</v>
      </c>
      <c r="AR199" s="136" t="s">
        <v>280</v>
      </c>
      <c r="AT199" s="136" t="s">
        <v>277</v>
      </c>
      <c r="AU199" s="136" t="s">
        <v>85</v>
      </c>
      <c r="AY199" s="13" t="s">
        <v>222</v>
      </c>
      <c r="BE199" s="137">
        <f>IF(N199="základní",J199,0)</f>
        <v>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13" t="s">
        <v>85</v>
      </c>
      <c r="BK199" s="137">
        <f>ROUND(I199*H199,2)</f>
        <v>0</v>
      </c>
      <c r="BL199" s="13" t="s">
        <v>266</v>
      </c>
      <c r="BM199" s="136" t="s">
        <v>729</v>
      </c>
    </row>
    <row r="200" spans="2:65" s="1" customFormat="1" x14ac:dyDescent="0.2">
      <c r="B200" s="28"/>
      <c r="D200" s="138" t="s">
        <v>229</v>
      </c>
      <c r="F200" s="139" t="s">
        <v>384</v>
      </c>
      <c r="I200" s="140"/>
      <c r="L200" s="28"/>
      <c r="M200" s="141"/>
      <c r="T200" s="52"/>
      <c r="AT200" s="13" t="s">
        <v>229</v>
      </c>
      <c r="AU200" s="13" t="s">
        <v>85</v>
      </c>
    </row>
    <row r="201" spans="2:65" s="11" customFormat="1" x14ac:dyDescent="0.2">
      <c r="B201" s="144"/>
      <c r="D201" s="138" t="s">
        <v>252</v>
      </c>
      <c r="F201" s="145" t="s">
        <v>573</v>
      </c>
      <c r="H201" s="146">
        <v>0.91800000000000004</v>
      </c>
      <c r="I201" s="147"/>
      <c r="L201" s="144"/>
      <c r="M201" s="148"/>
      <c r="T201" s="149"/>
      <c r="AT201" s="150" t="s">
        <v>252</v>
      </c>
      <c r="AU201" s="150" t="s">
        <v>85</v>
      </c>
      <c r="AV201" s="11" t="s">
        <v>87</v>
      </c>
      <c r="AW201" s="11" t="s">
        <v>3</v>
      </c>
      <c r="AX201" s="11" t="s">
        <v>85</v>
      </c>
      <c r="AY201" s="150" t="s">
        <v>222</v>
      </c>
    </row>
    <row r="202" spans="2:65" s="1" customFormat="1" ht="24.2" customHeight="1" x14ac:dyDescent="0.2">
      <c r="B202" s="123"/>
      <c r="C202" s="124" t="s">
        <v>382</v>
      </c>
      <c r="D202" s="124" t="s">
        <v>223</v>
      </c>
      <c r="E202" s="125" t="s">
        <v>388</v>
      </c>
      <c r="F202" s="126" t="s">
        <v>389</v>
      </c>
      <c r="G202" s="127" t="s">
        <v>313</v>
      </c>
      <c r="H202" s="162"/>
      <c r="I202" s="129"/>
      <c r="J202" s="130">
        <f>ROUND(I202*H202,2)</f>
        <v>0</v>
      </c>
      <c r="K202" s="131"/>
      <c r="L202" s="28"/>
      <c r="M202" s="132" t="s">
        <v>1</v>
      </c>
      <c r="N202" s="133" t="s">
        <v>42</v>
      </c>
      <c r="P202" s="134">
        <f>O202*H202</f>
        <v>0</v>
      </c>
      <c r="Q202" s="134">
        <v>0</v>
      </c>
      <c r="R202" s="134">
        <f>Q202*H202</f>
        <v>0</v>
      </c>
      <c r="S202" s="134">
        <v>0</v>
      </c>
      <c r="T202" s="135">
        <f>S202*H202</f>
        <v>0</v>
      </c>
      <c r="AR202" s="136" t="s">
        <v>266</v>
      </c>
      <c r="AT202" s="136" t="s">
        <v>223</v>
      </c>
      <c r="AU202" s="136" t="s">
        <v>85</v>
      </c>
      <c r="AY202" s="13" t="s">
        <v>222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13" t="s">
        <v>85</v>
      </c>
      <c r="BK202" s="137">
        <f>ROUND(I202*H202,2)</f>
        <v>0</v>
      </c>
      <c r="BL202" s="13" t="s">
        <v>266</v>
      </c>
      <c r="BM202" s="136" t="s">
        <v>730</v>
      </c>
    </row>
    <row r="203" spans="2:65" s="1" customFormat="1" ht="29.25" x14ac:dyDescent="0.2">
      <c r="B203" s="28"/>
      <c r="D203" s="138" t="s">
        <v>229</v>
      </c>
      <c r="F203" s="139" t="s">
        <v>391</v>
      </c>
      <c r="I203" s="140"/>
      <c r="L203" s="28"/>
      <c r="M203" s="141"/>
      <c r="T203" s="52"/>
      <c r="AT203" s="13" t="s">
        <v>229</v>
      </c>
      <c r="AU203" s="13" t="s">
        <v>85</v>
      </c>
    </row>
    <row r="204" spans="2:65" s="1" customFormat="1" x14ac:dyDescent="0.2">
      <c r="B204" s="28"/>
      <c r="D204" s="142" t="s">
        <v>231</v>
      </c>
      <c r="F204" s="143" t="s">
        <v>525</v>
      </c>
      <c r="I204" s="140"/>
      <c r="L204" s="28"/>
      <c r="M204" s="141"/>
      <c r="T204" s="52"/>
      <c r="AT204" s="13" t="s">
        <v>231</v>
      </c>
      <c r="AU204" s="13" t="s">
        <v>85</v>
      </c>
    </row>
    <row r="205" spans="2:65" s="10" customFormat="1" ht="25.9" customHeight="1" x14ac:dyDescent="0.2">
      <c r="B205" s="113"/>
      <c r="D205" s="114" t="s">
        <v>76</v>
      </c>
      <c r="E205" s="115" t="s">
        <v>393</v>
      </c>
      <c r="F205" s="115" t="s">
        <v>394</v>
      </c>
      <c r="I205" s="116"/>
      <c r="J205" s="117">
        <f>BK205</f>
        <v>0</v>
      </c>
      <c r="L205" s="113"/>
      <c r="M205" s="118"/>
      <c r="P205" s="119">
        <f>SUM(P206:P215)</f>
        <v>0</v>
      </c>
      <c r="R205" s="119">
        <f>SUM(R206:R215)</f>
        <v>5.082000000000001E-4</v>
      </c>
      <c r="T205" s="120">
        <f>SUM(T206:T215)</f>
        <v>0</v>
      </c>
      <c r="AR205" s="114" t="s">
        <v>87</v>
      </c>
      <c r="AT205" s="121" t="s">
        <v>76</v>
      </c>
      <c r="AU205" s="121" t="s">
        <v>77</v>
      </c>
      <c r="AY205" s="114" t="s">
        <v>222</v>
      </c>
      <c r="BK205" s="122">
        <f>SUM(BK206:BK215)</f>
        <v>0</v>
      </c>
    </row>
    <row r="206" spans="2:65" s="1" customFormat="1" ht="24.2" customHeight="1" x14ac:dyDescent="0.2">
      <c r="B206" s="123"/>
      <c r="C206" s="124" t="s">
        <v>387</v>
      </c>
      <c r="D206" s="124" t="s">
        <v>223</v>
      </c>
      <c r="E206" s="125" t="s">
        <v>396</v>
      </c>
      <c r="F206" s="126" t="s">
        <v>397</v>
      </c>
      <c r="G206" s="127" t="s">
        <v>226</v>
      </c>
      <c r="H206" s="128">
        <v>1.21</v>
      </c>
      <c r="I206" s="129"/>
      <c r="J206" s="130">
        <f>ROUND(I206*H206,2)</f>
        <v>0</v>
      </c>
      <c r="K206" s="131"/>
      <c r="L206" s="28"/>
      <c r="M206" s="132" t="s">
        <v>1</v>
      </c>
      <c r="N206" s="133" t="s">
        <v>42</v>
      </c>
      <c r="P206" s="134">
        <f>O206*H206</f>
        <v>0</v>
      </c>
      <c r="Q206" s="134">
        <v>8.0000000000000007E-5</v>
      </c>
      <c r="R206" s="134">
        <f>Q206*H206</f>
        <v>9.6800000000000008E-5</v>
      </c>
      <c r="S206" s="134">
        <v>0</v>
      </c>
      <c r="T206" s="135">
        <f>S206*H206</f>
        <v>0</v>
      </c>
      <c r="AR206" s="136" t="s">
        <v>266</v>
      </c>
      <c r="AT206" s="136" t="s">
        <v>223</v>
      </c>
      <c r="AU206" s="136" t="s">
        <v>85</v>
      </c>
      <c r="AY206" s="13" t="s">
        <v>222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13" t="s">
        <v>85</v>
      </c>
      <c r="BK206" s="137">
        <f>ROUND(I206*H206,2)</f>
        <v>0</v>
      </c>
      <c r="BL206" s="13" t="s">
        <v>266</v>
      </c>
      <c r="BM206" s="136" t="s">
        <v>731</v>
      </c>
    </row>
    <row r="207" spans="2:65" s="1" customFormat="1" ht="19.5" x14ac:dyDescent="0.2">
      <c r="B207" s="28"/>
      <c r="D207" s="138" t="s">
        <v>229</v>
      </c>
      <c r="F207" s="139" t="s">
        <v>399</v>
      </c>
      <c r="I207" s="140"/>
      <c r="L207" s="28"/>
      <c r="M207" s="141"/>
      <c r="T207" s="52"/>
      <c r="AT207" s="13" t="s">
        <v>229</v>
      </c>
      <c r="AU207" s="13" t="s">
        <v>85</v>
      </c>
    </row>
    <row r="208" spans="2:65" s="1" customFormat="1" x14ac:dyDescent="0.2">
      <c r="B208" s="28"/>
      <c r="D208" s="142" t="s">
        <v>231</v>
      </c>
      <c r="F208" s="143" t="s">
        <v>617</v>
      </c>
      <c r="I208" s="140"/>
      <c r="L208" s="28"/>
      <c r="M208" s="141"/>
      <c r="T208" s="52"/>
      <c r="AT208" s="13" t="s">
        <v>231</v>
      </c>
      <c r="AU208" s="13" t="s">
        <v>85</v>
      </c>
    </row>
    <row r="209" spans="2:65" s="11" customFormat="1" x14ac:dyDescent="0.2">
      <c r="B209" s="144"/>
      <c r="D209" s="138" t="s">
        <v>252</v>
      </c>
      <c r="E209" s="150" t="s">
        <v>1</v>
      </c>
      <c r="F209" s="145" t="s">
        <v>401</v>
      </c>
      <c r="H209" s="146">
        <v>1.21</v>
      </c>
      <c r="I209" s="147"/>
      <c r="L209" s="144"/>
      <c r="M209" s="148"/>
      <c r="T209" s="149"/>
      <c r="AT209" s="150" t="s">
        <v>252</v>
      </c>
      <c r="AU209" s="150" t="s">
        <v>85</v>
      </c>
      <c r="AV209" s="11" t="s">
        <v>87</v>
      </c>
      <c r="AW209" s="11" t="s">
        <v>32</v>
      </c>
      <c r="AX209" s="11" t="s">
        <v>85</v>
      </c>
      <c r="AY209" s="150" t="s">
        <v>222</v>
      </c>
    </row>
    <row r="210" spans="2:65" s="1" customFormat="1" ht="24.2" customHeight="1" x14ac:dyDescent="0.2">
      <c r="B210" s="123"/>
      <c r="C210" s="124" t="s">
        <v>395</v>
      </c>
      <c r="D210" s="124" t="s">
        <v>223</v>
      </c>
      <c r="E210" s="125" t="s">
        <v>403</v>
      </c>
      <c r="F210" s="126" t="s">
        <v>404</v>
      </c>
      <c r="G210" s="127" t="s">
        <v>226</v>
      </c>
      <c r="H210" s="128">
        <v>1.21</v>
      </c>
      <c r="I210" s="129"/>
      <c r="J210" s="130">
        <f>ROUND(I210*H210,2)</f>
        <v>0</v>
      </c>
      <c r="K210" s="131"/>
      <c r="L210" s="28"/>
      <c r="M210" s="132" t="s">
        <v>1</v>
      </c>
      <c r="N210" s="133" t="s">
        <v>42</v>
      </c>
      <c r="P210" s="134">
        <f>O210*H210</f>
        <v>0</v>
      </c>
      <c r="Q210" s="134">
        <v>1.7000000000000001E-4</v>
      </c>
      <c r="R210" s="134">
        <f>Q210*H210</f>
        <v>2.0570000000000001E-4</v>
      </c>
      <c r="S210" s="134">
        <v>0</v>
      </c>
      <c r="T210" s="135">
        <f>S210*H210</f>
        <v>0</v>
      </c>
      <c r="AR210" s="136" t="s">
        <v>266</v>
      </c>
      <c r="AT210" s="136" t="s">
        <v>223</v>
      </c>
      <c r="AU210" s="136" t="s">
        <v>85</v>
      </c>
      <c r="AY210" s="13" t="s">
        <v>222</v>
      </c>
      <c r="BE210" s="137">
        <f>IF(N210="základní",J210,0)</f>
        <v>0</v>
      </c>
      <c r="BF210" s="137">
        <f>IF(N210="snížená",J210,0)</f>
        <v>0</v>
      </c>
      <c r="BG210" s="137">
        <f>IF(N210="zákl. přenesená",J210,0)</f>
        <v>0</v>
      </c>
      <c r="BH210" s="137">
        <f>IF(N210="sníž. přenesená",J210,0)</f>
        <v>0</v>
      </c>
      <c r="BI210" s="137">
        <f>IF(N210="nulová",J210,0)</f>
        <v>0</v>
      </c>
      <c r="BJ210" s="13" t="s">
        <v>85</v>
      </c>
      <c r="BK210" s="137">
        <f>ROUND(I210*H210,2)</f>
        <v>0</v>
      </c>
      <c r="BL210" s="13" t="s">
        <v>266</v>
      </c>
      <c r="BM210" s="136" t="s">
        <v>732</v>
      </c>
    </row>
    <row r="211" spans="2:65" s="1" customFormat="1" x14ac:dyDescent="0.2">
      <c r="B211" s="28"/>
      <c r="D211" s="138" t="s">
        <v>229</v>
      </c>
      <c r="F211" s="139" t="s">
        <v>406</v>
      </c>
      <c r="I211" s="140"/>
      <c r="L211" s="28"/>
      <c r="M211" s="141"/>
      <c r="T211" s="52"/>
      <c r="AT211" s="13" t="s">
        <v>229</v>
      </c>
      <c r="AU211" s="13" t="s">
        <v>85</v>
      </c>
    </row>
    <row r="212" spans="2:65" s="1" customFormat="1" x14ac:dyDescent="0.2">
      <c r="B212" s="28"/>
      <c r="D212" s="142" t="s">
        <v>231</v>
      </c>
      <c r="F212" s="143" t="s">
        <v>619</v>
      </c>
      <c r="I212" s="140"/>
      <c r="L212" s="28"/>
      <c r="M212" s="141"/>
      <c r="T212" s="52"/>
      <c r="AT212" s="13" t="s">
        <v>231</v>
      </c>
      <c r="AU212" s="13" t="s">
        <v>85</v>
      </c>
    </row>
    <row r="213" spans="2:65" s="1" customFormat="1" ht="24.2" customHeight="1" x14ac:dyDescent="0.2">
      <c r="B213" s="123"/>
      <c r="C213" s="124" t="s">
        <v>402</v>
      </c>
      <c r="D213" s="124" t="s">
        <v>223</v>
      </c>
      <c r="E213" s="125" t="s">
        <v>409</v>
      </c>
      <c r="F213" s="126" t="s">
        <v>410</v>
      </c>
      <c r="G213" s="127" t="s">
        <v>226</v>
      </c>
      <c r="H213" s="128">
        <v>1.21</v>
      </c>
      <c r="I213" s="129"/>
      <c r="J213" s="130">
        <f>ROUND(I213*H213,2)</f>
        <v>0</v>
      </c>
      <c r="K213" s="131"/>
      <c r="L213" s="28"/>
      <c r="M213" s="132" t="s">
        <v>1</v>
      </c>
      <c r="N213" s="133" t="s">
        <v>42</v>
      </c>
      <c r="P213" s="134">
        <f>O213*H213</f>
        <v>0</v>
      </c>
      <c r="Q213" s="134">
        <v>1.7000000000000001E-4</v>
      </c>
      <c r="R213" s="134">
        <f>Q213*H213</f>
        <v>2.0570000000000001E-4</v>
      </c>
      <c r="S213" s="134">
        <v>0</v>
      </c>
      <c r="T213" s="135">
        <f>S213*H213</f>
        <v>0</v>
      </c>
      <c r="AR213" s="136" t="s">
        <v>266</v>
      </c>
      <c r="AT213" s="136" t="s">
        <v>223</v>
      </c>
      <c r="AU213" s="136" t="s">
        <v>85</v>
      </c>
      <c r="AY213" s="13" t="s">
        <v>222</v>
      </c>
      <c r="BE213" s="137">
        <f>IF(N213="základní",J213,0)</f>
        <v>0</v>
      </c>
      <c r="BF213" s="137">
        <f>IF(N213="snížená",J213,0)</f>
        <v>0</v>
      </c>
      <c r="BG213" s="137">
        <f>IF(N213="zákl. přenesená",J213,0)</f>
        <v>0</v>
      </c>
      <c r="BH213" s="137">
        <f>IF(N213="sníž. přenesená",J213,0)</f>
        <v>0</v>
      </c>
      <c r="BI213" s="137">
        <f>IF(N213="nulová",J213,0)</f>
        <v>0</v>
      </c>
      <c r="BJ213" s="13" t="s">
        <v>85</v>
      </c>
      <c r="BK213" s="137">
        <f>ROUND(I213*H213,2)</f>
        <v>0</v>
      </c>
      <c r="BL213" s="13" t="s">
        <v>266</v>
      </c>
      <c r="BM213" s="136" t="s">
        <v>733</v>
      </c>
    </row>
    <row r="214" spans="2:65" s="1" customFormat="1" ht="19.5" x14ac:dyDescent="0.2">
      <c r="B214" s="28"/>
      <c r="D214" s="138" t="s">
        <v>229</v>
      </c>
      <c r="F214" s="139" t="s">
        <v>412</v>
      </c>
      <c r="I214" s="140"/>
      <c r="L214" s="28"/>
      <c r="M214" s="141"/>
      <c r="T214" s="52"/>
      <c r="AT214" s="13" t="s">
        <v>229</v>
      </c>
      <c r="AU214" s="13" t="s">
        <v>85</v>
      </c>
    </row>
    <row r="215" spans="2:65" s="1" customFormat="1" x14ac:dyDescent="0.2">
      <c r="B215" s="28"/>
      <c r="D215" s="142" t="s">
        <v>231</v>
      </c>
      <c r="F215" s="143" t="s">
        <v>621</v>
      </c>
      <c r="I215" s="140"/>
      <c r="L215" s="28"/>
      <c r="M215" s="141"/>
      <c r="T215" s="52"/>
      <c r="AT215" s="13" t="s">
        <v>231</v>
      </c>
      <c r="AU215" s="13" t="s">
        <v>85</v>
      </c>
    </row>
    <row r="216" spans="2:65" s="10" customFormat="1" ht="25.9" customHeight="1" x14ac:dyDescent="0.2">
      <c r="B216" s="113"/>
      <c r="D216" s="114" t="s">
        <v>76</v>
      </c>
      <c r="E216" s="115" t="s">
        <v>414</v>
      </c>
      <c r="F216" s="115" t="s">
        <v>415</v>
      </c>
      <c r="I216" s="116"/>
      <c r="J216" s="117">
        <f>BK216</f>
        <v>0</v>
      </c>
      <c r="L216" s="113"/>
      <c r="M216" s="118"/>
      <c r="P216" s="119">
        <f>SUM(P217:P234)</f>
        <v>0</v>
      </c>
      <c r="R216" s="119">
        <f>SUM(R217:R234)</f>
        <v>4.8489999999999998E-2</v>
      </c>
      <c r="T216" s="120">
        <f>SUM(T217:T234)</f>
        <v>9.5806999999999993E-3</v>
      </c>
      <c r="AR216" s="114" t="s">
        <v>87</v>
      </c>
      <c r="AT216" s="121" t="s">
        <v>76</v>
      </c>
      <c r="AU216" s="121" t="s">
        <v>77</v>
      </c>
      <c r="AY216" s="114" t="s">
        <v>222</v>
      </c>
      <c r="BK216" s="122">
        <f>SUM(BK217:BK234)</f>
        <v>0</v>
      </c>
    </row>
    <row r="217" spans="2:65" s="1" customFormat="1" ht="16.5" customHeight="1" x14ac:dyDescent="0.2">
      <c r="B217" s="123"/>
      <c r="C217" s="124" t="s">
        <v>408</v>
      </c>
      <c r="D217" s="124" t="s">
        <v>223</v>
      </c>
      <c r="E217" s="125" t="s">
        <v>416</v>
      </c>
      <c r="F217" s="126" t="s">
        <v>417</v>
      </c>
      <c r="G217" s="127" t="s">
        <v>226</v>
      </c>
      <c r="H217" s="128">
        <v>30.5</v>
      </c>
      <c r="I217" s="129"/>
      <c r="J217" s="130">
        <f>ROUND(I217*H217,2)</f>
        <v>0</v>
      </c>
      <c r="K217" s="131"/>
      <c r="L217" s="28"/>
      <c r="M217" s="132" t="s">
        <v>1</v>
      </c>
      <c r="N217" s="133" t="s">
        <v>42</v>
      </c>
      <c r="P217" s="134">
        <f>O217*H217</f>
        <v>0</v>
      </c>
      <c r="Q217" s="134">
        <v>1E-3</v>
      </c>
      <c r="R217" s="134">
        <f>Q217*H217</f>
        <v>3.0499999999999999E-2</v>
      </c>
      <c r="S217" s="134">
        <v>3.1E-4</v>
      </c>
      <c r="T217" s="135">
        <f>S217*H217</f>
        <v>9.4549999999999999E-3</v>
      </c>
      <c r="AR217" s="136" t="s">
        <v>266</v>
      </c>
      <c r="AT217" s="136" t="s">
        <v>223</v>
      </c>
      <c r="AU217" s="136" t="s">
        <v>85</v>
      </c>
      <c r="AY217" s="13" t="s">
        <v>222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13" t="s">
        <v>85</v>
      </c>
      <c r="BK217" s="137">
        <f>ROUND(I217*H217,2)</f>
        <v>0</v>
      </c>
      <c r="BL217" s="13" t="s">
        <v>266</v>
      </c>
      <c r="BM217" s="136" t="s">
        <v>734</v>
      </c>
    </row>
    <row r="218" spans="2:65" s="1" customFormat="1" x14ac:dyDescent="0.2">
      <c r="B218" s="28"/>
      <c r="D218" s="138" t="s">
        <v>229</v>
      </c>
      <c r="F218" s="139" t="s">
        <v>419</v>
      </c>
      <c r="I218" s="140"/>
      <c r="L218" s="28"/>
      <c r="M218" s="141"/>
      <c r="T218" s="52"/>
      <c r="AT218" s="13" t="s">
        <v>229</v>
      </c>
      <c r="AU218" s="13" t="s">
        <v>85</v>
      </c>
    </row>
    <row r="219" spans="2:65" s="1" customFormat="1" x14ac:dyDescent="0.2">
      <c r="B219" s="28"/>
      <c r="D219" s="142" t="s">
        <v>231</v>
      </c>
      <c r="F219" s="143" t="s">
        <v>527</v>
      </c>
      <c r="I219" s="140"/>
      <c r="L219" s="28"/>
      <c r="M219" s="141"/>
      <c r="T219" s="52"/>
      <c r="AT219" s="13" t="s">
        <v>231</v>
      </c>
      <c r="AU219" s="13" t="s">
        <v>85</v>
      </c>
    </row>
    <row r="220" spans="2:65" s="1" customFormat="1" ht="24.2" customHeight="1" x14ac:dyDescent="0.2">
      <c r="B220" s="123"/>
      <c r="C220" s="124" t="s">
        <v>280</v>
      </c>
      <c r="D220" s="124" t="s">
        <v>223</v>
      </c>
      <c r="E220" s="125" t="s">
        <v>422</v>
      </c>
      <c r="F220" s="126" t="s">
        <v>423</v>
      </c>
      <c r="G220" s="127" t="s">
        <v>226</v>
      </c>
      <c r="H220" s="128">
        <v>30.5</v>
      </c>
      <c r="I220" s="129"/>
      <c r="J220" s="130">
        <f>ROUND(I220*H220,2)</f>
        <v>0</v>
      </c>
      <c r="K220" s="131"/>
      <c r="L220" s="28"/>
      <c r="M220" s="132" t="s">
        <v>1</v>
      </c>
      <c r="N220" s="133" t="s">
        <v>42</v>
      </c>
      <c r="P220" s="134">
        <f>O220*H220</f>
        <v>0</v>
      </c>
      <c r="Q220" s="134">
        <v>0</v>
      </c>
      <c r="R220" s="134">
        <f>Q220*H220</f>
        <v>0</v>
      </c>
      <c r="S220" s="134">
        <v>0</v>
      </c>
      <c r="T220" s="135">
        <f>S220*H220</f>
        <v>0</v>
      </c>
      <c r="AR220" s="136" t="s">
        <v>266</v>
      </c>
      <c r="AT220" s="136" t="s">
        <v>223</v>
      </c>
      <c r="AU220" s="136" t="s">
        <v>85</v>
      </c>
      <c r="AY220" s="13" t="s">
        <v>222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3" t="s">
        <v>85</v>
      </c>
      <c r="BK220" s="137">
        <f>ROUND(I220*H220,2)</f>
        <v>0</v>
      </c>
      <c r="BL220" s="13" t="s">
        <v>266</v>
      </c>
      <c r="BM220" s="136" t="s">
        <v>735</v>
      </c>
    </row>
    <row r="221" spans="2:65" s="1" customFormat="1" ht="19.5" x14ac:dyDescent="0.2">
      <c r="B221" s="28"/>
      <c r="D221" s="138" t="s">
        <v>229</v>
      </c>
      <c r="F221" s="139" t="s">
        <v>425</v>
      </c>
      <c r="I221" s="140"/>
      <c r="L221" s="28"/>
      <c r="M221" s="141"/>
      <c r="T221" s="52"/>
      <c r="AT221" s="13" t="s">
        <v>229</v>
      </c>
      <c r="AU221" s="13" t="s">
        <v>85</v>
      </c>
    </row>
    <row r="222" spans="2:65" s="1" customFormat="1" x14ac:dyDescent="0.2">
      <c r="B222" s="28"/>
      <c r="D222" s="142" t="s">
        <v>231</v>
      </c>
      <c r="F222" s="143" t="s">
        <v>529</v>
      </c>
      <c r="I222" s="140"/>
      <c r="L222" s="28"/>
      <c r="M222" s="141"/>
      <c r="T222" s="52"/>
      <c r="AT222" s="13" t="s">
        <v>231</v>
      </c>
      <c r="AU222" s="13" t="s">
        <v>85</v>
      </c>
    </row>
    <row r="223" spans="2:65" s="1" customFormat="1" ht="16.5" customHeight="1" x14ac:dyDescent="0.2">
      <c r="B223" s="123"/>
      <c r="C223" s="124" t="s">
        <v>421</v>
      </c>
      <c r="D223" s="124" t="s">
        <v>223</v>
      </c>
      <c r="E223" s="125" t="s">
        <v>428</v>
      </c>
      <c r="F223" s="126" t="s">
        <v>429</v>
      </c>
      <c r="G223" s="127" t="s">
        <v>226</v>
      </c>
      <c r="H223" s="128">
        <v>4.1900000000000004</v>
      </c>
      <c r="I223" s="129"/>
      <c r="J223" s="130">
        <f>ROUND(I223*H223,2)</f>
        <v>0</v>
      </c>
      <c r="K223" s="131"/>
      <c r="L223" s="28"/>
      <c r="M223" s="132" t="s">
        <v>1</v>
      </c>
      <c r="N223" s="133" t="s">
        <v>42</v>
      </c>
      <c r="P223" s="134">
        <f>O223*H223</f>
        <v>0</v>
      </c>
      <c r="Q223" s="134">
        <v>0</v>
      </c>
      <c r="R223" s="134">
        <f>Q223*H223</f>
        <v>0</v>
      </c>
      <c r="S223" s="134">
        <v>3.0000000000000001E-5</v>
      </c>
      <c r="T223" s="135">
        <f>S223*H223</f>
        <v>1.2570000000000002E-4</v>
      </c>
      <c r="AR223" s="136" t="s">
        <v>266</v>
      </c>
      <c r="AT223" s="136" t="s">
        <v>223</v>
      </c>
      <c r="AU223" s="136" t="s">
        <v>85</v>
      </c>
      <c r="AY223" s="13" t="s">
        <v>222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3" t="s">
        <v>85</v>
      </c>
      <c r="BK223" s="137">
        <f>ROUND(I223*H223,2)</f>
        <v>0</v>
      </c>
      <c r="BL223" s="13" t="s">
        <v>266</v>
      </c>
      <c r="BM223" s="136" t="s">
        <v>1064</v>
      </c>
    </row>
    <row r="224" spans="2:65" s="1" customFormat="1" ht="19.5" x14ac:dyDescent="0.2">
      <c r="B224" s="28"/>
      <c r="D224" s="138" t="s">
        <v>229</v>
      </c>
      <c r="F224" s="139" t="s">
        <v>431</v>
      </c>
      <c r="I224" s="140"/>
      <c r="L224" s="28"/>
      <c r="M224" s="141"/>
      <c r="T224" s="52"/>
      <c r="AT224" s="13" t="s">
        <v>229</v>
      </c>
      <c r="AU224" s="13" t="s">
        <v>85</v>
      </c>
    </row>
    <row r="225" spans="2:65" s="1" customFormat="1" x14ac:dyDescent="0.2">
      <c r="B225" s="28"/>
      <c r="D225" s="142" t="s">
        <v>231</v>
      </c>
      <c r="F225" s="143" t="s">
        <v>432</v>
      </c>
      <c r="I225" s="140"/>
      <c r="L225" s="28"/>
      <c r="M225" s="141"/>
      <c r="T225" s="52"/>
      <c r="AT225" s="13" t="s">
        <v>231</v>
      </c>
      <c r="AU225" s="13" t="s">
        <v>85</v>
      </c>
    </row>
    <row r="226" spans="2:65" s="1" customFormat="1" ht="16.5" customHeight="1" x14ac:dyDescent="0.2">
      <c r="B226" s="123"/>
      <c r="C226" s="151" t="s">
        <v>427</v>
      </c>
      <c r="D226" s="151" t="s">
        <v>277</v>
      </c>
      <c r="E226" s="152" t="s">
        <v>434</v>
      </c>
      <c r="F226" s="153" t="s">
        <v>435</v>
      </c>
      <c r="G226" s="154" t="s">
        <v>226</v>
      </c>
      <c r="H226" s="155">
        <v>4.4000000000000004</v>
      </c>
      <c r="I226" s="156"/>
      <c r="J226" s="157">
        <f>ROUND(I226*H226,2)</f>
        <v>0</v>
      </c>
      <c r="K226" s="158"/>
      <c r="L226" s="159"/>
      <c r="M226" s="160" t="s">
        <v>1</v>
      </c>
      <c r="N226" s="161" t="s">
        <v>42</v>
      </c>
      <c r="P226" s="134">
        <f>O226*H226</f>
        <v>0</v>
      </c>
      <c r="Q226" s="134">
        <v>8.9999999999999998E-4</v>
      </c>
      <c r="R226" s="134">
        <f>Q226*H226</f>
        <v>3.96E-3</v>
      </c>
      <c r="S226" s="134">
        <v>0</v>
      </c>
      <c r="T226" s="135">
        <f>S226*H226</f>
        <v>0</v>
      </c>
      <c r="AR226" s="136" t="s">
        <v>280</v>
      </c>
      <c r="AT226" s="136" t="s">
        <v>277</v>
      </c>
      <c r="AU226" s="136" t="s">
        <v>85</v>
      </c>
      <c r="AY226" s="13" t="s">
        <v>222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13" t="s">
        <v>85</v>
      </c>
      <c r="BK226" s="137">
        <f>ROUND(I226*H226,2)</f>
        <v>0</v>
      </c>
      <c r="BL226" s="13" t="s">
        <v>266</v>
      </c>
      <c r="BM226" s="136" t="s">
        <v>1065</v>
      </c>
    </row>
    <row r="227" spans="2:65" s="1" customFormat="1" x14ac:dyDescent="0.2">
      <c r="B227" s="28"/>
      <c r="D227" s="138" t="s">
        <v>229</v>
      </c>
      <c r="F227" s="139" t="s">
        <v>435</v>
      </c>
      <c r="I227" s="140"/>
      <c r="L227" s="28"/>
      <c r="M227" s="141"/>
      <c r="T227" s="52"/>
      <c r="AT227" s="13" t="s">
        <v>229</v>
      </c>
      <c r="AU227" s="13" t="s">
        <v>85</v>
      </c>
    </row>
    <row r="228" spans="2:65" s="11" customFormat="1" x14ac:dyDescent="0.2">
      <c r="B228" s="144"/>
      <c r="D228" s="138" t="s">
        <v>252</v>
      </c>
      <c r="F228" s="145" t="s">
        <v>738</v>
      </c>
      <c r="H228" s="146">
        <v>4.4000000000000004</v>
      </c>
      <c r="I228" s="147"/>
      <c r="L228" s="144"/>
      <c r="M228" s="148"/>
      <c r="T228" s="149"/>
      <c r="AT228" s="150" t="s">
        <v>252</v>
      </c>
      <c r="AU228" s="150" t="s">
        <v>85</v>
      </c>
      <c r="AV228" s="11" t="s">
        <v>87</v>
      </c>
      <c r="AW228" s="11" t="s">
        <v>3</v>
      </c>
      <c r="AX228" s="11" t="s">
        <v>85</v>
      </c>
      <c r="AY228" s="150" t="s">
        <v>222</v>
      </c>
    </row>
    <row r="229" spans="2:65" s="1" customFormat="1" ht="24.2" customHeight="1" x14ac:dyDescent="0.2">
      <c r="B229" s="123"/>
      <c r="C229" s="124" t="s">
        <v>433</v>
      </c>
      <c r="D229" s="124" t="s">
        <v>223</v>
      </c>
      <c r="E229" s="125" t="s">
        <v>439</v>
      </c>
      <c r="F229" s="126" t="s">
        <v>440</v>
      </c>
      <c r="G229" s="127" t="s">
        <v>226</v>
      </c>
      <c r="H229" s="128">
        <v>30.5</v>
      </c>
      <c r="I229" s="129"/>
      <c r="J229" s="130">
        <f>ROUND(I229*H229,2)</f>
        <v>0</v>
      </c>
      <c r="K229" s="131"/>
      <c r="L229" s="28"/>
      <c r="M229" s="132" t="s">
        <v>1</v>
      </c>
      <c r="N229" s="133" t="s">
        <v>42</v>
      </c>
      <c r="P229" s="134">
        <f>O229*H229</f>
        <v>0</v>
      </c>
      <c r="Q229" s="134">
        <v>2.0000000000000001E-4</v>
      </c>
      <c r="R229" s="134">
        <f>Q229*H229</f>
        <v>6.1000000000000004E-3</v>
      </c>
      <c r="S229" s="134">
        <v>0</v>
      </c>
      <c r="T229" s="135">
        <f>S229*H229</f>
        <v>0</v>
      </c>
      <c r="AR229" s="136" t="s">
        <v>266</v>
      </c>
      <c r="AT229" s="136" t="s">
        <v>223</v>
      </c>
      <c r="AU229" s="136" t="s">
        <v>85</v>
      </c>
      <c r="AY229" s="13" t="s">
        <v>222</v>
      </c>
      <c r="BE229" s="137">
        <f>IF(N229="základní",J229,0)</f>
        <v>0</v>
      </c>
      <c r="BF229" s="137">
        <f>IF(N229="snížená",J229,0)</f>
        <v>0</v>
      </c>
      <c r="BG229" s="137">
        <f>IF(N229="zákl. přenesená",J229,0)</f>
        <v>0</v>
      </c>
      <c r="BH229" s="137">
        <f>IF(N229="sníž. přenesená",J229,0)</f>
        <v>0</v>
      </c>
      <c r="BI229" s="137">
        <f>IF(N229="nulová",J229,0)</f>
        <v>0</v>
      </c>
      <c r="BJ229" s="13" t="s">
        <v>85</v>
      </c>
      <c r="BK229" s="137">
        <f>ROUND(I229*H229,2)</f>
        <v>0</v>
      </c>
      <c r="BL229" s="13" t="s">
        <v>266</v>
      </c>
      <c r="BM229" s="136" t="s">
        <v>739</v>
      </c>
    </row>
    <row r="230" spans="2:65" s="1" customFormat="1" ht="19.5" x14ac:dyDescent="0.2">
      <c r="B230" s="28"/>
      <c r="D230" s="138" t="s">
        <v>229</v>
      </c>
      <c r="F230" s="139" t="s">
        <v>442</v>
      </c>
      <c r="I230" s="140"/>
      <c r="L230" s="28"/>
      <c r="M230" s="141"/>
      <c r="T230" s="52"/>
      <c r="AT230" s="13" t="s">
        <v>229</v>
      </c>
      <c r="AU230" s="13" t="s">
        <v>85</v>
      </c>
    </row>
    <row r="231" spans="2:65" s="1" customFormat="1" x14ac:dyDescent="0.2">
      <c r="B231" s="28"/>
      <c r="D231" s="142" t="s">
        <v>231</v>
      </c>
      <c r="F231" s="143" t="s">
        <v>534</v>
      </c>
      <c r="I231" s="140"/>
      <c r="L231" s="28"/>
      <c r="M231" s="141"/>
      <c r="T231" s="52"/>
      <c r="AT231" s="13" t="s">
        <v>231</v>
      </c>
      <c r="AU231" s="13" t="s">
        <v>85</v>
      </c>
    </row>
    <row r="232" spans="2:65" s="1" customFormat="1" ht="33" customHeight="1" x14ac:dyDescent="0.2">
      <c r="B232" s="123"/>
      <c r="C232" s="124" t="s">
        <v>438</v>
      </c>
      <c r="D232" s="124" t="s">
        <v>223</v>
      </c>
      <c r="E232" s="125" t="s">
        <v>445</v>
      </c>
      <c r="F232" s="126" t="s">
        <v>446</v>
      </c>
      <c r="G232" s="127" t="s">
        <v>226</v>
      </c>
      <c r="H232" s="128">
        <v>30.5</v>
      </c>
      <c r="I232" s="129"/>
      <c r="J232" s="130">
        <f>ROUND(I232*H232,2)</f>
        <v>0</v>
      </c>
      <c r="K232" s="131"/>
      <c r="L232" s="28"/>
      <c r="M232" s="132" t="s">
        <v>1</v>
      </c>
      <c r="N232" s="133" t="s">
        <v>42</v>
      </c>
      <c r="P232" s="134">
        <f>O232*H232</f>
        <v>0</v>
      </c>
      <c r="Q232" s="134">
        <v>2.5999999999999998E-4</v>
      </c>
      <c r="R232" s="134">
        <f>Q232*H232</f>
        <v>7.9299999999999995E-3</v>
      </c>
      <c r="S232" s="134">
        <v>0</v>
      </c>
      <c r="T232" s="135">
        <f>S232*H232</f>
        <v>0</v>
      </c>
      <c r="AR232" s="136" t="s">
        <v>266</v>
      </c>
      <c r="AT232" s="136" t="s">
        <v>223</v>
      </c>
      <c r="AU232" s="136" t="s">
        <v>85</v>
      </c>
      <c r="AY232" s="13" t="s">
        <v>222</v>
      </c>
      <c r="BE232" s="137">
        <f>IF(N232="základní",J232,0)</f>
        <v>0</v>
      </c>
      <c r="BF232" s="137">
        <f>IF(N232="snížená",J232,0)</f>
        <v>0</v>
      </c>
      <c r="BG232" s="137">
        <f>IF(N232="zákl. přenesená",J232,0)</f>
        <v>0</v>
      </c>
      <c r="BH232" s="137">
        <f>IF(N232="sníž. přenesená",J232,0)</f>
        <v>0</v>
      </c>
      <c r="BI232" s="137">
        <f>IF(N232="nulová",J232,0)</f>
        <v>0</v>
      </c>
      <c r="BJ232" s="13" t="s">
        <v>85</v>
      </c>
      <c r="BK232" s="137">
        <f>ROUND(I232*H232,2)</f>
        <v>0</v>
      </c>
      <c r="BL232" s="13" t="s">
        <v>266</v>
      </c>
      <c r="BM232" s="136" t="s">
        <v>740</v>
      </c>
    </row>
    <row r="233" spans="2:65" s="1" customFormat="1" ht="29.25" x14ac:dyDescent="0.2">
      <c r="B233" s="28"/>
      <c r="D233" s="138" t="s">
        <v>229</v>
      </c>
      <c r="F233" s="139" t="s">
        <v>448</v>
      </c>
      <c r="I233" s="140"/>
      <c r="L233" s="28"/>
      <c r="M233" s="141"/>
      <c r="T233" s="52"/>
      <c r="AT233" s="13" t="s">
        <v>229</v>
      </c>
      <c r="AU233" s="13" t="s">
        <v>85</v>
      </c>
    </row>
    <row r="234" spans="2:65" s="1" customFormat="1" x14ac:dyDescent="0.2">
      <c r="B234" s="28"/>
      <c r="D234" s="142" t="s">
        <v>231</v>
      </c>
      <c r="F234" s="143" t="s">
        <v>536</v>
      </c>
      <c r="I234" s="140"/>
      <c r="L234" s="28"/>
      <c r="M234" s="163"/>
      <c r="N234" s="164"/>
      <c r="O234" s="164"/>
      <c r="P234" s="164"/>
      <c r="Q234" s="164"/>
      <c r="R234" s="164"/>
      <c r="S234" s="164"/>
      <c r="T234" s="165"/>
      <c r="AT234" s="13" t="s">
        <v>231</v>
      </c>
      <c r="AU234" s="13" t="s">
        <v>85</v>
      </c>
    </row>
    <row r="235" spans="2:65" s="1" customFormat="1" ht="6.95" customHeight="1" x14ac:dyDescent="0.2">
      <c r="B235" s="40"/>
      <c r="C235" s="41"/>
      <c r="D235" s="41"/>
      <c r="E235" s="41"/>
      <c r="F235" s="41"/>
      <c r="G235" s="41"/>
      <c r="H235" s="41"/>
      <c r="I235" s="41"/>
      <c r="J235" s="41"/>
      <c r="K235" s="41"/>
      <c r="L235" s="28"/>
    </row>
  </sheetData>
  <autoFilter ref="C121:K234" xr:uid="{00000000-0009-0000-0000-00001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1500-000000000000}"/>
    <hyperlink ref="F130" r:id="rId2" xr:uid="{00000000-0004-0000-1500-000001000000}"/>
    <hyperlink ref="F133" r:id="rId3" xr:uid="{00000000-0004-0000-1500-000002000000}"/>
    <hyperlink ref="F136" r:id="rId4" xr:uid="{00000000-0004-0000-1500-000003000000}"/>
    <hyperlink ref="F140" r:id="rId5" xr:uid="{00000000-0004-0000-1500-000004000000}"/>
    <hyperlink ref="F144" r:id="rId6" xr:uid="{00000000-0004-0000-1500-000005000000}"/>
    <hyperlink ref="F147" r:id="rId7" xr:uid="{00000000-0004-0000-1500-000006000000}"/>
    <hyperlink ref="F152" r:id="rId8" xr:uid="{00000000-0004-0000-1500-000007000000}"/>
    <hyperlink ref="F159" r:id="rId9" xr:uid="{00000000-0004-0000-1500-000008000000}"/>
    <hyperlink ref="F164" r:id="rId10" xr:uid="{00000000-0004-0000-1500-000009000000}"/>
    <hyperlink ref="F168" r:id="rId11" xr:uid="{00000000-0004-0000-1500-00000A000000}"/>
    <hyperlink ref="F171" r:id="rId12" xr:uid="{00000000-0004-0000-1500-00000B000000}"/>
    <hyperlink ref="F174" r:id="rId13" xr:uid="{00000000-0004-0000-1500-00000C000000}"/>
    <hyperlink ref="F177" r:id="rId14" xr:uid="{00000000-0004-0000-1500-00000D000000}"/>
    <hyperlink ref="F180" r:id="rId15" xr:uid="{00000000-0004-0000-1500-00000E000000}"/>
    <hyperlink ref="F186" r:id="rId16" xr:uid="{00000000-0004-0000-1500-00000F000000}"/>
    <hyperlink ref="F189" r:id="rId17" xr:uid="{00000000-0004-0000-1500-000010000000}"/>
    <hyperlink ref="F192" r:id="rId18" xr:uid="{00000000-0004-0000-1500-000011000000}"/>
    <hyperlink ref="F198" r:id="rId19" xr:uid="{00000000-0004-0000-1500-000012000000}"/>
    <hyperlink ref="F204" r:id="rId20" xr:uid="{00000000-0004-0000-1500-000013000000}"/>
    <hyperlink ref="F208" r:id="rId21" xr:uid="{00000000-0004-0000-1500-000014000000}"/>
    <hyperlink ref="F212" r:id="rId22" xr:uid="{00000000-0004-0000-1500-000015000000}"/>
    <hyperlink ref="F215" r:id="rId23" xr:uid="{00000000-0004-0000-1500-000016000000}"/>
    <hyperlink ref="F219" r:id="rId24" xr:uid="{00000000-0004-0000-1500-000017000000}"/>
    <hyperlink ref="F222" r:id="rId25" xr:uid="{00000000-0004-0000-1500-000018000000}"/>
    <hyperlink ref="F225" r:id="rId26" xr:uid="{00000000-0004-0000-1500-000019000000}"/>
    <hyperlink ref="F231" r:id="rId27" xr:uid="{00000000-0004-0000-1500-00001A000000}"/>
    <hyperlink ref="F234" r:id="rId28" xr:uid="{00000000-0004-0000-15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BM237"/>
  <sheetViews>
    <sheetView showGridLines="0" topLeftCell="A208" workbookViewId="0">
      <selection activeCell="H227" sqref="H227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150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1066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ROUND(J125,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ROUND((SUM(BE125:BE236)),  2)</f>
        <v>0</v>
      </c>
      <c r="I33" s="88">
        <v>0.21</v>
      </c>
      <c r="J33" s="87">
        <f>ROUND(((SUM(BE125:BE236))*I33),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ROUND((SUM(BF125:BF236)),  2)</f>
        <v>0</v>
      </c>
      <c r="I34" s="88">
        <v>0.12</v>
      </c>
      <c r="J34" s="87">
        <f>ROUND(((SUM(BF125:BF236))*I34),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ROUND((SUM(BG125:BG236)),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ROUND((SUM(BH125:BH236)),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ROUND((SUM(BI125:BI236)),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309 - Místnost č.309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J125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J132</f>
        <v>0</v>
      </c>
      <c r="L98" s="100"/>
    </row>
    <row r="99" spans="2:12" s="8" customFormat="1" ht="24.95" customHeight="1" x14ac:dyDescent="0.2">
      <c r="B99" s="100"/>
      <c r="D99" s="101" t="s">
        <v>451</v>
      </c>
      <c r="E99" s="102"/>
      <c r="F99" s="102"/>
      <c r="G99" s="102"/>
      <c r="H99" s="102"/>
      <c r="I99" s="102"/>
      <c r="J99" s="103">
        <f>J146</f>
        <v>0</v>
      </c>
      <c r="L99" s="100"/>
    </row>
    <row r="100" spans="2:12" s="8" customFormat="1" ht="24.95" customHeight="1" x14ac:dyDescent="0.2">
      <c r="B100" s="100"/>
      <c r="D100" s="101" t="s">
        <v>452</v>
      </c>
      <c r="E100" s="102"/>
      <c r="F100" s="102"/>
      <c r="G100" s="102"/>
      <c r="H100" s="102"/>
      <c r="I100" s="102"/>
      <c r="J100" s="103">
        <f>J156</f>
        <v>0</v>
      </c>
      <c r="L100" s="100"/>
    </row>
    <row r="101" spans="2:12" s="8" customFormat="1" ht="24.95" customHeight="1" x14ac:dyDescent="0.2">
      <c r="B101" s="100"/>
      <c r="D101" s="101" t="s">
        <v>203</v>
      </c>
      <c r="E101" s="102"/>
      <c r="F101" s="102"/>
      <c r="G101" s="102"/>
      <c r="H101" s="102"/>
      <c r="I101" s="102"/>
      <c r="J101" s="103">
        <f>J166</f>
        <v>0</v>
      </c>
      <c r="L101" s="100"/>
    </row>
    <row r="102" spans="2:12" s="8" customFormat="1" ht="24.95" customHeight="1" x14ac:dyDescent="0.2">
      <c r="B102" s="100"/>
      <c r="D102" s="101" t="s">
        <v>204</v>
      </c>
      <c r="E102" s="102"/>
      <c r="F102" s="102"/>
      <c r="G102" s="102"/>
      <c r="H102" s="102"/>
      <c r="I102" s="102"/>
      <c r="J102" s="103">
        <f>J170</f>
        <v>0</v>
      </c>
      <c r="L102" s="100"/>
    </row>
    <row r="103" spans="2:12" s="8" customFormat="1" ht="24.95" customHeight="1" x14ac:dyDescent="0.2">
      <c r="B103" s="100"/>
      <c r="D103" s="101" t="s">
        <v>206</v>
      </c>
      <c r="E103" s="102"/>
      <c r="F103" s="102"/>
      <c r="G103" s="102"/>
      <c r="H103" s="102"/>
      <c r="I103" s="102"/>
      <c r="J103" s="103">
        <f>J210</f>
        <v>0</v>
      </c>
      <c r="L103" s="100"/>
    </row>
    <row r="104" spans="2:12" s="8" customFormat="1" ht="24.95" customHeight="1" x14ac:dyDescent="0.2">
      <c r="B104" s="100"/>
      <c r="D104" s="101" t="s">
        <v>453</v>
      </c>
      <c r="E104" s="102"/>
      <c r="F104" s="102"/>
      <c r="G104" s="102"/>
      <c r="H104" s="102"/>
      <c r="I104" s="102"/>
      <c r="J104" s="103">
        <f>J229</f>
        <v>0</v>
      </c>
      <c r="L104" s="100"/>
    </row>
    <row r="105" spans="2:12" s="8" customFormat="1" ht="24.95" customHeight="1" x14ac:dyDescent="0.2">
      <c r="B105" s="100"/>
      <c r="D105" s="101" t="s">
        <v>454</v>
      </c>
      <c r="E105" s="102"/>
      <c r="F105" s="102"/>
      <c r="G105" s="102"/>
      <c r="H105" s="102"/>
      <c r="I105" s="102"/>
      <c r="J105" s="103">
        <f>J232</f>
        <v>0</v>
      </c>
      <c r="L105" s="100"/>
    </row>
    <row r="106" spans="2:12" s="1" customFormat="1" ht="21.75" customHeight="1" x14ac:dyDescent="0.2">
      <c r="B106" s="28"/>
      <c r="L106" s="28"/>
    </row>
    <row r="107" spans="2:12" s="1" customFormat="1" ht="6.95" customHeight="1" x14ac:dyDescent="0.2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 x14ac:dyDescent="0.2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 x14ac:dyDescent="0.2">
      <c r="B112" s="28"/>
      <c r="C112" s="17" t="s">
        <v>207</v>
      </c>
      <c r="L112" s="28"/>
    </row>
    <row r="113" spans="2:65" s="1" customFormat="1" ht="6.95" customHeight="1" x14ac:dyDescent="0.2">
      <c r="B113" s="28"/>
      <c r="L113" s="28"/>
    </row>
    <row r="114" spans="2:65" s="1" customFormat="1" ht="12" customHeight="1" x14ac:dyDescent="0.2">
      <c r="B114" s="28"/>
      <c r="C114" s="23" t="s">
        <v>16</v>
      </c>
      <c r="L114" s="28"/>
    </row>
    <row r="115" spans="2:65" s="1" customFormat="1" ht="26.25" customHeight="1" x14ac:dyDescent="0.2">
      <c r="B115" s="28"/>
      <c r="E115" s="206" t="str">
        <f>E7</f>
        <v>NÁŠLAPNÉ VRSTVY, AKUST. PODHLEDY, VÝMALBA A VÝMĚNA ZASKLENÍ MŠ A ZŠ.17.LISTOPADU</v>
      </c>
      <c r="F115" s="207"/>
      <c r="G115" s="207"/>
      <c r="H115" s="207"/>
      <c r="L115" s="28"/>
    </row>
    <row r="116" spans="2:65" s="1" customFormat="1" ht="12" customHeight="1" x14ac:dyDescent="0.2">
      <c r="B116" s="28"/>
      <c r="C116" s="23" t="s">
        <v>194</v>
      </c>
      <c r="L116" s="28"/>
    </row>
    <row r="117" spans="2:65" s="1" customFormat="1" ht="16.5" customHeight="1" x14ac:dyDescent="0.2">
      <c r="B117" s="28"/>
      <c r="E117" s="170" t="str">
        <f>E9</f>
        <v>309 - Místnost č.309</v>
      </c>
      <c r="F117" s="205"/>
      <c r="G117" s="205"/>
      <c r="H117" s="205"/>
      <c r="L117" s="28"/>
    </row>
    <row r="118" spans="2:65" s="1" customFormat="1" ht="6.95" customHeight="1" x14ac:dyDescent="0.2">
      <c r="B118" s="28"/>
      <c r="L118" s="28"/>
    </row>
    <row r="119" spans="2:65" s="1" customFormat="1" ht="12" customHeight="1" x14ac:dyDescent="0.2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4. 4. 2025</v>
      </c>
      <c r="L119" s="28"/>
    </row>
    <row r="120" spans="2:65" s="1" customFormat="1" ht="6.95" customHeight="1" x14ac:dyDescent="0.2">
      <c r="B120" s="28"/>
      <c r="L120" s="28"/>
    </row>
    <row r="121" spans="2:65" s="1" customFormat="1" ht="15.2" customHeight="1" x14ac:dyDescent="0.2">
      <c r="B121" s="28"/>
      <c r="C121" s="23" t="s">
        <v>24</v>
      </c>
      <c r="F121" s="21" t="str">
        <f>E15</f>
        <v>Město Kopřivnice</v>
      </c>
      <c r="I121" s="23" t="s">
        <v>30</v>
      </c>
      <c r="J121" s="26" t="str">
        <f>E21</f>
        <v>Ing. Jan Stuchlík</v>
      </c>
      <c r="L121" s="28"/>
    </row>
    <row r="122" spans="2:65" s="1" customFormat="1" ht="15.2" customHeight="1" x14ac:dyDescent="0.2">
      <c r="B122" s="28"/>
      <c r="C122" s="23" t="s">
        <v>28</v>
      </c>
      <c r="F122" s="21" t="str">
        <f>IF(E18="","",E18)</f>
        <v>Vyplň údaj</v>
      </c>
      <c r="I122" s="23" t="s">
        <v>33</v>
      </c>
      <c r="J122" s="26" t="str">
        <f>E24</f>
        <v>Ladislav Pekárek</v>
      </c>
      <c r="L122" s="28"/>
    </row>
    <row r="123" spans="2:65" s="1" customFormat="1" ht="10.35" customHeight="1" x14ac:dyDescent="0.2">
      <c r="B123" s="28"/>
      <c r="L123" s="28"/>
    </row>
    <row r="124" spans="2:65" s="9" customFormat="1" ht="29.25" customHeight="1" x14ac:dyDescent="0.2">
      <c r="B124" s="104"/>
      <c r="C124" s="105" t="s">
        <v>208</v>
      </c>
      <c r="D124" s="106" t="s">
        <v>62</v>
      </c>
      <c r="E124" s="106" t="s">
        <v>58</v>
      </c>
      <c r="F124" s="106" t="s">
        <v>59</v>
      </c>
      <c r="G124" s="106" t="s">
        <v>209</v>
      </c>
      <c r="H124" s="106" t="s">
        <v>210</v>
      </c>
      <c r="I124" s="106" t="s">
        <v>211</v>
      </c>
      <c r="J124" s="107" t="s">
        <v>198</v>
      </c>
      <c r="K124" s="108" t="s">
        <v>212</v>
      </c>
      <c r="L124" s="104"/>
      <c r="M124" s="55" t="s">
        <v>1</v>
      </c>
      <c r="N124" s="56" t="s">
        <v>41</v>
      </c>
      <c r="O124" s="56" t="s">
        <v>213</v>
      </c>
      <c r="P124" s="56" t="s">
        <v>214</v>
      </c>
      <c r="Q124" s="56" t="s">
        <v>215</v>
      </c>
      <c r="R124" s="56" t="s">
        <v>216</v>
      </c>
      <c r="S124" s="56" t="s">
        <v>217</v>
      </c>
      <c r="T124" s="57" t="s">
        <v>218</v>
      </c>
    </row>
    <row r="125" spans="2:65" s="1" customFormat="1" ht="22.9" customHeight="1" x14ac:dyDescent="0.25">
      <c r="B125" s="28"/>
      <c r="C125" s="60" t="s">
        <v>219</v>
      </c>
      <c r="J125" s="109">
        <f>BK125</f>
        <v>0</v>
      </c>
      <c r="L125" s="28"/>
      <c r="M125" s="58"/>
      <c r="N125" s="49"/>
      <c r="O125" s="49"/>
      <c r="P125" s="110">
        <f>P126+P132+P146+P156+P166+P170+P210+P229+P232</f>
        <v>0</v>
      </c>
      <c r="Q125" s="49"/>
      <c r="R125" s="110">
        <f>R126+R132+R146+R156+R166+R170+R210+R229+R232</f>
        <v>2.24038352</v>
      </c>
      <c r="S125" s="49"/>
      <c r="T125" s="111">
        <f>T126+T132+T146+T156+T166+T170+T210+T229+T232</f>
        <v>1.5579528</v>
      </c>
      <c r="AT125" s="13" t="s">
        <v>76</v>
      </c>
      <c r="AU125" s="13" t="s">
        <v>200</v>
      </c>
      <c r="BK125" s="112">
        <f>BK126+BK132+BK146+BK156+BK166+BK170+BK210+BK229+BK232</f>
        <v>0</v>
      </c>
    </row>
    <row r="126" spans="2:65" s="10" customFormat="1" ht="25.9" customHeight="1" x14ac:dyDescent="0.2">
      <c r="B126" s="113"/>
      <c r="D126" s="114" t="s">
        <v>76</v>
      </c>
      <c r="E126" s="115" t="s">
        <v>220</v>
      </c>
      <c r="F126" s="115" t="s">
        <v>221</v>
      </c>
      <c r="I126" s="116"/>
      <c r="J126" s="117">
        <f>BK126</f>
        <v>0</v>
      </c>
      <c r="L126" s="113"/>
      <c r="M126" s="118"/>
      <c r="P126" s="119">
        <f>SUM(P127:P131)</f>
        <v>0</v>
      </c>
      <c r="R126" s="119">
        <f>SUM(R127:R131)</f>
        <v>2.8800000000000002E-3</v>
      </c>
      <c r="T126" s="120">
        <f>SUM(T127:T131)</f>
        <v>1.3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SUM(BK127:BK131)</f>
        <v>0</v>
      </c>
    </row>
    <row r="127" spans="2:65" s="1" customFormat="1" ht="24.2" customHeight="1" x14ac:dyDescent="0.2">
      <c r="B127" s="123"/>
      <c r="C127" s="124" t="s">
        <v>85</v>
      </c>
      <c r="D127" s="124" t="s">
        <v>223</v>
      </c>
      <c r="E127" s="125" t="s">
        <v>224</v>
      </c>
      <c r="F127" s="126" t="s">
        <v>225</v>
      </c>
      <c r="G127" s="127" t="s">
        <v>226</v>
      </c>
      <c r="H127" s="128">
        <v>72</v>
      </c>
      <c r="I127" s="129"/>
      <c r="J127" s="130">
        <f>ROUND(I127*H127,2)</f>
        <v>0</v>
      </c>
      <c r="K127" s="131"/>
      <c r="L127" s="28"/>
      <c r="M127" s="132" t="s">
        <v>1</v>
      </c>
      <c r="N127" s="133" t="s">
        <v>42</v>
      </c>
      <c r="P127" s="134">
        <f>O127*H127</f>
        <v>0</v>
      </c>
      <c r="Q127" s="134">
        <v>4.0000000000000003E-5</v>
      </c>
      <c r="R127" s="134">
        <f>Q127*H127</f>
        <v>2.8800000000000002E-3</v>
      </c>
      <c r="S127" s="134">
        <v>0</v>
      </c>
      <c r="T127" s="135">
        <f>S127*H127</f>
        <v>0</v>
      </c>
      <c r="AR127" s="136" t="s">
        <v>227</v>
      </c>
      <c r="AT127" s="136" t="s">
        <v>223</v>
      </c>
      <c r="AU127" s="136" t="s">
        <v>85</v>
      </c>
      <c r="AY127" s="13" t="s">
        <v>222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85</v>
      </c>
      <c r="BK127" s="137">
        <f>ROUND(I127*H127,2)</f>
        <v>0</v>
      </c>
      <c r="BL127" s="13" t="s">
        <v>227</v>
      </c>
      <c r="BM127" s="136" t="s">
        <v>1067</v>
      </c>
    </row>
    <row r="128" spans="2:65" s="1" customFormat="1" ht="19.5" x14ac:dyDescent="0.2">
      <c r="B128" s="28"/>
      <c r="D128" s="138" t="s">
        <v>229</v>
      </c>
      <c r="F128" s="139" t="s">
        <v>230</v>
      </c>
      <c r="I128" s="140"/>
      <c r="L128" s="28"/>
      <c r="M128" s="141"/>
      <c r="T128" s="52"/>
      <c r="AT128" s="13" t="s">
        <v>229</v>
      </c>
      <c r="AU128" s="13" t="s">
        <v>85</v>
      </c>
    </row>
    <row r="129" spans="2:65" s="1" customFormat="1" x14ac:dyDescent="0.2">
      <c r="B129" s="28"/>
      <c r="D129" s="142" t="s">
        <v>231</v>
      </c>
      <c r="F129" s="143" t="s">
        <v>232</v>
      </c>
      <c r="I129" s="140"/>
      <c r="L129" s="28"/>
      <c r="M129" s="141"/>
      <c r="T129" s="52"/>
      <c r="AT129" s="13" t="s">
        <v>231</v>
      </c>
      <c r="AU129" s="13" t="s">
        <v>85</v>
      </c>
    </row>
    <row r="130" spans="2:65" s="1" customFormat="1" ht="37.9" customHeight="1" x14ac:dyDescent="0.2">
      <c r="B130" s="123"/>
      <c r="C130" s="124" t="s">
        <v>87</v>
      </c>
      <c r="D130" s="124" t="s">
        <v>223</v>
      </c>
      <c r="E130" s="125" t="s">
        <v>456</v>
      </c>
      <c r="F130" s="126" t="s">
        <v>457</v>
      </c>
      <c r="G130" s="127" t="s">
        <v>226</v>
      </c>
      <c r="H130" s="128">
        <v>6.5</v>
      </c>
      <c r="I130" s="129"/>
      <c r="J130" s="130">
        <f>ROUND(I130*H130,2)</f>
        <v>0</v>
      </c>
      <c r="K130" s="131"/>
      <c r="L130" s="28"/>
      <c r="M130" s="132" t="s">
        <v>1</v>
      </c>
      <c r="N130" s="133" t="s">
        <v>42</v>
      </c>
      <c r="P130" s="134">
        <f>O130*H130</f>
        <v>0</v>
      </c>
      <c r="Q130" s="134">
        <v>0</v>
      </c>
      <c r="R130" s="134">
        <f>Q130*H130</f>
        <v>0</v>
      </c>
      <c r="S130" s="134">
        <v>0.2</v>
      </c>
      <c r="T130" s="135">
        <f>S130*H130</f>
        <v>1.3</v>
      </c>
      <c r="AR130" s="136" t="s">
        <v>227</v>
      </c>
      <c r="AT130" s="136" t="s">
        <v>223</v>
      </c>
      <c r="AU130" s="136" t="s">
        <v>85</v>
      </c>
      <c r="AY130" s="13" t="s">
        <v>222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85</v>
      </c>
      <c r="BK130" s="137">
        <f>ROUND(I130*H130,2)</f>
        <v>0</v>
      </c>
      <c r="BL130" s="13" t="s">
        <v>227</v>
      </c>
      <c r="BM130" s="136" t="s">
        <v>743</v>
      </c>
    </row>
    <row r="131" spans="2:65" s="1" customFormat="1" ht="19.5" x14ac:dyDescent="0.2">
      <c r="B131" s="28"/>
      <c r="D131" s="138" t="s">
        <v>229</v>
      </c>
      <c r="F131" s="139" t="s">
        <v>457</v>
      </c>
      <c r="I131" s="140"/>
      <c r="L131" s="28"/>
      <c r="M131" s="141"/>
      <c r="T131" s="52"/>
      <c r="AT131" s="13" t="s">
        <v>229</v>
      </c>
      <c r="AU131" s="13" t="s">
        <v>85</v>
      </c>
    </row>
    <row r="132" spans="2:65" s="10" customFormat="1" ht="25.9" customHeight="1" x14ac:dyDescent="0.2">
      <c r="B132" s="113"/>
      <c r="D132" s="114" t="s">
        <v>76</v>
      </c>
      <c r="E132" s="115" t="s">
        <v>233</v>
      </c>
      <c r="F132" s="115" t="s">
        <v>234</v>
      </c>
      <c r="I132" s="116"/>
      <c r="J132" s="117">
        <f>BK132</f>
        <v>0</v>
      </c>
      <c r="L132" s="113"/>
      <c r="M132" s="118"/>
      <c r="P132" s="119">
        <f>SUM(P133:P145)</f>
        <v>0</v>
      </c>
      <c r="R132" s="119">
        <f>SUM(R133:R145)</f>
        <v>0</v>
      </c>
      <c r="T132" s="120">
        <f>SUM(T133:T145)</f>
        <v>0</v>
      </c>
      <c r="AR132" s="114" t="s">
        <v>85</v>
      </c>
      <c r="AT132" s="121" t="s">
        <v>76</v>
      </c>
      <c r="AU132" s="121" t="s">
        <v>77</v>
      </c>
      <c r="AY132" s="114" t="s">
        <v>222</v>
      </c>
      <c r="BK132" s="122">
        <f>SUM(BK133:BK145)</f>
        <v>0</v>
      </c>
    </row>
    <row r="133" spans="2:65" s="1" customFormat="1" ht="24.2" customHeight="1" x14ac:dyDescent="0.2">
      <c r="B133" s="123"/>
      <c r="C133" s="124" t="s">
        <v>241</v>
      </c>
      <c r="D133" s="124" t="s">
        <v>223</v>
      </c>
      <c r="E133" s="125" t="s">
        <v>235</v>
      </c>
      <c r="F133" s="126" t="s">
        <v>236</v>
      </c>
      <c r="G133" s="127" t="s">
        <v>237</v>
      </c>
      <c r="H133" s="128">
        <v>1.5580000000000001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744</v>
      </c>
    </row>
    <row r="134" spans="2:65" s="1" customFormat="1" ht="19.5" x14ac:dyDescent="0.2">
      <c r="B134" s="28"/>
      <c r="D134" s="138" t="s">
        <v>229</v>
      </c>
      <c r="F134" s="139" t="s">
        <v>239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460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" customFormat="1" ht="24.2" customHeight="1" x14ac:dyDescent="0.2">
      <c r="B136" s="123"/>
      <c r="C136" s="124" t="s">
        <v>227</v>
      </c>
      <c r="D136" s="124" t="s">
        <v>223</v>
      </c>
      <c r="E136" s="125" t="s">
        <v>242</v>
      </c>
      <c r="F136" s="126" t="s">
        <v>243</v>
      </c>
      <c r="G136" s="127" t="s">
        <v>237</v>
      </c>
      <c r="H136" s="128">
        <v>1.5580000000000001</v>
      </c>
      <c r="I136" s="129"/>
      <c r="J136" s="130">
        <f>ROUND(I136*H136,2)</f>
        <v>0</v>
      </c>
      <c r="K136" s="131"/>
      <c r="L136" s="28"/>
      <c r="M136" s="132" t="s">
        <v>1</v>
      </c>
      <c r="N136" s="133" t="s">
        <v>42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227</v>
      </c>
      <c r="AT136" s="136" t="s">
        <v>223</v>
      </c>
      <c r="AU136" s="136" t="s">
        <v>85</v>
      </c>
      <c r="AY136" s="13" t="s">
        <v>222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85</v>
      </c>
      <c r="BK136" s="137">
        <f>ROUND(I136*H136,2)</f>
        <v>0</v>
      </c>
      <c r="BL136" s="13" t="s">
        <v>227</v>
      </c>
      <c r="BM136" s="136" t="s">
        <v>745</v>
      </c>
    </row>
    <row r="137" spans="2:65" s="1" customFormat="1" ht="19.5" x14ac:dyDescent="0.2">
      <c r="B137" s="28"/>
      <c r="D137" s="138" t="s">
        <v>229</v>
      </c>
      <c r="F137" s="139" t="s">
        <v>245</v>
      </c>
      <c r="I137" s="140"/>
      <c r="L137" s="28"/>
      <c r="M137" s="141"/>
      <c r="T137" s="52"/>
      <c r="AT137" s="13" t="s">
        <v>229</v>
      </c>
      <c r="AU137" s="13" t="s">
        <v>85</v>
      </c>
    </row>
    <row r="138" spans="2:65" s="1" customFormat="1" x14ac:dyDescent="0.2">
      <c r="B138" s="28"/>
      <c r="D138" s="142" t="s">
        <v>231</v>
      </c>
      <c r="F138" s="143" t="s">
        <v>462</v>
      </c>
      <c r="I138" s="140"/>
      <c r="L138" s="28"/>
      <c r="M138" s="141"/>
      <c r="T138" s="52"/>
      <c r="AT138" s="13" t="s">
        <v>231</v>
      </c>
      <c r="AU138" s="13" t="s">
        <v>85</v>
      </c>
    </row>
    <row r="139" spans="2:65" s="1" customFormat="1" ht="24.2" customHeight="1" x14ac:dyDescent="0.2">
      <c r="B139" s="123"/>
      <c r="C139" s="124" t="s">
        <v>254</v>
      </c>
      <c r="D139" s="124" t="s">
        <v>223</v>
      </c>
      <c r="E139" s="125" t="s">
        <v>247</v>
      </c>
      <c r="F139" s="126" t="s">
        <v>248</v>
      </c>
      <c r="G139" s="127" t="s">
        <v>237</v>
      </c>
      <c r="H139" s="128">
        <v>21.812000000000001</v>
      </c>
      <c r="I139" s="129"/>
      <c r="J139" s="130">
        <f>ROUND(I139*H139,2)</f>
        <v>0</v>
      </c>
      <c r="K139" s="131"/>
      <c r="L139" s="28"/>
      <c r="M139" s="132" t="s">
        <v>1</v>
      </c>
      <c r="N139" s="133" t="s">
        <v>42</v>
      </c>
      <c r="P139" s="134">
        <f>O139*H139</f>
        <v>0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227</v>
      </c>
      <c r="AT139" s="136" t="s">
        <v>223</v>
      </c>
      <c r="AU139" s="136" t="s">
        <v>85</v>
      </c>
      <c r="AY139" s="13" t="s">
        <v>222</v>
      </c>
      <c r="BE139" s="137">
        <f>IF(N139="základní",J139,0)</f>
        <v>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3" t="s">
        <v>85</v>
      </c>
      <c r="BK139" s="137">
        <f>ROUND(I139*H139,2)</f>
        <v>0</v>
      </c>
      <c r="BL139" s="13" t="s">
        <v>227</v>
      </c>
      <c r="BM139" s="136" t="s">
        <v>746</v>
      </c>
    </row>
    <row r="140" spans="2:65" s="1" customFormat="1" ht="29.25" x14ac:dyDescent="0.2">
      <c r="B140" s="28"/>
      <c r="D140" s="138" t="s">
        <v>229</v>
      </c>
      <c r="F140" s="139" t="s">
        <v>250</v>
      </c>
      <c r="I140" s="140"/>
      <c r="L140" s="28"/>
      <c r="M140" s="141"/>
      <c r="T140" s="52"/>
      <c r="AT140" s="13" t="s">
        <v>229</v>
      </c>
      <c r="AU140" s="13" t="s">
        <v>85</v>
      </c>
    </row>
    <row r="141" spans="2:65" s="1" customFormat="1" x14ac:dyDescent="0.2">
      <c r="B141" s="28"/>
      <c r="D141" s="142" t="s">
        <v>231</v>
      </c>
      <c r="F141" s="143" t="s">
        <v>464</v>
      </c>
      <c r="I141" s="140"/>
      <c r="L141" s="28"/>
      <c r="M141" s="141"/>
      <c r="T141" s="52"/>
      <c r="AT141" s="13" t="s">
        <v>231</v>
      </c>
      <c r="AU141" s="13" t="s">
        <v>85</v>
      </c>
    </row>
    <row r="142" spans="2:65" s="11" customFormat="1" x14ac:dyDescent="0.2">
      <c r="B142" s="144"/>
      <c r="D142" s="138" t="s">
        <v>252</v>
      </c>
      <c r="F142" s="145" t="s">
        <v>747</v>
      </c>
      <c r="H142" s="146">
        <v>21.812000000000001</v>
      </c>
      <c r="I142" s="147"/>
      <c r="L142" s="144"/>
      <c r="M142" s="148"/>
      <c r="T142" s="149"/>
      <c r="AT142" s="150" t="s">
        <v>252</v>
      </c>
      <c r="AU142" s="150" t="s">
        <v>85</v>
      </c>
      <c r="AV142" s="11" t="s">
        <v>87</v>
      </c>
      <c r="AW142" s="11" t="s">
        <v>3</v>
      </c>
      <c r="AX142" s="11" t="s">
        <v>85</v>
      </c>
      <c r="AY142" s="150" t="s">
        <v>222</v>
      </c>
    </row>
    <row r="143" spans="2:65" s="1" customFormat="1" ht="37.9" customHeight="1" x14ac:dyDescent="0.2">
      <c r="B143" s="123"/>
      <c r="C143" s="124" t="s">
        <v>262</v>
      </c>
      <c r="D143" s="124" t="s">
        <v>223</v>
      </c>
      <c r="E143" s="125" t="s">
        <v>255</v>
      </c>
      <c r="F143" s="126" t="s">
        <v>256</v>
      </c>
      <c r="G143" s="127" t="s">
        <v>237</v>
      </c>
      <c r="H143" s="128">
        <v>1.5580000000000001</v>
      </c>
      <c r="I143" s="129"/>
      <c r="J143" s="130">
        <f>ROUND(I143*H143,2)</f>
        <v>0</v>
      </c>
      <c r="K143" s="131"/>
      <c r="L143" s="28"/>
      <c r="M143" s="132" t="s">
        <v>1</v>
      </c>
      <c r="N143" s="133" t="s">
        <v>42</v>
      </c>
      <c r="P143" s="134">
        <f>O143*H143</f>
        <v>0</v>
      </c>
      <c r="Q143" s="134">
        <v>0</v>
      </c>
      <c r="R143" s="134">
        <f>Q143*H143</f>
        <v>0</v>
      </c>
      <c r="S143" s="134">
        <v>0</v>
      </c>
      <c r="T143" s="135">
        <f>S143*H143</f>
        <v>0</v>
      </c>
      <c r="AR143" s="136" t="s">
        <v>227</v>
      </c>
      <c r="AT143" s="136" t="s">
        <v>223</v>
      </c>
      <c r="AU143" s="136" t="s">
        <v>85</v>
      </c>
      <c r="AY143" s="13" t="s">
        <v>222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3" t="s">
        <v>85</v>
      </c>
      <c r="BK143" s="137">
        <f>ROUND(I143*H143,2)</f>
        <v>0</v>
      </c>
      <c r="BL143" s="13" t="s">
        <v>227</v>
      </c>
      <c r="BM143" s="136" t="s">
        <v>748</v>
      </c>
    </row>
    <row r="144" spans="2:65" s="1" customFormat="1" ht="29.25" x14ac:dyDescent="0.2">
      <c r="B144" s="28"/>
      <c r="D144" s="138" t="s">
        <v>229</v>
      </c>
      <c r="F144" s="139" t="s">
        <v>258</v>
      </c>
      <c r="I144" s="140"/>
      <c r="L144" s="28"/>
      <c r="M144" s="141"/>
      <c r="T144" s="52"/>
      <c r="AT144" s="13" t="s">
        <v>229</v>
      </c>
      <c r="AU144" s="13" t="s">
        <v>85</v>
      </c>
    </row>
    <row r="145" spans="2:65" s="1" customFormat="1" x14ac:dyDescent="0.2">
      <c r="B145" s="28"/>
      <c r="D145" s="142" t="s">
        <v>231</v>
      </c>
      <c r="F145" s="143" t="s">
        <v>467</v>
      </c>
      <c r="I145" s="140"/>
      <c r="L145" s="28"/>
      <c r="M145" s="141"/>
      <c r="T145" s="52"/>
      <c r="AT145" s="13" t="s">
        <v>231</v>
      </c>
      <c r="AU145" s="13" t="s">
        <v>85</v>
      </c>
    </row>
    <row r="146" spans="2:65" s="10" customFormat="1" ht="25.9" customHeight="1" x14ac:dyDescent="0.2">
      <c r="B146" s="113"/>
      <c r="D146" s="114" t="s">
        <v>76</v>
      </c>
      <c r="E146" s="115" t="s">
        <v>468</v>
      </c>
      <c r="F146" s="115" t="s">
        <v>469</v>
      </c>
      <c r="I146" s="116"/>
      <c r="J146" s="117">
        <f>BK146</f>
        <v>0</v>
      </c>
      <c r="L146" s="113"/>
      <c r="M146" s="118"/>
      <c r="P146" s="119">
        <f>SUM(P147:P155)</f>
        <v>0</v>
      </c>
      <c r="R146" s="119">
        <f>SUM(R147:R155)</f>
        <v>0.10457999999999999</v>
      </c>
      <c r="T146" s="120">
        <f>SUM(T147:T155)</f>
        <v>0</v>
      </c>
      <c r="AR146" s="114" t="s">
        <v>87</v>
      </c>
      <c r="AT146" s="121" t="s">
        <v>76</v>
      </c>
      <c r="AU146" s="121" t="s">
        <v>77</v>
      </c>
      <c r="AY146" s="114" t="s">
        <v>222</v>
      </c>
      <c r="BK146" s="122">
        <f>SUM(BK147:BK155)</f>
        <v>0</v>
      </c>
    </row>
    <row r="147" spans="2:65" s="1" customFormat="1" ht="24.2" customHeight="1" x14ac:dyDescent="0.2">
      <c r="B147" s="123"/>
      <c r="C147" s="124" t="s">
        <v>270</v>
      </c>
      <c r="D147" s="124" t="s">
        <v>223</v>
      </c>
      <c r="E147" s="125" t="s">
        <v>470</v>
      </c>
      <c r="F147" s="126" t="s">
        <v>471</v>
      </c>
      <c r="G147" s="127" t="s">
        <v>226</v>
      </c>
      <c r="H147" s="128">
        <v>83</v>
      </c>
      <c r="I147" s="129"/>
      <c r="J147" s="130">
        <f>ROUND(I147*H147,2)</f>
        <v>0</v>
      </c>
      <c r="K147" s="131"/>
      <c r="L147" s="28"/>
      <c r="M147" s="132" t="s">
        <v>1</v>
      </c>
      <c r="N147" s="133" t="s">
        <v>42</v>
      </c>
      <c r="P147" s="134">
        <f>O147*H147</f>
        <v>0</v>
      </c>
      <c r="Q147" s="134">
        <v>0</v>
      </c>
      <c r="R147" s="134">
        <f>Q147*H147</f>
        <v>0</v>
      </c>
      <c r="S147" s="134">
        <v>0</v>
      </c>
      <c r="T147" s="135">
        <f>S147*H147</f>
        <v>0</v>
      </c>
      <c r="AR147" s="136" t="s">
        <v>266</v>
      </c>
      <c r="AT147" s="136" t="s">
        <v>223</v>
      </c>
      <c r="AU147" s="136" t="s">
        <v>85</v>
      </c>
      <c r="AY147" s="13" t="s">
        <v>222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3" t="s">
        <v>85</v>
      </c>
      <c r="BK147" s="137">
        <f>ROUND(I147*H147,2)</f>
        <v>0</v>
      </c>
      <c r="BL147" s="13" t="s">
        <v>266</v>
      </c>
      <c r="BM147" s="136" t="s">
        <v>749</v>
      </c>
    </row>
    <row r="148" spans="2:65" s="1" customFormat="1" ht="29.25" x14ac:dyDescent="0.2">
      <c r="B148" s="28"/>
      <c r="D148" s="138" t="s">
        <v>229</v>
      </c>
      <c r="F148" s="139" t="s">
        <v>473</v>
      </c>
      <c r="I148" s="140"/>
      <c r="L148" s="28"/>
      <c r="M148" s="141"/>
      <c r="T148" s="52"/>
      <c r="AT148" s="13" t="s">
        <v>229</v>
      </c>
      <c r="AU148" s="13" t="s">
        <v>85</v>
      </c>
    </row>
    <row r="149" spans="2:65" s="1" customFormat="1" x14ac:dyDescent="0.2">
      <c r="B149" s="28"/>
      <c r="D149" s="142" t="s">
        <v>231</v>
      </c>
      <c r="F149" s="143" t="s">
        <v>474</v>
      </c>
      <c r="I149" s="140"/>
      <c r="L149" s="28"/>
      <c r="M149" s="141"/>
      <c r="T149" s="52"/>
      <c r="AT149" s="13" t="s">
        <v>231</v>
      </c>
      <c r="AU149" s="13" t="s">
        <v>85</v>
      </c>
    </row>
    <row r="150" spans="2:65" s="1" customFormat="1" ht="24.2" customHeight="1" x14ac:dyDescent="0.2">
      <c r="B150" s="123"/>
      <c r="C150" s="151" t="s">
        <v>276</v>
      </c>
      <c r="D150" s="151" t="s">
        <v>277</v>
      </c>
      <c r="E150" s="152" t="s">
        <v>475</v>
      </c>
      <c r="F150" s="153" t="s">
        <v>476</v>
      </c>
      <c r="G150" s="154" t="s">
        <v>226</v>
      </c>
      <c r="H150" s="155">
        <v>87.15</v>
      </c>
      <c r="I150" s="156"/>
      <c r="J150" s="157">
        <f>ROUND(I150*H150,2)</f>
        <v>0</v>
      </c>
      <c r="K150" s="158"/>
      <c r="L150" s="159"/>
      <c r="M150" s="160" t="s">
        <v>1</v>
      </c>
      <c r="N150" s="161" t="s">
        <v>42</v>
      </c>
      <c r="P150" s="134">
        <f>O150*H150</f>
        <v>0</v>
      </c>
      <c r="Q150" s="134">
        <v>1.1999999999999999E-3</v>
      </c>
      <c r="R150" s="134">
        <f>Q150*H150</f>
        <v>0.10457999999999999</v>
      </c>
      <c r="S150" s="134">
        <v>0</v>
      </c>
      <c r="T150" s="135">
        <f>S150*H150</f>
        <v>0</v>
      </c>
      <c r="AR150" s="136" t="s">
        <v>280</v>
      </c>
      <c r="AT150" s="136" t="s">
        <v>277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750</v>
      </c>
    </row>
    <row r="151" spans="2:65" s="1" customFormat="1" x14ac:dyDescent="0.2">
      <c r="B151" s="28"/>
      <c r="D151" s="138" t="s">
        <v>229</v>
      </c>
      <c r="F151" s="139" t="s">
        <v>476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1" customFormat="1" x14ac:dyDescent="0.2">
      <c r="B152" s="144"/>
      <c r="D152" s="138" t="s">
        <v>252</v>
      </c>
      <c r="F152" s="145" t="s">
        <v>751</v>
      </c>
      <c r="H152" s="146">
        <v>87.15</v>
      </c>
      <c r="I152" s="147"/>
      <c r="L152" s="144"/>
      <c r="M152" s="148"/>
      <c r="T152" s="149"/>
      <c r="AT152" s="150" t="s">
        <v>252</v>
      </c>
      <c r="AU152" s="150" t="s">
        <v>85</v>
      </c>
      <c r="AV152" s="11" t="s">
        <v>87</v>
      </c>
      <c r="AW152" s="11" t="s">
        <v>3</v>
      </c>
      <c r="AX152" s="11" t="s">
        <v>85</v>
      </c>
      <c r="AY152" s="150" t="s">
        <v>222</v>
      </c>
    </row>
    <row r="153" spans="2:65" s="1" customFormat="1" ht="24.2" customHeight="1" x14ac:dyDescent="0.2">
      <c r="B153" s="123"/>
      <c r="C153" s="124" t="s">
        <v>220</v>
      </c>
      <c r="D153" s="124" t="s">
        <v>223</v>
      </c>
      <c r="E153" s="125" t="s">
        <v>479</v>
      </c>
      <c r="F153" s="126" t="s">
        <v>480</v>
      </c>
      <c r="G153" s="127" t="s">
        <v>313</v>
      </c>
      <c r="H153" s="162"/>
      <c r="I153" s="129"/>
      <c r="J153" s="130">
        <f>ROUND(I153*H153,2)</f>
        <v>0</v>
      </c>
      <c r="K153" s="131"/>
      <c r="L153" s="28"/>
      <c r="M153" s="132" t="s">
        <v>1</v>
      </c>
      <c r="N153" s="133" t="s">
        <v>42</v>
      </c>
      <c r="P153" s="134">
        <f>O153*H153</f>
        <v>0</v>
      </c>
      <c r="Q153" s="134">
        <v>0</v>
      </c>
      <c r="R153" s="134">
        <f>Q153*H153</f>
        <v>0</v>
      </c>
      <c r="S153" s="134">
        <v>0</v>
      </c>
      <c r="T153" s="135">
        <f>S153*H153</f>
        <v>0</v>
      </c>
      <c r="AR153" s="136" t="s">
        <v>266</v>
      </c>
      <c r="AT153" s="136" t="s">
        <v>223</v>
      </c>
      <c r="AU153" s="136" t="s">
        <v>85</v>
      </c>
      <c r="AY153" s="13" t="s">
        <v>222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85</v>
      </c>
      <c r="BK153" s="137">
        <f>ROUND(I153*H153,2)</f>
        <v>0</v>
      </c>
      <c r="BL153" s="13" t="s">
        <v>266</v>
      </c>
      <c r="BM153" s="136" t="s">
        <v>752</v>
      </c>
    </row>
    <row r="154" spans="2:65" s="1" customFormat="1" ht="29.25" x14ac:dyDescent="0.2">
      <c r="B154" s="28"/>
      <c r="D154" s="138" t="s">
        <v>229</v>
      </c>
      <c r="F154" s="139" t="s">
        <v>482</v>
      </c>
      <c r="I154" s="140"/>
      <c r="L154" s="28"/>
      <c r="M154" s="141"/>
      <c r="T154" s="52"/>
      <c r="AT154" s="13" t="s">
        <v>229</v>
      </c>
      <c r="AU154" s="13" t="s">
        <v>85</v>
      </c>
    </row>
    <row r="155" spans="2:65" s="1" customFormat="1" x14ac:dyDescent="0.2">
      <c r="B155" s="28"/>
      <c r="D155" s="142" t="s">
        <v>231</v>
      </c>
      <c r="F155" s="143" t="s">
        <v>483</v>
      </c>
      <c r="I155" s="140"/>
      <c r="L155" s="28"/>
      <c r="M155" s="141"/>
      <c r="T155" s="52"/>
      <c r="AT155" s="13" t="s">
        <v>231</v>
      </c>
      <c r="AU155" s="13" t="s">
        <v>85</v>
      </c>
    </row>
    <row r="156" spans="2:65" s="10" customFormat="1" ht="25.9" customHeight="1" x14ac:dyDescent="0.2">
      <c r="B156" s="113"/>
      <c r="D156" s="114" t="s">
        <v>76</v>
      </c>
      <c r="E156" s="115" t="s">
        <v>484</v>
      </c>
      <c r="F156" s="115" t="s">
        <v>485</v>
      </c>
      <c r="I156" s="116"/>
      <c r="J156" s="117">
        <f>BK156</f>
        <v>0</v>
      </c>
      <c r="L156" s="113"/>
      <c r="M156" s="118"/>
      <c r="P156" s="119">
        <f>SUM(P157:P165)</f>
        <v>0</v>
      </c>
      <c r="R156" s="119">
        <f>SUM(R157:R165)</f>
        <v>1.12382</v>
      </c>
      <c r="T156" s="120">
        <f>SUM(T157:T165)</f>
        <v>0</v>
      </c>
      <c r="AR156" s="114" t="s">
        <v>87</v>
      </c>
      <c r="AT156" s="121" t="s">
        <v>76</v>
      </c>
      <c r="AU156" s="121" t="s">
        <v>77</v>
      </c>
      <c r="AY156" s="114" t="s">
        <v>222</v>
      </c>
      <c r="BK156" s="122">
        <f>SUM(BK157:BK165)</f>
        <v>0</v>
      </c>
    </row>
    <row r="157" spans="2:65" s="1" customFormat="1" ht="37.9" customHeight="1" x14ac:dyDescent="0.2">
      <c r="B157" s="123"/>
      <c r="C157" s="124" t="s">
        <v>287</v>
      </c>
      <c r="D157" s="124" t="s">
        <v>223</v>
      </c>
      <c r="E157" s="125" t="s">
        <v>486</v>
      </c>
      <c r="F157" s="126" t="s">
        <v>487</v>
      </c>
      <c r="G157" s="127" t="s">
        <v>226</v>
      </c>
      <c r="H157" s="128">
        <v>83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3.2499999999999999E-3</v>
      </c>
      <c r="R157" s="134">
        <f>Q157*H157</f>
        <v>0.26974999999999999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1068</v>
      </c>
    </row>
    <row r="158" spans="2:65" s="1" customFormat="1" ht="29.25" x14ac:dyDescent="0.2">
      <c r="B158" s="28"/>
      <c r="D158" s="138" t="s">
        <v>229</v>
      </c>
      <c r="F158" s="139" t="s">
        <v>489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490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24.2" customHeight="1" x14ac:dyDescent="0.2">
      <c r="B160" s="123"/>
      <c r="C160" s="151" t="s">
        <v>291</v>
      </c>
      <c r="D160" s="151" t="s">
        <v>277</v>
      </c>
      <c r="E160" s="152" t="s">
        <v>491</v>
      </c>
      <c r="F160" s="153" t="s">
        <v>492</v>
      </c>
      <c r="G160" s="154" t="s">
        <v>226</v>
      </c>
      <c r="H160" s="155">
        <v>87.15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9.7999999999999997E-3</v>
      </c>
      <c r="R160" s="134">
        <f>Q160*H160</f>
        <v>0.85407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754</v>
      </c>
    </row>
    <row r="161" spans="2:65" s="1" customFormat="1" ht="19.5" x14ac:dyDescent="0.2">
      <c r="B161" s="28"/>
      <c r="D161" s="138" t="s">
        <v>229</v>
      </c>
      <c r="F161" s="139" t="s">
        <v>492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1" customFormat="1" x14ac:dyDescent="0.2">
      <c r="B162" s="144"/>
      <c r="D162" s="138" t="s">
        <v>252</v>
      </c>
      <c r="F162" s="145" t="s">
        <v>751</v>
      </c>
      <c r="H162" s="146">
        <v>87.15</v>
      </c>
      <c r="I162" s="147"/>
      <c r="L162" s="144"/>
      <c r="M162" s="148"/>
      <c r="T162" s="149"/>
      <c r="AT162" s="150" t="s">
        <v>252</v>
      </c>
      <c r="AU162" s="150" t="s">
        <v>85</v>
      </c>
      <c r="AV162" s="11" t="s">
        <v>87</v>
      </c>
      <c r="AW162" s="11" t="s">
        <v>3</v>
      </c>
      <c r="AX162" s="11" t="s">
        <v>85</v>
      </c>
      <c r="AY162" s="150" t="s">
        <v>222</v>
      </c>
    </row>
    <row r="163" spans="2:65" s="1" customFormat="1" ht="24.2" customHeight="1" x14ac:dyDescent="0.2">
      <c r="B163" s="123"/>
      <c r="C163" s="124" t="s">
        <v>8</v>
      </c>
      <c r="D163" s="124" t="s">
        <v>223</v>
      </c>
      <c r="E163" s="125" t="s">
        <v>494</v>
      </c>
      <c r="F163" s="126" t="s">
        <v>495</v>
      </c>
      <c r="G163" s="127" t="s">
        <v>313</v>
      </c>
      <c r="H163" s="162"/>
      <c r="I163" s="129"/>
      <c r="J163" s="130">
        <f>ROUND(I163*H163,2)</f>
        <v>0</v>
      </c>
      <c r="K163" s="131"/>
      <c r="L163" s="28"/>
      <c r="M163" s="132" t="s">
        <v>1</v>
      </c>
      <c r="N163" s="133" t="s">
        <v>42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266</v>
      </c>
      <c r="AT163" s="136" t="s">
        <v>223</v>
      </c>
      <c r="AU163" s="136" t="s">
        <v>85</v>
      </c>
      <c r="AY163" s="13" t="s">
        <v>222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3" t="s">
        <v>85</v>
      </c>
      <c r="BK163" s="137">
        <f>ROUND(I163*H163,2)</f>
        <v>0</v>
      </c>
      <c r="BL163" s="13" t="s">
        <v>266</v>
      </c>
      <c r="BM163" s="136" t="s">
        <v>755</v>
      </c>
    </row>
    <row r="164" spans="2:65" s="1" customFormat="1" ht="29.25" x14ac:dyDescent="0.2">
      <c r="B164" s="28"/>
      <c r="D164" s="138" t="s">
        <v>229</v>
      </c>
      <c r="F164" s="139" t="s">
        <v>497</v>
      </c>
      <c r="I164" s="140"/>
      <c r="L164" s="28"/>
      <c r="M164" s="141"/>
      <c r="T164" s="52"/>
      <c r="AT164" s="13" t="s">
        <v>229</v>
      </c>
      <c r="AU164" s="13" t="s">
        <v>85</v>
      </c>
    </row>
    <row r="165" spans="2:65" s="1" customFormat="1" x14ac:dyDescent="0.2">
      <c r="B165" s="28"/>
      <c r="D165" s="142" t="s">
        <v>231</v>
      </c>
      <c r="F165" s="143" t="s">
        <v>498</v>
      </c>
      <c r="I165" s="140"/>
      <c r="L165" s="28"/>
      <c r="M165" s="141"/>
      <c r="T165" s="52"/>
      <c r="AT165" s="13" t="s">
        <v>231</v>
      </c>
      <c r="AU165" s="13" t="s">
        <v>85</v>
      </c>
    </row>
    <row r="166" spans="2:65" s="10" customFormat="1" ht="25.9" customHeight="1" x14ac:dyDescent="0.2">
      <c r="B166" s="113"/>
      <c r="D166" s="114" t="s">
        <v>76</v>
      </c>
      <c r="E166" s="115" t="s">
        <v>260</v>
      </c>
      <c r="F166" s="115" t="s">
        <v>261</v>
      </c>
      <c r="I166" s="116"/>
      <c r="J166" s="117">
        <f>BK166</f>
        <v>0</v>
      </c>
      <c r="L166" s="113"/>
      <c r="M166" s="118"/>
      <c r="P166" s="119">
        <f>SUM(P167:P169)</f>
        <v>0</v>
      </c>
      <c r="R166" s="119">
        <f>SUM(R167:R169)</f>
        <v>0</v>
      </c>
      <c r="T166" s="120">
        <f>SUM(T167:T169)</f>
        <v>2E-3</v>
      </c>
      <c r="AR166" s="114" t="s">
        <v>87</v>
      </c>
      <c r="AT166" s="121" t="s">
        <v>76</v>
      </c>
      <c r="AU166" s="121" t="s">
        <v>77</v>
      </c>
      <c r="AY166" s="114" t="s">
        <v>222</v>
      </c>
      <c r="BK166" s="122">
        <f>SUM(BK167:BK169)</f>
        <v>0</v>
      </c>
    </row>
    <row r="167" spans="2:65" s="1" customFormat="1" ht="16.5" customHeight="1" x14ac:dyDescent="0.2">
      <c r="B167" s="123"/>
      <c r="C167" s="124" t="s">
        <v>300</v>
      </c>
      <c r="D167" s="124" t="s">
        <v>223</v>
      </c>
      <c r="E167" s="125" t="s">
        <v>263</v>
      </c>
      <c r="F167" s="126" t="s">
        <v>264</v>
      </c>
      <c r="G167" s="127" t="s">
        <v>265</v>
      </c>
      <c r="H167" s="128">
        <v>2</v>
      </c>
      <c r="I167" s="129"/>
      <c r="J167" s="130">
        <f>ROUND(I167*H167,2)</f>
        <v>0</v>
      </c>
      <c r="K167" s="131"/>
      <c r="L167" s="28"/>
      <c r="M167" s="132" t="s">
        <v>1</v>
      </c>
      <c r="N167" s="133" t="s">
        <v>42</v>
      </c>
      <c r="P167" s="134">
        <f>O167*H167</f>
        <v>0</v>
      </c>
      <c r="Q167" s="134">
        <v>0</v>
      </c>
      <c r="R167" s="134">
        <f>Q167*H167</f>
        <v>0</v>
      </c>
      <c r="S167" s="134">
        <v>1E-3</v>
      </c>
      <c r="T167" s="135">
        <f>S167*H167</f>
        <v>2E-3</v>
      </c>
      <c r="AR167" s="136" t="s">
        <v>266</v>
      </c>
      <c r="AT167" s="136" t="s">
        <v>223</v>
      </c>
      <c r="AU167" s="136" t="s">
        <v>85</v>
      </c>
      <c r="AY167" s="13" t="s">
        <v>222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3" t="s">
        <v>85</v>
      </c>
      <c r="BK167" s="137">
        <f>ROUND(I167*H167,2)</f>
        <v>0</v>
      </c>
      <c r="BL167" s="13" t="s">
        <v>266</v>
      </c>
      <c r="BM167" s="136" t="s">
        <v>756</v>
      </c>
    </row>
    <row r="168" spans="2:65" s="1" customFormat="1" ht="19.5" x14ac:dyDescent="0.2">
      <c r="B168" s="28"/>
      <c r="D168" s="138" t="s">
        <v>229</v>
      </c>
      <c r="F168" s="139" t="s">
        <v>268</v>
      </c>
      <c r="I168" s="140"/>
      <c r="L168" s="28"/>
      <c r="M168" s="141"/>
      <c r="T168" s="52"/>
      <c r="AT168" s="13" t="s">
        <v>229</v>
      </c>
      <c r="AU168" s="13" t="s">
        <v>85</v>
      </c>
    </row>
    <row r="169" spans="2:65" s="1" customFormat="1" x14ac:dyDescent="0.2">
      <c r="B169" s="28"/>
      <c r="D169" s="142" t="s">
        <v>231</v>
      </c>
      <c r="F169" s="143" t="s">
        <v>500</v>
      </c>
      <c r="I169" s="140"/>
      <c r="L169" s="28"/>
      <c r="M169" s="141"/>
      <c r="T169" s="52"/>
      <c r="AT169" s="13" t="s">
        <v>231</v>
      </c>
      <c r="AU169" s="13" t="s">
        <v>85</v>
      </c>
    </row>
    <row r="170" spans="2:65" s="10" customFormat="1" ht="25.9" customHeight="1" x14ac:dyDescent="0.2">
      <c r="B170" s="113"/>
      <c r="D170" s="114" t="s">
        <v>76</v>
      </c>
      <c r="E170" s="115" t="s">
        <v>317</v>
      </c>
      <c r="F170" s="115" t="s">
        <v>318</v>
      </c>
      <c r="I170" s="116"/>
      <c r="J170" s="117">
        <f>BK170</f>
        <v>0</v>
      </c>
      <c r="L170" s="113"/>
      <c r="M170" s="118"/>
      <c r="P170" s="119">
        <f>SUM(P171:P209)</f>
        <v>0</v>
      </c>
      <c r="R170" s="119">
        <f>SUM(R171:R209)</f>
        <v>0.77890872000000011</v>
      </c>
      <c r="T170" s="120">
        <f>SUM(T171:T209)</f>
        <v>0.22639499999999999</v>
      </c>
      <c r="AR170" s="114" t="s">
        <v>87</v>
      </c>
      <c r="AT170" s="121" t="s">
        <v>76</v>
      </c>
      <c r="AU170" s="121" t="s">
        <v>77</v>
      </c>
      <c r="AY170" s="114" t="s">
        <v>222</v>
      </c>
      <c r="BK170" s="122">
        <f>SUM(BK171:BK209)</f>
        <v>0</v>
      </c>
    </row>
    <row r="171" spans="2:65" s="1" customFormat="1" ht="24.2" customHeight="1" x14ac:dyDescent="0.2">
      <c r="B171" s="123"/>
      <c r="C171" s="124" t="s">
        <v>304</v>
      </c>
      <c r="D171" s="124" t="s">
        <v>223</v>
      </c>
      <c r="E171" s="125" t="s">
        <v>319</v>
      </c>
      <c r="F171" s="126" t="s">
        <v>320</v>
      </c>
      <c r="G171" s="127" t="s">
        <v>226</v>
      </c>
      <c r="H171" s="128">
        <v>72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0</v>
      </c>
      <c r="R171" s="134">
        <f>Q171*H171</f>
        <v>0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757</v>
      </c>
    </row>
    <row r="172" spans="2:65" s="1" customFormat="1" ht="19.5" x14ac:dyDescent="0.2">
      <c r="B172" s="28"/>
      <c r="D172" s="138" t="s">
        <v>229</v>
      </c>
      <c r="F172" s="139" t="s">
        <v>322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502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24.2" customHeight="1" x14ac:dyDescent="0.2">
      <c r="B174" s="123"/>
      <c r="C174" s="124" t="s">
        <v>310</v>
      </c>
      <c r="D174" s="124" t="s">
        <v>223</v>
      </c>
      <c r="E174" s="125" t="s">
        <v>325</v>
      </c>
      <c r="F174" s="126" t="s">
        <v>326</v>
      </c>
      <c r="G174" s="127" t="s">
        <v>226</v>
      </c>
      <c r="H174" s="128">
        <v>72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3.0000000000000001E-5</v>
      </c>
      <c r="R174" s="134">
        <f>Q174*H174</f>
        <v>2.16E-3</v>
      </c>
      <c r="S174" s="134">
        <v>0</v>
      </c>
      <c r="T174" s="135">
        <f>S174*H174</f>
        <v>0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758</v>
      </c>
    </row>
    <row r="175" spans="2:65" s="1" customFormat="1" ht="19.5" x14ac:dyDescent="0.2">
      <c r="B175" s="28"/>
      <c r="D175" s="138" t="s">
        <v>229</v>
      </c>
      <c r="F175" s="139" t="s">
        <v>328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504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33" customHeight="1" x14ac:dyDescent="0.2">
      <c r="B177" s="123"/>
      <c r="C177" s="124" t="s">
        <v>266</v>
      </c>
      <c r="D177" s="124" t="s">
        <v>223</v>
      </c>
      <c r="E177" s="125" t="s">
        <v>331</v>
      </c>
      <c r="F177" s="126" t="s">
        <v>332</v>
      </c>
      <c r="G177" s="127" t="s">
        <v>226</v>
      </c>
      <c r="H177" s="128">
        <v>72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7.5799999999999999E-3</v>
      </c>
      <c r="R177" s="134">
        <f>Q177*H177</f>
        <v>0.54576000000000002</v>
      </c>
      <c r="S177" s="134">
        <v>0</v>
      </c>
      <c r="T177" s="135">
        <f>S177*H177</f>
        <v>0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759</v>
      </c>
    </row>
    <row r="178" spans="2:65" s="1" customFormat="1" ht="29.25" x14ac:dyDescent="0.2">
      <c r="B178" s="28"/>
      <c r="D178" s="138" t="s">
        <v>229</v>
      </c>
      <c r="F178" s="139" t="s">
        <v>334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506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24.2" customHeight="1" x14ac:dyDescent="0.2">
      <c r="B180" s="123"/>
      <c r="C180" s="124" t="s">
        <v>324</v>
      </c>
      <c r="D180" s="124" t="s">
        <v>223</v>
      </c>
      <c r="E180" s="125" t="s">
        <v>337</v>
      </c>
      <c r="F180" s="126" t="s">
        <v>338</v>
      </c>
      <c r="G180" s="127" t="s">
        <v>226</v>
      </c>
      <c r="H180" s="128">
        <v>72</v>
      </c>
      <c r="I180" s="129"/>
      <c r="J180" s="130">
        <f>ROUND(I180*H180,2)</f>
        <v>0</v>
      </c>
      <c r="K180" s="131"/>
      <c r="L180" s="28"/>
      <c r="M180" s="132" t="s">
        <v>1</v>
      </c>
      <c r="N180" s="133" t="s">
        <v>42</v>
      </c>
      <c r="P180" s="134">
        <f>O180*H180</f>
        <v>0</v>
      </c>
      <c r="Q180" s="134">
        <v>0</v>
      </c>
      <c r="R180" s="134">
        <f>Q180*H180</f>
        <v>0</v>
      </c>
      <c r="S180" s="134">
        <v>3.0000000000000001E-3</v>
      </c>
      <c r="T180" s="135">
        <f>S180*H180</f>
        <v>0.216</v>
      </c>
      <c r="AR180" s="136" t="s">
        <v>266</v>
      </c>
      <c r="AT180" s="136" t="s">
        <v>223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760</v>
      </c>
    </row>
    <row r="181" spans="2:65" s="1" customFormat="1" x14ac:dyDescent="0.2">
      <c r="B181" s="28"/>
      <c r="D181" s="138" t="s">
        <v>229</v>
      </c>
      <c r="F181" s="139" t="s">
        <v>340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" customFormat="1" x14ac:dyDescent="0.2">
      <c r="B182" s="28"/>
      <c r="D182" s="142" t="s">
        <v>231</v>
      </c>
      <c r="F182" s="143" t="s">
        <v>508</v>
      </c>
      <c r="I182" s="140"/>
      <c r="L182" s="28"/>
      <c r="M182" s="141"/>
      <c r="T182" s="52"/>
      <c r="AT182" s="13" t="s">
        <v>231</v>
      </c>
      <c r="AU182" s="13" t="s">
        <v>85</v>
      </c>
    </row>
    <row r="183" spans="2:65" s="1" customFormat="1" ht="16.5" customHeight="1" x14ac:dyDescent="0.2">
      <c r="B183" s="123"/>
      <c r="C183" s="124" t="s">
        <v>330</v>
      </c>
      <c r="D183" s="124" t="s">
        <v>223</v>
      </c>
      <c r="E183" s="125" t="s">
        <v>343</v>
      </c>
      <c r="F183" s="126" t="s">
        <v>344</v>
      </c>
      <c r="G183" s="127" t="s">
        <v>226</v>
      </c>
      <c r="H183" s="128">
        <v>72</v>
      </c>
      <c r="I183" s="129"/>
      <c r="J183" s="130">
        <f>ROUND(I183*H183,2)</f>
        <v>0</v>
      </c>
      <c r="K183" s="131"/>
      <c r="L183" s="28"/>
      <c r="M183" s="132" t="s">
        <v>1</v>
      </c>
      <c r="N183" s="133" t="s">
        <v>42</v>
      </c>
      <c r="P183" s="134">
        <f>O183*H183</f>
        <v>0</v>
      </c>
      <c r="Q183" s="134">
        <v>2.9999999999999997E-4</v>
      </c>
      <c r="R183" s="134">
        <f>Q183*H183</f>
        <v>2.1599999999999998E-2</v>
      </c>
      <c r="S183" s="134">
        <v>0</v>
      </c>
      <c r="T183" s="135">
        <f>S183*H183</f>
        <v>0</v>
      </c>
      <c r="AR183" s="136" t="s">
        <v>266</v>
      </c>
      <c r="AT183" s="136" t="s">
        <v>223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761</v>
      </c>
    </row>
    <row r="184" spans="2:65" s="1" customFormat="1" x14ac:dyDescent="0.2">
      <c r="B184" s="28"/>
      <c r="D184" s="138" t="s">
        <v>229</v>
      </c>
      <c r="F184" s="139" t="s">
        <v>346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" customFormat="1" x14ac:dyDescent="0.2">
      <c r="B185" s="28"/>
      <c r="D185" s="142" t="s">
        <v>231</v>
      </c>
      <c r="F185" s="143" t="s">
        <v>510</v>
      </c>
      <c r="I185" s="140"/>
      <c r="L185" s="28"/>
      <c r="M185" s="141"/>
      <c r="T185" s="52"/>
      <c r="AT185" s="13" t="s">
        <v>231</v>
      </c>
      <c r="AU185" s="13" t="s">
        <v>85</v>
      </c>
    </row>
    <row r="186" spans="2:65" s="1" customFormat="1" ht="49.15" customHeight="1" x14ac:dyDescent="0.2">
      <c r="B186" s="123"/>
      <c r="C186" s="151" t="s">
        <v>336</v>
      </c>
      <c r="D186" s="151" t="s">
        <v>277</v>
      </c>
      <c r="E186" s="152" t="s">
        <v>348</v>
      </c>
      <c r="F186" s="153" t="s">
        <v>349</v>
      </c>
      <c r="G186" s="154" t="s">
        <v>226</v>
      </c>
      <c r="H186" s="155">
        <v>79.2</v>
      </c>
      <c r="I186" s="156"/>
      <c r="J186" s="157">
        <f>ROUND(I186*H186,2)</f>
        <v>0</v>
      </c>
      <c r="K186" s="158"/>
      <c r="L186" s="159"/>
      <c r="M186" s="160" t="s">
        <v>1</v>
      </c>
      <c r="N186" s="161" t="s">
        <v>42</v>
      </c>
      <c r="P186" s="134">
        <f>O186*H186</f>
        <v>0</v>
      </c>
      <c r="Q186" s="134">
        <v>2.5999999999999999E-3</v>
      </c>
      <c r="R186" s="134">
        <f>Q186*H186</f>
        <v>0.20591999999999999</v>
      </c>
      <c r="S186" s="134">
        <v>0</v>
      </c>
      <c r="T186" s="135">
        <f>S186*H186</f>
        <v>0</v>
      </c>
      <c r="AR186" s="136" t="s">
        <v>280</v>
      </c>
      <c r="AT186" s="136" t="s">
        <v>277</v>
      </c>
      <c r="AU186" s="136" t="s">
        <v>85</v>
      </c>
      <c r="AY186" s="13" t="s">
        <v>222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3" t="s">
        <v>85</v>
      </c>
      <c r="BK186" s="137">
        <f>ROUND(I186*H186,2)</f>
        <v>0</v>
      </c>
      <c r="BL186" s="13" t="s">
        <v>266</v>
      </c>
      <c r="BM186" s="136" t="s">
        <v>762</v>
      </c>
    </row>
    <row r="187" spans="2:65" s="1" customFormat="1" ht="29.25" x14ac:dyDescent="0.2">
      <c r="B187" s="28"/>
      <c r="D187" s="138" t="s">
        <v>229</v>
      </c>
      <c r="F187" s="139" t="s">
        <v>349</v>
      </c>
      <c r="I187" s="140"/>
      <c r="L187" s="28"/>
      <c r="M187" s="141"/>
      <c r="T187" s="52"/>
      <c r="AT187" s="13" t="s">
        <v>229</v>
      </c>
      <c r="AU187" s="13" t="s">
        <v>85</v>
      </c>
    </row>
    <row r="188" spans="2:65" s="11" customFormat="1" x14ac:dyDescent="0.2">
      <c r="B188" s="144"/>
      <c r="D188" s="138" t="s">
        <v>252</v>
      </c>
      <c r="F188" s="145" t="s">
        <v>763</v>
      </c>
      <c r="H188" s="146">
        <v>79.2</v>
      </c>
      <c r="I188" s="147"/>
      <c r="L188" s="144"/>
      <c r="M188" s="148"/>
      <c r="T188" s="149"/>
      <c r="AT188" s="150" t="s">
        <v>252</v>
      </c>
      <c r="AU188" s="150" t="s">
        <v>85</v>
      </c>
      <c r="AV188" s="11" t="s">
        <v>87</v>
      </c>
      <c r="AW188" s="11" t="s">
        <v>3</v>
      </c>
      <c r="AX188" s="11" t="s">
        <v>85</v>
      </c>
      <c r="AY188" s="150" t="s">
        <v>222</v>
      </c>
    </row>
    <row r="189" spans="2:65" s="1" customFormat="1" ht="24.2" customHeight="1" x14ac:dyDescent="0.2">
      <c r="B189" s="123"/>
      <c r="C189" s="124" t="s">
        <v>342</v>
      </c>
      <c r="D189" s="124" t="s">
        <v>223</v>
      </c>
      <c r="E189" s="125" t="s">
        <v>353</v>
      </c>
      <c r="F189" s="126" t="s">
        <v>354</v>
      </c>
      <c r="G189" s="127" t="s">
        <v>355</v>
      </c>
      <c r="H189" s="128">
        <v>72</v>
      </c>
      <c r="I189" s="129"/>
      <c r="J189" s="130">
        <f>ROUND(I189*H189,2)</f>
        <v>0</v>
      </c>
      <c r="K189" s="131"/>
      <c r="L189" s="28"/>
      <c r="M189" s="132" t="s">
        <v>1</v>
      </c>
      <c r="N189" s="133" t="s">
        <v>42</v>
      </c>
      <c r="P189" s="134">
        <f>O189*H189</f>
        <v>0</v>
      </c>
      <c r="Q189" s="134">
        <v>0</v>
      </c>
      <c r="R189" s="134">
        <f>Q189*H189</f>
        <v>0</v>
      </c>
      <c r="S189" s="134">
        <v>0</v>
      </c>
      <c r="T189" s="135">
        <f>S189*H189</f>
        <v>0</v>
      </c>
      <c r="AR189" s="136" t="s">
        <v>266</v>
      </c>
      <c r="AT189" s="136" t="s">
        <v>223</v>
      </c>
      <c r="AU189" s="136" t="s">
        <v>85</v>
      </c>
      <c r="AY189" s="13" t="s">
        <v>222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3" t="s">
        <v>85</v>
      </c>
      <c r="BK189" s="137">
        <f>ROUND(I189*H189,2)</f>
        <v>0</v>
      </c>
      <c r="BL189" s="13" t="s">
        <v>266</v>
      </c>
      <c r="BM189" s="136" t="s">
        <v>1069</v>
      </c>
    </row>
    <row r="190" spans="2:65" s="1" customFormat="1" x14ac:dyDescent="0.2">
      <c r="B190" s="28"/>
      <c r="D190" s="138" t="s">
        <v>229</v>
      </c>
      <c r="F190" s="139" t="s">
        <v>357</v>
      </c>
      <c r="I190" s="140"/>
      <c r="L190" s="28"/>
      <c r="M190" s="141"/>
      <c r="T190" s="52"/>
      <c r="AT190" s="13" t="s">
        <v>229</v>
      </c>
      <c r="AU190" s="13" t="s">
        <v>85</v>
      </c>
    </row>
    <row r="191" spans="2:65" s="1" customFormat="1" x14ac:dyDescent="0.2">
      <c r="B191" s="28"/>
      <c r="D191" s="142" t="s">
        <v>231</v>
      </c>
      <c r="F191" s="143" t="s">
        <v>358</v>
      </c>
      <c r="I191" s="140"/>
      <c r="L191" s="28"/>
      <c r="M191" s="141"/>
      <c r="T191" s="52"/>
      <c r="AT191" s="13" t="s">
        <v>231</v>
      </c>
      <c r="AU191" s="13" t="s">
        <v>85</v>
      </c>
    </row>
    <row r="192" spans="2:65" s="1" customFormat="1" ht="21.75" customHeight="1" x14ac:dyDescent="0.2">
      <c r="B192" s="123"/>
      <c r="C192" s="124" t="s">
        <v>7</v>
      </c>
      <c r="D192" s="124" t="s">
        <v>223</v>
      </c>
      <c r="E192" s="125" t="s">
        <v>360</v>
      </c>
      <c r="F192" s="126" t="s">
        <v>361</v>
      </c>
      <c r="G192" s="127" t="s">
        <v>355</v>
      </c>
      <c r="H192" s="128">
        <v>34.65</v>
      </c>
      <c r="I192" s="129"/>
      <c r="J192" s="130">
        <f>ROUND(I192*H192,2)</f>
        <v>0</v>
      </c>
      <c r="K192" s="131"/>
      <c r="L192" s="28"/>
      <c r="M192" s="132" t="s">
        <v>1</v>
      </c>
      <c r="N192" s="133" t="s">
        <v>42</v>
      </c>
      <c r="P192" s="134">
        <f>O192*H192</f>
        <v>0</v>
      </c>
      <c r="Q192" s="134">
        <v>0</v>
      </c>
      <c r="R192" s="134">
        <f>Q192*H192</f>
        <v>0</v>
      </c>
      <c r="S192" s="134">
        <v>2.9999999999999997E-4</v>
      </c>
      <c r="T192" s="135">
        <f>S192*H192</f>
        <v>1.0394999999999998E-2</v>
      </c>
      <c r="AR192" s="136" t="s">
        <v>266</v>
      </c>
      <c r="AT192" s="136" t="s">
        <v>223</v>
      </c>
      <c r="AU192" s="136" t="s">
        <v>85</v>
      </c>
      <c r="AY192" s="13" t="s">
        <v>222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13" t="s">
        <v>85</v>
      </c>
      <c r="BK192" s="137">
        <f>ROUND(I192*H192,2)</f>
        <v>0</v>
      </c>
      <c r="BL192" s="13" t="s">
        <v>266</v>
      </c>
      <c r="BM192" s="136" t="s">
        <v>765</v>
      </c>
    </row>
    <row r="193" spans="2:65" s="1" customFormat="1" x14ac:dyDescent="0.2">
      <c r="B193" s="28"/>
      <c r="D193" s="138" t="s">
        <v>229</v>
      </c>
      <c r="F193" s="139" t="s">
        <v>363</v>
      </c>
      <c r="I193" s="140"/>
      <c r="L193" s="28"/>
      <c r="M193" s="141"/>
      <c r="T193" s="52"/>
      <c r="AT193" s="13" t="s">
        <v>229</v>
      </c>
      <c r="AU193" s="13" t="s">
        <v>85</v>
      </c>
    </row>
    <row r="194" spans="2:65" s="1" customFormat="1" x14ac:dyDescent="0.2">
      <c r="B194" s="28"/>
      <c r="D194" s="142" t="s">
        <v>231</v>
      </c>
      <c r="F194" s="143" t="s">
        <v>515</v>
      </c>
      <c r="I194" s="140"/>
      <c r="L194" s="28"/>
      <c r="M194" s="141"/>
      <c r="T194" s="52"/>
      <c r="AT194" s="13" t="s">
        <v>231</v>
      </c>
      <c r="AU194" s="13" t="s">
        <v>85</v>
      </c>
    </row>
    <row r="195" spans="2:65" s="1" customFormat="1" ht="16.5" customHeight="1" x14ac:dyDescent="0.2">
      <c r="B195" s="123"/>
      <c r="C195" s="124" t="s">
        <v>352</v>
      </c>
      <c r="D195" s="124" t="s">
        <v>223</v>
      </c>
      <c r="E195" s="125" t="s">
        <v>366</v>
      </c>
      <c r="F195" s="126" t="s">
        <v>367</v>
      </c>
      <c r="G195" s="127" t="s">
        <v>355</v>
      </c>
      <c r="H195" s="128">
        <v>34.65</v>
      </c>
      <c r="I195" s="129"/>
      <c r="J195" s="130">
        <f>ROUND(I195*H195,2)</f>
        <v>0</v>
      </c>
      <c r="K195" s="131"/>
      <c r="L195" s="28"/>
      <c r="M195" s="132" t="s">
        <v>1</v>
      </c>
      <c r="N195" s="133" t="s">
        <v>42</v>
      </c>
      <c r="P195" s="134">
        <f>O195*H195</f>
        <v>0</v>
      </c>
      <c r="Q195" s="134">
        <v>1.0000000000000001E-5</v>
      </c>
      <c r="R195" s="134">
        <f>Q195*H195</f>
        <v>3.4650000000000002E-4</v>
      </c>
      <c r="S195" s="134">
        <v>0</v>
      </c>
      <c r="T195" s="135">
        <f>S195*H195</f>
        <v>0</v>
      </c>
      <c r="AR195" s="136" t="s">
        <v>266</v>
      </c>
      <c r="AT195" s="136" t="s">
        <v>223</v>
      </c>
      <c r="AU195" s="136" t="s">
        <v>85</v>
      </c>
      <c r="AY195" s="13" t="s">
        <v>222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13" t="s">
        <v>85</v>
      </c>
      <c r="BK195" s="137">
        <f>ROUND(I195*H195,2)</f>
        <v>0</v>
      </c>
      <c r="BL195" s="13" t="s">
        <v>266</v>
      </c>
      <c r="BM195" s="136" t="s">
        <v>766</v>
      </c>
    </row>
    <row r="196" spans="2:65" s="1" customFormat="1" x14ac:dyDescent="0.2">
      <c r="B196" s="28"/>
      <c r="D196" s="138" t="s">
        <v>229</v>
      </c>
      <c r="F196" s="139" t="s">
        <v>369</v>
      </c>
      <c r="I196" s="140"/>
      <c r="L196" s="28"/>
      <c r="M196" s="141"/>
      <c r="T196" s="52"/>
      <c r="AT196" s="13" t="s">
        <v>229</v>
      </c>
      <c r="AU196" s="13" t="s">
        <v>85</v>
      </c>
    </row>
    <row r="197" spans="2:65" s="1" customFormat="1" x14ac:dyDescent="0.2">
      <c r="B197" s="28"/>
      <c r="D197" s="142" t="s">
        <v>231</v>
      </c>
      <c r="F197" s="143" t="s">
        <v>517</v>
      </c>
      <c r="I197" s="140"/>
      <c r="L197" s="28"/>
      <c r="M197" s="141"/>
      <c r="T197" s="52"/>
      <c r="AT197" s="13" t="s">
        <v>231</v>
      </c>
      <c r="AU197" s="13" t="s">
        <v>85</v>
      </c>
    </row>
    <row r="198" spans="2:65" s="1" customFormat="1" ht="16.5" customHeight="1" x14ac:dyDescent="0.2">
      <c r="B198" s="123"/>
      <c r="C198" s="151" t="s">
        <v>359</v>
      </c>
      <c r="D198" s="151" t="s">
        <v>277</v>
      </c>
      <c r="E198" s="152" t="s">
        <v>372</v>
      </c>
      <c r="F198" s="153" t="s">
        <v>373</v>
      </c>
      <c r="G198" s="154" t="s">
        <v>355</v>
      </c>
      <c r="H198" s="155">
        <v>35.343000000000004</v>
      </c>
      <c r="I198" s="156"/>
      <c r="J198" s="157">
        <f>ROUND(I198*H198,2)</f>
        <v>0</v>
      </c>
      <c r="K198" s="158"/>
      <c r="L198" s="159"/>
      <c r="M198" s="160" t="s">
        <v>1</v>
      </c>
      <c r="N198" s="161" t="s">
        <v>42</v>
      </c>
      <c r="P198" s="134">
        <f>O198*H198</f>
        <v>0</v>
      </c>
      <c r="Q198" s="134">
        <v>8.0000000000000007E-5</v>
      </c>
      <c r="R198" s="134">
        <f>Q198*H198</f>
        <v>2.8274400000000005E-3</v>
      </c>
      <c r="S198" s="134">
        <v>0</v>
      </c>
      <c r="T198" s="135">
        <f>S198*H198</f>
        <v>0</v>
      </c>
      <c r="AR198" s="136" t="s">
        <v>280</v>
      </c>
      <c r="AT198" s="136" t="s">
        <v>277</v>
      </c>
      <c r="AU198" s="136" t="s">
        <v>85</v>
      </c>
      <c r="AY198" s="13" t="s">
        <v>222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13" t="s">
        <v>85</v>
      </c>
      <c r="BK198" s="137">
        <f>ROUND(I198*H198,2)</f>
        <v>0</v>
      </c>
      <c r="BL198" s="13" t="s">
        <v>266</v>
      </c>
      <c r="BM198" s="136" t="s">
        <v>767</v>
      </c>
    </row>
    <row r="199" spans="2:65" s="1" customFormat="1" x14ac:dyDescent="0.2">
      <c r="B199" s="28"/>
      <c r="D199" s="138" t="s">
        <v>229</v>
      </c>
      <c r="F199" s="139" t="s">
        <v>373</v>
      </c>
      <c r="I199" s="140"/>
      <c r="L199" s="28"/>
      <c r="M199" s="141"/>
      <c r="T199" s="52"/>
      <c r="AT199" s="13" t="s">
        <v>229</v>
      </c>
      <c r="AU199" s="13" t="s">
        <v>85</v>
      </c>
    </row>
    <row r="200" spans="2:65" s="11" customFormat="1" x14ac:dyDescent="0.2">
      <c r="B200" s="144"/>
      <c r="D200" s="138" t="s">
        <v>252</v>
      </c>
      <c r="F200" s="145" t="s">
        <v>768</v>
      </c>
      <c r="H200" s="146">
        <v>35.343000000000004</v>
      </c>
      <c r="I200" s="147"/>
      <c r="L200" s="144"/>
      <c r="M200" s="148"/>
      <c r="T200" s="149"/>
      <c r="AT200" s="150" t="s">
        <v>252</v>
      </c>
      <c r="AU200" s="150" t="s">
        <v>85</v>
      </c>
      <c r="AV200" s="11" t="s">
        <v>87</v>
      </c>
      <c r="AW200" s="11" t="s">
        <v>3</v>
      </c>
      <c r="AX200" s="11" t="s">
        <v>85</v>
      </c>
      <c r="AY200" s="150" t="s">
        <v>222</v>
      </c>
    </row>
    <row r="201" spans="2:65" s="1" customFormat="1" ht="16.5" customHeight="1" x14ac:dyDescent="0.2">
      <c r="B201" s="123"/>
      <c r="C201" s="124" t="s">
        <v>365</v>
      </c>
      <c r="D201" s="124" t="s">
        <v>223</v>
      </c>
      <c r="E201" s="125" t="s">
        <v>377</v>
      </c>
      <c r="F201" s="126" t="s">
        <v>378</v>
      </c>
      <c r="G201" s="127" t="s">
        <v>355</v>
      </c>
      <c r="H201" s="128">
        <v>1.7</v>
      </c>
      <c r="I201" s="129"/>
      <c r="J201" s="130">
        <f>ROUND(I201*H201,2)</f>
        <v>0</v>
      </c>
      <c r="K201" s="131"/>
      <c r="L201" s="28"/>
      <c r="M201" s="132" t="s">
        <v>1</v>
      </c>
      <c r="N201" s="133" t="s">
        <v>42</v>
      </c>
      <c r="P201" s="134">
        <f>O201*H201</f>
        <v>0</v>
      </c>
      <c r="Q201" s="134">
        <v>0</v>
      </c>
      <c r="R201" s="134">
        <f>Q201*H201</f>
        <v>0</v>
      </c>
      <c r="S201" s="134">
        <v>0</v>
      </c>
      <c r="T201" s="135">
        <f>S201*H201</f>
        <v>0</v>
      </c>
      <c r="AR201" s="136" t="s">
        <v>266</v>
      </c>
      <c r="AT201" s="136" t="s">
        <v>223</v>
      </c>
      <c r="AU201" s="136" t="s">
        <v>85</v>
      </c>
      <c r="AY201" s="13" t="s">
        <v>222</v>
      </c>
      <c r="BE201" s="137">
        <f>IF(N201="základní",J201,0)</f>
        <v>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13" t="s">
        <v>85</v>
      </c>
      <c r="BK201" s="137">
        <f>ROUND(I201*H201,2)</f>
        <v>0</v>
      </c>
      <c r="BL201" s="13" t="s">
        <v>266</v>
      </c>
      <c r="BM201" s="136" t="s">
        <v>769</v>
      </c>
    </row>
    <row r="202" spans="2:65" s="1" customFormat="1" x14ac:dyDescent="0.2">
      <c r="B202" s="28"/>
      <c r="D202" s="138" t="s">
        <v>229</v>
      </c>
      <c r="F202" s="139" t="s">
        <v>380</v>
      </c>
      <c r="I202" s="140"/>
      <c r="L202" s="28"/>
      <c r="M202" s="141"/>
      <c r="T202" s="52"/>
      <c r="AT202" s="13" t="s">
        <v>229</v>
      </c>
      <c r="AU202" s="13" t="s">
        <v>85</v>
      </c>
    </row>
    <row r="203" spans="2:65" s="1" customFormat="1" x14ac:dyDescent="0.2">
      <c r="B203" s="28"/>
      <c r="D203" s="142" t="s">
        <v>231</v>
      </c>
      <c r="F203" s="143" t="s">
        <v>521</v>
      </c>
      <c r="I203" s="140"/>
      <c r="L203" s="28"/>
      <c r="M203" s="141"/>
      <c r="T203" s="52"/>
      <c r="AT203" s="13" t="s">
        <v>231</v>
      </c>
      <c r="AU203" s="13" t="s">
        <v>85</v>
      </c>
    </row>
    <row r="204" spans="2:65" s="1" customFormat="1" ht="16.5" customHeight="1" x14ac:dyDescent="0.2">
      <c r="B204" s="123"/>
      <c r="C204" s="151" t="s">
        <v>371</v>
      </c>
      <c r="D204" s="151" t="s">
        <v>277</v>
      </c>
      <c r="E204" s="152" t="s">
        <v>383</v>
      </c>
      <c r="F204" s="153" t="s">
        <v>384</v>
      </c>
      <c r="G204" s="154" t="s">
        <v>355</v>
      </c>
      <c r="H204" s="155">
        <v>1.734</v>
      </c>
      <c r="I204" s="156"/>
      <c r="J204" s="157">
        <f>ROUND(I204*H204,2)</f>
        <v>0</v>
      </c>
      <c r="K204" s="158"/>
      <c r="L204" s="159"/>
      <c r="M204" s="160" t="s">
        <v>1</v>
      </c>
      <c r="N204" s="161" t="s">
        <v>42</v>
      </c>
      <c r="P204" s="134">
        <f>O204*H204</f>
        <v>0</v>
      </c>
      <c r="Q204" s="134">
        <v>1.7000000000000001E-4</v>
      </c>
      <c r="R204" s="134">
        <f>Q204*H204</f>
        <v>2.9478000000000002E-4</v>
      </c>
      <c r="S204" s="134">
        <v>0</v>
      </c>
      <c r="T204" s="135">
        <f>S204*H204</f>
        <v>0</v>
      </c>
      <c r="AR204" s="136" t="s">
        <v>280</v>
      </c>
      <c r="AT204" s="136" t="s">
        <v>277</v>
      </c>
      <c r="AU204" s="136" t="s">
        <v>85</v>
      </c>
      <c r="AY204" s="13" t="s">
        <v>222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13" t="s">
        <v>85</v>
      </c>
      <c r="BK204" s="137">
        <f>ROUND(I204*H204,2)</f>
        <v>0</v>
      </c>
      <c r="BL204" s="13" t="s">
        <v>266</v>
      </c>
      <c r="BM204" s="136" t="s">
        <v>770</v>
      </c>
    </row>
    <row r="205" spans="2:65" s="1" customFormat="1" x14ac:dyDescent="0.2">
      <c r="B205" s="28"/>
      <c r="D205" s="138" t="s">
        <v>229</v>
      </c>
      <c r="F205" s="139" t="s">
        <v>384</v>
      </c>
      <c r="I205" s="140"/>
      <c r="L205" s="28"/>
      <c r="M205" s="141"/>
      <c r="T205" s="52"/>
      <c r="AT205" s="13" t="s">
        <v>229</v>
      </c>
      <c r="AU205" s="13" t="s">
        <v>85</v>
      </c>
    </row>
    <row r="206" spans="2:65" s="11" customFormat="1" x14ac:dyDescent="0.2">
      <c r="B206" s="144"/>
      <c r="D206" s="138" t="s">
        <v>252</v>
      </c>
      <c r="F206" s="145" t="s">
        <v>523</v>
      </c>
      <c r="H206" s="146">
        <v>1.734</v>
      </c>
      <c r="I206" s="147"/>
      <c r="L206" s="144"/>
      <c r="M206" s="148"/>
      <c r="T206" s="149"/>
      <c r="AT206" s="150" t="s">
        <v>252</v>
      </c>
      <c r="AU206" s="150" t="s">
        <v>85</v>
      </c>
      <c r="AV206" s="11" t="s">
        <v>87</v>
      </c>
      <c r="AW206" s="11" t="s">
        <v>3</v>
      </c>
      <c r="AX206" s="11" t="s">
        <v>85</v>
      </c>
      <c r="AY206" s="150" t="s">
        <v>222</v>
      </c>
    </row>
    <row r="207" spans="2:65" s="1" customFormat="1" ht="24.2" customHeight="1" x14ac:dyDescent="0.2">
      <c r="B207" s="123"/>
      <c r="C207" s="124" t="s">
        <v>376</v>
      </c>
      <c r="D207" s="124" t="s">
        <v>223</v>
      </c>
      <c r="E207" s="125" t="s">
        <v>388</v>
      </c>
      <c r="F207" s="126" t="s">
        <v>389</v>
      </c>
      <c r="G207" s="127" t="s">
        <v>313</v>
      </c>
      <c r="H207" s="162"/>
      <c r="I207" s="129"/>
      <c r="J207" s="130">
        <f>ROUND(I207*H207,2)</f>
        <v>0</v>
      </c>
      <c r="K207" s="131"/>
      <c r="L207" s="28"/>
      <c r="M207" s="132" t="s">
        <v>1</v>
      </c>
      <c r="N207" s="133" t="s">
        <v>42</v>
      </c>
      <c r="P207" s="134">
        <f>O207*H207</f>
        <v>0</v>
      </c>
      <c r="Q207" s="134">
        <v>0</v>
      </c>
      <c r="R207" s="134">
        <f>Q207*H207</f>
        <v>0</v>
      </c>
      <c r="S207" s="134">
        <v>0</v>
      </c>
      <c r="T207" s="135">
        <f>S207*H207</f>
        <v>0</v>
      </c>
      <c r="AR207" s="136" t="s">
        <v>266</v>
      </c>
      <c r="AT207" s="136" t="s">
        <v>223</v>
      </c>
      <c r="AU207" s="136" t="s">
        <v>85</v>
      </c>
      <c r="AY207" s="13" t="s">
        <v>222</v>
      </c>
      <c r="BE207" s="137">
        <f>IF(N207="základní",J207,0)</f>
        <v>0</v>
      </c>
      <c r="BF207" s="137">
        <f>IF(N207="snížená",J207,0)</f>
        <v>0</v>
      </c>
      <c r="BG207" s="137">
        <f>IF(N207="zákl. přenesená",J207,0)</f>
        <v>0</v>
      </c>
      <c r="BH207" s="137">
        <f>IF(N207="sníž. přenesená",J207,0)</f>
        <v>0</v>
      </c>
      <c r="BI207" s="137">
        <f>IF(N207="nulová",J207,0)</f>
        <v>0</v>
      </c>
      <c r="BJ207" s="13" t="s">
        <v>85</v>
      </c>
      <c r="BK207" s="137">
        <f>ROUND(I207*H207,2)</f>
        <v>0</v>
      </c>
      <c r="BL207" s="13" t="s">
        <v>266</v>
      </c>
      <c r="BM207" s="136" t="s">
        <v>771</v>
      </c>
    </row>
    <row r="208" spans="2:65" s="1" customFormat="1" ht="29.25" x14ac:dyDescent="0.2">
      <c r="B208" s="28"/>
      <c r="D208" s="138" t="s">
        <v>229</v>
      </c>
      <c r="F208" s="139" t="s">
        <v>391</v>
      </c>
      <c r="I208" s="140"/>
      <c r="L208" s="28"/>
      <c r="M208" s="141"/>
      <c r="T208" s="52"/>
      <c r="AT208" s="13" t="s">
        <v>229</v>
      </c>
      <c r="AU208" s="13" t="s">
        <v>85</v>
      </c>
    </row>
    <row r="209" spans="2:65" s="1" customFormat="1" x14ac:dyDescent="0.2">
      <c r="B209" s="28"/>
      <c r="D209" s="142" t="s">
        <v>231</v>
      </c>
      <c r="F209" s="143" t="s">
        <v>525</v>
      </c>
      <c r="I209" s="140"/>
      <c r="L209" s="28"/>
      <c r="M209" s="141"/>
      <c r="T209" s="52"/>
      <c r="AT209" s="13" t="s">
        <v>231</v>
      </c>
      <c r="AU209" s="13" t="s">
        <v>85</v>
      </c>
    </row>
    <row r="210" spans="2:65" s="10" customFormat="1" ht="25.9" customHeight="1" x14ac:dyDescent="0.2">
      <c r="B210" s="113"/>
      <c r="D210" s="114" t="s">
        <v>76</v>
      </c>
      <c r="E210" s="115" t="s">
        <v>414</v>
      </c>
      <c r="F210" s="115" t="s">
        <v>415</v>
      </c>
      <c r="I210" s="116"/>
      <c r="J210" s="117">
        <f>BK210</f>
        <v>0</v>
      </c>
      <c r="L210" s="113"/>
      <c r="M210" s="118"/>
      <c r="P210" s="119">
        <f>SUM(P211:P228)</f>
        <v>0</v>
      </c>
      <c r="R210" s="119">
        <f>SUM(R211:R228)</f>
        <v>0.23019479999999998</v>
      </c>
      <c r="T210" s="120">
        <f>SUM(T211:T228)</f>
        <v>2.9557799999999999E-2</v>
      </c>
      <c r="AR210" s="114" t="s">
        <v>87</v>
      </c>
      <c r="AT210" s="121" t="s">
        <v>76</v>
      </c>
      <c r="AU210" s="121" t="s">
        <v>77</v>
      </c>
      <c r="AY210" s="114" t="s">
        <v>222</v>
      </c>
      <c r="BK210" s="122">
        <f>SUM(BK211:BK228)</f>
        <v>0</v>
      </c>
    </row>
    <row r="211" spans="2:65" s="1" customFormat="1" ht="16.5" customHeight="1" x14ac:dyDescent="0.2">
      <c r="B211" s="123"/>
      <c r="C211" s="124" t="s">
        <v>382</v>
      </c>
      <c r="D211" s="124" t="s">
        <v>223</v>
      </c>
      <c r="E211" s="125" t="s">
        <v>416</v>
      </c>
      <c r="F211" s="126" t="s">
        <v>417</v>
      </c>
      <c r="G211" s="127" t="s">
        <v>226</v>
      </c>
      <c r="H211" s="128">
        <v>88.38</v>
      </c>
      <c r="I211" s="129"/>
      <c r="J211" s="130">
        <f>ROUND(I211*H211,2)</f>
        <v>0</v>
      </c>
      <c r="K211" s="131"/>
      <c r="L211" s="28"/>
      <c r="M211" s="132" t="s">
        <v>1</v>
      </c>
      <c r="N211" s="133" t="s">
        <v>42</v>
      </c>
      <c r="P211" s="134">
        <f>O211*H211</f>
        <v>0</v>
      </c>
      <c r="Q211" s="134">
        <v>1E-3</v>
      </c>
      <c r="R211" s="134">
        <f>Q211*H211</f>
        <v>8.838E-2</v>
      </c>
      <c r="S211" s="134">
        <v>3.1E-4</v>
      </c>
      <c r="T211" s="135">
        <f>S211*H211</f>
        <v>2.73978E-2</v>
      </c>
      <c r="AR211" s="136" t="s">
        <v>266</v>
      </c>
      <c r="AT211" s="136" t="s">
        <v>223</v>
      </c>
      <c r="AU211" s="136" t="s">
        <v>85</v>
      </c>
      <c r="AY211" s="13" t="s">
        <v>222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13" t="s">
        <v>85</v>
      </c>
      <c r="BK211" s="137">
        <f>ROUND(I211*H211,2)</f>
        <v>0</v>
      </c>
      <c r="BL211" s="13" t="s">
        <v>266</v>
      </c>
      <c r="BM211" s="136" t="s">
        <v>772</v>
      </c>
    </row>
    <row r="212" spans="2:65" s="1" customFormat="1" x14ac:dyDescent="0.2">
      <c r="B212" s="28"/>
      <c r="D212" s="138" t="s">
        <v>229</v>
      </c>
      <c r="F212" s="139" t="s">
        <v>419</v>
      </c>
      <c r="I212" s="140"/>
      <c r="L212" s="28"/>
      <c r="M212" s="141"/>
      <c r="T212" s="52"/>
      <c r="AT212" s="13" t="s">
        <v>229</v>
      </c>
      <c r="AU212" s="13" t="s">
        <v>85</v>
      </c>
    </row>
    <row r="213" spans="2:65" s="1" customFormat="1" x14ac:dyDescent="0.2">
      <c r="B213" s="28"/>
      <c r="D213" s="142" t="s">
        <v>231</v>
      </c>
      <c r="F213" s="143" t="s">
        <v>527</v>
      </c>
      <c r="I213" s="140"/>
      <c r="L213" s="28"/>
      <c r="M213" s="141"/>
      <c r="T213" s="52"/>
      <c r="AT213" s="13" t="s">
        <v>231</v>
      </c>
      <c r="AU213" s="13" t="s">
        <v>85</v>
      </c>
    </row>
    <row r="214" spans="2:65" s="1" customFormat="1" ht="24.2" customHeight="1" x14ac:dyDescent="0.2">
      <c r="B214" s="123"/>
      <c r="C214" s="124" t="s">
        <v>387</v>
      </c>
      <c r="D214" s="124" t="s">
        <v>223</v>
      </c>
      <c r="E214" s="125" t="s">
        <v>422</v>
      </c>
      <c r="F214" s="126" t="s">
        <v>423</v>
      </c>
      <c r="G214" s="127" t="s">
        <v>226</v>
      </c>
      <c r="H214" s="128">
        <v>88.38</v>
      </c>
      <c r="I214" s="129"/>
      <c r="J214" s="130">
        <f>ROUND(I214*H214,2)</f>
        <v>0</v>
      </c>
      <c r="K214" s="131"/>
      <c r="L214" s="28"/>
      <c r="M214" s="132" t="s">
        <v>1</v>
      </c>
      <c r="N214" s="133" t="s">
        <v>42</v>
      </c>
      <c r="P214" s="134">
        <f>O214*H214</f>
        <v>0</v>
      </c>
      <c r="Q214" s="134">
        <v>0</v>
      </c>
      <c r="R214" s="134">
        <f>Q214*H214</f>
        <v>0</v>
      </c>
      <c r="S214" s="134">
        <v>0</v>
      </c>
      <c r="T214" s="135">
        <f>S214*H214</f>
        <v>0</v>
      </c>
      <c r="AR214" s="136" t="s">
        <v>266</v>
      </c>
      <c r="AT214" s="136" t="s">
        <v>223</v>
      </c>
      <c r="AU214" s="136" t="s">
        <v>85</v>
      </c>
      <c r="AY214" s="13" t="s">
        <v>222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13" t="s">
        <v>85</v>
      </c>
      <c r="BK214" s="137">
        <f>ROUND(I214*H214,2)</f>
        <v>0</v>
      </c>
      <c r="BL214" s="13" t="s">
        <v>266</v>
      </c>
      <c r="BM214" s="136" t="s">
        <v>773</v>
      </c>
    </row>
    <row r="215" spans="2:65" s="1" customFormat="1" ht="19.5" x14ac:dyDescent="0.2">
      <c r="B215" s="28"/>
      <c r="D215" s="138" t="s">
        <v>229</v>
      </c>
      <c r="F215" s="139" t="s">
        <v>425</v>
      </c>
      <c r="I215" s="140"/>
      <c r="L215" s="28"/>
      <c r="M215" s="141"/>
      <c r="T215" s="52"/>
      <c r="AT215" s="13" t="s">
        <v>229</v>
      </c>
      <c r="AU215" s="13" t="s">
        <v>85</v>
      </c>
    </row>
    <row r="216" spans="2:65" s="1" customFormat="1" x14ac:dyDescent="0.2">
      <c r="B216" s="28"/>
      <c r="D216" s="142" t="s">
        <v>231</v>
      </c>
      <c r="F216" s="143" t="s">
        <v>529</v>
      </c>
      <c r="I216" s="140"/>
      <c r="L216" s="28"/>
      <c r="M216" s="141"/>
      <c r="T216" s="52"/>
      <c r="AT216" s="13" t="s">
        <v>231</v>
      </c>
      <c r="AU216" s="13" t="s">
        <v>85</v>
      </c>
    </row>
    <row r="217" spans="2:65" s="1" customFormat="1" ht="16.5" customHeight="1" x14ac:dyDescent="0.2">
      <c r="B217" s="123"/>
      <c r="C217" s="124" t="s">
        <v>395</v>
      </c>
      <c r="D217" s="124" t="s">
        <v>223</v>
      </c>
      <c r="E217" s="125" t="s">
        <v>428</v>
      </c>
      <c r="F217" s="126" t="s">
        <v>429</v>
      </c>
      <c r="G217" s="127" t="s">
        <v>226</v>
      </c>
      <c r="H217" s="128">
        <v>72</v>
      </c>
      <c r="I217" s="129"/>
      <c r="J217" s="130">
        <f>ROUND(I217*H217,2)</f>
        <v>0</v>
      </c>
      <c r="K217" s="131"/>
      <c r="L217" s="28"/>
      <c r="M217" s="132" t="s">
        <v>1</v>
      </c>
      <c r="N217" s="133" t="s">
        <v>42</v>
      </c>
      <c r="P217" s="134">
        <f>O217*H217</f>
        <v>0</v>
      </c>
      <c r="Q217" s="134">
        <v>0</v>
      </c>
      <c r="R217" s="134">
        <f>Q217*H217</f>
        <v>0</v>
      </c>
      <c r="S217" s="134">
        <v>3.0000000000000001E-5</v>
      </c>
      <c r="T217" s="135">
        <f>S217*H217</f>
        <v>2.16E-3</v>
      </c>
      <c r="AR217" s="136" t="s">
        <v>266</v>
      </c>
      <c r="AT217" s="136" t="s">
        <v>223</v>
      </c>
      <c r="AU217" s="136" t="s">
        <v>85</v>
      </c>
      <c r="AY217" s="13" t="s">
        <v>222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13" t="s">
        <v>85</v>
      </c>
      <c r="BK217" s="137">
        <f>ROUND(I217*H217,2)</f>
        <v>0</v>
      </c>
      <c r="BL217" s="13" t="s">
        <v>266</v>
      </c>
      <c r="BM217" s="136" t="s">
        <v>1070</v>
      </c>
    </row>
    <row r="218" spans="2:65" s="1" customFormat="1" ht="19.5" x14ac:dyDescent="0.2">
      <c r="B218" s="28"/>
      <c r="D218" s="138" t="s">
        <v>229</v>
      </c>
      <c r="F218" s="139" t="s">
        <v>431</v>
      </c>
      <c r="I218" s="140"/>
      <c r="L218" s="28"/>
      <c r="M218" s="141"/>
      <c r="T218" s="52"/>
      <c r="AT218" s="13" t="s">
        <v>229</v>
      </c>
      <c r="AU218" s="13" t="s">
        <v>85</v>
      </c>
    </row>
    <row r="219" spans="2:65" s="1" customFormat="1" x14ac:dyDescent="0.2">
      <c r="B219" s="28"/>
      <c r="D219" s="142" t="s">
        <v>231</v>
      </c>
      <c r="F219" s="143" t="s">
        <v>432</v>
      </c>
      <c r="I219" s="140"/>
      <c r="L219" s="28"/>
      <c r="M219" s="141"/>
      <c r="T219" s="52"/>
      <c r="AT219" s="13" t="s">
        <v>231</v>
      </c>
      <c r="AU219" s="13" t="s">
        <v>85</v>
      </c>
    </row>
    <row r="220" spans="2:65" s="1" customFormat="1" ht="16.5" customHeight="1" x14ac:dyDescent="0.2">
      <c r="B220" s="123"/>
      <c r="C220" s="151" t="s">
        <v>402</v>
      </c>
      <c r="D220" s="151" t="s">
        <v>277</v>
      </c>
      <c r="E220" s="152" t="s">
        <v>434</v>
      </c>
      <c r="F220" s="153" t="s">
        <v>435</v>
      </c>
      <c r="G220" s="154" t="s">
        <v>226</v>
      </c>
      <c r="H220" s="155">
        <v>75.599999999999994</v>
      </c>
      <c r="I220" s="156"/>
      <c r="J220" s="157">
        <f>ROUND(I220*H220,2)</f>
        <v>0</v>
      </c>
      <c r="K220" s="158"/>
      <c r="L220" s="159"/>
      <c r="M220" s="160" t="s">
        <v>1</v>
      </c>
      <c r="N220" s="161" t="s">
        <v>42</v>
      </c>
      <c r="P220" s="134">
        <f>O220*H220</f>
        <v>0</v>
      </c>
      <c r="Q220" s="134">
        <v>8.9999999999999998E-4</v>
      </c>
      <c r="R220" s="134">
        <f>Q220*H220</f>
        <v>6.8039999999999989E-2</v>
      </c>
      <c r="S220" s="134">
        <v>0</v>
      </c>
      <c r="T220" s="135">
        <f>S220*H220</f>
        <v>0</v>
      </c>
      <c r="AR220" s="136" t="s">
        <v>280</v>
      </c>
      <c r="AT220" s="136" t="s">
        <v>277</v>
      </c>
      <c r="AU220" s="136" t="s">
        <v>85</v>
      </c>
      <c r="AY220" s="13" t="s">
        <v>222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3" t="s">
        <v>85</v>
      </c>
      <c r="BK220" s="137">
        <f>ROUND(I220*H220,2)</f>
        <v>0</v>
      </c>
      <c r="BL220" s="13" t="s">
        <v>266</v>
      </c>
      <c r="BM220" s="136" t="s">
        <v>1071</v>
      </c>
    </row>
    <row r="221" spans="2:65" s="1" customFormat="1" x14ac:dyDescent="0.2">
      <c r="B221" s="28"/>
      <c r="D221" s="138" t="s">
        <v>229</v>
      </c>
      <c r="F221" s="139" t="s">
        <v>435</v>
      </c>
      <c r="I221" s="140"/>
      <c r="L221" s="28"/>
      <c r="M221" s="141"/>
      <c r="T221" s="52"/>
      <c r="AT221" s="13" t="s">
        <v>229</v>
      </c>
      <c r="AU221" s="13" t="s">
        <v>85</v>
      </c>
    </row>
    <row r="222" spans="2:65" s="11" customFormat="1" x14ac:dyDescent="0.2">
      <c r="B222" s="144"/>
      <c r="D222" s="138" t="s">
        <v>252</v>
      </c>
      <c r="F222" s="145" t="s">
        <v>776</v>
      </c>
      <c r="H222" s="146">
        <v>75.599999999999994</v>
      </c>
      <c r="I222" s="147"/>
      <c r="L222" s="144"/>
      <c r="M222" s="148"/>
      <c r="T222" s="149"/>
      <c r="AT222" s="150" t="s">
        <v>252</v>
      </c>
      <c r="AU222" s="150" t="s">
        <v>85</v>
      </c>
      <c r="AV222" s="11" t="s">
        <v>87</v>
      </c>
      <c r="AW222" s="11" t="s">
        <v>3</v>
      </c>
      <c r="AX222" s="11" t="s">
        <v>85</v>
      </c>
      <c r="AY222" s="150" t="s">
        <v>222</v>
      </c>
    </row>
    <row r="223" spans="2:65" s="1" customFormat="1" ht="24.2" customHeight="1" x14ac:dyDescent="0.2">
      <c r="B223" s="123"/>
      <c r="C223" s="124" t="s">
        <v>408</v>
      </c>
      <c r="D223" s="124" t="s">
        <v>223</v>
      </c>
      <c r="E223" s="125" t="s">
        <v>439</v>
      </c>
      <c r="F223" s="126" t="s">
        <v>440</v>
      </c>
      <c r="G223" s="127" t="s">
        <v>226</v>
      </c>
      <c r="H223" s="128">
        <v>160.38</v>
      </c>
      <c r="I223" s="129"/>
      <c r="J223" s="130">
        <f>ROUND(I223*H223,2)</f>
        <v>0</v>
      </c>
      <c r="K223" s="131"/>
      <c r="L223" s="28"/>
      <c r="M223" s="132" t="s">
        <v>1</v>
      </c>
      <c r="N223" s="133" t="s">
        <v>42</v>
      </c>
      <c r="P223" s="134">
        <f>O223*H223</f>
        <v>0</v>
      </c>
      <c r="Q223" s="134">
        <v>2.0000000000000001E-4</v>
      </c>
      <c r="R223" s="134">
        <f>Q223*H223</f>
        <v>3.2076E-2</v>
      </c>
      <c r="S223" s="134">
        <v>0</v>
      </c>
      <c r="T223" s="135">
        <f>S223*H223</f>
        <v>0</v>
      </c>
      <c r="AR223" s="136" t="s">
        <v>266</v>
      </c>
      <c r="AT223" s="136" t="s">
        <v>223</v>
      </c>
      <c r="AU223" s="136" t="s">
        <v>85</v>
      </c>
      <c r="AY223" s="13" t="s">
        <v>222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3" t="s">
        <v>85</v>
      </c>
      <c r="BK223" s="137">
        <f>ROUND(I223*H223,2)</f>
        <v>0</v>
      </c>
      <c r="BL223" s="13" t="s">
        <v>266</v>
      </c>
      <c r="BM223" s="136" t="s">
        <v>777</v>
      </c>
    </row>
    <row r="224" spans="2:65" s="1" customFormat="1" ht="19.5" x14ac:dyDescent="0.2">
      <c r="B224" s="28"/>
      <c r="D224" s="138" t="s">
        <v>229</v>
      </c>
      <c r="F224" s="139" t="s">
        <v>442</v>
      </c>
      <c r="I224" s="140"/>
      <c r="L224" s="28"/>
      <c r="M224" s="141"/>
      <c r="T224" s="52"/>
      <c r="AT224" s="13" t="s">
        <v>229</v>
      </c>
      <c r="AU224" s="13" t="s">
        <v>85</v>
      </c>
    </row>
    <row r="225" spans="2:65" s="1" customFormat="1" x14ac:dyDescent="0.2">
      <c r="B225" s="28"/>
      <c r="D225" s="142" t="s">
        <v>231</v>
      </c>
      <c r="F225" s="143" t="s">
        <v>534</v>
      </c>
      <c r="I225" s="140"/>
      <c r="L225" s="28"/>
      <c r="M225" s="141"/>
      <c r="T225" s="52"/>
      <c r="AT225" s="13" t="s">
        <v>231</v>
      </c>
      <c r="AU225" s="13" t="s">
        <v>85</v>
      </c>
    </row>
    <row r="226" spans="2:65" s="1" customFormat="1" ht="33" customHeight="1" x14ac:dyDescent="0.2">
      <c r="B226" s="123"/>
      <c r="C226" s="124" t="s">
        <v>280</v>
      </c>
      <c r="D226" s="124" t="s">
        <v>223</v>
      </c>
      <c r="E226" s="125" t="s">
        <v>445</v>
      </c>
      <c r="F226" s="126" t="s">
        <v>446</v>
      </c>
      <c r="G226" s="127" t="s">
        <v>226</v>
      </c>
      <c r="H226" s="128">
        <v>160.38</v>
      </c>
      <c r="I226" s="129"/>
      <c r="J226" s="130">
        <f>ROUND(I226*H226,2)</f>
        <v>0</v>
      </c>
      <c r="K226" s="131"/>
      <c r="L226" s="28"/>
      <c r="M226" s="132" t="s">
        <v>1</v>
      </c>
      <c r="N226" s="133" t="s">
        <v>42</v>
      </c>
      <c r="P226" s="134">
        <f>O226*H226</f>
        <v>0</v>
      </c>
      <c r="Q226" s="134">
        <v>2.5999999999999998E-4</v>
      </c>
      <c r="R226" s="134">
        <f>Q226*H226</f>
        <v>4.1698799999999994E-2</v>
      </c>
      <c r="S226" s="134">
        <v>0</v>
      </c>
      <c r="T226" s="135">
        <f>S226*H226</f>
        <v>0</v>
      </c>
      <c r="AR226" s="136" t="s">
        <v>266</v>
      </c>
      <c r="AT226" s="136" t="s">
        <v>223</v>
      </c>
      <c r="AU226" s="136" t="s">
        <v>85</v>
      </c>
      <c r="AY226" s="13" t="s">
        <v>222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13" t="s">
        <v>85</v>
      </c>
      <c r="BK226" s="137">
        <f>ROUND(I226*H226,2)</f>
        <v>0</v>
      </c>
      <c r="BL226" s="13" t="s">
        <v>266</v>
      </c>
      <c r="BM226" s="136" t="s">
        <v>778</v>
      </c>
    </row>
    <row r="227" spans="2:65" s="1" customFormat="1" ht="29.25" x14ac:dyDescent="0.2">
      <c r="B227" s="28"/>
      <c r="D227" s="138" t="s">
        <v>229</v>
      </c>
      <c r="F227" s="139" t="s">
        <v>448</v>
      </c>
      <c r="I227" s="140"/>
      <c r="L227" s="28"/>
      <c r="M227" s="141"/>
      <c r="T227" s="52"/>
      <c r="AT227" s="13" t="s">
        <v>229</v>
      </c>
      <c r="AU227" s="13" t="s">
        <v>85</v>
      </c>
    </row>
    <row r="228" spans="2:65" s="1" customFormat="1" x14ac:dyDescent="0.2">
      <c r="B228" s="28"/>
      <c r="D228" s="142" t="s">
        <v>231</v>
      </c>
      <c r="F228" s="143" t="s">
        <v>536</v>
      </c>
      <c r="I228" s="140"/>
      <c r="L228" s="28"/>
      <c r="M228" s="141"/>
      <c r="T228" s="52"/>
      <c r="AT228" s="13" t="s">
        <v>231</v>
      </c>
      <c r="AU228" s="13" t="s">
        <v>85</v>
      </c>
    </row>
    <row r="229" spans="2:65" s="10" customFormat="1" ht="25.9" customHeight="1" x14ac:dyDescent="0.2">
      <c r="B229" s="113"/>
      <c r="D229" s="114" t="s">
        <v>76</v>
      </c>
      <c r="E229" s="115" t="s">
        <v>537</v>
      </c>
      <c r="F229" s="115" t="s">
        <v>538</v>
      </c>
      <c r="I229" s="116"/>
      <c r="J229" s="117">
        <f>BK229</f>
        <v>0</v>
      </c>
      <c r="L229" s="113"/>
      <c r="M229" s="118"/>
      <c r="P229" s="119">
        <f>SUM(P230:P231)</f>
        <v>0</v>
      </c>
      <c r="R229" s="119">
        <f>SUM(R230:R231)</f>
        <v>0</v>
      </c>
      <c r="T229" s="120">
        <f>SUM(T230:T231)</f>
        <v>0</v>
      </c>
      <c r="AR229" s="114" t="s">
        <v>87</v>
      </c>
      <c r="AT229" s="121" t="s">
        <v>76</v>
      </c>
      <c r="AU229" s="121" t="s">
        <v>77</v>
      </c>
      <c r="AY229" s="114" t="s">
        <v>222</v>
      </c>
      <c r="BK229" s="122">
        <f>SUM(BK230:BK231)</f>
        <v>0</v>
      </c>
    </row>
    <row r="230" spans="2:65" s="1" customFormat="1" ht="24.2" customHeight="1" x14ac:dyDescent="0.2">
      <c r="B230" s="123"/>
      <c r="C230" s="124" t="s">
        <v>421</v>
      </c>
      <c r="D230" s="124" t="s">
        <v>223</v>
      </c>
      <c r="E230" s="125" t="s">
        <v>539</v>
      </c>
      <c r="F230" s="126" t="s">
        <v>540</v>
      </c>
      <c r="G230" s="127" t="s">
        <v>541</v>
      </c>
      <c r="H230" s="128">
        <v>1</v>
      </c>
      <c r="I230" s="129"/>
      <c r="J230" s="130">
        <f>ROUND(I230*H230,2)</f>
        <v>0</v>
      </c>
      <c r="K230" s="131"/>
      <c r="L230" s="28"/>
      <c r="M230" s="132" t="s">
        <v>1</v>
      </c>
      <c r="N230" s="133" t="s">
        <v>42</v>
      </c>
      <c r="P230" s="134">
        <f>O230*H230</f>
        <v>0</v>
      </c>
      <c r="Q230" s="134">
        <v>0</v>
      </c>
      <c r="R230" s="134">
        <f>Q230*H230</f>
        <v>0</v>
      </c>
      <c r="S230" s="134">
        <v>0</v>
      </c>
      <c r="T230" s="135">
        <f>S230*H230</f>
        <v>0</v>
      </c>
      <c r="AR230" s="136" t="s">
        <v>266</v>
      </c>
      <c r="AT230" s="136" t="s">
        <v>223</v>
      </c>
      <c r="AU230" s="136" t="s">
        <v>85</v>
      </c>
      <c r="AY230" s="13" t="s">
        <v>222</v>
      </c>
      <c r="BE230" s="137">
        <f>IF(N230="základní",J230,0)</f>
        <v>0</v>
      </c>
      <c r="BF230" s="137">
        <f>IF(N230="snížená",J230,0)</f>
        <v>0</v>
      </c>
      <c r="BG230" s="137">
        <f>IF(N230="zákl. přenesená",J230,0)</f>
        <v>0</v>
      </c>
      <c r="BH230" s="137">
        <f>IF(N230="sníž. přenesená",J230,0)</f>
        <v>0</v>
      </c>
      <c r="BI230" s="137">
        <f>IF(N230="nulová",J230,0)</f>
        <v>0</v>
      </c>
      <c r="BJ230" s="13" t="s">
        <v>85</v>
      </c>
      <c r="BK230" s="137">
        <f>ROUND(I230*H230,2)</f>
        <v>0</v>
      </c>
      <c r="BL230" s="13" t="s">
        <v>266</v>
      </c>
      <c r="BM230" s="136" t="s">
        <v>779</v>
      </c>
    </row>
    <row r="231" spans="2:65" s="1" customFormat="1" x14ac:dyDescent="0.2">
      <c r="B231" s="28"/>
      <c r="D231" s="138" t="s">
        <v>229</v>
      </c>
      <c r="F231" s="139" t="s">
        <v>540</v>
      </c>
      <c r="I231" s="140"/>
      <c r="L231" s="28"/>
      <c r="M231" s="141"/>
      <c r="T231" s="52"/>
      <c r="AT231" s="13" t="s">
        <v>229</v>
      </c>
      <c r="AU231" s="13" t="s">
        <v>85</v>
      </c>
    </row>
    <row r="232" spans="2:65" s="10" customFormat="1" ht="25.9" customHeight="1" x14ac:dyDescent="0.2">
      <c r="B232" s="113"/>
      <c r="D232" s="114" t="s">
        <v>76</v>
      </c>
      <c r="E232" s="115" t="s">
        <v>543</v>
      </c>
      <c r="F232" s="115" t="s">
        <v>544</v>
      </c>
      <c r="I232" s="116"/>
      <c r="J232" s="117">
        <f>BK232</f>
        <v>0</v>
      </c>
      <c r="L232" s="113"/>
      <c r="M232" s="118"/>
      <c r="P232" s="119">
        <f>SUM(P233:P236)</f>
        <v>0</v>
      </c>
      <c r="R232" s="119">
        <f>SUM(R233:R236)</f>
        <v>0</v>
      </c>
      <c r="T232" s="120">
        <f>SUM(T233:T236)</f>
        <v>0</v>
      </c>
      <c r="AR232" s="114" t="s">
        <v>227</v>
      </c>
      <c r="AT232" s="121" t="s">
        <v>76</v>
      </c>
      <c r="AU232" s="121" t="s">
        <v>77</v>
      </c>
      <c r="AY232" s="114" t="s">
        <v>222</v>
      </c>
      <c r="BK232" s="122">
        <f>SUM(BK233:BK236)</f>
        <v>0</v>
      </c>
    </row>
    <row r="233" spans="2:65" s="1" customFormat="1" ht="24.2" customHeight="1" x14ac:dyDescent="0.2">
      <c r="B233" s="123"/>
      <c r="C233" s="124" t="s">
        <v>427</v>
      </c>
      <c r="D233" s="124" t="s">
        <v>223</v>
      </c>
      <c r="E233" s="125" t="s">
        <v>545</v>
      </c>
      <c r="F233" s="126" t="s">
        <v>546</v>
      </c>
      <c r="G233" s="127" t="s">
        <v>541</v>
      </c>
      <c r="H233" s="128">
        <v>1</v>
      </c>
      <c r="I233" s="129"/>
      <c r="J233" s="130">
        <f>ROUND(I233*H233,2)</f>
        <v>0</v>
      </c>
      <c r="K233" s="131"/>
      <c r="L233" s="28"/>
      <c r="M233" s="132" t="s">
        <v>1</v>
      </c>
      <c r="N233" s="133" t="s">
        <v>42</v>
      </c>
      <c r="P233" s="134">
        <f>O233*H233</f>
        <v>0</v>
      </c>
      <c r="Q233" s="134">
        <v>0</v>
      </c>
      <c r="R233" s="134">
        <f>Q233*H233</f>
        <v>0</v>
      </c>
      <c r="S233" s="134">
        <v>0</v>
      </c>
      <c r="T233" s="135">
        <f>S233*H233</f>
        <v>0</v>
      </c>
      <c r="AR233" s="136" t="s">
        <v>227</v>
      </c>
      <c r="AT233" s="136" t="s">
        <v>223</v>
      </c>
      <c r="AU233" s="136" t="s">
        <v>85</v>
      </c>
      <c r="AY233" s="13" t="s">
        <v>222</v>
      </c>
      <c r="BE233" s="137">
        <f>IF(N233="základní",J233,0)</f>
        <v>0</v>
      </c>
      <c r="BF233" s="137">
        <f>IF(N233="snížená",J233,0)</f>
        <v>0</v>
      </c>
      <c r="BG233" s="137">
        <f>IF(N233="zákl. přenesená",J233,0)</f>
        <v>0</v>
      </c>
      <c r="BH233" s="137">
        <f>IF(N233="sníž. přenesená",J233,0)</f>
        <v>0</v>
      </c>
      <c r="BI233" s="137">
        <f>IF(N233="nulová",J233,0)</f>
        <v>0</v>
      </c>
      <c r="BJ233" s="13" t="s">
        <v>85</v>
      </c>
      <c r="BK233" s="137">
        <f>ROUND(I233*H233,2)</f>
        <v>0</v>
      </c>
      <c r="BL233" s="13" t="s">
        <v>227</v>
      </c>
      <c r="BM233" s="136" t="s">
        <v>780</v>
      </c>
    </row>
    <row r="234" spans="2:65" s="1" customFormat="1" ht="19.5" x14ac:dyDescent="0.2">
      <c r="B234" s="28"/>
      <c r="D234" s="138" t="s">
        <v>229</v>
      </c>
      <c r="F234" s="139" t="s">
        <v>546</v>
      </c>
      <c r="I234" s="140"/>
      <c r="L234" s="28"/>
      <c r="M234" s="141"/>
      <c r="T234" s="52"/>
      <c r="AT234" s="13" t="s">
        <v>229</v>
      </c>
      <c r="AU234" s="13" t="s">
        <v>85</v>
      </c>
    </row>
    <row r="235" spans="2:65" s="1" customFormat="1" ht="16.5" customHeight="1" x14ac:dyDescent="0.2">
      <c r="B235" s="123"/>
      <c r="C235" s="124" t="s">
        <v>433</v>
      </c>
      <c r="D235" s="124" t="s">
        <v>223</v>
      </c>
      <c r="E235" s="125" t="s">
        <v>548</v>
      </c>
      <c r="F235" s="126" t="s">
        <v>549</v>
      </c>
      <c r="G235" s="127" t="s">
        <v>541</v>
      </c>
      <c r="H235" s="128">
        <v>1</v>
      </c>
      <c r="I235" s="129"/>
      <c r="J235" s="130">
        <f>ROUND(I235*H235,2)</f>
        <v>0</v>
      </c>
      <c r="K235" s="131"/>
      <c r="L235" s="28"/>
      <c r="M235" s="132" t="s">
        <v>1</v>
      </c>
      <c r="N235" s="133" t="s">
        <v>42</v>
      </c>
      <c r="P235" s="134">
        <f>O235*H235</f>
        <v>0</v>
      </c>
      <c r="Q235" s="134">
        <v>0</v>
      </c>
      <c r="R235" s="134">
        <f>Q235*H235</f>
        <v>0</v>
      </c>
      <c r="S235" s="134">
        <v>0</v>
      </c>
      <c r="T235" s="135">
        <f>S235*H235</f>
        <v>0</v>
      </c>
      <c r="AR235" s="136" t="s">
        <v>227</v>
      </c>
      <c r="AT235" s="136" t="s">
        <v>223</v>
      </c>
      <c r="AU235" s="136" t="s">
        <v>85</v>
      </c>
      <c r="AY235" s="13" t="s">
        <v>222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13" t="s">
        <v>85</v>
      </c>
      <c r="BK235" s="137">
        <f>ROUND(I235*H235,2)</f>
        <v>0</v>
      </c>
      <c r="BL235" s="13" t="s">
        <v>227</v>
      </c>
      <c r="BM235" s="136" t="s">
        <v>781</v>
      </c>
    </row>
    <row r="236" spans="2:65" s="1" customFormat="1" x14ac:dyDescent="0.2">
      <c r="B236" s="28"/>
      <c r="D236" s="138" t="s">
        <v>229</v>
      </c>
      <c r="F236" s="139" t="s">
        <v>549</v>
      </c>
      <c r="I236" s="140"/>
      <c r="L236" s="28"/>
      <c r="M236" s="163"/>
      <c r="N236" s="164"/>
      <c r="O236" s="164"/>
      <c r="P236" s="164"/>
      <c r="Q236" s="164"/>
      <c r="R236" s="164"/>
      <c r="S236" s="164"/>
      <c r="T236" s="165"/>
      <c r="AT236" s="13" t="s">
        <v>229</v>
      </c>
      <c r="AU236" s="13" t="s">
        <v>85</v>
      </c>
    </row>
    <row r="237" spans="2:65" s="1" customFormat="1" ht="6.95" customHeight="1" x14ac:dyDescent="0.2">
      <c r="B237" s="40"/>
      <c r="C237" s="41"/>
      <c r="D237" s="41"/>
      <c r="E237" s="41"/>
      <c r="F237" s="41"/>
      <c r="G237" s="41"/>
      <c r="H237" s="41"/>
      <c r="I237" s="41"/>
      <c r="J237" s="41"/>
      <c r="K237" s="41"/>
      <c r="L237" s="28"/>
    </row>
  </sheetData>
  <autoFilter ref="C124:K236" xr:uid="{00000000-0009-0000-0000-000016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9" r:id="rId1" xr:uid="{00000000-0004-0000-1600-000000000000}"/>
    <hyperlink ref="F135" r:id="rId2" xr:uid="{00000000-0004-0000-1600-000001000000}"/>
    <hyperlink ref="F138" r:id="rId3" xr:uid="{00000000-0004-0000-1600-000002000000}"/>
    <hyperlink ref="F141" r:id="rId4" xr:uid="{00000000-0004-0000-1600-000003000000}"/>
    <hyperlink ref="F145" r:id="rId5" xr:uid="{00000000-0004-0000-1600-000004000000}"/>
    <hyperlink ref="F149" r:id="rId6" xr:uid="{00000000-0004-0000-1600-000005000000}"/>
    <hyperlink ref="F155" r:id="rId7" xr:uid="{00000000-0004-0000-1600-000006000000}"/>
    <hyperlink ref="F159" r:id="rId8" xr:uid="{00000000-0004-0000-1600-000007000000}"/>
    <hyperlink ref="F165" r:id="rId9" xr:uid="{00000000-0004-0000-1600-000008000000}"/>
    <hyperlink ref="F169" r:id="rId10" xr:uid="{00000000-0004-0000-1600-000009000000}"/>
    <hyperlink ref="F173" r:id="rId11" xr:uid="{00000000-0004-0000-1600-00000A000000}"/>
    <hyperlink ref="F176" r:id="rId12" xr:uid="{00000000-0004-0000-1600-00000B000000}"/>
    <hyperlink ref="F179" r:id="rId13" xr:uid="{00000000-0004-0000-1600-00000C000000}"/>
    <hyperlink ref="F182" r:id="rId14" xr:uid="{00000000-0004-0000-1600-00000D000000}"/>
    <hyperlink ref="F185" r:id="rId15" xr:uid="{00000000-0004-0000-1600-00000E000000}"/>
    <hyperlink ref="F191" r:id="rId16" xr:uid="{00000000-0004-0000-1600-00000F000000}"/>
    <hyperlink ref="F194" r:id="rId17" xr:uid="{00000000-0004-0000-1600-000010000000}"/>
    <hyperlink ref="F197" r:id="rId18" xr:uid="{00000000-0004-0000-1600-000011000000}"/>
    <hyperlink ref="F203" r:id="rId19" xr:uid="{00000000-0004-0000-1600-000012000000}"/>
    <hyperlink ref="F209" r:id="rId20" xr:uid="{00000000-0004-0000-1600-000013000000}"/>
    <hyperlink ref="F213" r:id="rId21" xr:uid="{00000000-0004-0000-1600-000014000000}"/>
    <hyperlink ref="F216" r:id="rId22" xr:uid="{00000000-0004-0000-1600-000015000000}"/>
    <hyperlink ref="F219" r:id="rId23" xr:uid="{00000000-0004-0000-1600-000016000000}"/>
    <hyperlink ref="F225" r:id="rId24" xr:uid="{00000000-0004-0000-1600-000017000000}"/>
    <hyperlink ref="F228" r:id="rId25" xr:uid="{00000000-0004-0000-16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BM203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153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1072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ROUND(J121,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ROUND((SUM(BE121:BE202)),  2)</f>
        <v>0</v>
      </c>
      <c r="I33" s="88">
        <v>0.21</v>
      </c>
      <c r="J33" s="87">
        <f>ROUND(((SUM(BE121:BE202))*I33),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ROUND((SUM(BF121:BF202)),  2)</f>
        <v>0</v>
      </c>
      <c r="I34" s="88">
        <v>0.12</v>
      </c>
      <c r="J34" s="87">
        <f>ROUND(((SUM(BF121:BF202))*I34),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ROUND((SUM(BG121:BG202)),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ROUND((SUM(BH121:BH202)),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ROUND((SUM(BI121:BI202)),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310 - Místnost č.310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J121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 x14ac:dyDescent="0.2">
      <c r="B99" s="100"/>
      <c r="D99" s="101" t="s">
        <v>203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 x14ac:dyDescent="0.2">
      <c r="B100" s="100"/>
      <c r="D100" s="101" t="s">
        <v>204</v>
      </c>
      <c r="E100" s="102"/>
      <c r="F100" s="102"/>
      <c r="G100" s="102"/>
      <c r="H100" s="102"/>
      <c r="I100" s="102"/>
      <c r="J100" s="103">
        <f>J144</f>
        <v>0</v>
      </c>
      <c r="L100" s="100"/>
    </row>
    <row r="101" spans="2:12" s="8" customFormat="1" ht="24.95" customHeight="1" x14ac:dyDescent="0.2">
      <c r="B101" s="100"/>
      <c r="D101" s="101" t="s">
        <v>206</v>
      </c>
      <c r="E101" s="102"/>
      <c r="F101" s="102"/>
      <c r="G101" s="102"/>
      <c r="H101" s="102"/>
      <c r="I101" s="102"/>
      <c r="J101" s="103">
        <f>J184</f>
        <v>0</v>
      </c>
      <c r="L101" s="100"/>
    </row>
    <row r="102" spans="2:12" s="1" customFormat="1" ht="21.75" customHeight="1" x14ac:dyDescent="0.2">
      <c r="B102" s="28"/>
      <c r="L102" s="28"/>
    </row>
    <row r="103" spans="2:12" s="1" customFormat="1" ht="6.95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 x14ac:dyDescent="0.2">
      <c r="B108" s="28"/>
      <c r="C108" s="17" t="s">
        <v>207</v>
      </c>
      <c r="L108" s="28"/>
    </row>
    <row r="109" spans="2:12" s="1" customFormat="1" ht="6.95" customHeight="1" x14ac:dyDescent="0.2">
      <c r="B109" s="28"/>
      <c r="L109" s="28"/>
    </row>
    <row r="110" spans="2:12" s="1" customFormat="1" ht="12" customHeight="1" x14ac:dyDescent="0.2">
      <c r="B110" s="28"/>
      <c r="C110" s="23" t="s">
        <v>16</v>
      </c>
      <c r="L110" s="28"/>
    </row>
    <row r="111" spans="2:12" s="1" customFormat="1" ht="26.25" customHeight="1" x14ac:dyDescent="0.2">
      <c r="B111" s="28"/>
      <c r="E111" s="206" t="str">
        <f>E7</f>
        <v>NÁŠLAPNÉ VRSTVY, AKUST. PODHLEDY, VÝMALBA A VÝMĚNA ZASKLENÍ MŠ A ZŠ.17.LISTOPADU</v>
      </c>
      <c r="F111" s="207"/>
      <c r="G111" s="207"/>
      <c r="H111" s="207"/>
      <c r="L111" s="28"/>
    </row>
    <row r="112" spans="2:12" s="1" customFormat="1" ht="12" customHeight="1" x14ac:dyDescent="0.2">
      <c r="B112" s="28"/>
      <c r="C112" s="23" t="s">
        <v>194</v>
      </c>
      <c r="L112" s="28"/>
    </row>
    <row r="113" spans="2:65" s="1" customFormat="1" ht="16.5" customHeight="1" x14ac:dyDescent="0.2">
      <c r="B113" s="28"/>
      <c r="E113" s="170" t="str">
        <f>E9</f>
        <v>310 - Místnost č.310</v>
      </c>
      <c r="F113" s="205"/>
      <c r="G113" s="205"/>
      <c r="H113" s="205"/>
      <c r="L113" s="28"/>
    </row>
    <row r="114" spans="2:65" s="1" customFormat="1" ht="6.95" customHeight="1" x14ac:dyDescent="0.2">
      <c r="B114" s="28"/>
      <c r="L114" s="28"/>
    </row>
    <row r="115" spans="2:65" s="1" customFormat="1" ht="12" customHeight="1" x14ac:dyDescent="0.2">
      <c r="B115" s="28"/>
      <c r="C115" s="23" t="s">
        <v>20</v>
      </c>
      <c r="F115" s="21" t="str">
        <f>F12</f>
        <v xml:space="preserve"> </v>
      </c>
      <c r="I115" s="23" t="s">
        <v>22</v>
      </c>
      <c r="J115" s="48" t="str">
        <f>IF(J12="","",J12)</f>
        <v>4. 4. 2025</v>
      </c>
      <c r="L115" s="28"/>
    </row>
    <row r="116" spans="2:65" s="1" customFormat="1" ht="6.95" customHeight="1" x14ac:dyDescent="0.2">
      <c r="B116" s="28"/>
      <c r="L116" s="28"/>
    </row>
    <row r="117" spans="2:65" s="1" customFormat="1" ht="15.2" customHeight="1" x14ac:dyDescent="0.2">
      <c r="B117" s="28"/>
      <c r="C117" s="23" t="s">
        <v>24</v>
      </c>
      <c r="F117" s="21" t="str">
        <f>E15</f>
        <v>Město Kopřivnice</v>
      </c>
      <c r="I117" s="23" t="s">
        <v>30</v>
      </c>
      <c r="J117" s="26" t="str">
        <f>E21</f>
        <v>Ing. Jan Stuchlík</v>
      </c>
      <c r="L117" s="28"/>
    </row>
    <row r="118" spans="2:65" s="1" customFormat="1" ht="15.2" customHeight="1" x14ac:dyDescent="0.2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>Ladislav Pekárek</v>
      </c>
      <c r="L118" s="28"/>
    </row>
    <row r="119" spans="2:65" s="1" customFormat="1" ht="10.35" customHeight="1" x14ac:dyDescent="0.2">
      <c r="B119" s="28"/>
      <c r="L119" s="28"/>
    </row>
    <row r="120" spans="2:65" s="9" customFormat="1" ht="29.25" customHeight="1" x14ac:dyDescent="0.2">
      <c r="B120" s="104"/>
      <c r="C120" s="105" t="s">
        <v>208</v>
      </c>
      <c r="D120" s="106" t="s">
        <v>62</v>
      </c>
      <c r="E120" s="106" t="s">
        <v>58</v>
      </c>
      <c r="F120" s="106" t="s">
        <v>59</v>
      </c>
      <c r="G120" s="106" t="s">
        <v>209</v>
      </c>
      <c r="H120" s="106" t="s">
        <v>210</v>
      </c>
      <c r="I120" s="106" t="s">
        <v>211</v>
      </c>
      <c r="J120" s="107" t="s">
        <v>198</v>
      </c>
      <c r="K120" s="108" t="s">
        <v>212</v>
      </c>
      <c r="L120" s="104"/>
      <c r="M120" s="55" t="s">
        <v>1</v>
      </c>
      <c r="N120" s="56" t="s">
        <v>41</v>
      </c>
      <c r="O120" s="56" t="s">
        <v>213</v>
      </c>
      <c r="P120" s="56" t="s">
        <v>214</v>
      </c>
      <c r="Q120" s="56" t="s">
        <v>215</v>
      </c>
      <c r="R120" s="56" t="s">
        <v>216</v>
      </c>
      <c r="S120" s="56" t="s">
        <v>217</v>
      </c>
      <c r="T120" s="57" t="s">
        <v>218</v>
      </c>
    </row>
    <row r="121" spans="2:65" s="1" customFormat="1" ht="22.9" customHeight="1" x14ac:dyDescent="0.25">
      <c r="B121" s="28"/>
      <c r="C121" s="60" t="s">
        <v>219</v>
      </c>
      <c r="J121" s="109">
        <f>BK121</f>
        <v>0</v>
      </c>
      <c r="L121" s="28"/>
      <c r="M121" s="58"/>
      <c r="N121" s="49"/>
      <c r="O121" s="49"/>
      <c r="P121" s="110">
        <f>P122+P126+P140+P144+P184</f>
        <v>0</v>
      </c>
      <c r="Q121" s="49"/>
      <c r="R121" s="110">
        <f>R122+R126+R140+R144+R184</f>
        <v>0.29060385999999999</v>
      </c>
      <c r="S121" s="49"/>
      <c r="T121" s="111">
        <f>T122+T126+T140+T144+T184</f>
        <v>7.6157900000000001E-2</v>
      </c>
      <c r="AT121" s="13" t="s">
        <v>76</v>
      </c>
      <c r="AU121" s="13" t="s">
        <v>200</v>
      </c>
      <c r="BK121" s="112">
        <f>BK122+BK126+BK140+BK144+BK184</f>
        <v>0</v>
      </c>
    </row>
    <row r="122" spans="2:65" s="10" customFormat="1" ht="25.9" customHeight="1" x14ac:dyDescent="0.2">
      <c r="B122" s="113"/>
      <c r="D122" s="114" t="s">
        <v>76</v>
      </c>
      <c r="E122" s="115" t="s">
        <v>220</v>
      </c>
      <c r="F122" s="115" t="s">
        <v>221</v>
      </c>
      <c r="I122" s="116"/>
      <c r="J122" s="117">
        <f>BK122</f>
        <v>0</v>
      </c>
      <c r="L122" s="113"/>
      <c r="M122" s="118"/>
      <c r="P122" s="119">
        <f>SUM(P123:P125)</f>
        <v>0</v>
      </c>
      <c r="R122" s="119">
        <f>SUM(R123:R125)</f>
        <v>6.5800000000000006E-4</v>
      </c>
      <c r="T122" s="120">
        <f>SUM(T123:T125)</f>
        <v>0</v>
      </c>
      <c r="AR122" s="114" t="s">
        <v>85</v>
      </c>
      <c r="AT122" s="121" t="s">
        <v>76</v>
      </c>
      <c r="AU122" s="121" t="s">
        <v>77</v>
      </c>
      <c r="AY122" s="114" t="s">
        <v>222</v>
      </c>
      <c r="BK122" s="122">
        <f>SUM(BK123:BK125)</f>
        <v>0</v>
      </c>
    </row>
    <row r="123" spans="2:65" s="1" customFormat="1" ht="24.2" customHeight="1" x14ac:dyDescent="0.2">
      <c r="B123" s="123"/>
      <c r="C123" s="124" t="s">
        <v>85</v>
      </c>
      <c r="D123" s="124" t="s">
        <v>223</v>
      </c>
      <c r="E123" s="125" t="s">
        <v>224</v>
      </c>
      <c r="F123" s="126" t="s">
        <v>225</v>
      </c>
      <c r="G123" s="127" t="s">
        <v>226</v>
      </c>
      <c r="H123" s="128">
        <v>16.45</v>
      </c>
      <c r="I123" s="129"/>
      <c r="J123" s="130">
        <f>ROUND(I123*H123,2)</f>
        <v>0</v>
      </c>
      <c r="K123" s="131"/>
      <c r="L123" s="28"/>
      <c r="M123" s="132" t="s">
        <v>1</v>
      </c>
      <c r="N123" s="133" t="s">
        <v>42</v>
      </c>
      <c r="P123" s="134">
        <f>O123*H123</f>
        <v>0</v>
      </c>
      <c r="Q123" s="134">
        <v>4.0000000000000003E-5</v>
      </c>
      <c r="R123" s="134">
        <f>Q123*H123</f>
        <v>6.5800000000000006E-4</v>
      </c>
      <c r="S123" s="134">
        <v>0</v>
      </c>
      <c r="T123" s="135">
        <f>S123*H123</f>
        <v>0</v>
      </c>
      <c r="AR123" s="136" t="s">
        <v>227</v>
      </c>
      <c r="AT123" s="136" t="s">
        <v>223</v>
      </c>
      <c r="AU123" s="136" t="s">
        <v>85</v>
      </c>
      <c r="AY123" s="13" t="s">
        <v>222</v>
      </c>
      <c r="BE123" s="137">
        <f>IF(N123="základní",J123,0)</f>
        <v>0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13" t="s">
        <v>85</v>
      </c>
      <c r="BK123" s="137">
        <f>ROUND(I123*H123,2)</f>
        <v>0</v>
      </c>
      <c r="BL123" s="13" t="s">
        <v>227</v>
      </c>
      <c r="BM123" s="136" t="s">
        <v>1073</v>
      </c>
    </row>
    <row r="124" spans="2:65" s="1" customFormat="1" ht="19.5" x14ac:dyDescent="0.2">
      <c r="B124" s="28"/>
      <c r="D124" s="138" t="s">
        <v>229</v>
      </c>
      <c r="F124" s="139" t="s">
        <v>230</v>
      </c>
      <c r="I124" s="140"/>
      <c r="L124" s="28"/>
      <c r="M124" s="141"/>
      <c r="T124" s="52"/>
      <c r="AT124" s="13" t="s">
        <v>229</v>
      </c>
      <c r="AU124" s="13" t="s">
        <v>85</v>
      </c>
    </row>
    <row r="125" spans="2:65" s="1" customFormat="1" x14ac:dyDescent="0.2">
      <c r="B125" s="28"/>
      <c r="D125" s="142" t="s">
        <v>231</v>
      </c>
      <c r="F125" s="143" t="s">
        <v>232</v>
      </c>
      <c r="I125" s="140"/>
      <c r="L125" s="28"/>
      <c r="M125" s="141"/>
      <c r="T125" s="52"/>
      <c r="AT125" s="13" t="s">
        <v>231</v>
      </c>
      <c r="AU125" s="13" t="s">
        <v>85</v>
      </c>
    </row>
    <row r="126" spans="2:65" s="10" customFormat="1" ht="25.9" customHeight="1" x14ac:dyDescent="0.2">
      <c r="B126" s="113"/>
      <c r="D126" s="114" t="s">
        <v>76</v>
      </c>
      <c r="E126" s="115" t="s">
        <v>233</v>
      </c>
      <c r="F126" s="115" t="s">
        <v>234</v>
      </c>
      <c r="I126" s="116"/>
      <c r="J126" s="117">
        <f>BK126</f>
        <v>0</v>
      </c>
      <c r="L126" s="113"/>
      <c r="M126" s="118"/>
      <c r="P126" s="119">
        <f>SUM(P127:P139)</f>
        <v>0</v>
      </c>
      <c r="R126" s="119">
        <f>SUM(R127:R139)</f>
        <v>0</v>
      </c>
      <c r="T126" s="120">
        <f>SUM(T127:T139)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SUM(BK127:BK139)</f>
        <v>0</v>
      </c>
    </row>
    <row r="127" spans="2:65" s="1" customFormat="1" ht="24.2" customHeight="1" x14ac:dyDescent="0.2">
      <c r="B127" s="123"/>
      <c r="C127" s="124" t="s">
        <v>87</v>
      </c>
      <c r="D127" s="124" t="s">
        <v>223</v>
      </c>
      <c r="E127" s="125" t="s">
        <v>235</v>
      </c>
      <c r="F127" s="126" t="s">
        <v>236</v>
      </c>
      <c r="G127" s="127" t="s">
        <v>237</v>
      </c>
      <c r="H127" s="128">
        <v>7.5999999999999998E-2</v>
      </c>
      <c r="I127" s="129"/>
      <c r="J127" s="130">
        <f>ROUND(I127*H127,2)</f>
        <v>0</v>
      </c>
      <c r="K127" s="131"/>
      <c r="L127" s="28"/>
      <c r="M127" s="132" t="s">
        <v>1</v>
      </c>
      <c r="N127" s="133" t="s">
        <v>42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227</v>
      </c>
      <c r="AT127" s="136" t="s">
        <v>223</v>
      </c>
      <c r="AU127" s="136" t="s">
        <v>85</v>
      </c>
      <c r="AY127" s="13" t="s">
        <v>222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85</v>
      </c>
      <c r="BK127" s="137">
        <f>ROUND(I127*H127,2)</f>
        <v>0</v>
      </c>
      <c r="BL127" s="13" t="s">
        <v>227</v>
      </c>
      <c r="BM127" s="136" t="s">
        <v>784</v>
      </c>
    </row>
    <row r="128" spans="2:65" s="1" customFormat="1" ht="19.5" x14ac:dyDescent="0.2">
      <c r="B128" s="28"/>
      <c r="D128" s="138" t="s">
        <v>229</v>
      </c>
      <c r="F128" s="139" t="s">
        <v>239</v>
      </c>
      <c r="I128" s="140"/>
      <c r="L128" s="28"/>
      <c r="M128" s="141"/>
      <c r="T128" s="52"/>
      <c r="AT128" s="13" t="s">
        <v>229</v>
      </c>
      <c r="AU128" s="13" t="s">
        <v>85</v>
      </c>
    </row>
    <row r="129" spans="2:65" s="1" customFormat="1" x14ac:dyDescent="0.2">
      <c r="B129" s="28"/>
      <c r="D129" s="142" t="s">
        <v>231</v>
      </c>
      <c r="F129" s="143" t="s">
        <v>460</v>
      </c>
      <c r="I129" s="140"/>
      <c r="L129" s="28"/>
      <c r="M129" s="141"/>
      <c r="T129" s="52"/>
      <c r="AT129" s="13" t="s">
        <v>231</v>
      </c>
      <c r="AU129" s="13" t="s">
        <v>85</v>
      </c>
    </row>
    <row r="130" spans="2:65" s="1" customFormat="1" ht="24.2" customHeight="1" x14ac:dyDescent="0.2">
      <c r="B130" s="123"/>
      <c r="C130" s="124" t="s">
        <v>241</v>
      </c>
      <c r="D130" s="124" t="s">
        <v>223</v>
      </c>
      <c r="E130" s="125" t="s">
        <v>242</v>
      </c>
      <c r="F130" s="126" t="s">
        <v>243</v>
      </c>
      <c r="G130" s="127" t="s">
        <v>237</v>
      </c>
      <c r="H130" s="128">
        <v>7.5999999999999998E-2</v>
      </c>
      <c r="I130" s="129"/>
      <c r="J130" s="130">
        <f>ROUND(I130*H130,2)</f>
        <v>0</v>
      </c>
      <c r="K130" s="131"/>
      <c r="L130" s="28"/>
      <c r="M130" s="132" t="s">
        <v>1</v>
      </c>
      <c r="N130" s="133" t="s">
        <v>42</v>
      </c>
      <c r="P130" s="134">
        <f>O130*H130</f>
        <v>0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227</v>
      </c>
      <c r="AT130" s="136" t="s">
        <v>223</v>
      </c>
      <c r="AU130" s="136" t="s">
        <v>85</v>
      </c>
      <c r="AY130" s="13" t="s">
        <v>222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85</v>
      </c>
      <c r="BK130" s="137">
        <f>ROUND(I130*H130,2)</f>
        <v>0</v>
      </c>
      <c r="BL130" s="13" t="s">
        <v>227</v>
      </c>
      <c r="BM130" s="136" t="s">
        <v>785</v>
      </c>
    </row>
    <row r="131" spans="2:65" s="1" customFormat="1" ht="19.5" x14ac:dyDescent="0.2">
      <c r="B131" s="28"/>
      <c r="D131" s="138" t="s">
        <v>229</v>
      </c>
      <c r="F131" s="139" t="s">
        <v>245</v>
      </c>
      <c r="I131" s="140"/>
      <c r="L131" s="28"/>
      <c r="M131" s="141"/>
      <c r="T131" s="52"/>
      <c r="AT131" s="13" t="s">
        <v>229</v>
      </c>
      <c r="AU131" s="13" t="s">
        <v>85</v>
      </c>
    </row>
    <row r="132" spans="2:65" s="1" customFormat="1" x14ac:dyDescent="0.2">
      <c r="B132" s="28"/>
      <c r="D132" s="142" t="s">
        <v>231</v>
      </c>
      <c r="F132" s="143" t="s">
        <v>462</v>
      </c>
      <c r="I132" s="140"/>
      <c r="L132" s="28"/>
      <c r="M132" s="141"/>
      <c r="T132" s="52"/>
      <c r="AT132" s="13" t="s">
        <v>231</v>
      </c>
      <c r="AU132" s="13" t="s">
        <v>85</v>
      </c>
    </row>
    <row r="133" spans="2:65" s="1" customFormat="1" ht="24.2" customHeight="1" x14ac:dyDescent="0.2">
      <c r="B133" s="123"/>
      <c r="C133" s="124" t="s">
        <v>227</v>
      </c>
      <c r="D133" s="124" t="s">
        <v>223</v>
      </c>
      <c r="E133" s="125" t="s">
        <v>247</v>
      </c>
      <c r="F133" s="126" t="s">
        <v>248</v>
      </c>
      <c r="G133" s="127" t="s">
        <v>237</v>
      </c>
      <c r="H133" s="128">
        <v>1.0640000000000001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786</v>
      </c>
    </row>
    <row r="134" spans="2:65" s="1" customFormat="1" ht="29.25" x14ac:dyDescent="0.2">
      <c r="B134" s="28"/>
      <c r="D134" s="138" t="s">
        <v>229</v>
      </c>
      <c r="F134" s="139" t="s">
        <v>250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464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1" customFormat="1" x14ac:dyDescent="0.2">
      <c r="B136" s="144"/>
      <c r="D136" s="138" t="s">
        <v>252</v>
      </c>
      <c r="F136" s="145" t="s">
        <v>787</v>
      </c>
      <c r="H136" s="146">
        <v>1.0640000000000001</v>
      </c>
      <c r="I136" s="147"/>
      <c r="L136" s="144"/>
      <c r="M136" s="148"/>
      <c r="T136" s="149"/>
      <c r="AT136" s="150" t="s">
        <v>252</v>
      </c>
      <c r="AU136" s="150" t="s">
        <v>85</v>
      </c>
      <c r="AV136" s="11" t="s">
        <v>87</v>
      </c>
      <c r="AW136" s="11" t="s">
        <v>3</v>
      </c>
      <c r="AX136" s="11" t="s">
        <v>85</v>
      </c>
      <c r="AY136" s="150" t="s">
        <v>222</v>
      </c>
    </row>
    <row r="137" spans="2:65" s="1" customFormat="1" ht="37.9" customHeight="1" x14ac:dyDescent="0.2">
      <c r="B137" s="123"/>
      <c r="C137" s="124" t="s">
        <v>254</v>
      </c>
      <c r="D137" s="124" t="s">
        <v>223</v>
      </c>
      <c r="E137" s="125" t="s">
        <v>255</v>
      </c>
      <c r="F137" s="126" t="s">
        <v>256</v>
      </c>
      <c r="G137" s="127" t="s">
        <v>237</v>
      </c>
      <c r="H137" s="128">
        <v>7.5999999999999998E-2</v>
      </c>
      <c r="I137" s="129"/>
      <c r="J137" s="130">
        <f>ROUND(I137*H137,2)</f>
        <v>0</v>
      </c>
      <c r="K137" s="131"/>
      <c r="L137" s="28"/>
      <c r="M137" s="132" t="s">
        <v>1</v>
      </c>
      <c r="N137" s="133" t="s">
        <v>42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227</v>
      </c>
      <c r="AT137" s="136" t="s">
        <v>223</v>
      </c>
      <c r="AU137" s="136" t="s">
        <v>85</v>
      </c>
      <c r="AY137" s="13" t="s">
        <v>222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3" t="s">
        <v>85</v>
      </c>
      <c r="BK137" s="137">
        <f>ROUND(I137*H137,2)</f>
        <v>0</v>
      </c>
      <c r="BL137" s="13" t="s">
        <v>227</v>
      </c>
      <c r="BM137" s="136" t="s">
        <v>788</v>
      </c>
    </row>
    <row r="138" spans="2:65" s="1" customFormat="1" ht="29.25" x14ac:dyDescent="0.2">
      <c r="B138" s="28"/>
      <c r="D138" s="138" t="s">
        <v>229</v>
      </c>
      <c r="F138" s="139" t="s">
        <v>258</v>
      </c>
      <c r="I138" s="140"/>
      <c r="L138" s="28"/>
      <c r="M138" s="141"/>
      <c r="T138" s="52"/>
      <c r="AT138" s="13" t="s">
        <v>229</v>
      </c>
      <c r="AU138" s="13" t="s">
        <v>85</v>
      </c>
    </row>
    <row r="139" spans="2:65" s="1" customFormat="1" x14ac:dyDescent="0.2">
      <c r="B139" s="28"/>
      <c r="D139" s="142" t="s">
        <v>231</v>
      </c>
      <c r="F139" s="143" t="s">
        <v>467</v>
      </c>
      <c r="I139" s="140"/>
      <c r="L139" s="28"/>
      <c r="M139" s="141"/>
      <c r="T139" s="52"/>
      <c r="AT139" s="13" t="s">
        <v>231</v>
      </c>
      <c r="AU139" s="13" t="s">
        <v>85</v>
      </c>
    </row>
    <row r="140" spans="2:65" s="10" customFormat="1" ht="25.9" customHeight="1" x14ac:dyDescent="0.2">
      <c r="B140" s="113"/>
      <c r="D140" s="114" t="s">
        <v>76</v>
      </c>
      <c r="E140" s="115" t="s">
        <v>260</v>
      </c>
      <c r="F140" s="115" t="s">
        <v>261</v>
      </c>
      <c r="I140" s="116"/>
      <c r="J140" s="117">
        <f>BK140</f>
        <v>0</v>
      </c>
      <c r="L140" s="113"/>
      <c r="M140" s="118"/>
      <c r="P140" s="119">
        <f>SUM(P141:P143)</f>
        <v>0</v>
      </c>
      <c r="R140" s="119">
        <f>SUM(R141:R143)</f>
        <v>0</v>
      </c>
      <c r="T140" s="120">
        <f>SUM(T141:T143)</f>
        <v>1E-3</v>
      </c>
      <c r="AR140" s="114" t="s">
        <v>87</v>
      </c>
      <c r="AT140" s="121" t="s">
        <v>76</v>
      </c>
      <c r="AU140" s="121" t="s">
        <v>77</v>
      </c>
      <c r="AY140" s="114" t="s">
        <v>222</v>
      </c>
      <c r="BK140" s="122">
        <f>SUM(BK141:BK143)</f>
        <v>0</v>
      </c>
    </row>
    <row r="141" spans="2:65" s="1" customFormat="1" ht="16.5" customHeight="1" x14ac:dyDescent="0.2">
      <c r="B141" s="123"/>
      <c r="C141" s="124" t="s">
        <v>262</v>
      </c>
      <c r="D141" s="124" t="s">
        <v>223</v>
      </c>
      <c r="E141" s="125" t="s">
        <v>263</v>
      </c>
      <c r="F141" s="126" t="s">
        <v>264</v>
      </c>
      <c r="G141" s="127" t="s">
        <v>265</v>
      </c>
      <c r="H141" s="128">
        <v>1</v>
      </c>
      <c r="I141" s="129"/>
      <c r="J141" s="130">
        <f>ROUND(I141*H141,2)</f>
        <v>0</v>
      </c>
      <c r="K141" s="131"/>
      <c r="L141" s="28"/>
      <c r="M141" s="132" t="s">
        <v>1</v>
      </c>
      <c r="N141" s="133" t="s">
        <v>42</v>
      </c>
      <c r="P141" s="134">
        <f>O141*H141</f>
        <v>0</v>
      </c>
      <c r="Q141" s="134">
        <v>0</v>
      </c>
      <c r="R141" s="134">
        <f>Q141*H141</f>
        <v>0</v>
      </c>
      <c r="S141" s="134">
        <v>1E-3</v>
      </c>
      <c r="T141" s="135">
        <f>S141*H141</f>
        <v>1E-3</v>
      </c>
      <c r="AR141" s="136" t="s">
        <v>266</v>
      </c>
      <c r="AT141" s="136" t="s">
        <v>223</v>
      </c>
      <c r="AU141" s="136" t="s">
        <v>85</v>
      </c>
      <c r="AY141" s="13" t="s">
        <v>222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85</v>
      </c>
      <c r="BK141" s="137">
        <f>ROUND(I141*H141,2)</f>
        <v>0</v>
      </c>
      <c r="BL141" s="13" t="s">
        <v>266</v>
      </c>
      <c r="BM141" s="136" t="s">
        <v>789</v>
      </c>
    </row>
    <row r="142" spans="2:65" s="1" customFormat="1" ht="19.5" x14ac:dyDescent="0.2">
      <c r="B142" s="28"/>
      <c r="D142" s="138" t="s">
        <v>229</v>
      </c>
      <c r="F142" s="139" t="s">
        <v>268</v>
      </c>
      <c r="I142" s="140"/>
      <c r="L142" s="28"/>
      <c r="M142" s="141"/>
      <c r="T142" s="52"/>
      <c r="AT142" s="13" t="s">
        <v>229</v>
      </c>
      <c r="AU142" s="13" t="s">
        <v>85</v>
      </c>
    </row>
    <row r="143" spans="2:65" s="1" customFormat="1" x14ac:dyDescent="0.2">
      <c r="B143" s="28"/>
      <c r="D143" s="142" t="s">
        <v>231</v>
      </c>
      <c r="F143" s="143" t="s">
        <v>500</v>
      </c>
      <c r="I143" s="140"/>
      <c r="L143" s="28"/>
      <c r="M143" s="141"/>
      <c r="T143" s="52"/>
      <c r="AT143" s="13" t="s">
        <v>231</v>
      </c>
      <c r="AU143" s="13" t="s">
        <v>85</v>
      </c>
    </row>
    <row r="144" spans="2:65" s="10" customFormat="1" ht="25.9" customHeight="1" x14ac:dyDescent="0.2">
      <c r="B144" s="113"/>
      <c r="D144" s="114" t="s">
        <v>76</v>
      </c>
      <c r="E144" s="115" t="s">
        <v>317</v>
      </c>
      <c r="F144" s="115" t="s">
        <v>318</v>
      </c>
      <c r="I144" s="116"/>
      <c r="J144" s="117">
        <f>BK144</f>
        <v>0</v>
      </c>
      <c r="L144" s="113"/>
      <c r="M144" s="118"/>
      <c r="P144" s="119">
        <f>SUM(P145:P183)</f>
        <v>0</v>
      </c>
      <c r="R144" s="119">
        <f>SUM(R145:R183)</f>
        <v>0.17885776</v>
      </c>
      <c r="T144" s="120">
        <f>SUM(T145:T183)</f>
        <v>5.4377999999999996E-2</v>
      </c>
      <c r="AR144" s="114" t="s">
        <v>87</v>
      </c>
      <c r="AT144" s="121" t="s">
        <v>76</v>
      </c>
      <c r="AU144" s="121" t="s">
        <v>77</v>
      </c>
      <c r="AY144" s="114" t="s">
        <v>222</v>
      </c>
      <c r="BK144" s="122">
        <f>SUM(BK145:BK183)</f>
        <v>0</v>
      </c>
    </row>
    <row r="145" spans="2:65" s="1" customFormat="1" ht="24.2" customHeight="1" x14ac:dyDescent="0.2">
      <c r="B145" s="123"/>
      <c r="C145" s="124" t="s">
        <v>270</v>
      </c>
      <c r="D145" s="124" t="s">
        <v>223</v>
      </c>
      <c r="E145" s="125" t="s">
        <v>319</v>
      </c>
      <c r="F145" s="126" t="s">
        <v>320</v>
      </c>
      <c r="G145" s="127" t="s">
        <v>226</v>
      </c>
      <c r="H145" s="128">
        <v>16.45</v>
      </c>
      <c r="I145" s="129"/>
      <c r="J145" s="130">
        <f>ROUND(I145*H145,2)</f>
        <v>0</v>
      </c>
      <c r="K145" s="131"/>
      <c r="L145" s="28"/>
      <c r="M145" s="132" t="s">
        <v>1</v>
      </c>
      <c r="N145" s="133" t="s">
        <v>42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266</v>
      </c>
      <c r="AT145" s="136" t="s">
        <v>223</v>
      </c>
      <c r="AU145" s="136" t="s">
        <v>85</v>
      </c>
      <c r="AY145" s="13" t="s">
        <v>222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3" t="s">
        <v>85</v>
      </c>
      <c r="BK145" s="137">
        <f>ROUND(I145*H145,2)</f>
        <v>0</v>
      </c>
      <c r="BL145" s="13" t="s">
        <v>266</v>
      </c>
      <c r="BM145" s="136" t="s">
        <v>790</v>
      </c>
    </row>
    <row r="146" spans="2:65" s="1" customFormat="1" ht="19.5" x14ac:dyDescent="0.2">
      <c r="B146" s="28"/>
      <c r="D146" s="138" t="s">
        <v>229</v>
      </c>
      <c r="F146" s="139" t="s">
        <v>322</v>
      </c>
      <c r="I146" s="140"/>
      <c r="L146" s="28"/>
      <c r="M146" s="141"/>
      <c r="T146" s="52"/>
      <c r="AT146" s="13" t="s">
        <v>229</v>
      </c>
      <c r="AU146" s="13" t="s">
        <v>85</v>
      </c>
    </row>
    <row r="147" spans="2:65" s="1" customFormat="1" x14ac:dyDescent="0.2">
      <c r="B147" s="28"/>
      <c r="D147" s="142" t="s">
        <v>231</v>
      </c>
      <c r="F147" s="143" t="s">
        <v>502</v>
      </c>
      <c r="I147" s="140"/>
      <c r="L147" s="28"/>
      <c r="M147" s="141"/>
      <c r="T147" s="52"/>
      <c r="AT147" s="13" t="s">
        <v>231</v>
      </c>
      <c r="AU147" s="13" t="s">
        <v>85</v>
      </c>
    </row>
    <row r="148" spans="2:65" s="1" customFormat="1" ht="24.2" customHeight="1" x14ac:dyDescent="0.2">
      <c r="B148" s="123"/>
      <c r="C148" s="124" t="s">
        <v>276</v>
      </c>
      <c r="D148" s="124" t="s">
        <v>223</v>
      </c>
      <c r="E148" s="125" t="s">
        <v>325</v>
      </c>
      <c r="F148" s="126" t="s">
        <v>326</v>
      </c>
      <c r="G148" s="127" t="s">
        <v>226</v>
      </c>
      <c r="H148" s="128">
        <v>16.45</v>
      </c>
      <c r="I148" s="129"/>
      <c r="J148" s="130">
        <f>ROUND(I148*H148,2)</f>
        <v>0</v>
      </c>
      <c r="K148" s="131"/>
      <c r="L148" s="28"/>
      <c r="M148" s="132" t="s">
        <v>1</v>
      </c>
      <c r="N148" s="133" t="s">
        <v>42</v>
      </c>
      <c r="P148" s="134">
        <f>O148*H148</f>
        <v>0</v>
      </c>
      <c r="Q148" s="134">
        <v>3.0000000000000001E-5</v>
      </c>
      <c r="R148" s="134">
        <f>Q148*H148</f>
        <v>4.9350000000000002E-4</v>
      </c>
      <c r="S148" s="134">
        <v>0</v>
      </c>
      <c r="T148" s="135">
        <f>S148*H148</f>
        <v>0</v>
      </c>
      <c r="AR148" s="136" t="s">
        <v>266</v>
      </c>
      <c r="AT148" s="136" t="s">
        <v>223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266</v>
      </c>
      <c r="BM148" s="136" t="s">
        <v>791</v>
      </c>
    </row>
    <row r="149" spans="2:65" s="1" customFormat="1" ht="19.5" x14ac:dyDescent="0.2">
      <c r="B149" s="28"/>
      <c r="D149" s="138" t="s">
        <v>229</v>
      </c>
      <c r="F149" s="139" t="s">
        <v>328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x14ac:dyDescent="0.2">
      <c r="B150" s="28"/>
      <c r="D150" s="142" t="s">
        <v>231</v>
      </c>
      <c r="F150" s="143" t="s">
        <v>504</v>
      </c>
      <c r="I150" s="140"/>
      <c r="L150" s="28"/>
      <c r="M150" s="141"/>
      <c r="T150" s="52"/>
      <c r="AT150" s="13" t="s">
        <v>231</v>
      </c>
      <c r="AU150" s="13" t="s">
        <v>85</v>
      </c>
    </row>
    <row r="151" spans="2:65" s="1" customFormat="1" ht="33" customHeight="1" x14ac:dyDescent="0.2">
      <c r="B151" s="123"/>
      <c r="C151" s="124" t="s">
        <v>220</v>
      </c>
      <c r="D151" s="124" t="s">
        <v>223</v>
      </c>
      <c r="E151" s="125" t="s">
        <v>331</v>
      </c>
      <c r="F151" s="126" t="s">
        <v>332</v>
      </c>
      <c r="G151" s="127" t="s">
        <v>226</v>
      </c>
      <c r="H151" s="128">
        <v>16.45</v>
      </c>
      <c r="I151" s="129"/>
      <c r="J151" s="130">
        <f>ROUND(I151*H151,2)</f>
        <v>0</v>
      </c>
      <c r="K151" s="131"/>
      <c r="L151" s="28"/>
      <c r="M151" s="132" t="s">
        <v>1</v>
      </c>
      <c r="N151" s="133" t="s">
        <v>42</v>
      </c>
      <c r="P151" s="134">
        <f>O151*H151</f>
        <v>0</v>
      </c>
      <c r="Q151" s="134">
        <v>7.5799999999999999E-3</v>
      </c>
      <c r="R151" s="134">
        <f>Q151*H151</f>
        <v>0.124691</v>
      </c>
      <c r="S151" s="134">
        <v>0</v>
      </c>
      <c r="T151" s="135">
        <f>S151*H151</f>
        <v>0</v>
      </c>
      <c r="AR151" s="136" t="s">
        <v>266</v>
      </c>
      <c r="AT151" s="136" t="s">
        <v>223</v>
      </c>
      <c r="AU151" s="136" t="s">
        <v>85</v>
      </c>
      <c r="AY151" s="13" t="s">
        <v>222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3" t="s">
        <v>85</v>
      </c>
      <c r="BK151" s="137">
        <f>ROUND(I151*H151,2)</f>
        <v>0</v>
      </c>
      <c r="BL151" s="13" t="s">
        <v>266</v>
      </c>
      <c r="BM151" s="136" t="s">
        <v>792</v>
      </c>
    </row>
    <row r="152" spans="2:65" s="1" customFormat="1" ht="29.25" x14ac:dyDescent="0.2">
      <c r="B152" s="28"/>
      <c r="D152" s="138" t="s">
        <v>229</v>
      </c>
      <c r="F152" s="139" t="s">
        <v>334</v>
      </c>
      <c r="I152" s="140"/>
      <c r="L152" s="28"/>
      <c r="M152" s="141"/>
      <c r="T152" s="52"/>
      <c r="AT152" s="13" t="s">
        <v>229</v>
      </c>
      <c r="AU152" s="13" t="s">
        <v>85</v>
      </c>
    </row>
    <row r="153" spans="2:65" s="1" customFormat="1" x14ac:dyDescent="0.2">
      <c r="B153" s="28"/>
      <c r="D153" s="142" t="s">
        <v>231</v>
      </c>
      <c r="F153" s="143" t="s">
        <v>506</v>
      </c>
      <c r="I153" s="140"/>
      <c r="L153" s="28"/>
      <c r="M153" s="141"/>
      <c r="T153" s="52"/>
      <c r="AT153" s="13" t="s">
        <v>231</v>
      </c>
      <c r="AU153" s="13" t="s">
        <v>85</v>
      </c>
    </row>
    <row r="154" spans="2:65" s="1" customFormat="1" ht="24.2" customHeight="1" x14ac:dyDescent="0.2">
      <c r="B154" s="123"/>
      <c r="C154" s="124" t="s">
        <v>287</v>
      </c>
      <c r="D154" s="124" t="s">
        <v>223</v>
      </c>
      <c r="E154" s="125" t="s">
        <v>337</v>
      </c>
      <c r="F154" s="126" t="s">
        <v>338</v>
      </c>
      <c r="G154" s="127" t="s">
        <v>226</v>
      </c>
      <c r="H154" s="128">
        <v>16.45</v>
      </c>
      <c r="I154" s="129"/>
      <c r="J154" s="130">
        <f>ROUND(I154*H154,2)</f>
        <v>0</v>
      </c>
      <c r="K154" s="131"/>
      <c r="L154" s="28"/>
      <c r="M154" s="132" t="s">
        <v>1</v>
      </c>
      <c r="N154" s="133" t="s">
        <v>42</v>
      </c>
      <c r="P154" s="134">
        <f>O154*H154</f>
        <v>0</v>
      </c>
      <c r="Q154" s="134">
        <v>0</v>
      </c>
      <c r="R154" s="134">
        <f>Q154*H154</f>
        <v>0</v>
      </c>
      <c r="S154" s="134">
        <v>3.0000000000000001E-3</v>
      </c>
      <c r="T154" s="135">
        <f>S154*H154</f>
        <v>4.9349999999999998E-2</v>
      </c>
      <c r="AR154" s="136" t="s">
        <v>266</v>
      </c>
      <c r="AT154" s="136" t="s">
        <v>223</v>
      </c>
      <c r="AU154" s="136" t="s">
        <v>85</v>
      </c>
      <c r="AY154" s="13" t="s">
        <v>222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13" t="s">
        <v>85</v>
      </c>
      <c r="BK154" s="137">
        <f>ROUND(I154*H154,2)</f>
        <v>0</v>
      </c>
      <c r="BL154" s="13" t="s">
        <v>266</v>
      </c>
      <c r="BM154" s="136" t="s">
        <v>793</v>
      </c>
    </row>
    <row r="155" spans="2:65" s="1" customFormat="1" x14ac:dyDescent="0.2">
      <c r="B155" s="28"/>
      <c r="D155" s="138" t="s">
        <v>229</v>
      </c>
      <c r="F155" s="139" t="s">
        <v>340</v>
      </c>
      <c r="I155" s="140"/>
      <c r="L155" s="28"/>
      <c r="M155" s="141"/>
      <c r="T155" s="52"/>
      <c r="AT155" s="13" t="s">
        <v>229</v>
      </c>
      <c r="AU155" s="13" t="s">
        <v>85</v>
      </c>
    </row>
    <row r="156" spans="2:65" s="1" customFormat="1" x14ac:dyDescent="0.2">
      <c r="B156" s="28"/>
      <c r="D156" s="142" t="s">
        <v>231</v>
      </c>
      <c r="F156" s="143" t="s">
        <v>508</v>
      </c>
      <c r="I156" s="140"/>
      <c r="L156" s="28"/>
      <c r="M156" s="141"/>
      <c r="T156" s="52"/>
      <c r="AT156" s="13" t="s">
        <v>231</v>
      </c>
      <c r="AU156" s="13" t="s">
        <v>85</v>
      </c>
    </row>
    <row r="157" spans="2:65" s="1" customFormat="1" ht="16.5" customHeight="1" x14ac:dyDescent="0.2">
      <c r="B157" s="123"/>
      <c r="C157" s="124" t="s">
        <v>291</v>
      </c>
      <c r="D157" s="124" t="s">
        <v>223</v>
      </c>
      <c r="E157" s="125" t="s">
        <v>343</v>
      </c>
      <c r="F157" s="126" t="s">
        <v>344</v>
      </c>
      <c r="G157" s="127" t="s">
        <v>226</v>
      </c>
      <c r="H157" s="128">
        <v>16.45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2.9999999999999997E-4</v>
      </c>
      <c r="R157" s="134">
        <f>Q157*H157</f>
        <v>4.9349999999999993E-3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794</v>
      </c>
    </row>
    <row r="158" spans="2:65" s="1" customFormat="1" x14ac:dyDescent="0.2">
      <c r="B158" s="28"/>
      <c r="D158" s="138" t="s">
        <v>229</v>
      </c>
      <c r="F158" s="139" t="s">
        <v>346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510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49.15" customHeight="1" x14ac:dyDescent="0.2">
      <c r="B160" s="123"/>
      <c r="C160" s="151" t="s">
        <v>8</v>
      </c>
      <c r="D160" s="151" t="s">
        <v>277</v>
      </c>
      <c r="E160" s="152" t="s">
        <v>348</v>
      </c>
      <c r="F160" s="153" t="s">
        <v>349</v>
      </c>
      <c r="G160" s="154" t="s">
        <v>226</v>
      </c>
      <c r="H160" s="155">
        <v>18.094999999999999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2.5999999999999999E-3</v>
      </c>
      <c r="R160" s="134">
        <f>Q160*H160</f>
        <v>4.7046999999999992E-2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795</v>
      </c>
    </row>
    <row r="161" spans="2:65" s="1" customFormat="1" ht="29.25" x14ac:dyDescent="0.2">
      <c r="B161" s="28"/>
      <c r="D161" s="138" t="s">
        <v>229</v>
      </c>
      <c r="F161" s="139" t="s">
        <v>349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1" customFormat="1" x14ac:dyDescent="0.2">
      <c r="B162" s="144"/>
      <c r="D162" s="138" t="s">
        <v>252</v>
      </c>
      <c r="F162" s="145" t="s">
        <v>796</v>
      </c>
      <c r="H162" s="146">
        <v>18.094999999999999</v>
      </c>
      <c r="I162" s="147"/>
      <c r="L162" s="144"/>
      <c r="M162" s="148"/>
      <c r="T162" s="149"/>
      <c r="AT162" s="150" t="s">
        <v>252</v>
      </c>
      <c r="AU162" s="150" t="s">
        <v>85</v>
      </c>
      <c r="AV162" s="11" t="s">
        <v>87</v>
      </c>
      <c r="AW162" s="11" t="s">
        <v>3</v>
      </c>
      <c r="AX162" s="11" t="s">
        <v>85</v>
      </c>
      <c r="AY162" s="150" t="s">
        <v>222</v>
      </c>
    </row>
    <row r="163" spans="2:65" s="1" customFormat="1" ht="24.2" customHeight="1" x14ac:dyDescent="0.2">
      <c r="B163" s="123"/>
      <c r="C163" s="124" t="s">
        <v>300</v>
      </c>
      <c r="D163" s="124" t="s">
        <v>223</v>
      </c>
      <c r="E163" s="125" t="s">
        <v>353</v>
      </c>
      <c r="F163" s="126" t="s">
        <v>354</v>
      </c>
      <c r="G163" s="127" t="s">
        <v>355</v>
      </c>
      <c r="H163" s="128">
        <v>17</v>
      </c>
      <c r="I163" s="129"/>
      <c r="J163" s="130">
        <f>ROUND(I163*H163,2)</f>
        <v>0</v>
      </c>
      <c r="K163" s="131"/>
      <c r="L163" s="28"/>
      <c r="M163" s="132" t="s">
        <v>1</v>
      </c>
      <c r="N163" s="133" t="s">
        <v>42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266</v>
      </c>
      <c r="AT163" s="136" t="s">
        <v>223</v>
      </c>
      <c r="AU163" s="136" t="s">
        <v>85</v>
      </c>
      <c r="AY163" s="13" t="s">
        <v>222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3" t="s">
        <v>85</v>
      </c>
      <c r="BK163" s="137">
        <f>ROUND(I163*H163,2)</f>
        <v>0</v>
      </c>
      <c r="BL163" s="13" t="s">
        <v>266</v>
      </c>
      <c r="BM163" s="136" t="s">
        <v>1074</v>
      </c>
    </row>
    <row r="164" spans="2:65" s="1" customFormat="1" x14ac:dyDescent="0.2">
      <c r="B164" s="28"/>
      <c r="D164" s="138" t="s">
        <v>229</v>
      </c>
      <c r="F164" s="139" t="s">
        <v>357</v>
      </c>
      <c r="I164" s="140"/>
      <c r="L164" s="28"/>
      <c r="M164" s="141"/>
      <c r="T164" s="52"/>
      <c r="AT164" s="13" t="s">
        <v>229</v>
      </c>
      <c r="AU164" s="13" t="s">
        <v>85</v>
      </c>
    </row>
    <row r="165" spans="2:65" s="1" customFormat="1" x14ac:dyDescent="0.2">
      <c r="B165" s="28"/>
      <c r="D165" s="142" t="s">
        <v>231</v>
      </c>
      <c r="F165" s="143" t="s">
        <v>358</v>
      </c>
      <c r="I165" s="140"/>
      <c r="L165" s="28"/>
      <c r="M165" s="141"/>
      <c r="T165" s="52"/>
      <c r="AT165" s="13" t="s">
        <v>231</v>
      </c>
      <c r="AU165" s="13" t="s">
        <v>85</v>
      </c>
    </row>
    <row r="166" spans="2:65" s="1" customFormat="1" ht="21.75" customHeight="1" x14ac:dyDescent="0.2">
      <c r="B166" s="123"/>
      <c r="C166" s="124" t="s">
        <v>304</v>
      </c>
      <c r="D166" s="124" t="s">
        <v>223</v>
      </c>
      <c r="E166" s="125" t="s">
        <v>360</v>
      </c>
      <c r="F166" s="126" t="s">
        <v>361</v>
      </c>
      <c r="G166" s="127" t="s">
        <v>355</v>
      </c>
      <c r="H166" s="128">
        <v>16.760000000000002</v>
      </c>
      <c r="I166" s="129"/>
      <c r="J166" s="130">
        <f>ROUND(I166*H166,2)</f>
        <v>0</v>
      </c>
      <c r="K166" s="131"/>
      <c r="L166" s="28"/>
      <c r="M166" s="132" t="s">
        <v>1</v>
      </c>
      <c r="N166" s="133" t="s">
        <v>42</v>
      </c>
      <c r="P166" s="134">
        <f>O166*H166</f>
        <v>0</v>
      </c>
      <c r="Q166" s="134">
        <v>0</v>
      </c>
      <c r="R166" s="134">
        <f>Q166*H166</f>
        <v>0</v>
      </c>
      <c r="S166" s="134">
        <v>2.9999999999999997E-4</v>
      </c>
      <c r="T166" s="135">
        <f>S166*H166</f>
        <v>5.0280000000000004E-3</v>
      </c>
      <c r="AR166" s="136" t="s">
        <v>266</v>
      </c>
      <c r="AT166" s="136" t="s">
        <v>223</v>
      </c>
      <c r="AU166" s="136" t="s">
        <v>85</v>
      </c>
      <c r="AY166" s="13" t="s">
        <v>222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3" t="s">
        <v>85</v>
      </c>
      <c r="BK166" s="137">
        <f>ROUND(I166*H166,2)</f>
        <v>0</v>
      </c>
      <c r="BL166" s="13" t="s">
        <v>266</v>
      </c>
      <c r="BM166" s="136" t="s">
        <v>798</v>
      </c>
    </row>
    <row r="167" spans="2:65" s="1" customFormat="1" x14ac:dyDescent="0.2">
      <c r="B167" s="28"/>
      <c r="D167" s="138" t="s">
        <v>229</v>
      </c>
      <c r="F167" s="139" t="s">
        <v>363</v>
      </c>
      <c r="I167" s="140"/>
      <c r="L167" s="28"/>
      <c r="M167" s="141"/>
      <c r="T167" s="52"/>
      <c r="AT167" s="13" t="s">
        <v>229</v>
      </c>
      <c r="AU167" s="13" t="s">
        <v>85</v>
      </c>
    </row>
    <row r="168" spans="2:65" s="1" customFormat="1" x14ac:dyDescent="0.2">
      <c r="B168" s="28"/>
      <c r="D168" s="142" t="s">
        <v>231</v>
      </c>
      <c r="F168" s="143" t="s">
        <v>515</v>
      </c>
      <c r="I168" s="140"/>
      <c r="L168" s="28"/>
      <c r="M168" s="141"/>
      <c r="T168" s="52"/>
      <c r="AT168" s="13" t="s">
        <v>231</v>
      </c>
      <c r="AU168" s="13" t="s">
        <v>85</v>
      </c>
    </row>
    <row r="169" spans="2:65" s="1" customFormat="1" ht="16.5" customHeight="1" x14ac:dyDescent="0.2">
      <c r="B169" s="123"/>
      <c r="C169" s="124" t="s">
        <v>310</v>
      </c>
      <c r="D169" s="124" t="s">
        <v>223</v>
      </c>
      <c r="E169" s="125" t="s">
        <v>366</v>
      </c>
      <c r="F169" s="126" t="s">
        <v>367</v>
      </c>
      <c r="G169" s="127" t="s">
        <v>355</v>
      </c>
      <c r="H169" s="128">
        <v>16.760000000000002</v>
      </c>
      <c r="I169" s="129"/>
      <c r="J169" s="130">
        <f>ROUND(I169*H169,2)</f>
        <v>0</v>
      </c>
      <c r="K169" s="131"/>
      <c r="L169" s="28"/>
      <c r="M169" s="132" t="s">
        <v>1</v>
      </c>
      <c r="N169" s="133" t="s">
        <v>42</v>
      </c>
      <c r="P169" s="134">
        <f>O169*H169</f>
        <v>0</v>
      </c>
      <c r="Q169" s="134">
        <v>1.0000000000000001E-5</v>
      </c>
      <c r="R169" s="134">
        <f>Q169*H169</f>
        <v>1.6760000000000004E-4</v>
      </c>
      <c r="S169" s="134">
        <v>0</v>
      </c>
      <c r="T169" s="135">
        <f>S169*H169</f>
        <v>0</v>
      </c>
      <c r="AR169" s="136" t="s">
        <v>266</v>
      </c>
      <c r="AT169" s="136" t="s">
        <v>223</v>
      </c>
      <c r="AU169" s="136" t="s">
        <v>85</v>
      </c>
      <c r="AY169" s="13" t="s">
        <v>222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3" t="s">
        <v>85</v>
      </c>
      <c r="BK169" s="137">
        <f>ROUND(I169*H169,2)</f>
        <v>0</v>
      </c>
      <c r="BL169" s="13" t="s">
        <v>266</v>
      </c>
      <c r="BM169" s="136" t="s">
        <v>799</v>
      </c>
    </row>
    <row r="170" spans="2:65" s="1" customFormat="1" x14ac:dyDescent="0.2">
      <c r="B170" s="28"/>
      <c r="D170" s="138" t="s">
        <v>229</v>
      </c>
      <c r="F170" s="139" t="s">
        <v>369</v>
      </c>
      <c r="I170" s="140"/>
      <c r="L170" s="28"/>
      <c r="M170" s="141"/>
      <c r="T170" s="52"/>
      <c r="AT170" s="13" t="s">
        <v>229</v>
      </c>
      <c r="AU170" s="13" t="s">
        <v>85</v>
      </c>
    </row>
    <row r="171" spans="2:65" s="1" customFormat="1" x14ac:dyDescent="0.2">
      <c r="B171" s="28"/>
      <c r="D171" s="142" t="s">
        <v>231</v>
      </c>
      <c r="F171" s="143" t="s">
        <v>517</v>
      </c>
      <c r="I171" s="140"/>
      <c r="L171" s="28"/>
      <c r="M171" s="141"/>
      <c r="T171" s="52"/>
      <c r="AT171" s="13" t="s">
        <v>231</v>
      </c>
      <c r="AU171" s="13" t="s">
        <v>85</v>
      </c>
    </row>
    <row r="172" spans="2:65" s="1" customFormat="1" ht="16.5" customHeight="1" x14ac:dyDescent="0.2">
      <c r="B172" s="123"/>
      <c r="C172" s="151" t="s">
        <v>266</v>
      </c>
      <c r="D172" s="151" t="s">
        <v>277</v>
      </c>
      <c r="E172" s="152" t="s">
        <v>372</v>
      </c>
      <c r="F172" s="153" t="s">
        <v>373</v>
      </c>
      <c r="G172" s="154" t="s">
        <v>355</v>
      </c>
      <c r="H172" s="155">
        <v>17.094999999999999</v>
      </c>
      <c r="I172" s="156"/>
      <c r="J172" s="157">
        <f>ROUND(I172*H172,2)</f>
        <v>0</v>
      </c>
      <c r="K172" s="158"/>
      <c r="L172" s="159"/>
      <c r="M172" s="160" t="s">
        <v>1</v>
      </c>
      <c r="N172" s="161" t="s">
        <v>42</v>
      </c>
      <c r="P172" s="134">
        <f>O172*H172</f>
        <v>0</v>
      </c>
      <c r="Q172" s="134">
        <v>8.0000000000000007E-5</v>
      </c>
      <c r="R172" s="134">
        <f>Q172*H172</f>
        <v>1.3676000000000001E-3</v>
      </c>
      <c r="S172" s="134">
        <v>0</v>
      </c>
      <c r="T172" s="135">
        <f>S172*H172</f>
        <v>0</v>
      </c>
      <c r="AR172" s="136" t="s">
        <v>280</v>
      </c>
      <c r="AT172" s="136" t="s">
        <v>277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800</v>
      </c>
    </row>
    <row r="173" spans="2:65" s="1" customFormat="1" x14ac:dyDescent="0.2">
      <c r="B173" s="28"/>
      <c r="D173" s="138" t="s">
        <v>229</v>
      </c>
      <c r="F173" s="139" t="s">
        <v>373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1" customFormat="1" x14ac:dyDescent="0.2">
      <c r="B174" s="144"/>
      <c r="D174" s="138" t="s">
        <v>252</v>
      </c>
      <c r="F174" s="145" t="s">
        <v>801</v>
      </c>
      <c r="H174" s="146">
        <v>17.094999999999999</v>
      </c>
      <c r="I174" s="147"/>
      <c r="L174" s="144"/>
      <c r="M174" s="148"/>
      <c r="T174" s="149"/>
      <c r="AT174" s="150" t="s">
        <v>252</v>
      </c>
      <c r="AU174" s="150" t="s">
        <v>85</v>
      </c>
      <c r="AV174" s="11" t="s">
        <v>87</v>
      </c>
      <c r="AW174" s="11" t="s">
        <v>3</v>
      </c>
      <c r="AX174" s="11" t="s">
        <v>85</v>
      </c>
      <c r="AY174" s="150" t="s">
        <v>222</v>
      </c>
    </row>
    <row r="175" spans="2:65" s="1" customFormat="1" ht="16.5" customHeight="1" x14ac:dyDescent="0.2">
      <c r="B175" s="123"/>
      <c r="C175" s="124" t="s">
        <v>324</v>
      </c>
      <c r="D175" s="124" t="s">
        <v>223</v>
      </c>
      <c r="E175" s="125" t="s">
        <v>377</v>
      </c>
      <c r="F175" s="126" t="s">
        <v>378</v>
      </c>
      <c r="G175" s="127" t="s">
        <v>355</v>
      </c>
      <c r="H175" s="128">
        <v>0.9</v>
      </c>
      <c r="I175" s="129"/>
      <c r="J175" s="130">
        <f>ROUND(I175*H175,2)</f>
        <v>0</v>
      </c>
      <c r="K175" s="131"/>
      <c r="L175" s="28"/>
      <c r="M175" s="132" t="s">
        <v>1</v>
      </c>
      <c r="N175" s="133" t="s">
        <v>42</v>
      </c>
      <c r="P175" s="134">
        <f>O175*H175</f>
        <v>0</v>
      </c>
      <c r="Q175" s="134">
        <v>0</v>
      </c>
      <c r="R175" s="134">
        <f>Q175*H175</f>
        <v>0</v>
      </c>
      <c r="S175" s="134">
        <v>0</v>
      </c>
      <c r="T175" s="135">
        <f>S175*H175</f>
        <v>0</v>
      </c>
      <c r="AR175" s="136" t="s">
        <v>266</v>
      </c>
      <c r="AT175" s="136" t="s">
        <v>223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802</v>
      </c>
    </row>
    <row r="176" spans="2:65" s="1" customFormat="1" x14ac:dyDescent="0.2">
      <c r="B176" s="28"/>
      <c r="D176" s="138" t="s">
        <v>229</v>
      </c>
      <c r="F176" s="139" t="s">
        <v>380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x14ac:dyDescent="0.2">
      <c r="B177" s="28"/>
      <c r="D177" s="142" t="s">
        <v>231</v>
      </c>
      <c r="F177" s="143" t="s">
        <v>521</v>
      </c>
      <c r="I177" s="140"/>
      <c r="L177" s="28"/>
      <c r="M177" s="141"/>
      <c r="T177" s="52"/>
      <c r="AT177" s="13" t="s">
        <v>231</v>
      </c>
      <c r="AU177" s="13" t="s">
        <v>85</v>
      </c>
    </row>
    <row r="178" spans="2:65" s="1" customFormat="1" ht="16.5" customHeight="1" x14ac:dyDescent="0.2">
      <c r="B178" s="123"/>
      <c r="C178" s="151" t="s">
        <v>330</v>
      </c>
      <c r="D178" s="151" t="s">
        <v>277</v>
      </c>
      <c r="E178" s="152" t="s">
        <v>383</v>
      </c>
      <c r="F178" s="153" t="s">
        <v>384</v>
      </c>
      <c r="G178" s="154" t="s">
        <v>355</v>
      </c>
      <c r="H178" s="155">
        <v>0.91800000000000004</v>
      </c>
      <c r="I178" s="156"/>
      <c r="J178" s="157">
        <f>ROUND(I178*H178,2)</f>
        <v>0</v>
      </c>
      <c r="K178" s="158"/>
      <c r="L178" s="159"/>
      <c r="M178" s="160" t="s">
        <v>1</v>
      </c>
      <c r="N178" s="161" t="s">
        <v>42</v>
      </c>
      <c r="P178" s="134">
        <f>O178*H178</f>
        <v>0</v>
      </c>
      <c r="Q178" s="134">
        <v>1.7000000000000001E-4</v>
      </c>
      <c r="R178" s="134">
        <f>Q178*H178</f>
        <v>1.5606000000000002E-4</v>
      </c>
      <c r="S178" s="134">
        <v>0</v>
      </c>
      <c r="T178" s="135">
        <f>S178*H178</f>
        <v>0</v>
      </c>
      <c r="AR178" s="136" t="s">
        <v>280</v>
      </c>
      <c r="AT178" s="136" t="s">
        <v>277</v>
      </c>
      <c r="AU178" s="136" t="s">
        <v>85</v>
      </c>
      <c r="AY178" s="13" t="s">
        <v>222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3" t="s">
        <v>85</v>
      </c>
      <c r="BK178" s="137">
        <f>ROUND(I178*H178,2)</f>
        <v>0</v>
      </c>
      <c r="BL178" s="13" t="s">
        <v>266</v>
      </c>
      <c r="BM178" s="136" t="s">
        <v>803</v>
      </c>
    </row>
    <row r="179" spans="2:65" s="1" customFormat="1" x14ac:dyDescent="0.2">
      <c r="B179" s="28"/>
      <c r="D179" s="138" t="s">
        <v>229</v>
      </c>
      <c r="F179" s="139" t="s">
        <v>384</v>
      </c>
      <c r="I179" s="140"/>
      <c r="L179" s="28"/>
      <c r="M179" s="141"/>
      <c r="T179" s="52"/>
      <c r="AT179" s="13" t="s">
        <v>229</v>
      </c>
      <c r="AU179" s="13" t="s">
        <v>85</v>
      </c>
    </row>
    <row r="180" spans="2:65" s="11" customFormat="1" x14ac:dyDescent="0.2">
      <c r="B180" s="144"/>
      <c r="D180" s="138" t="s">
        <v>252</v>
      </c>
      <c r="F180" s="145" t="s">
        <v>573</v>
      </c>
      <c r="H180" s="146">
        <v>0.91800000000000004</v>
      </c>
      <c r="I180" s="147"/>
      <c r="L180" s="144"/>
      <c r="M180" s="148"/>
      <c r="T180" s="149"/>
      <c r="AT180" s="150" t="s">
        <v>252</v>
      </c>
      <c r="AU180" s="150" t="s">
        <v>85</v>
      </c>
      <c r="AV180" s="11" t="s">
        <v>87</v>
      </c>
      <c r="AW180" s="11" t="s">
        <v>3</v>
      </c>
      <c r="AX180" s="11" t="s">
        <v>85</v>
      </c>
      <c r="AY180" s="150" t="s">
        <v>222</v>
      </c>
    </row>
    <row r="181" spans="2:65" s="1" customFormat="1" ht="24.2" customHeight="1" x14ac:dyDescent="0.2">
      <c r="B181" s="123"/>
      <c r="C181" s="124" t="s">
        <v>336</v>
      </c>
      <c r="D181" s="124" t="s">
        <v>223</v>
      </c>
      <c r="E181" s="125" t="s">
        <v>388</v>
      </c>
      <c r="F181" s="126" t="s">
        <v>389</v>
      </c>
      <c r="G181" s="127" t="s">
        <v>313</v>
      </c>
      <c r="H181" s="162"/>
      <c r="I181" s="129"/>
      <c r="J181" s="130">
        <f>ROUND(I181*H181,2)</f>
        <v>0</v>
      </c>
      <c r="K181" s="131"/>
      <c r="L181" s="28"/>
      <c r="M181" s="132" t="s">
        <v>1</v>
      </c>
      <c r="N181" s="133" t="s">
        <v>42</v>
      </c>
      <c r="P181" s="134">
        <f>O181*H181</f>
        <v>0</v>
      </c>
      <c r="Q181" s="134">
        <v>0</v>
      </c>
      <c r="R181" s="134">
        <f>Q181*H181</f>
        <v>0</v>
      </c>
      <c r="S181" s="134">
        <v>0</v>
      </c>
      <c r="T181" s="135">
        <f>S181*H181</f>
        <v>0</v>
      </c>
      <c r="AR181" s="136" t="s">
        <v>266</v>
      </c>
      <c r="AT181" s="136" t="s">
        <v>223</v>
      </c>
      <c r="AU181" s="136" t="s">
        <v>85</v>
      </c>
      <c r="AY181" s="13" t="s">
        <v>222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3" t="s">
        <v>85</v>
      </c>
      <c r="BK181" s="137">
        <f>ROUND(I181*H181,2)</f>
        <v>0</v>
      </c>
      <c r="BL181" s="13" t="s">
        <v>266</v>
      </c>
      <c r="BM181" s="136" t="s">
        <v>804</v>
      </c>
    </row>
    <row r="182" spans="2:65" s="1" customFormat="1" ht="29.25" x14ac:dyDescent="0.2">
      <c r="B182" s="28"/>
      <c r="D182" s="138" t="s">
        <v>229</v>
      </c>
      <c r="F182" s="139" t="s">
        <v>391</v>
      </c>
      <c r="I182" s="140"/>
      <c r="L182" s="28"/>
      <c r="M182" s="141"/>
      <c r="T182" s="52"/>
      <c r="AT182" s="13" t="s">
        <v>229</v>
      </c>
      <c r="AU182" s="13" t="s">
        <v>85</v>
      </c>
    </row>
    <row r="183" spans="2:65" s="1" customFormat="1" x14ac:dyDescent="0.2">
      <c r="B183" s="28"/>
      <c r="D183" s="142" t="s">
        <v>231</v>
      </c>
      <c r="F183" s="143" t="s">
        <v>525</v>
      </c>
      <c r="I183" s="140"/>
      <c r="L183" s="28"/>
      <c r="M183" s="141"/>
      <c r="T183" s="52"/>
      <c r="AT183" s="13" t="s">
        <v>231</v>
      </c>
      <c r="AU183" s="13" t="s">
        <v>85</v>
      </c>
    </row>
    <row r="184" spans="2:65" s="10" customFormat="1" ht="25.9" customHeight="1" x14ac:dyDescent="0.2">
      <c r="B184" s="113"/>
      <c r="D184" s="114" t="s">
        <v>76</v>
      </c>
      <c r="E184" s="115" t="s">
        <v>414</v>
      </c>
      <c r="F184" s="115" t="s">
        <v>415</v>
      </c>
      <c r="I184" s="116"/>
      <c r="J184" s="117">
        <f>BK184</f>
        <v>0</v>
      </c>
      <c r="L184" s="113"/>
      <c r="M184" s="118"/>
      <c r="P184" s="119">
        <f>SUM(P185:P202)</f>
        <v>0</v>
      </c>
      <c r="R184" s="119">
        <f>SUM(R185:R202)</f>
        <v>0.1110881</v>
      </c>
      <c r="T184" s="120">
        <f>SUM(T185:T202)</f>
        <v>2.07799E-2</v>
      </c>
      <c r="AR184" s="114" t="s">
        <v>87</v>
      </c>
      <c r="AT184" s="121" t="s">
        <v>76</v>
      </c>
      <c r="AU184" s="121" t="s">
        <v>77</v>
      </c>
      <c r="AY184" s="114" t="s">
        <v>222</v>
      </c>
      <c r="BK184" s="122">
        <f>SUM(BK185:BK202)</f>
        <v>0</v>
      </c>
    </row>
    <row r="185" spans="2:65" s="1" customFormat="1" ht="16.5" customHeight="1" x14ac:dyDescent="0.2">
      <c r="B185" s="123"/>
      <c r="C185" s="124" t="s">
        <v>342</v>
      </c>
      <c r="D185" s="124" t="s">
        <v>223</v>
      </c>
      <c r="E185" s="125" t="s">
        <v>416</v>
      </c>
      <c r="F185" s="126" t="s">
        <v>417</v>
      </c>
      <c r="G185" s="127" t="s">
        <v>226</v>
      </c>
      <c r="H185" s="128">
        <v>65.44</v>
      </c>
      <c r="I185" s="129"/>
      <c r="J185" s="130">
        <f>ROUND(I185*H185,2)</f>
        <v>0</v>
      </c>
      <c r="K185" s="131"/>
      <c r="L185" s="28"/>
      <c r="M185" s="132" t="s">
        <v>1</v>
      </c>
      <c r="N185" s="133" t="s">
        <v>42</v>
      </c>
      <c r="P185" s="134">
        <f>O185*H185</f>
        <v>0</v>
      </c>
      <c r="Q185" s="134">
        <v>1E-3</v>
      </c>
      <c r="R185" s="134">
        <f>Q185*H185</f>
        <v>6.5439999999999998E-2</v>
      </c>
      <c r="S185" s="134">
        <v>3.1E-4</v>
      </c>
      <c r="T185" s="135">
        <f>S185*H185</f>
        <v>2.02864E-2</v>
      </c>
      <c r="AR185" s="136" t="s">
        <v>266</v>
      </c>
      <c r="AT185" s="136" t="s">
        <v>223</v>
      </c>
      <c r="AU185" s="136" t="s">
        <v>85</v>
      </c>
      <c r="AY185" s="13" t="s">
        <v>222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13" t="s">
        <v>85</v>
      </c>
      <c r="BK185" s="137">
        <f>ROUND(I185*H185,2)</f>
        <v>0</v>
      </c>
      <c r="BL185" s="13" t="s">
        <v>266</v>
      </c>
      <c r="BM185" s="136" t="s">
        <v>805</v>
      </c>
    </row>
    <row r="186" spans="2:65" s="1" customFormat="1" x14ac:dyDescent="0.2">
      <c r="B186" s="28"/>
      <c r="D186" s="138" t="s">
        <v>229</v>
      </c>
      <c r="F186" s="139" t="s">
        <v>419</v>
      </c>
      <c r="I186" s="140"/>
      <c r="L186" s="28"/>
      <c r="M186" s="141"/>
      <c r="T186" s="52"/>
      <c r="AT186" s="13" t="s">
        <v>229</v>
      </c>
      <c r="AU186" s="13" t="s">
        <v>85</v>
      </c>
    </row>
    <row r="187" spans="2:65" s="1" customFormat="1" x14ac:dyDescent="0.2">
      <c r="B187" s="28"/>
      <c r="D187" s="142" t="s">
        <v>231</v>
      </c>
      <c r="F187" s="143" t="s">
        <v>527</v>
      </c>
      <c r="I187" s="140"/>
      <c r="L187" s="28"/>
      <c r="M187" s="141"/>
      <c r="T187" s="52"/>
      <c r="AT187" s="13" t="s">
        <v>231</v>
      </c>
      <c r="AU187" s="13" t="s">
        <v>85</v>
      </c>
    </row>
    <row r="188" spans="2:65" s="1" customFormat="1" ht="24.2" customHeight="1" x14ac:dyDescent="0.2">
      <c r="B188" s="123"/>
      <c r="C188" s="124" t="s">
        <v>7</v>
      </c>
      <c r="D188" s="124" t="s">
        <v>223</v>
      </c>
      <c r="E188" s="125" t="s">
        <v>422</v>
      </c>
      <c r="F188" s="126" t="s">
        <v>423</v>
      </c>
      <c r="G188" s="127" t="s">
        <v>226</v>
      </c>
      <c r="H188" s="128">
        <v>65.44</v>
      </c>
      <c r="I188" s="129"/>
      <c r="J188" s="130">
        <f>ROUND(I188*H188,2)</f>
        <v>0</v>
      </c>
      <c r="K188" s="131"/>
      <c r="L188" s="28"/>
      <c r="M188" s="132" t="s">
        <v>1</v>
      </c>
      <c r="N188" s="133" t="s">
        <v>42</v>
      </c>
      <c r="P188" s="134">
        <f>O188*H188</f>
        <v>0</v>
      </c>
      <c r="Q188" s="134">
        <v>0</v>
      </c>
      <c r="R188" s="134">
        <f>Q188*H188</f>
        <v>0</v>
      </c>
      <c r="S188" s="134">
        <v>0</v>
      </c>
      <c r="T188" s="135">
        <f>S188*H188</f>
        <v>0</v>
      </c>
      <c r="AR188" s="136" t="s">
        <v>266</v>
      </c>
      <c r="AT188" s="136" t="s">
        <v>223</v>
      </c>
      <c r="AU188" s="136" t="s">
        <v>85</v>
      </c>
      <c r="AY188" s="13" t="s">
        <v>222</v>
      </c>
      <c r="BE188" s="137">
        <f>IF(N188="základní",J188,0)</f>
        <v>0</v>
      </c>
      <c r="BF188" s="137">
        <f>IF(N188="snížená",J188,0)</f>
        <v>0</v>
      </c>
      <c r="BG188" s="137">
        <f>IF(N188="zákl. přenesená",J188,0)</f>
        <v>0</v>
      </c>
      <c r="BH188" s="137">
        <f>IF(N188="sníž. přenesená",J188,0)</f>
        <v>0</v>
      </c>
      <c r="BI188" s="137">
        <f>IF(N188="nulová",J188,0)</f>
        <v>0</v>
      </c>
      <c r="BJ188" s="13" t="s">
        <v>85</v>
      </c>
      <c r="BK188" s="137">
        <f>ROUND(I188*H188,2)</f>
        <v>0</v>
      </c>
      <c r="BL188" s="13" t="s">
        <v>266</v>
      </c>
      <c r="BM188" s="136" t="s">
        <v>806</v>
      </c>
    </row>
    <row r="189" spans="2:65" s="1" customFormat="1" ht="19.5" x14ac:dyDescent="0.2">
      <c r="B189" s="28"/>
      <c r="D189" s="138" t="s">
        <v>229</v>
      </c>
      <c r="F189" s="139" t="s">
        <v>425</v>
      </c>
      <c r="I189" s="140"/>
      <c r="L189" s="28"/>
      <c r="M189" s="141"/>
      <c r="T189" s="52"/>
      <c r="AT189" s="13" t="s">
        <v>229</v>
      </c>
      <c r="AU189" s="13" t="s">
        <v>85</v>
      </c>
    </row>
    <row r="190" spans="2:65" s="1" customFormat="1" x14ac:dyDescent="0.2">
      <c r="B190" s="28"/>
      <c r="D190" s="142" t="s">
        <v>231</v>
      </c>
      <c r="F190" s="143" t="s">
        <v>529</v>
      </c>
      <c r="I190" s="140"/>
      <c r="L190" s="28"/>
      <c r="M190" s="141"/>
      <c r="T190" s="52"/>
      <c r="AT190" s="13" t="s">
        <v>231</v>
      </c>
      <c r="AU190" s="13" t="s">
        <v>85</v>
      </c>
    </row>
    <row r="191" spans="2:65" s="1" customFormat="1" ht="16.5" customHeight="1" x14ac:dyDescent="0.2">
      <c r="B191" s="123"/>
      <c r="C191" s="124" t="s">
        <v>352</v>
      </c>
      <c r="D191" s="124" t="s">
        <v>223</v>
      </c>
      <c r="E191" s="125" t="s">
        <v>428</v>
      </c>
      <c r="F191" s="126" t="s">
        <v>429</v>
      </c>
      <c r="G191" s="127" t="s">
        <v>226</v>
      </c>
      <c r="H191" s="128">
        <v>16.45</v>
      </c>
      <c r="I191" s="129"/>
      <c r="J191" s="130">
        <f>ROUND(I191*H191,2)</f>
        <v>0</v>
      </c>
      <c r="K191" s="131"/>
      <c r="L191" s="28"/>
      <c r="M191" s="132" t="s">
        <v>1</v>
      </c>
      <c r="N191" s="133" t="s">
        <v>42</v>
      </c>
      <c r="P191" s="134">
        <f>O191*H191</f>
        <v>0</v>
      </c>
      <c r="Q191" s="134">
        <v>0</v>
      </c>
      <c r="R191" s="134">
        <f>Q191*H191</f>
        <v>0</v>
      </c>
      <c r="S191" s="134">
        <v>3.0000000000000001E-5</v>
      </c>
      <c r="T191" s="135">
        <f>S191*H191</f>
        <v>4.9350000000000002E-4</v>
      </c>
      <c r="AR191" s="136" t="s">
        <v>266</v>
      </c>
      <c r="AT191" s="136" t="s">
        <v>223</v>
      </c>
      <c r="AU191" s="136" t="s">
        <v>85</v>
      </c>
      <c r="AY191" s="13" t="s">
        <v>222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13" t="s">
        <v>85</v>
      </c>
      <c r="BK191" s="137">
        <f>ROUND(I191*H191,2)</f>
        <v>0</v>
      </c>
      <c r="BL191" s="13" t="s">
        <v>266</v>
      </c>
      <c r="BM191" s="136" t="s">
        <v>1075</v>
      </c>
    </row>
    <row r="192" spans="2:65" s="1" customFormat="1" ht="19.5" x14ac:dyDescent="0.2">
      <c r="B192" s="28"/>
      <c r="D192" s="138" t="s">
        <v>229</v>
      </c>
      <c r="F192" s="139" t="s">
        <v>431</v>
      </c>
      <c r="I192" s="140"/>
      <c r="L192" s="28"/>
      <c r="M192" s="141"/>
      <c r="T192" s="52"/>
      <c r="AT192" s="13" t="s">
        <v>229</v>
      </c>
      <c r="AU192" s="13" t="s">
        <v>85</v>
      </c>
    </row>
    <row r="193" spans="2:65" s="1" customFormat="1" x14ac:dyDescent="0.2">
      <c r="B193" s="28"/>
      <c r="D193" s="142" t="s">
        <v>231</v>
      </c>
      <c r="F193" s="143" t="s">
        <v>432</v>
      </c>
      <c r="I193" s="140"/>
      <c r="L193" s="28"/>
      <c r="M193" s="141"/>
      <c r="T193" s="52"/>
      <c r="AT193" s="13" t="s">
        <v>231</v>
      </c>
      <c r="AU193" s="13" t="s">
        <v>85</v>
      </c>
    </row>
    <row r="194" spans="2:65" s="1" customFormat="1" ht="16.5" customHeight="1" x14ac:dyDescent="0.2">
      <c r="B194" s="123"/>
      <c r="C194" s="151" t="s">
        <v>359</v>
      </c>
      <c r="D194" s="151" t="s">
        <v>277</v>
      </c>
      <c r="E194" s="152" t="s">
        <v>434</v>
      </c>
      <c r="F194" s="153" t="s">
        <v>435</v>
      </c>
      <c r="G194" s="154" t="s">
        <v>226</v>
      </c>
      <c r="H194" s="155">
        <v>17.273</v>
      </c>
      <c r="I194" s="156"/>
      <c r="J194" s="157">
        <f>ROUND(I194*H194,2)</f>
        <v>0</v>
      </c>
      <c r="K194" s="158"/>
      <c r="L194" s="159"/>
      <c r="M194" s="160" t="s">
        <v>1</v>
      </c>
      <c r="N194" s="161" t="s">
        <v>42</v>
      </c>
      <c r="P194" s="134">
        <f>O194*H194</f>
        <v>0</v>
      </c>
      <c r="Q194" s="134">
        <v>8.9999999999999998E-4</v>
      </c>
      <c r="R194" s="134">
        <f>Q194*H194</f>
        <v>1.5545699999999999E-2</v>
      </c>
      <c r="S194" s="134">
        <v>0</v>
      </c>
      <c r="T194" s="135">
        <f>S194*H194</f>
        <v>0</v>
      </c>
      <c r="AR194" s="136" t="s">
        <v>280</v>
      </c>
      <c r="AT194" s="136" t="s">
        <v>277</v>
      </c>
      <c r="AU194" s="136" t="s">
        <v>85</v>
      </c>
      <c r="AY194" s="13" t="s">
        <v>222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13" t="s">
        <v>85</v>
      </c>
      <c r="BK194" s="137">
        <f>ROUND(I194*H194,2)</f>
        <v>0</v>
      </c>
      <c r="BL194" s="13" t="s">
        <v>266</v>
      </c>
      <c r="BM194" s="136" t="s">
        <v>1076</v>
      </c>
    </row>
    <row r="195" spans="2:65" s="1" customFormat="1" x14ac:dyDescent="0.2">
      <c r="B195" s="28"/>
      <c r="D195" s="138" t="s">
        <v>229</v>
      </c>
      <c r="F195" s="139" t="s">
        <v>435</v>
      </c>
      <c r="I195" s="140"/>
      <c r="L195" s="28"/>
      <c r="M195" s="141"/>
      <c r="T195" s="52"/>
      <c r="AT195" s="13" t="s">
        <v>229</v>
      </c>
      <c r="AU195" s="13" t="s">
        <v>85</v>
      </c>
    </row>
    <row r="196" spans="2:65" s="11" customFormat="1" x14ac:dyDescent="0.2">
      <c r="B196" s="144"/>
      <c r="D196" s="138" t="s">
        <v>252</v>
      </c>
      <c r="F196" s="145" t="s">
        <v>809</v>
      </c>
      <c r="H196" s="146">
        <v>17.273</v>
      </c>
      <c r="I196" s="147"/>
      <c r="L196" s="144"/>
      <c r="M196" s="148"/>
      <c r="T196" s="149"/>
      <c r="AT196" s="150" t="s">
        <v>252</v>
      </c>
      <c r="AU196" s="150" t="s">
        <v>85</v>
      </c>
      <c r="AV196" s="11" t="s">
        <v>87</v>
      </c>
      <c r="AW196" s="11" t="s">
        <v>3</v>
      </c>
      <c r="AX196" s="11" t="s">
        <v>85</v>
      </c>
      <c r="AY196" s="150" t="s">
        <v>222</v>
      </c>
    </row>
    <row r="197" spans="2:65" s="1" customFormat="1" ht="24.2" customHeight="1" x14ac:dyDescent="0.2">
      <c r="B197" s="123"/>
      <c r="C197" s="124" t="s">
        <v>365</v>
      </c>
      <c r="D197" s="124" t="s">
        <v>223</v>
      </c>
      <c r="E197" s="125" t="s">
        <v>439</v>
      </c>
      <c r="F197" s="126" t="s">
        <v>440</v>
      </c>
      <c r="G197" s="127" t="s">
        <v>226</v>
      </c>
      <c r="H197" s="128">
        <v>65.44</v>
      </c>
      <c r="I197" s="129"/>
      <c r="J197" s="130">
        <f>ROUND(I197*H197,2)</f>
        <v>0</v>
      </c>
      <c r="K197" s="131"/>
      <c r="L197" s="28"/>
      <c r="M197" s="132" t="s">
        <v>1</v>
      </c>
      <c r="N197" s="133" t="s">
        <v>42</v>
      </c>
      <c r="P197" s="134">
        <f>O197*H197</f>
        <v>0</v>
      </c>
      <c r="Q197" s="134">
        <v>2.0000000000000001E-4</v>
      </c>
      <c r="R197" s="134">
        <f>Q197*H197</f>
        <v>1.3088000000000001E-2</v>
      </c>
      <c r="S197" s="134">
        <v>0</v>
      </c>
      <c r="T197" s="135">
        <f>S197*H197</f>
        <v>0</v>
      </c>
      <c r="AR197" s="136" t="s">
        <v>266</v>
      </c>
      <c r="AT197" s="136" t="s">
        <v>223</v>
      </c>
      <c r="AU197" s="136" t="s">
        <v>85</v>
      </c>
      <c r="AY197" s="13" t="s">
        <v>222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13" t="s">
        <v>85</v>
      </c>
      <c r="BK197" s="137">
        <f>ROUND(I197*H197,2)</f>
        <v>0</v>
      </c>
      <c r="BL197" s="13" t="s">
        <v>266</v>
      </c>
      <c r="BM197" s="136" t="s">
        <v>810</v>
      </c>
    </row>
    <row r="198" spans="2:65" s="1" customFormat="1" ht="19.5" x14ac:dyDescent="0.2">
      <c r="B198" s="28"/>
      <c r="D198" s="138" t="s">
        <v>229</v>
      </c>
      <c r="F198" s="139" t="s">
        <v>442</v>
      </c>
      <c r="I198" s="140"/>
      <c r="L198" s="28"/>
      <c r="M198" s="141"/>
      <c r="T198" s="52"/>
      <c r="AT198" s="13" t="s">
        <v>229</v>
      </c>
      <c r="AU198" s="13" t="s">
        <v>85</v>
      </c>
    </row>
    <row r="199" spans="2:65" s="1" customFormat="1" x14ac:dyDescent="0.2">
      <c r="B199" s="28"/>
      <c r="D199" s="142" t="s">
        <v>231</v>
      </c>
      <c r="F199" s="143" t="s">
        <v>534</v>
      </c>
      <c r="I199" s="140"/>
      <c r="L199" s="28"/>
      <c r="M199" s="141"/>
      <c r="T199" s="52"/>
      <c r="AT199" s="13" t="s">
        <v>231</v>
      </c>
      <c r="AU199" s="13" t="s">
        <v>85</v>
      </c>
    </row>
    <row r="200" spans="2:65" s="1" customFormat="1" ht="33" customHeight="1" x14ac:dyDescent="0.2">
      <c r="B200" s="123"/>
      <c r="C200" s="124" t="s">
        <v>371</v>
      </c>
      <c r="D200" s="124" t="s">
        <v>223</v>
      </c>
      <c r="E200" s="125" t="s">
        <v>445</v>
      </c>
      <c r="F200" s="126" t="s">
        <v>446</v>
      </c>
      <c r="G200" s="127" t="s">
        <v>226</v>
      </c>
      <c r="H200" s="128">
        <v>65.44</v>
      </c>
      <c r="I200" s="129"/>
      <c r="J200" s="130">
        <f>ROUND(I200*H200,2)</f>
        <v>0</v>
      </c>
      <c r="K200" s="131"/>
      <c r="L200" s="28"/>
      <c r="M200" s="132" t="s">
        <v>1</v>
      </c>
      <c r="N200" s="133" t="s">
        <v>42</v>
      </c>
      <c r="P200" s="134">
        <f>O200*H200</f>
        <v>0</v>
      </c>
      <c r="Q200" s="134">
        <v>2.5999999999999998E-4</v>
      </c>
      <c r="R200" s="134">
        <f>Q200*H200</f>
        <v>1.7014399999999999E-2</v>
      </c>
      <c r="S200" s="134">
        <v>0</v>
      </c>
      <c r="T200" s="135">
        <f>S200*H200</f>
        <v>0</v>
      </c>
      <c r="AR200" s="136" t="s">
        <v>266</v>
      </c>
      <c r="AT200" s="136" t="s">
        <v>223</v>
      </c>
      <c r="AU200" s="136" t="s">
        <v>85</v>
      </c>
      <c r="AY200" s="13" t="s">
        <v>222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13" t="s">
        <v>85</v>
      </c>
      <c r="BK200" s="137">
        <f>ROUND(I200*H200,2)</f>
        <v>0</v>
      </c>
      <c r="BL200" s="13" t="s">
        <v>266</v>
      </c>
      <c r="BM200" s="136" t="s">
        <v>811</v>
      </c>
    </row>
    <row r="201" spans="2:65" s="1" customFormat="1" ht="29.25" x14ac:dyDescent="0.2">
      <c r="B201" s="28"/>
      <c r="D201" s="138" t="s">
        <v>229</v>
      </c>
      <c r="F201" s="139" t="s">
        <v>448</v>
      </c>
      <c r="I201" s="140"/>
      <c r="L201" s="28"/>
      <c r="M201" s="141"/>
      <c r="T201" s="52"/>
      <c r="AT201" s="13" t="s">
        <v>229</v>
      </c>
      <c r="AU201" s="13" t="s">
        <v>85</v>
      </c>
    </row>
    <row r="202" spans="2:65" s="1" customFormat="1" x14ac:dyDescent="0.2">
      <c r="B202" s="28"/>
      <c r="D202" s="142" t="s">
        <v>231</v>
      </c>
      <c r="F202" s="143" t="s">
        <v>536</v>
      </c>
      <c r="I202" s="140"/>
      <c r="L202" s="28"/>
      <c r="M202" s="163"/>
      <c r="N202" s="164"/>
      <c r="O202" s="164"/>
      <c r="P202" s="164"/>
      <c r="Q202" s="164"/>
      <c r="R202" s="164"/>
      <c r="S202" s="164"/>
      <c r="T202" s="165"/>
      <c r="AT202" s="13" t="s">
        <v>231</v>
      </c>
      <c r="AU202" s="13" t="s">
        <v>85</v>
      </c>
    </row>
    <row r="203" spans="2:65" s="1" customFormat="1" ht="6.95" customHeight="1" x14ac:dyDescent="0.2">
      <c r="B203" s="40"/>
      <c r="C203" s="41"/>
      <c r="D203" s="41"/>
      <c r="E203" s="41"/>
      <c r="F203" s="41"/>
      <c r="G203" s="41"/>
      <c r="H203" s="41"/>
      <c r="I203" s="41"/>
      <c r="J203" s="41"/>
      <c r="K203" s="41"/>
      <c r="L203" s="28"/>
    </row>
  </sheetData>
  <autoFilter ref="C120:K202" xr:uid="{00000000-0009-0000-0000-00001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1700-000000000000}"/>
    <hyperlink ref="F129" r:id="rId2" xr:uid="{00000000-0004-0000-1700-000001000000}"/>
    <hyperlink ref="F132" r:id="rId3" xr:uid="{00000000-0004-0000-1700-000002000000}"/>
    <hyperlink ref="F135" r:id="rId4" xr:uid="{00000000-0004-0000-1700-000003000000}"/>
    <hyperlink ref="F139" r:id="rId5" xr:uid="{00000000-0004-0000-1700-000004000000}"/>
    <hyperlink ref="F143" r:id="rId6" xr:uid="{00000000-0004-0000-1700-000005000000}"/>
    <hyperlink ref="F147" r:id="rId7" xr:uid="{00000000-0004-0000-1700-000006000000}"/>
    <hyperlink ref="F150" r:id="rId8" xr:uid="{00000000-0004-0000-1700-000007000000}"/>
    <hyperlink ref="F153" r:id="rId9" xr:uid="{00000000-0004-0000-1700-000008000000}"/>
    <hyperlink ref="F156" r:id="rId10" xr:uid="{00000000-0004-0000-1700-000009000000}"/>
    <hyperlink ref="F159" r:id="rId11" xr:uid="{00000000-0004-0000-1700-00000A000000}"/>
    <hyperlink ref="F165" r:id="rId12" xr:uid="{00000000-0004-0000-1700-00000B000000}"/>
    <hyperlink ref="F168" r:id="rId13" xr:uid="{00000000-0004-0000-1700-00000C000000}"/>
    <hyperlink ref="F171" r:id="rId14" xr:uid="{00000000-0004-0000-1700-00000D000000}"/>
    <hyperlink ref="F177" r:id="rId15" xr:uid="{00000000-0004-0000-1700-00000E000000}"/>
    <hyperlink ref="F183" r:id="rId16" xr:uid="{00000000-0004-0000-1700-00000F000000}"/>
    <hyperlink ref="F187" r:id="rId17" xr:uid="{00000000-0004-0000-1700-000010000000}"/>
    <hyperlink ref="F190" r:id="rId18" xr:uid="{00000000-0004-0000-1700-000011000000}"/>
    <hyperlink ref="F193" r:id="rId19" xr:uid="{00000000-0004-0000-1700-000012000000}"/>
    <hyperlink ref="F199" r:id="rId20" xr:uid="{00000000-0004-0000-1700-000013000000}"/>
    <hyperlink ref="F202" r:id="rId21" xr:uid="{00000000-0004-0000-17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BM235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156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1077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ROUND((SUM(BE122:BE234)),  2)</f>
        <v>0</v>
      </c>
      <c r="I33" s="88">
        <v>0.21</v>
      </c>
      <c r="J33" s="87">
        <f>ROUND(((SUM(BE122:BE234))*I33),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ROUND((SUM(BF122:BF234)),  2)</f>
        <v>0</v>
      </c>
      <c r="I34" s="88">
        <v>0.12</v>
      </c>
      <c r="J34" s="87">
        <f>ROUND(((SUM(BF122:BF234))*I34),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ROUND((SUM(BG122:BG234)),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ROUND((SUM(BH122:BH234)),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ROUND((SUM(BI122:BI234)),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311 - Místnost č.311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J127</f>
        <v>0</v>
      </c>
      <c r="L98" s="100"/>
    </row>
    <row r="99" spans="2:12" s="8" customFormat="1" ht="24.95" customHeight="1" x14ac:dyDescent="0.2">
      <c r="B99" s="100"/>
      <c r="D99" s="101" t="s">
        <v>203</v>
      </c>
      <c r="E99" s="102"/>
      <c r="F99" s="102"/>
      <c r="G99" s="102"/>
      <c r="H99" s="102"/>
      <c r="I99" s="102"/>
      <c r="J99" s="103">
        <f>J141</f>
        <v>0</v>
      </c>
      <c r="L99" s="100"/>
    </row>
    <row r="100" spans="2:12" s="8" customFormat="1" ht="24.95" customHeight="1" x14ac:dyDescent="0.2">
      <c r="B100" s="100"/>
      <c r="D100" s="101" t="s">
        <v>204</v>
      </c>
      <c r="E100" s="102"/>
      <c r="F100" s="102"/>
      <c r="G100" s="102"/>
      <c r="H100" s="102"/>
      <c r="I100" s="102"/>
      <c r="J100" s="103">
        <f>J165</f>
        <v>0</v>
      </c>
      <c r="L100" s="100"/>
    </row>
    <row r="101" spans="2:12" s="8" customFormat="1" ht="24.95" customHeight="1" x14ac:dyDescent="0.2">
      <c r="B101" s="100"/>
      <c r="D101" s="101" t="s">
        <v>205</v>
      </c>
      <c r="E101" s="102"/>
      <c r="F101" s="102"/>
      <c r="G101" s="102"/>
      <c r="H101" s="102"/>
      <c r="I101" s="102"/>
      <c r="J101" s="103">
        <f>J205</f>
        <v>0</v>
      </c>
      <c r="L101" s="100"/>
    </row>
    <row r="102" spans="2:12" s="8" customFormat="1" ht="24.95" customHeight="1" x14ac:dyDescent="0.2">
      <c r="B102" s="100"/>
      <c r="D102" s="101" t="s">
        <v>206</v>
      </c>
      <c r="E102" s="102"/>
      <c r="F102" s="102"/>
      <c r="G102" s="102"/>
      <c r="H102" s="102"/>
      <c r="I102" s="102"/>
      <c r="J102" s="103">
        <f>J216</f>
        <v>0</v>
      </c>
      <c r="L102" s="100"/>
    </row>
    <row r="103" spans="2:12" s="1" customFormat="1" ht="21.75" customHeight="1" x14ac:dyDescent="0.2">
      <c r="B103" s="28"/>
      <c r="L103" s="28"/>
    </row>
    <row r="104" spans="2:12" s="1" customFormat="1" ht="6.95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 x14ac:dyDescent="0.2">
      <c r="B109" s="28"/>
      <c r="C109" s="17" t="s">
        <v>207</v>
      </c>
      <c r="L109" s="28"/>
    </row>
    <row r="110" spans="2:12" s="1" customFormat="1" ht="6.95" customHeight="1" x14ac:dyDescent="0.2">
      <c r="B110" s="28"/>
      <c r="L110" s="28"/>
    </row>
    <row r="111" spans="2:12" s="1" customFormat="1" ht="12" customHeight="1" x14ac:dyDescent="0.2">
      <c r="B111" s="28"/>
      <c r="C111" s="23" t="s">
        <v>16</v>
      </c>
      <c r="L111" s="28"/>
    </row>
    <row r="112" spans="2:12" s="1" customFormat="1" ht="26.25" customHeight="1" x14ac:dyDescent="0.2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 x14ac:dyDescent="0.2">
      <c r="B113" s="28"/>
      <c r="C113" s="23" t="s">
        <v>194</v>
      </c>
      <c r="L113" s="28"/>
    </row>
    <row r="114" spans="2:65" s="1" customFormat="1" ht="16.5" customHeight="1" x14ac:dyDescent="0.2">
      <c r="B114" s="28"/>
      <c r="E114" s="170" t="str">
        <f>E9</f>
        <v>311 - Místnost č.311</v>
      </c>
      <c r="F114" s="205"/>
      <c r="G114" s="205"/>
      <c r="H114" s="205"/>
      <c r="L114" s="28"/>
    </row>
    <row r="115" spans="2:65" s="1" customFormat="1" ht="6.95" customHeight="1" x14ac:dyDescent="0.2">
      <c r="B115" s="28"/>
      <c r="L115" s="28"/>
    </row>
    <row r="116" spans="2:65" s="1" customFormat="1" ht="12" customHeight="1" x14ac:dyDescent="0.2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 x14ac:dyDescent="0.2">
      <c r="B117" s="28"/>
      <c r="L117" s="28"/>
    </row>
    <row r="118" spans="2:65" s="1" customFormat="1" ht="15.2" customHeight="1" x14ac:dyDescent="0.2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 x14ac:dyDescent="0.2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 x14ac:dyDescent="0.2">
      <c r="B120" s="28"/>
      <c r="L120" s="28"/>
    </row>
    <row r="121" spans="2:65" s="9" customFormat="1" ht="29.25" customHeight="1" x14ac:dyDescent="0.2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 x14ac:dyDescent="0.25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P123+P127+P141+P165+P205+P216</f>
        <v>0</v>
      </c>
      <c r="Q122" s="49"/>
      <c r="R122" s="110">
        <f>R123+R127+R141+R165+R205+R216</f>
        <v>0.12374437999999999</v>
      </c>
      <c r="S122" s="49"/>
      <c r="T122" s="111">
        <f>T123+T127+T141+T165+T205+T216</f>
        <v>5.0986400000000001E-2</v>
      </c>
      <c r="AT122" s="13" t="s">
        <v>76</v>
      </c>
      <c r="AU122" s="13" t="s">
        <v>200</v>
      </c>
      <c r="BK122" s="112">
        <f>BK123+BK127+BK141+BK165+BK205+BK216</f>
        <v>0</v>
      </c>
    </row>
    <row r="123" spans="2:65" s="10" customFormat="1" ht="25.9" customHeight="1" x14ac:dyDescent="0.2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SUM(P124:P126)</f>
        <v>0</v>
      </c>
      <c r="R123" s="119">
        <f>SUM(R124:R126)</f>
        <v>1.772E-4</v>
      </c>
      <c r="T123" s="120">
        <f>SUM(T124:T126)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SUM(BK124:BK126)</f>
        <v>0</v>
      </c>
    </row>
    <row r="124" spans="2:65" s="1" customFormat="1" ht="24.2" customHeight="1" x14ac:dyDescent="0.2">
      <c r="B124" s="123"/>
      <c r="C124" s="124" t="s">
        <v>85</v>
      </c>
      <c r="D124" s="124" t="s">
        <v>223</v>
      </c>
      <c r="E124" s="125" t="s">
        <v>224</v>
      </c>
      <c r="F124" s="126" t="s">
        <v>225</v>
      </c>
      <c r="G124" s="127" t="s">
        <v>226</v>
      </c>
      <c r="H124" s="128">
        <v>4.43</v>
      </c>
      <c r="I124" s="129"/>
      <c r="J124" s="130">
        <f>ROUND(I124*H124,2)</f>
        <v>0</v>
      </c>
      <c r="K124" s="131"/>
      <c r="L124" s="28"/>
      <c r="M124" s="132" t="s">
        <v>1</v>
      </c>
      <c r="N124" s="133" t="s">
        <v>42</v>
      </c>
      <c r="P124" s="134">
        <f>O124*H124</f>
        <v>0</v>
      </c>
      <c r="Q124" s="134">
        <v>4.0000000000000003E-5</v>
      </c>
      <c r="R124" s="134">
        <f>Q124*H124</f>
        <v>1.772E-4</v>
      </c>
      <c r="S124" s="134">
        <v>0</v>
      </c>
      <c r="T124" s="135">
        <f>S124*H124</f>
        <v>0</v>
      </c>
      <c r="AR124" s="136" t="s">
        <v>227</v>
      </c>
      <c r="AT124" s="136" t="s">
        <v>223</v>
      </c>
      <c r="AU124" s="136" t="s">
        <v>85</v>
      </c>
      <c r="AY124" s="13" t="s">
        <v>222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3" t="s">
        <v>85</v>
      </c>
      <c r="BK124" s="137">
        <f>ROUND(I124*H124,2)</f>
        <v>0</v>
      </c>
      <c r="BL124" s="13" t="s">
        <v>227</v>
      </c>
      <c r="BM124" s="136" t="s">
        <v>1078</v>
      </c>
    </row>
    <row r="125" spans="2:65" s="1" customFormat="1" ht="19.5" x14ac:dyDescent="0.2">
      <c r="B125" s="28"/>
      <c r="D125" s="138" t="s">
        <v>229</v>
      </c>
      <c r="F125" s="139" t="s">
        <v>230</v>
      </c>
      <c r="I125" s="140"/>
      <c r="L125" s="28"/>
      <c r="M125" s="141"/>
      <c r="T125" s="52"/>
      <c r="AT125" s="13" t="s">
        <v>229</v>
      </c>
      <c r="AU125" s="13" t="s">
        <v>85</v>
      </c>
    </row>
    <row r="126" spans="2:65" s="1" customFormat="1" x14ac:dyDescent="0.2">
      <c r="B126" s="28"/>
      <c r="D126" s="142" t="s">
        <v>231</v>
      </c>
      <c r="F126" s="143" t="s">
        <v>232</v>
      </c>
      <c r="I126" s="140"/>
      <c r="L126" s="28"/>
      <c r="M126" s="141"/>
      <c r="T126" s="52"/>
      <c r="AT126" s="13" t="s">
        <v>231</v>
      </c>
      <c r="AU126" s="13" t="s">
        <v>85</v>
      </c>
    </row>
    <row r="127" spans="2:65" s="10" customFormat="1" ht="25.9" customHeight="1" x14ac:dyDescent="0.2">
      <c r="B127" s="113"/>
      <c r="D127" s="114" t="s">
        <v>76</v>
      </c>
      <c r="E127" s="115" t="s">
        <v>233</v>
      </c>
      <c r="F127" s="115" t="s">
        <v>234</v>
      </c>
      <c r="I127" s="116"/>
      <c r="J127" s="117">
        <f>BK127</f>
        <v>0</v>
      </c>
      <c r="L127" s="113"/>
      <c r="M127" s="118"/>
      <c r="P127" s="119">
        <f>SUM(P128:P140)</f>
        <v>0</v>
      </c>
      <c r="R127" s="119">
        <f>SUM(R128:R140)</f>
        <v>0</v>
      </c>
      <c r="T127" s="120">
        <f>SUM(T128:T140)</f>
        <v>0</v>
      </c>
      <c r="AR127" s="114" t="s">
        <v>85</v>
      </c>
      <c r="AT127" s="121" t="s">
        <v>76</v>
      </c>
      <c r="AU127" s="121" t="s">
        <v>77</v>
      </c>
      <c r="AY127" s="114" t="s">
        <v>222</v>
      </c>
      <c r="BK127" s="122">
        <f>SUM(BK128:BK140)</f>
        <v>0</v>
      </c>
    </row>
    <row r="128" spans="2:65" s="1" customFormat="1" ht="24.2" customHeight="1" x14ac:dyDescent="0.2">
      <c r="B128" s="123"/>
      <c r="C128" s="124" t="s">
        <v>87</v>
      </c>
      <c r="D128" s="124" t="s">
        <v>223</v>
      </c>
      <c r="E128" s="125" t="s">
        <v>235</v>
      </c>
      <c r="F128" s="126" t="s">
        <v>236</v>
      </c>
      <c r="G128" s="127" t="s">
        <v>237</v>
      </c>
      <c r="H128" s="128">
        <v>5.0999999999999997E-2</v>
      </c>
      <c r="I128" s="129"/>
      <c r="J128" s="130">
        <f>ROUND(I128*H128,2)</f>
        <v>0</v>
      </c>
      <c r="K128" s="131"/>
      <c r="L128" s="28"/>
      <c r="M128" s="132" t="s">
        <v>1</v>
      </c>
      <c r="N128" s="133" t="s">
        <v>42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227</v>
      </c>
      <c r="AT128" s="136" t="s">
        <v>223</v>
      </c>
      <c r="AU128" s="136" t="s">
        <v>85</v>
      </c>
      <c r="AY128" s="13" t="s">
        <v>222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85</v>
      </c>
      <c r="BK128" s="137">
        <f>ROUND(I128*H128,2)</f>
        <v>0</v>
      </c>
      <c r="BL128" s="13" t="s">
        <v>227</v>
      </c>
      <c r="BM128" s="136" t="s">
        <v>814</v>
      </c>
    </row>
    <row r="129" spans="2:65" s="1" customFormat="1" ht="19.5" x14ac:dyDescent="0.2">
      <c r="B129" s="28"/>
      <c r="D129" s="138" t="s">
        <v>229</v>
      </c>
      <c r="F129" s="139" t="s">
        <v>239</v>
      </c>
      <c r="I129" s="140"/>
      <c r="L129" s="28"/>
      <c r="M129" s="141"/>
      <c r="T129" s="52"/>
      <c r="AT129" s="13" t="s">
        <v>229</v>
      </c>
      <c r="AU129" s="13" t="s">
        <v>85</v>
      </c>
    </row>
    <row r="130" spans="2:65" s="1" customFormat="1" x14ac:dyDescent="0.2">
      <c r="B130" s="28"/>
      <c r="D130" s="142" t="s">
        <v>231</v>
      </c>
      <c r="F130" s="143" t="s">
        <v>460</v>
      </c>
      <c r="I130" s="140"/>
      <c r="L130" s="28"/>
      <c r="M130" s="141"/>
      <c r="T130" s="52"/>
      <c r="AT130" s="13" t="s">
        <v>231</v>
      </c>
      <c r="AU130" s="13" t="s">
        <v>85</v>
      </c>
    </row>
    <row r="131" spans="2:65" s="1" customFormat="1" ht="24.2" customHeight="1" x14ac:dyDescent="0.2">
      <c r="B131" s="123"/>
      <c r="C131" s="124" t="s">
        <v>241</v>
      </c>
      <c r="D131" s="124" t="s">
        <v>223</v>
      </c>
      <c r="E131" s="125" t="s">
        <v>242</v>
      </c>
      <c r="F131" s="126" t="s">
        <v>243</v>
      </c>
      <c r="G131" s="127" t="s">
        <v>237</v>
      </c>
      <c r="H131" s="128">
        <v>5.0999999999999997E-2</v>
      </c>
      <c r="I131" s="129"/>
      <c r="J131" s="130">
        <f>ROUND(I131*H131,2)</f>
        <v>0</v>
      </c>
      <c r="K131" s="131"/>
      <c r="L131" s="28"/>
      <c r="M131" s="132" t="s">
        <v>1</v>
      </c>
      <c r="N131" s="133" t="s">
        <v>42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227</v>
      </c>
      <c r="AT131" s="136" t="s">
        <v>223</v>
      </c>
      <c r="AU131" s="136" t="s">
        <v>85</v>
      </c>
      <c r="AY131" s="13" t="s">
        <v>222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85</v>
      </c>
      <c r="BK131" s="137">
        <f>ROUND(I131*H131,2)</f>
        <v>0</v>
      </c>
      <c r="BL131" s="13" t="s">
        <v>227</v>
      </c>
      <c r="BM131" s="136" t="s">
        <v>815</v>
      </c>
    </row>
    <row r="132" spans="2:65" s="1" customFormat="1" ht="19.5" x14ac:dyDescent="0.2">
      <c r="B132" s="28"/>
      <c r="D132" s="138" t="s">
        <v>229</v>
      </c>
      <c r="F132" s="139" t="s">
        <v>245</v>
      </c>
      <c r="I132" s="140"/>
      <c r="L132" s="28"/>
      <c r="M132" s="141"/>
      <c r="T132" s="52"/>
      <c r="AT132" s="13" t="s">
        <v>229</v>
      </c>
      <c r="AU132" s="13" t="s">
        <v>85</v>
      </c>
    </row>
    <row r="133" spans="2:65" s="1" customFormat="1" x14ac:dyDescent="0.2">
      <c r="B133" s="28"/>
      <c r="D133" s="142" t="s">
        <v>231</v>
      </c>
      <c r="F133" s="143" t="s">
        <v>462</v>
      </c>
      <c r="I133" s="140"/>
      <c r="L133" s="28"/>
      <c r="M133" s="141"/>
      <c r="T133" s="52"/>
      <c r="AT133" s="13" t="s">
        <v>231</v>
      </c>
      <c r="AU133" s="13" t="s">
        <v>85</v>
      </c>
    </row>
    <row r="134" spans="2:65" s="1" customFormat="1" ht="24.2" customHeight="1" x14ac:dyDescent="0.2">
      <c r="B134" s="123"/>
      <c r="C134" s="124" t="s">
        <v>227</v>
      </c>
      <c r="D134" s="124" t="s">
        <v>223</v>
      </c>
      <c r="E134" s="125" t="s">
        <v>247</v>
      </c>
      <c r="F134" s="126" t="s">
        <v>248</v>
      </c>
      <c r="G134" s="127" t="s">
        <v>237</v>
      </c>
      <c r="H134" s="128">
        <v>0.71399999999999997</v>
      </c>
      <c r="I134" s="129"/>
      <c r="J134" s="130">
        <f>ROUND(I134*H134,2)</f>
        <v>0</v>
      </c>
      <c r="K134" s="131"/>
      <c r="L134" s="28"/>
      <c r="M134" s="132" t="s">
        <v>1</v>
      </c>
      <c r="N134" s="133" t="s">
        <v>42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227</v>
      </c>
      <c r="AT134" s="136" t="s">
        <v>223</v>
      </c>
      <c r="AU134" s="136" t="s">
        <v>85</v>
      </c>
      <c r="AY134" s="13" t="s">
        <v>222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85</v>
      </c>
      <c r="BK134" s="137">
        <f>ROUND(I134*H134,2)</f>
        <v>0</v>
      </c>
      <c r="BL134" s="13" t="s">
        <v>227</v>
      </c>
      <c r="BM134" s="136" t="s">
        <v>816</v>
      </c>
    </row>
    <row r="135" spans="2:65" s="1" customFormat="1" ht="29.25" x14ac:dyDescent="0.2">
      <c r="B135" s="28"/>
      <c r="D135" s="138" t="s">
        <v>229</v>
      </c>
      <c r="F135" s="139" t="s">
        <v>250</v>
      </c>
      <c r="I135" s="140"/>
      <c r="L135" s="28"/>
      <c r="M135" s="141"/>
      <c r="T135" s="52"/>
      <c r="AT135" s="13" t="s">
        <v>229</v>
      </c>
      <c r="AU135" s="13" t="s">
        <v>85</v>
      </c>
    </row>
    <row r="136" spans="2:65" s="1" customFormat="1" x14ac:dyDescent="0.2">
      <c r="B136" s="28"/>
      <c r="D136" s="142" t="s">
        <v>231</v>
      </c>
      <c r="F136" s="143" t="s">
        <v>464</v>
      </c>
      <c r="I136" s="140"/>
      <c r="L136" s="28"/>
      <c r="M136" s="141"/>
      <c r="T136" s="52"/>
      <c r="AT136" s="13" t="s">
        <v>231</v>
      </c>
      <c r="AU136" s="13" t="s">
        <v>85</v>
      </c>
    </row>
    <row r="137" spans="2:65" s="11" customFormat="1" x14ac:dyDescent="0.2">
      <c r="B137" s="144"/>
      <c r="D137" s="138" t="s">
        <v>252</v>
      </c>
      <c r="F137" s="145" t="s">
        <v>587</v>
      </c>
      <c r="H137" s="146">
        <v>0.71399999999999997</v>
      </c>
      <c r="I137" s="147"/>
      <c r="L137" s="144"/>
      <c r="M137" s="148"/>
      <c r="T137" s="149"/>
      <c r="AT137" s="150" t="s">
        <v>252</v>
      </c>
      <c r="AU137" s="150" t="s">
        <v>85</v>
      </c>
      <c r="AV137" s="11" t="s">
        <v>87</v>
      </c>
      <c r="AW137" s="11" t="s">
        <v>3</v>
      </c>
      <c r="AX137" s="11" t="s">
        <v>85</v>
      </c>
      <c r="AY137" s="150" t="s">
        <v>222</v>
      </c>
    </row>
    <row r="138" spans="2:65" s="1" customFormat="1" ht="37.9" customHeight="1" x14ac:dyDescent="0.2">
      <c r="B138" s="123"/>
      <c r="C138" s="124" t="s">
        <v>254</v>
      </c>
      <c r="D138" s="124" t="s">
        <v>223</v>
      </c>
      <c r="E138" s="125" t="s">
        <v>255</v>
      </c>
      <c r="F138" s="126" t="s">
        <v>256</v>
      </c>
      <c r="G138" s="127" t="s">
        <v>237</v>
      </c>
      <c r="H138" s="128">
        <v>5.0999999999999997E-2</v>
      </c>
      <c r="I138" s="129"/>
      <c r="J138" s="130">
        <f>ROUND(I138*H138,2)</f>
        <v>0</v>
      </c>
      <c r="K138" s="131"/>
      <c r="L138" s="28"/>
      <c r="M138" s="132" t="s">
        <v>1</v>
      </c>
      <c r="N138" s="133" t="s">
        <v>42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227</v>
      </c>
      <c r="AT138" s="136" t="s">
        <v>223</v>
      </c>
      <c r="AU138" s="136" t="s">
        <v>85</v>
      </c>
      <c r="AY138" s="13" t="s">
        <v>222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85</v>
      </c>
      <c r="BK138" s="137">
        <f>ROUND(I138*H138,2)</f>
        <v>0</v>
      </c>
      <c r="BL138" s="13" t="s">
        <v>227</v>
      </c>
      <c r="BM138" s="136" t="s">
        <v>817</v>
      </c>
    </row>
    <row r="139" spans="2:65" s="1" customFormat="1" ht="29.25" x14ac:dyDescent="0.2">
      <c r="B139" s="28"/>
      <c r="D139" s="138" t="s">
        <v>229</v>
      </c>
      <c r="F139" s="139" t="s">
        <v>258</v>
      </c>
      <c r="I139" s="140"/>
      <c r="L139" s="28"/>
      <c r="M139" s="141"/>
      <c r="T139" s="52"/>
      <c r="AT139" s="13" t="s">
        <v>229</v>
      </c>
      <c r="AU139" s="13" t="s">
        <v>85</v>
      </c>
    </row>
    <row r="140" spans="2:65" s="1" customFormat="1" x14ac:dyDescent="0.2">
      <c r="B140" s="28"/>
      <c r="D140" s="142" t="s">
        <v>231</v>
      </c>
      <c r="F140" s="143" t="s">
        <v>467</v>
      </c>
      <c r="I140" s="140"/>
      <c r="L140" s="28"/>
      <c r="M140" s="141"/>
      <c r="T140" s="52"/>
      <c r="AT140" s="13" t="s">
        <v>231</v>
      </c>
      <c r="AU140" s="13" t="s">
        <v>85</v>
      </c>
    </row>
    <row r="141" spans="2:65" s="10" customFormat="1" ht="25.9" customHeight="1" x14ac:dyDescent="0.2">
      <c r="B141" s="113"/>
      <c r="D141" s="114" t="s">
        <v>76</v>
      </c>
      <c r="E141" s="115" t="s">
        <v>260</v>
      </c>
      <c r="F141" s="115" t="s">
        <v>261</v>
      </c>
      <c r="I141" s="116"/>
      <c r="J141" s="117">
        <f>BK141</f>
        <v>0</v>
      </c>
      <c r="L141" s="113"/>
      <c r="M141" s="118"/>
      <c r="P141" s="119">
        <f>SUM(P142:P164)</f>
        <v>0</v>
      </c>
      <c r="R141" s="119">
        <f>SUM(R142:R164)</f>
        <v>2.3000000000000003E-2</v>
      </c>
      <c r="T141" s="120">
        <f>SUM(T142:T164)</f>
        <v>2.5000000000000001E-2</v>
      </c>
      <c r="AR141" s="114" t="s">
        <v>87</v>
      </c>
      <c r="AT141" s="121" t="s">
        <v>76</v>
      </c>
      <c r="AU141" s="121" t="s">
        <v>77</v>
      </c>
      <c r="AY141" s="114" t="s">
        <v>222</v>
      </c>
      <c r="BK141" s="122">
        <f>SUM(BK142:BK164)</f>
        <v>0</v>
      </c>
    </row>
    <row r="142" spans="2:65" s="1" customFormat="1" ht="16.5" customHeight="1" x14ac:dyDescent="0.2">
      <c r="B142" s="123"/>
      <c r="C142" s="124" t="s">
        <v>262</v>
      </c>
      <c r="D142" s="124" t="s">
        <v>223</v>
      </c>
      <c r="E142" s="125" t="s">
        <v>263</v>
      </c>
      <c r="F142" s="126" t="s">
        <v>264</v>
      </c>
      <c r="G142" s="127" t="s">
        <v>265</v>
      </c>
      <c r="H142" s="128">
        <v>1</v>
      </c>
      <c r="I142" s="129"/>
      <c r="J142" s="130">
        <f>ROUND(I142*H142,2)</f>
        <v>0</v>
      </c>
      <c r="K142" s="131"/>
      <c r="L142" s="28"/>
      <c r="M142" s="132" t="s">
        <v>1</v>
      </c>
      <c r="N142" s="133" t="s">
        <v>42</v>
      </c>
      <c r="P142" s="134">
        <f>O142*H142</f>
        <v>0</v>
      </c>
      <c r="Q142" s="134">
        <v>0</v>
      </c>
      <c r="R142" s="134">
        <f>Q142*H142</f>
        <v>0</v>
      </c>
      <c r="S142" s="134">
        <v>1E-3</v>
      </c>
      <c r="T142" s="135">
        <f>S142*H142</f>
        <v>1E-3</v>
      </c>
      <c r="AR142" s="136" t="s">
        <v>266</v>
      </c>
      <c r="AT142" s="136" t="s">
        <v>223</v>
      </c>
      <c r="AU142" s="136" t="s">
        <v>85</v>
      </c>
      <c r="AY142" s="13" t="s">
        <v>222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3" t="s">
        <v>85</v>
      </c>
      <c r="BK142" s="137">
        <f>ROUND(I142*H142,2)</f>
        <v>0</v>
      </c>
      <c r="BL142" s="13" t="s">
        <v>266</v>
      </c>
      <c r="BM142" s="136" t="s">
        <v>818</v>
      </c>
    </row>
    <row r="143" spans="2:65" s="1" customFormat="1" ht="19.5" x14ac:dyDescent="0.2">
      <c r="B143" s="28"/>
      <c r="D143" s="138" t="s">
        <v>229</v>
      </c>
      <c r="F143" s="139" t="s">
        <v>268</v>
      </c>
      <c r="I143" s="140"/>
      <c r="L143" s="28"/>
      <c r="M143" s="141"/>
      <c r="T143" s="52"/>
      <c r="AT143" s="13" t="s">
        <v>229</v>
      </c>
      <c r="AU143" s="13" t="s">
        <v>85</v>
      </c>
    </row>
    <row r="144" spans="2:65" s="1" customFormat="1" x14ac:dyDescent="0.2">
      <c r="B144" s="28"/>
      <c r="D144" s="142" t="s">
        <v>231</v>
      </c>
      <c r="F144" s="143" t="s">
        <v>500</v>
      </c>
      <c r="I144" s="140"/>
      <c r="L144" s="28"/>
      <c r="M144" s="141"/>
      <c r="T144" s="52"/>
      <c r="AT144" s="13" t="s">
        <v>231</v>
      </c>
      <c r="AU144" s="13" t="s">
        <v>85</v>
      </c>
    </row>
    <row r="145" spans="2:65" s="1" customFormat="1" ht="24.2" customHeight="1" x14ac:dyDescent="0.2">
      <c r="B145" s="123"/>
      <c r="C145" s="124" t="s">
        <v>270</v>
      </c>
      <c r="D145" s="124" t="s">
        <v>223</v>
      </c>
      <c r="E145" s="125" t="s">
        <v>271</v>
      </c>
      <c r="F145" s="126" t="s">
        <v>272</v>
      </c>
      <c r="G145" s="127" t="s">
        <v>265</v>
      </c>
      <c r="H145" s="128">
        <v>1</v>
      </c>
      <c r="I145" s="129"/>
      <c r="J145" s="130">
        <f>ROUND(I145*H145,2)</f>
        <v>0</v>
      </c>
      <c r="K145" s="131"/>
      <c r="L145" s="28"/>
      <c r="M145" s="132" t="s">
        <v>1</v>
      </c>
      <c r="N145" s="133" t="s">
        <v>42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266</v>
      </c>
      <c r="AT145" s="136" t="s">
        <v>223</v>
      </c>
      <c r="AU145" s="136" t="s">
        <v>85</v>
      </c>
      <c r="AY145" s="13" t="s">
        <v>222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3" t="s">
        <v>85</v>
      </c>
      <c r="BK145" s="137">
        <f>ROUND(I145*H145,2)</f>
        <v>0</v>
      </c>
      <c r="BL145" s="13" t="s">
        <v>266</v>
      </c>
      <c r="BM145" s="136" t="s">
        <v>819</v>
      </c>
    </row>
    <row r="146" spans="2:65" s="1" customFormat="1" ht="19.5" x14ac:dyDescent="0.2">
      <c r="B146" s="28"/>
      <c r="D146" s="138" t="s">
        <v>229</v>
      </c>
      <c r="F146" s="139" t="s">
        <v>274</v>
      </c>
      <c r="I146" s="140"/>
      <c r="L146" s="28"/>
      <c r="M146" s="141"/>
      <c r="T146" s="52"/>
      <c r="AT146" s="13" t="s">
        <v>229</v>
      </c>
      <c r="AU146" s="13" t="s">
        <v>85</v>
      </c>
    </row>
    <row r="147" spans="2:65" s="1" customFormat="1" x14ac:dyDescent="0.2">
      <c r="B147" s="28"/>
      <c r="D147" s="142" t="s">
        <v>231</v>
      </c>
      <c r="F147" s="143" t="s">
        <v>591</v>
      </c>
      <c r="I147" s="140"/>
      <c r="L147" s="28"/>
      <c r="M147" s="141"/>
      <c r="T147" s="52"/>
      <c r="AT147" s="13" t="s">
        <v>231</v>
      </c>
      <c r="AU147" s="13" t="s">
        <v>85</v>
      </c>
    </row>
    <row r="148" spans="2:65" s="1" customFormat="1" ht="33" customHeight="1" x14ac:dyDescent="0.2">
      <c r="B148" s="123"/>
      <c r="C148" s="151" t="s">
        <v>276</v>
      </c>
      <c r="D148" s="151" t="s">
        <v>277</v>
      </c>
      <c r="E148" s="152" t="s">
        <v>278</v>
      </c>
      <c r="F148" s="153" t="s">
        <v>279</v>
      </c>
      <c r="G148" s="154" t="s">
        <v>265</v>
      </c>
      <c r="H148" s="155">
        <v>1</v>
      </c>
      <c r="I148" s="156"/>
      <c r="J148" s="157">
        <f>ROUND(I148*H148,2)</f>
        <v>0</v>
      </c>
      <c r="K148" s="158"/>
      <c r="L148" s="159"/>
      <c r="M148" s="160" t="s">
        <v>1</v>
      </c>
      <c r="N148" s="161" t="s">
        <v>42</v>
      </c>
      <c r="P148" s="134">
        <f>O148*H148</f>
        <v>0</v>
      </c>
      <c r="Q148" s="134">
        <v>2.0500000000000001E-2</v>
      </c>
      <c r="R148" s="134">
        <f>Q148*H148</f>
        <v>2.0500000000000001E-2</v>
      </c>
      <c r="S148" s="134">
        <v>0</v>
      </c>
      <c r="T148" s="135">
        <f>S148*H148</f>
        <v>0</v>
      </c>
      <c r="AR148" s="136" t="s">
        <v>280</v>
      </c>
      <c r="AT148" s="136" t="s">
        <v>277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266</v>
      </c>
      <c r="BM148" s="136" t="s">
        <v>820</v>
      </c>
    </row>
    <row r="149" spans="2:65" s="1" customFormat="1" ht="19.5" x14ac:dyDescent="0.2">
      <c r="B149" s="28"/>
      <c r="D149" s="138" t="s">
        <v>229</v>
      </c>
      <c r="F149" s="139" t="s">
        <v>279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ht="16.5" customHeight="1" x14ac:dyDescent="0.2">
      <c r="B150" s="123"/>
      <c r="C150" s="124" t="s">
        <v>220</v>
      </c>
      <c r="D150" s="124" t="s">
        <v>223</v>
      </c>
      <c r="E150" s="125" t="s">
        <v>282</v>
      </c>
      <c r="F150" s="126" t="s">
        <v>283</v>
      </c>
      <c r="G150" s="127" t="s">
        <v>265</v>
      </c>
      <c r="H150" s="128">
        <v>1</v>
      </c>
      <c r="I150" s="129"/>
      <c r="J150" s="130">
        <f>ROUND(I150*H150,2)</f>
        <v>0</v>
      </c>
      <c r="K150" s="131"/>
      <c r="L150" s="28"/>
      <c r="M150" s="132" t="s">
        <v>1</v>
      </c>
      <c r="N150" s="133" t="s">
        <v>42</v>
      </c>
      <c r="P150" s="134">
        <f>O150*H150</f>
        <v>0</v>
      </c>
      <c r="Q150" s="134">
        <v>0</v>
      </c>
      <c r="R150" s="134">
        <f>Q150*H150</f>
        <v>0</v>
      </c>
      <c r="S150" s="134">
        <v>0</v>
      </c>
      <c r="T150" s="135">
        <f>S150*H150</f>
        <v>0</v>
      </c>
      <c r="AR150" s="136" t="s">
        <v>266</v>
      </c>
      <c r="AT150" s="136" t="s">
        <v>223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1079</v>
      </c>
    </row>
    <row r="151" spans="2:65" s="1" customFormat="1" x14ac:dyDescent="0.2">
      <c r="B151" s="28"/>
      <c r="D151" s="138" t="s">
        <v>229</v>
      </c>
      <c r="F151" s="139" t="s">
        <v>285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" customFormat="1" x14ac:dyDescent="0.2">
      <c r="B152" s="28"/>
      <c r="D152" s="142" t="s">
        <v>231</v>
      </c>
      <c r="F152" s="143" t="s">
        <v>286</v>
      </c>
      <c r="I152" s="140"/>
      <c r="L152" s="28"/>
      <c r="M152" s="141"/>
      <c r="T152" s="52"/>
      <c r="AT152" s="13" t="s">
        <v>231</v>
      </c>
      <c r="AU152" s="13" t="s">
        <v>85</v>
      </c>
    </row>
    <row r="153" spans="2:65" s="1" customFormat="1" ht="16.5" customHeight="1" x14ac:dyDescent="0.2">
      <c r="B153" s="123"/>
      <c r="C153" s="151" t="s">
        <v>287</v>
      </c>
      <c r="D153" s="151" t="s">
        <v>277</v>
      </c>
      <c r="E153" s="152" t="s">
        <v>288</v>
      </c>
      <c r="F153" s="153" t="s">
        <v>289</v>
      </c>
      <c r="G153" s="154" t="s">
        <v>265</v>
      </c>
      <c r="H153" s="155">
        <v>1</v>
      </c>
      <c r="I153" s="156"/>
      <c r="J153" s="157">
        <f>ROUND(I153*H153,2)</f>
        <v>0</v>
      </c>
      <c r="K153" s="158"/>
      <c r="L153" s="159"/>
      <c r="M153" s="160" t="s">
        <v>1</v>
      </c>
      <c r="N153" s="161" t="s">
        <v>42</v>
      </c>
      <c r="P153" s="134">
        <f>O153*H153</f>
        <v>0</v>
      </c>
      <c r="Q153" s="134">
        <v>1.4999999999999999E-4</v>
      </c>
      <c r="R153" s="134">
        <f>Q153*H153</f>
        <v>1.4999999999999999E-4</v>
      </c>
      <c r="S153" s="134">
        <v>0</v>
      </c>
      <c r="T153" s="135">
        <f>S153*H153</f>
        <v>0</v>
      </c>
      <c r="AR153" s="136" t="s">
        <v>280</v>
      </c>
      <c r="AT153" s="136" t="s">
        <v>277</v>
      </c>
      <c r="AU153" s="136" t="s">
        <v>85</v>
      </c>
      <c r="AY153" s="13" t="s">
        <v>222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85</v>
      </c>
      <c r="BK153" s="137">
        <f>ROUND(I153*H153,2)</f>
        <v>0</v>
      </c>
      <c r="BL153" s="13" t="s">
        <v>266</v>
      </c>
      <c r="BM153" s="136" t="s">
        <v>1080</v>
      </c>
    </row>
    <row r="154" spans="2:65" s="1" customFormat="1" x14ac:dyDescent="0.2">
      <c r="B154" s="28"/>
      <c r="D154" s="138" t="s">
        <v>229</v>
      </c>
      <c r="F154" s="139" t="s">
        <v>289</v>
      </c>
      <c r="I154" s="140"/>
      <c r="L154" s="28"/>
      <c r="M154" s="141"/>
      <c r="T154" s="52"/>
      <c r="AT154" s="13" t="s">
        <v>229</v>
      </c>
      <c r="AU154" s="13" t="s">
        <v>85</v>
      </c>
    </row>
    <row r="155" spans="2:65" s="1" customFormat="1" ht="16.5" customHeight="1" x14ac:dyDescent="0.2">
      <c r="B155" s="123"/>
      <c r="C155" s="151" t="s">
        <v>291</v>
      </c>
      <c r="D155" s="151" t="s">
        <v>277</v>
      </c>
      <c r="E155" s="152" t="s">
        <v>292</v>
      </c>
      <c r="F155" s="153" t="s">
        <v>293</v>
      </c>
      <c r="G155" s="154" t="s">
        <v>265</v>
      </c>
      <c r="H155" s="155">
        <v>1</v>
      </c>
      <c r="I155" s="156"/>
      <c r="J155" s="157">
        <f>ROUND(I155*H155,2)</f>
        <v>0</v>
      </c>
      <c r="K155" s="158"/>
      <c r="L155" s="159"/>
      <c r="M155" s="160" t="s">
        <v>1</v>
      </c>
      <c r="N155" s="161" t="s">
        <v>42</v>
      </c>
      <c r="P155" s="134">
        <f>O155*H155</f>
        <v>0</v>
      </c>
      <c r="Q155" s="134">
        <v>1.4999999999999999E-4</v>
      </c>
      <c r="R155" s="134">
        <f>Q155*H155</f>
        <v>1.4999999999999999E-4</v>
      </c>
      <c r="S155" s="134">
        <v>0</v>
      </c>
      <c r="T155" s="135">
        <f>S155*H155</f>
        <v>0</v>
      </c>
      <c r="AR155" s="136" t="s">
        <v>280</v>
      </c>
      <c r="AT155" s="136" t="s">
        <v>277</v>
      </c>
      <c r="AU155" s="136" t="s">
        <v>85</v>
      </c>
      <c r="AY155" s="13" t="s">
        <v>222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85</v>
      </c>
      <c r="BK155" s="137">
        <f>ROUND(I155*H155,2)</f>
        <v>0</v>
      </c>
      <c r="BL155" s="13" t="s">
        <v>266</v>
      </c>
      <c r="BM155" s="136" t="s">
        <v>1081</v>
      </c>
    </row>
    <row r="156" spans="2:65" s="1" customFormat="1" x14ac:dyDescent="0.2">
      <c r="B156" s="28"/>
      <c r="D156" s="138" t="s">
        <v>229</v>
      </c>
      <c r="F156" s="139" t="s">
        <v>293</v>
      </c>
      <c r="I156" s="140"/>
      <c r="L156" s="28"/>
      <c r="M156" s="141"/>
      <c r="T156" s="52"/>
      <c r="AT156" s="13" t="s">
        <v>229</v>
      </c>
      <c r="AU156" s="13" t="s">
        <v>85</v>
      </c>
    </row>
    <row r="157" spans="2:65" s="1" customFormat="1" ht="21.75" customHeight="1" x14ac:dyDescent="0.2">
      <c r="B157" s="123"/>
      <c r="C157" s="124" t="s">
        <v>8</v>
      </c>
      <c r="D157" s="124" t="s">
        <v>223</v>
      </c>
      <c r="E157" s="125" t="s">
        <v>295</v>
      </c>
      <c r="F157" s="126" t="s">
        <v>296</v>
      </c>
      <c r="G157" s="127" t="s">
        <v>265</v>
      </c>
      <c r="H157" s="128">
        <v>1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0</v>
      </c>
      <c r="R157" s="134">
        <f>Q157*H157</f>
        <v>0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1082</v>
      </c>
    </row>
    <row r="158" spans="2:65" s="1" customFormat="1" ht="19.5" x14ac:dyDescent="0.2">
      <c r="B158" s="28"/>
      <c r="D158" s="138" t="s">
        <v>229</v>
      </c>
      <c r="F158" s="139" t="s">
        <v>298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299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16.5" customHeight="1" x14ac:dyDescent="0.2">
      <c r="B160" s="123"/>
      <c r="C160" s="151" t="s">
        <v>300</v>
      </c>
      <c r="D160" s="151" t="s">
        <v>277</v>
      </c>
      <c r="E160" s="152" t="s">
        <v>301</v>
      </c>
      <c r="F160" s="153" t="s">
        <v>302</v>
      </c>
      <c r="G160" s="154" t="s">
        <v>265</v>
      </c>
      <c r="H160" s="155">
        <v>1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2.2000000000000001E-3</v>
      </c>
      <c r="R160" s="134">
        <f>Q160*H160</f>
        <v>2.2000000000000001E-3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1083</v>
      </c>
    </row>
    <row r="161" spans="2:65" s="1" customFormat="1" x14ac:dyDescent="0.2">
      <c r="B161" s="28"/>
      <c r="D161" s="138" t="s">
        <v>229</v>
      </c>
      <c r="F161" s="139" t="s">
        <v>302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" customFormat="1" ht="24.2" customHeight="1" x14ac:dyDescent="0.2">
      <c r="B162" s="123"/>
      <c r="C162" s="124" t="s">
        <v>304</v>
      </c>
      <c r="D162" s="124" t="s">
        <v>223</v>
      </c>
      <c r="E162" s="125" t="s">
        <v>305</v>
      </c>
      <c r="F162" s="126" t="s">
        <v>306</v>
      </c>
      <c r="G162" s="127" t="s">
        <v>265</v>
      </c>
      <c r="H162" s="128">
        <v>1</v>
      </c>
      <c r="I162" s="129"/>
      <c r="J162" s="130">
        <f>ROUND(I162*H162,2)</f>
        <v>0</v>
      </c>
      <c r="K162" s="131"/>
      <c r="L162" s="28"/>
      <c r="M162" s="132" t="s">
        <v>1</v>
      </c>
      <c r="N162" s="133" t="s">
        <v>42</v>
      </c>
      <c r="P162" s="134">
        <f>O162*H162</f>
        <v>0</v>
      </c>
      <c r="Q162" s="134">
        <v>0</v>
      </c>
      <c r="R162" s="134">
        <f>Q162*H162</f>
        <v>0</v>
      </c>
      <c r="S162" s="134">
        <v>2.4E-2</v>
      </c>
      <c r="T162" s="135">
        <f>S162*H162</f>
        <v>2.4E-2</v>
      </c>
      <c r="AR162" s="136" t="s">
        <v>266</v>
      </c>
      <c r="AT162" s="136" t="s">
        <v>223</v>
      </c>
      <c r="AU162" s="136" t="s">
        <v>85</v>
      </c>
      <c r="AY162" s="13" t="s">
        <v>222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3" t="s">
        <v>85</v>
      </c>
      <c r="BK162" s="137">
        <f>ROUND(I162*H162,2)</f>
        <v>0</v>
      </c>
      <c r="BL162" s="13" t="s">
        <v>266</v>
      </c>
      <c r="BM162" s="136" t="s">
        <v>826</v>
      </c>
    </row>
    <row r="163" spans="2:65" s="1" customFormat="1" ht="19.5" x14ac:dyDescent="0.2">
      <c r="B163" s="28"/>
      <c r="D163" s="138" t="s">
        <v>229</v>
      </c>
      <c r="F163" s="139" t="s">
        <v>308</v>
      </c>
      <c r="I163" s="140"/>
      <c r="L163" s="28"/>
      <c r="M163" s="141"/>
      <c r="T163" s="52"/>
      <c r="AT163" s="13" t="s">
        <v>229</v>
      </c>
      <c r="AU163" s="13" t="s">
        <v>85</v>
      </c>
    </row>
    <row r="164" spans="2:65" s="1" customFormat="1" x14ac:dyDescent="0.2">
      <c r="B164" s="28"/>
      <c r="D164" s="142" t="s">
        <v>231</v>
      </c>
      <c r="F164" s="143" t="s">
        <v>599</v>
      </c>
      <c r="I164" s="140"/>
      <c r="L164" s="28"/>
      <c r="M164" s="141"/>
      <c r="T164" s="52"/>
      <c r="AT164" s="13" t="s">
        <v>231</v>
      </c>
      <c r="AU164" s="13" t="s">
        <v>85</v>
      </c>
    </row>
    <row r="165" spans="2:65" s="10" customFormat="1" ht="25.9" customHeight="1" x14ac:dyDescent="0.2">
      <c r="B165" s="113"/>
      <c r="D165" s="114" t="s">
        <v>76</v>
      </c>
      <c r="E165" s="115" t="s">
        <v>317</v>
      </c>
      <c r="F165" s="115" t="s">
        <v>318</v>
      </c>
      <c r="I165" s="116"/>
      <c r="J165" s="117">
        <f>BK165</f>
        <v>0</v>
      </c>
      <c r="L165" s="113"/>
      <c r="M165" s="118"/>
      <c r="P165" s="119">
        <f>SUM(P166:P204)</f>
        <v>0</v>
      </c>
      <c r="R165" s="119">
        <f>SUM(R166:R204)</f>
        <v>4.8641179999999992E-2</v>
      </c>
      <c r="T165" s="120">
        <f>SUM(T166:T204)</f>
        <v>1.5824999999999999E-2</v>
      </c>
      <c r="AR165" s="114" t="s">
        <v>87</v>
      </c>
      <c r="AT165" s="121" t="s">
        <v>76</v>
      </c>
      <c r="AU165" s="121" t="s">
        <v>77</v>
      </c>
      <c r="AY165" s="114" t="s">
        <v>222</v>
      </c>
      <c r="BK165" s="122">
        <f>SUM(BK166:BK204)</f>
        <v>0</v>
      </c>
    </row>
    <row r="166" spans="2:65" s="1" customFormat="1" ht="24.2" customHeight="1" x14ac:dyDescent="0.2">
      <c r="B166" s="123"/>
      <c r="C166" s="124" t="s">
        <v>310</v>
      </c>
      <c r="D166" s="124" t="s">
        <v>223</v>
      </c>
      <c r="E166" s="125" t="s">
        <v>319</v>
      </c>
      <c r="F166" s="126" t="s">
        <v>320</v>
      </c>
      <c r="G166" s="127" t="s">
        <v>226</v>
      </c>
      <c r="H166" s="128">
        <v>4.43</v>
      </c>
      <c r="I166" s="129"/>
      <c r="J166" s="130">
        <f>ROUND(I166*H166,2)</f>
        <v>0</v>
      </c>
      <c r="K166" s="131"/>
      <c r="L166" s="28"/>
      <c r="M166" s="132" t="s">
        <v>1</v>
      </c>
      <c r="N166" s="133" t="s">
        <v>42</v>
      </c>
      <c r="P166" s="134">
        <f>O166*H166</f>
        <v>0</v>
      </c>
      <c r="Q166" s="134">
        <v>0</v>
      </c>
      <c r="R166" s="134">
        <f>Q166*H166</f>
        <v>0</v>
      </c>
      <c r="S166" s="134">
        <v>0</v>
      </c>
      <c r="T166" s="135">
        <f>S166*H166</f>
        <v>0</v>
      </c>
      <c r="AR166" s="136" t="s">
        <v>266</v>
      </c>
      <c r="AT166" s="136" t="s">
        <v>223</v>
      </c>
      <c r="AU166" s="136" t="s">
        <v>85</v>
      </c>
      <c r="AY166" s="13" t="s">
        <v>222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3" t="s">
        <v>85</v>
      </c>
      <c r="BK166" s="137">
        <f>ROUND(I166*H166,2)</f>
        <v>0</v>
      </c>
      <c r="BL166" s="13" t="s">
        <v>266</v>
      </c>
      <c r="BM166" s="136" t="s">
        <v>827</v>
      </c>
    </row>
    <row r="167" spans="2:65" s="1" customFormat="1" ht="19.5" x14ac:dyDescent="0.2">
      <c r="B167" s="28"/>
      <c r="D167" s="138" t="s">
        <v>229</v>
      </c>
      <c r="F167" s="139" t="s">
        <v>322</v>
      </c>
      <c r="I167" s="140"/>
      <c r="L167" s="28"/>
      <c r="M167" s="141"/>
      <c r="T167" s="52"/>
      <c r="AT167" s="13" t="s">
        <v>229</v>
      </c>
      <c r="AU167" s="13" t="s">
        <v>85</v>
      </c>
    </row>
    <row r="168" spans="2:65" s="1" customFormat="1" x14ac:dyDescent="0.2">
      <c r="B168" s="28"/>
      <c r="D168" s="142" t="s">
        <v>231</v>
      </c>
      <c r="F168" s="143" t="s">
        <v>502</v>
      </c>
      <c r="I168" s="140"/>
      <c r="L168" s="28"/>
      <c r="M168" s="141"/>
      <c r="T168" s="52"/>
      <c r="AT168" s="13" t="s">
        <v>231</v>
      </c>
      <c r="AU168" s="13" t="s">
        <v>85</v>
      </c>
    </row>
    <row r="169" spans="2:65" s="1" customFormat="1" ht="24.2" customHeight="1" x14ac:dyDescent="0.2">
      <c r="B169" s="123"/>
      <c r="C169" s="124" t="s">
        <v>266</v>
      </c>
      <c r="D169" s="124" t="s">
        <v>223</v>
      </c>
      <c r="E169" s="125" t="s">
        <v>325</v>
      </c>
      <c r="F169" s="126" t="s">
        <v>326</v>
      </c>
      <c r="G169" s="127" t="s">
        <v>226</v>
      </c>
      <c r="H169" s="128">
        <v>4.43</v>
      </c>
      <c r="I169" s="129"/>
      <c r="J169" s="130">
        <f>ROUND(I169*H169,2)</f>
        <v>0</v>
      </c>
      <c r="K169" s="131"/>
      <c r="L169" s="28"/>
      <c r="M169" s="132" t="s">
        <v>1</v>
      </c>
      <c r="N169" s="133" t="s">
        <v>42</v>
      </c>
      <c r="P169" s="134">
        <f>O169*H169</f>
        <v>0</v>
      </c>
      <c r="Q169" s="134">
        <v>3.0000000000000001E-5</v>
      </c>
      <c r="R169" s="134">
        <f>Q169*H169</f>
        <v>1.329E-4</v>
      </c>
      <c r="S169" s="134">
        <v>0</v>
      </c>
      <c r="T169" s="135">
        <f>S169*H169</f>
        <v>0</v>
      </c>
      <c r="AR169" s="136" t="s">
        <v>266</v>
      </c>
      <c r="AT169" s="136" t="s">
        <v>223</v>
      </c>
      <c r="AU169" s="136" t="s">
        <v>85</v>
      </c>
      <c r="AY169" s="13" t="s">
        <v>222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3" t="s">
        <v>85</v>
      </c>
      <c r="BK169" s="137">
        <f>ROUND(I169*H169,2)</f>
        <v>0</v>
      </c>
      <c r="BL169" s="13" t="s">
        <v>266</v>
      </c>
      <c r="BM169" s="136" t="s">
        <v>828</v>
      </c>
    </row>
    <row r="170" spans="2:65" s="1" customFormat="1" ht="19.5" x14ac:dyDescent="0.2">
      <c r="B170" s="28"/>
      <c r="D170" s="138" t="s">
        <v>229</v>
      </c>
      <c r="F170" s="139" t="s">
        <v>328</v>
      </c>
      <c r="I170" s="140"/>
      <c r="L170" s="28"/>
      <c r="M170" s="141"/>
      <c r="T170" s="52"/>
      <c r="AT170" s="13" t="s">
        <v>229</v>
      </c>
      <c r="AU170" s="13" t="s">
        <v>85</v>
      </c>
    </row>
    <row r="171" spans="2:65" s="1" customFormat="1" x14ac:dyDescent="0.2">
      <c r="B171" s="28"/>
      <c r="D171" s="142" t="s">
        <v>231</v>
      </c>
      <c r="F171" s="143" t="s">
        <v>504</v>
      </c>
      <c r="I171" s="140"/>
      <c r="L171" s="28"/>
      <c r="M171" s="141"/>
      <c r="T171" s="52"/>
      <c r="AT171" s="13" t="s">
        <v>231</v>
      </c>
      <c r="AU171" s="13" t="s">
        <v>85</v>
      </c>
    </row>
    <row r="172" spans="2:65" s="1" customFormat="1" ht="33" customHeight="1" x14ac:dyDescent="0.2">
      <c r="B172" s="123"/>
      <c r="C172" s="124" t="s">
        <v>324</v>
      </c>
      <c r="D172" s="124" t="s">
        <v>223</v>
      </c>
      <c r="E172" s="125" t="s">
        <v>331</v>
      </c>
      <c r="F172" s="126" t="s">
        <v>332</v>
      </c>
      <c r="G172" s="127" t="s">
        <v>226</v>
      </c>
      <c r="H172" s="128">
        <v>4.43</v>
      </c>
      <c r="I172" s="129"/>
      <c r="J172" s="130">
        <f>ROUND(I172*H172,2)</f>
        <v>0</v>
      </c>
      <c r="K172" s="131"/>
      <c r="L172" s="28"/>
      <c r="M172" s="132" t="s">
        <v>1</v>
      </c>
      <c r="N172" s="133" t="s">
        <v>42</v>
      </c>
      <c r="P172" s="134">
        <f>O172*H172</f>
        <v>0</v>
      </c>
      <c r="Q172" s="134">
        <v>7.5799999999999999E-3</v>
      </c>
      <c r="R172" s="134">
        <f>Q172*H172</f>
        <v>3.3579399999999995E-2</v>
      </c>
      <c r="S172" s="134">
        <v>0</v>
      </c>
      <c r="T172" s="135">
        <f>S172*H172</f>
        <v>0</v>
      </c>
      <c r="AR172" s="136" t="s">
        <v>266</v>
      </c>
      <c r="AT172" s="136" t="s">
        <v>223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829</v>
      </c>
    </row>
    <row r="173" spans="2:65" s="1" customFormat="1" ht="29.25" x14ac:dyDescent="0.2">
      <c r="B173" s="28"/>
      <c r="D173" s="138" t="s">
        <v>229</v>
      </c>
      <c r="F173" s="139" t="s">
        <v>334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" customFormat="1" x14ac:dyDescent="0.2">
      <c r="B174" s="28"/>
      <c r="D174" s="142" t="s">
        <v>231</v>
      </c>
      <c r="F174" s="143" t="s">
        <v>506</v>
      </c>
      <c r="I174" s="140"/>
      <c r="L174" s="28"/>
      <c r="M174" s="141"/>
      <c r="T174" s="52"/>
      <c r="AT174" s="13" t="s">
        <v>231</v>
      </c>
      <c r="AU174" s="13" t="s">
        <v>85</v>
      </c>
    </row>
    <row r="175" spans="2:65" s="1" customFormat="1" ht="24.2" customHeight="1" x14ac:dyDescent="0.2">
      <c r="B175" s="123"/>
      <c r="C175" s="124" t="s">
        <v>330</v>
      </c>
      <c r="D175" s="124" t="s">
        <v>223</v>
      </c>
      <c r="E175" s="125" t="s">
        <v>337</v>
      </c>
      <c r="F175" s="126" t="s">
        <v>338</v>
      </c>
      <c r="G175" s="127" t="s">
        <v>226</v>
      </c>
      <c r="H175" s="128">
        <v>4.43</v>
      </c>
      <c r="I175" s="129"/>
      <c r="J175" s="130">
        <f>ROUND(I175*H175,2)</f>
        <v>0</v>
      </c>
      <c r="K175" s="131"/>
      <c r="L175" s="28"/>
      <c r="M175" s="132" t="s">
        <v>1</v>
      </c>
      <c r="N175" s="133" t="s">
        <v>42</v>
      </c>
      <c r="P175" s="134">
        <f>O175*H175</f>
        <v>0</v>
      </c>
      <c r="Q175" s="134">
        <v>0</v>
      </c>
      <c r="R175" s="134">
        <f>Q175*H175</f>
        <v>0</v>
      </c>
      <c r="S175" s="134">
        <v>3.0000000000000001E-3</v>
      </c>
      <c r="T175" s="135">
        <f>S175*H175</f>
        <v>1.329E-2</v>
      </c>
      <c r="AR175" s="136" t="s">
        <v>266</v>
      </c>
      <c r="AT175" s="136" t="s">
        <v>223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830</v>
      </c>
    </row>
    <row r="176" spans="2:65" s="1" customFormat="1" x14ac:dyDescent="0.2">
      <c r="B176" s="28"/>
      <c r="D176" s="138" t="s">
        <v>229</v>
      </c>
      <c r="F176" s="139" t="s">
        <v>340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x14ac:dyDescent="0.2">
      <c r="B177" s="28"/>
      <c r="D177" s="142" t="s">
        <v>231</v>
      </c>
      <c r="F177" s="143" t="s">
        <v>508</v>
      </c>
      <c r="I177" s="140"/>
      <c r="L177" s="28"/>
      <c r="M177" s="141"/>
      <c r="T177" s="52"/>
      <c r="AT177" s="13" t="s">
        <v>231</v>
      </c>
      <c r="AU177" s="13" t="s">
        <v>85</v>
      </c>
    </row>
    <row r="178" spans="2:65" s="1" customFormat="1" ht="16.5" customHeight="1" x14ac:dyDescent="0.2">
      <c r="B178" s="123"/>
      <c r="C178" s="124" t="s">
        <v>336</v>
      </c>
      <c r="D178" s="124" t="s">
        <v>223</v>
      </c>
      <c r="E178" s="125" t="s">
        <v>343</v>
      </c>
      <c r="F178" s="126" t="s">
        <v>344</v>
      </c>
      <c r="G178" s="127" t="s">
        <v>226</v>
      </c>
      <c r="H178" s="128">
        <v>4.43</v>
      </c>
      <c r="I178" s="129"/>
      <c r="J178" s="130">
        <f>ROUND(I178*H178,2)</f>
        <v>0</v>
      </c>
      <c r="K178" s="131"/>
      <c r="L178" s="28"/>
      <c r="M178" s="132" t="s">
        <v>1</v>
      </c>
      <c r="N178" s="133" t="s">
        <v>42</v>
      </c>
      <c r="P178" s="134">
        <f>O178*H178</f>
        <v>0</v>
      </c>
      <c r="Q178" s="134">
        <v>2.9999999999999997E-4</v>
      </c>
      <c r="R178" s="134">
        <f>Q178*H178</f>
        <v>1.3289999999999999E-3</v>
      </c>
      <c r="S178" s="134">
        <v>0</v>
      </c>
      <c r="T178" s="135">
        <f>S178*H178</f>
        <v>0</v>
      </c>
      <c r="AR178" s="136" t="s">
        <v>266</v>
      </c>
      <c r="AT178" s="136" t="s">
        <v>223</v>
      </c>
      <c r="AU178" s="136" t="s">
        <v>85</v>
      </c>
      <c r="AY178" s="13" t="s">
        <v>222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3" t="s">
        <v>85</v>
      </c>
      <c r="BK178" s="137">
        <f>ROUND(I178*H178,2)</f>
        <v>0</v>
      </c>
      <c r="BL178" s="13" t="s">
        <v>266</v>
      </c>
      <c r="BM178" s="136" t="s">
        <v>831</v>
      </c>
    </row>
    <row r="179" spans="2:65" s="1" customFormat="1" x14ac:dyDescent="0.2">
      <c r="B179" s="28"/>
      <c r="D179" s="138" t="s">
        <v>229</v>
      </c>
      <c r="F179" s="139" t="s">
        <v>346</v>
      </c>
      <c r="I179" s="140"/>
      <c r="L179" s="28"/>
      <c r="M179" s="141"/>
      <c r="T179" s="52"/>
      <c r="AT179" s="13" t="s">
        <v>229</v>
      </c>
      <c r="AU179" s="13" t="s">
        <v>85</v>
      </c>
    </row>
    <row r="180" spans="2:65" s="1" customFormat="1" x14ac:dyDescent="0.2">
      <c r="B180" s="28"/>
      <c r="D180" s="142" t="s">
        <v>231</v>
      </c>
      <c r="F180" s="143" t="s">
        <v>510</v>
      </c>
      <c r="I180" s="140"/>
      <c r="L180" s="28"/>
      <c r="M180" s="141"/>
      <c r="T180" s="52"/>
      <c r="AT180" s="13" t="s">
        <v>231</v>
      </c>
      <c r="AU180" s="13" t="s">
        <v>85</v>
      </c>
    </row>
    <row r="181" spans="2:65" s="1" customFormat="1" ht="49.15" customHeight="1" x14ac:dyDescent="0.2">
      <c r="B181" s="123"/>
      <c r="C181" s="151" t="s">
        <v>342</v>
      </c>
      <c r="D181" s="151" t="s">
        <v>277</v>
      </c>
      <c r="E181" s="152" t="s">
        <v>348</v>
      </c>
      <c r="F181" s="153" t="s">
        <v>349</v>
      </c>
      <c r="G181" s="154" t="s">
        <v>226</v>
      </c>
      <c r="H181" s="155">
        <v>4.8730000000000002</v>
      </c>
      <c r="I181" s="156"/>
      <c r="J181" s="157">
        <f>ROUND(I181*H181,2)</f>
        <v>0</v>
      </c>
      <c r="K181" s="158"/>
      <c r="L181" s="159"/>
      <c r="M181" s="160" t="s">
        <v>1</v>
      </c>
      <c r="N181" s="161" t="s">
        <v>42</v>
      </c>
      <c r="P181" s="134">
        <f>O181*H181</f>
        <v>0</v>
      </c>
      <c r="Q181" s="134">
        <v>2.5999999999999999E-3</v>
      </c>
      <c r="R181" s="134">
        <f>Q181*H181</f>
        <v>1.26698E-2</v>
      </c>
      <c r="S181" s="134">
        <v>0</v>
      </c>
      <c r="T181" s="135">
        <f>S181*H181</f>
        <v>0</v>
      </c>
      <c r="AR181" s="136" t="s">
        <v>280</v>
      </c>
      <c r="AT181" s="136" t="s">
        <v>277</v>
      </c>
      <c r="AU181" s="136" t="s">
        <v>85</v>
      </c>
      <c r="AY181" s="13" t="s">
        <v>222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3" t="s">
        <v>85</v>
      </c>
      <c r="BK181" s="137">
        <f>ROUND(I181*H181,2)</f>
        <v>0</v>
      </c>
      <c r="BL181" s="13" t="s">
        <v>266</v>
      </c>
      <c r="BM181" s="136" t="s">
        <v>832</v>
      </c>
    </row>
    <row r="182" spans="2:65" s="1" customFormat="1" ht="29.25" x14ac:dyDescent="0.2">
      <c r="B182" s="28"/>
      <c r="D182" s="138" t="s">
        <v>229</v>
      </c>
      <c r="F182" s="139" t="s">
        <v>349</v>
      </c>
      <c r="I182" s="140"/>
      <c r="L182" s="28"/>
      <c r="M182" s="141"/>
      <c r="T182" s="52"/>
      <c r="AT182" s="13" t="s">
        <v>229</v>
      </c>
      <c r="AU182" s="13" t="s">
        <v>85</v>
      </c>
    </row>
    <row r="183" spans="2:65" s="11" customFormat="1" x14ac:dyDescent="0.2">
      <c r="B183" s="144"/>
      <c r="D183" s="138" t="s">
        <v>252</v>
      </c>
      <c r="F183" s="145" t="s">
        <v>833</v>
      </c>
      <c r="H183" s="146">
        <v>4.8730000000000002</v>
      </c>
      <c r="I183" s="147"/>
      <c r="L183" s="144"/>
      <c r="M183" s="148"/>
      <c r="T183" s="149"/>
      <c r="AT183" s="150" t="s">
        <v>252</v>
      </c>
      <c r="AU183" s="150" t="s">
        <v>85</v>
      </c>
      <c r="AV183" s="11" t="s">
        <v>87</v>
      </c>
      <c r="AW183" s="11" t="s">
        <v>3</v>
      </c>
      <c r="AX183" s="11" t="s">
        <v>85</v>
      </c>
      <c r="AY183" s="150" t="s">
        <v>222</v>
      </c>
    </row>
    <row r="184" spans="2:65" s="1" customFormat="1" ht="24.2" customHeight="1" x14ac:dyDescent="0.2">
      <c r="B184" s="123"/>
      <c r="C184" s="124" t="s">
        <v>7</v>
      </c>
      <c r="D184" s="124" t="s">
        <v>223</v>
      </c>
      <c r="E184" s="125" t="s">
        <v>353</v>
      </c>
      <c r="F184" s="126" t="s">
        <v>354</v>
      </c>
      <c r="G184" s="127" t="s">
        <v>355</v>
      </c>
      <c r="H184" s="128">
        <v>5</v>
      </c>
      <c r="I184" s="129"/>
      <c r="J184" s="130">
        <f>ROUND(I184*H184,2)</f>
        <v>0</v>
      </c>
      <c r="K184" s="131"/>
      <c r="L184" s="28"/>
      <c r="M184" s="132" t="s">
        <v>1</v>
      </c>
      <c r="N184" s="133" t="s">
        <v>42</v>
      </c>
      <c r="P184" s="134">
        <f>O184*H184</f>
        <v>0</v>
      </c>
      <c r="Q184" s="134">
        <v>0</v>
      </c>
      <c r="R184" s="134">
        <f>Q184*H184</f>
        <v>0</v>
      </c>
      <c r="S184" s="134">
        <v>0</v>
      </c>
      <c r="T184" s="135">
        <f>S184*H184</f>
        <v>0</v>
      </c>
      <c r="AR184" s="136" t="s">
        <v>266</v>
      </c>
      <c r="AT184" s="136" t="s">
        <v>223</v>
      </c>
      <c r="AU184" s="136" t="s">
        <v>85</v>
      </c>
      <c r="AY184" s="13" t="s">
        <v>222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3" t="s">
        <v>85</v>
      </c>
      <c r="BK184" s="137">
        <f>ROUND(I184*H184,2)</f>
        <v>0</v>
      </c>
      <c r="BL184" s="13" t="s">
        <v>266</v>
      </c>
      <c r="BM184" s="136" t="s">
        <v>1084</v>
      </c>
    </row>
    <row r="185" spans="2:65" s="1" customFormat="1" x14ac:dyDescent="0.2">
      <c r="B185" s="28"/>
      <c r="D185" s="138" t="s">
        <v>229</v>
      </c>
      <c r="F185" s="139" t="s">
        <v>357</v>
      </c>
      <c r="I185" s="140"/>
      <c r="L185" s="28"/>
      <c r="M185" s="141"/>
      <c r="T185" s="52"/>
      <c r="AT185" s="13" t="s">
        <v>229</v>
      </c>
      <c r="AU185" s="13" t="s">
        <v>85</v>
      </c>
    </row>
    <row r="186" spans="2:65" s="1" customFormat="1" x14ac:dyDescent="0.2">
      <c r="B186" s="28"/>
      <c r="D186" s="142" t="s">
        <v>231</v>
      </c>
      <c r="F186" s="143" t="s">
        <v>358</v>
      </c>
      <c r="I186" s="140"/>
      <c r="L186" s="28"/>
      <c r="M186" s="141"/>
      <c r="T186" s="52"/>
      <c r="AT186" s="13" t="s">
        <v>231</v>
      </c>
      <c r="AU186" s="13" t="s">
        <v>85</v>
      </c>
    </row>
    <row r="187" spans="2:65" s="1" customFormat="1" ht="21.75" customHeight="1" x14ac:dyDescent="0.2">
      <c r="B187" s="123"/>
      <c r="C187" s="124" t="s">
        <v>352</v>
      </c>
      <c r="D187" s="124" t="s">
        <v>223</v>
      </c>
      <c r="E187" s="125" t="s">
        <v>360</v>
      </c>
      <c r="F187" s="126" t="s">
        <v>361</v>
      </c>
      <c r="G187" s="127" t="s">
        <v>355</v>
      </c>
      <c r="H187" s="128">
        <v>8.4499999999999993</v>
      </c>
      <c r="I187" s="129"/>
      <c r="J187" s="130">
        <f>ROUND(I187*H187,2)</f>
        <v>0</v>
      </c>
      <c r="K187" s="131"/>
      <c r="L187" s="28"/>
      <c r="M187" s="132" t="s">
        <v>1</v>
      </c>
      <c r="N187" s="133" t="s">
        <v>42</v>
      </c>
      <c r="P187" s="134">
        <f>O187*H187</f>
        <v>0</v>
      </c>
      <c r="Q187" s="134">
        <v>0</v>
      </c>
      <c r="R187" s="134">
        <f>Q187*H187</f>
        <v>0</v>
      </c>
      <c r="S187" s="134">
        <v>2.9999999999999997E-4</v>
      </c>
      <c r="T187" s="135">
        <f>S187*H187</f>
        <v>2.5349999999999995E-3</v>
      </c>
      <c r="AR187" s="136" t="s">
        <v>266</v>
      </c>
      <c r="AT187" s="136" t="s">
        <v>223</v>
      </c>
      <c r="AU187" s="136" t="s">
        <v>85</v>
      </c>
      <c r="AY187" s="13" t="s">
        <v>222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3" t="s">
        <v>85</v>
      </c>
      <c r="BK187" s="137">
        <f>ROUND(I187*H187,2)</f>
        <v>0</v>
      </c>
      <c r="BL187" s="13" t="s">
        <v>266</v>
      </c>
      <c r="BM187" s="136" t="s">
        <v>835</v>
      </c>
    </row>
    <row r="188" spans="2:65" s="1" customFormat="1" x14ac:dyDescent="0.2">
      <c r="B188" s="28"/>
      <c r="D188" s="138" t="s">
        <v>229</v>
      </c>
      <c r="F188" s="139" t="s">
        <v>363</v>
      </c>
      <c r="I188" s="140"/>
      <c r="L188" s="28"/>
      <c r="M188" s="141"/>
      <c r="T188" s="52"/>
      <c r="AT188" s="13" t="s">
        <v>229</v>
      </c>
      <c r="AU188" s="13" t="s">
        <v>85</v>
      </c>
    </row>
    <row r="189" spans="2:65" s="1" customFormat="1" x14ac:dyDescent="0.2">
      <c r="B189" s="28"/>
      <c r="D189" s="142" t="s">
        <v>231</v>
      </c>
      <c r="F189" s="143" t="s">
        <v>515</v>
      </c>
      <c r="I189" s="140"/>
      <c r="L189" s="28"/>
      <c r="M189" s="141"/>
      <c r="T189" s="52"/>
      <c r="AT189" s="13" t="s">
        <v>231</v>
      </c>
      <c r="AU189" s="13" t="s">
        <v>85</v>
      </c>
    </row>
    <row r="190" spans="2:65" s="1" customFormat="1" ht="16.5" customHeight="1" x14ac:dyDescent="0.2">
      <c r="B190" s="123"/>
      <c r="C190" s="124" t="s">
        <v>359</v>
      </c>
      <c r="D190" s="124" t="s">
        <v>223</v>
      </c>
      <c r="E190" s="125" t="s">
        <v>366</v>
      </c>
      <c r="F190" s="126" t="s">
        <v>367</v>
      </c>
      <c r="G190" s="127" t="s">
        <v>355</v>
      </c>
      <c r="H190" s="128">
        <v>8.4499999999999993</v>
      </c>
      <c r="I190" s="129"/>
      <c r="J190" s="130">
        <f>ROUND(I190*H190,2)</f>
        <v>0</v>
      </c>
      <c r="K190" s="131"/>
      <c r="L190" s="28"/>
      <c r="M190" s="132" t="s">
        <v>1</v>
      </c>
      <c r="N190" s="133" t="s">
        <v>42</v>
      </c>
      <c r="P190" s="134">
        <f>O190*H190</f>
        <v>0</v>
      </c>
      <c r="Q190" s="134">
        <v>1.0000000000000001E-5</v>
      </c>
      <c r="R190" s="134">
        <f>Q190*H190</f>
        <v>8.4499999999999994E-5</v>
      </c>
      <c r="S190" s="134">
        <v>0</v>
      </c>
      <c r="T190" s="135">
        <f>S190*H190</f>
        <v>0</v>
      </c>
      <c r="AR190" s="136" t="s">
        <v>266</v>
      </c>
      <c r="AT190" s="136" t="s">
        <v>223</v>
      </c>
      <c r="AU190" s="136" t="s">
        <v>85</v>
      </c>
      <c r="AY190" s="13" t="s">
        <v>222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3" t="s">
        <v>85</v>
      </c>
      <c r="BK190" s="137">
        <f>ROUND(I190*H190,2)</f>
        <v>0</v>
      </c>
      <c r="BL190" s="13" t="s">
        <v>266</v>
      </c>
      <c r="BM190" s="136" t="s">
        <v>836</v>
      </c>
    </row>
    <row r="191" spans="2:65" s="1" customFormat="1" x14ac:dyDescent="0.2">
      <c r="B191" s="28"/>
      <c r="D191" s="138" t="s">
        <v>229</v>
      </c>
      <c r="F191" s="139" t="s">
        <v>369</v>
      </c>
      <c r="I191" s="140"/>
      <c r="L191" s="28"/>
      <c r="M191" s="141"/>
      <c r="T191" s="52"/>
      <c r="AT191" s="13" t="s">
        <v>229</v>
      </c>
      <c r="AU191" s="13" t="s">
        <v>85</v>
      </c>
    </row>
    <row r="192" spans="2:65" s="1" customFormat="1" x14ac:dyDescent="0.2">
      <c r="B192" s="28"/>
      <c r="D192" s="142" t="s">
        <v>231</v>
      </c>
      <c r="F192" s="143" t="s">
        <v>517</v>
      </c>
      <c r="I192" s="140"/>
      <c r="L192" s="28"/>
      <c r="M192" s="141"/>
      <c r="T192" s="52"/>
      <c r="AT192" s="13" t="s">
        <v>231</v>
      </c>
      <c r="AU192" s="13" t="s">
        <v>85</v>
      </c>
    </row>
    <row r="193" spans="2:65" s="1" customFormat="1" ht="16.5" customHeight="1" x14ac:dyDescent="0.2">
      <c r="B193" s="123"/>
      <c r="C193" s="151" t="s">
        <v>365</v>
      </c>
      <c r="D193" s="151" t="s">
        <v>277</v>
      </c>
      <c r="E193" s="152" t="s">
        <v>372</v>
      </c>
      <c r="F193" s="153" t="s">
        <v>373</v>
      </c>
      <c r="G193" s="154" t="s">
        <v>355</v>
      </c>
      <c r="H193" s="155">
        <v>8.6189999999999998</v>
      </c>
      <c r="I193" s="156"/>
      <c r="J193" s="157">
        <f>ROUND(I193*H193,2)</f>
        <v>0</v>
      </c>
      <c r="K193" s="158"/>
      <c r="L193" s="159"/>
      <c r="M193" s="160" t="s">
        <v>1</v>
      </c>
      <c r="N193" s="161" t="s">
        <v>42</v>
      </c>
      <c r="P193" s="134">
        <f>O193*H193</f>
        <v>0</v>
      </c>
      <c r="Q193" s="134">
        <v>8.0000000000000007E-5</v>
      </c>
      <c r="R193" s="134">
        <f>Q193*H193</f>
        <v>6.8952E-4</v>
      </c>
      <c r="S193" s="134">
        <v>0</v>
      </c>
      <c r="T193" s="135">
        <f>S193*H193</f>
        <v>0</v>
      </c>
      <c r="AR193" s="136" t="s">
        <v>280</v>
      </c>
      <c r="AT193" s="136" t="s">
        <v>277</v>
      </c>
      <c r="AU193" s="136" t="s">
        <v>85</v>
      </c>
      <c r="AY193" s="13" t="s">
        <v>222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3" t="s">
        <v>85</v>
      </c>
      <c r="BK193" s="137">
        <f>ROUND(I193*H193,2)</f>
        <v>0</v>
      </c>
      <c r="BL193" s="13" t="s">
        <v>266</v>
      </c>
      <c r="BM193" s="136" t="s">
        <v>837</v>
      </c>
    </row>
    <row r="194" spans="2:65" s="1" customFormat="1" x14ac:dyDescent="0.2">
      <c r="B194" s="28"/>
      <c r="D194" s="138" t="s">
        <v>229</v>
      </c>
      <c r="F194" s="139" t="s">
        <v>373</v>
      </c>
      <c r="I194" s="140"/>
      <c r="L194" s="28"/>
      <c r="M194" s="141"/>
      <c r="T194" s="52"/>
      <c r="AT194" s="13" t="s">
        <v>229</v>
      </c>
      <c r="AU194" s="13" t="s">
        <v>85</v>
      </c>
    </row>
    <row r="195" spans="2:65" s="11" customFormat="1" x14ac:dyDescent="0.2">
      <c r="B195" s="144"/>
      <c r="D195" s="138" t="s">
        <v>252</v>
      </c>
      <c r="F195" s="145" t="s">
        <v>838</v>
      </c>
      <c r="H195" s="146">
        <v>8.6189999999999998</v>
      </c>
      <c r="I195" s="147"/>
      <c r="L195" s="144"/>
      <c r="M195" s="148"/>
      <c r="T195" s="149"/>
      <c r="AT195" s="150" t="s">
        <v>252</v>
      </c>
      <c r="AU195" s="150" t="s">
        <v>85</v>
      </c>
      <c r="AV195" s="11" t="s">
        <v>87</v>
      </c>
      <c r="AW195" s="11" t="s">
        <v>3</v>
      </c>
      <c r="AX195" s="11" t="s">
        <v>85</v>
      </c>
      <c r="AY195" s="150" t="s">
        <v>222</v>
      </c>
    </row>
    <row r="196" spans="2:65" s="1" customFormat="1" ht="16.5" customHeight="1" x14ac:dyDescent="0.2">
      <c r="B196" s="123"/>
      <c r="C196" s="124" t="s">
        <v>371</v>
      </c>
      <c r="D196" s="124" t="s">
        <v>223</v>
      </c>
      <c r="E196" s="125" t="s">
        <v>377</v>
      </c>
      <c r="F196" s="126" t="s">
        <v>378</v>
      </c>
      <c r="G196" s="127" t="s">
        <v>355</v>
      </c>
      <c r="H196" s="128">
        <v>0.9</v>
      </c>
      <c r="I196" s="129"/>
      <c r="J196" s="130">
        <f>ROUND(I196*H196,2)</f>
        <v>0</v>
      </c>
      <c r="K196" s="131"/>
      <c r="L196" s="28"/>
      <c r="M196" s="132" t="s">
        <v>1</v>
      </c>
      <c r="N196" s="133" t="s">
        <v>42</v>
      </c>
      <c r="P196" s="134">
        <f>O196*H196</f>
        <v>0</v>
      </c>
      <c r="Q196" s="134">
        <v>0</v>
      </c>
      <c r="R196" s="134">
        <f>Q196*H196</f>
        <v>0</v>
      </c>
      <c r="S196" s="134">
        <v>0</v>
      </c>
      <c r="T196" s="135">
        <f>S196*H196</f>
        <v>0</v>
      </c>
      <c r="AR196" s="136" t="s">
        <v>266</v>
      </c>
      <c r="AT196" s="136" t="s">
        <v>223</v>
      </c>
      <c r="AU196" s="136" t="s">
        <v>85</v>
      </c>
      <c r="AY196" s="13" t="s">
        <v>222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3" t="s">
        <v>85</v>
      </c>
      <c r="BK196" s="137">
        <f>ROUND(I196*H196,2)</f>
        <v>0</v>
      </c>
      <c r="BL196" s="13" t="s">
        <v>266</v>
      </c>
      <c r="BM196" s="136" t="s">
        <v>839</v>
      </c>
    </row>
    <row r="197" spans="2:65" s="1" customFormat="1" x14ac:dyDescent="0.2">
      <c r="B197" s="28"/>
      <c r="D197" s="138" t="s">
        <v>229</v>
      </c>
      <c r="F197" s="139" t="s">
        <v>380</v>
      </c>
      <c r="I197" s="140"/>
      <c r="L197" s="28"/>
      <c r="M197" s="141"/>
      <c r="T197" s="52"/>
      <c r="AT197" s="13" t="s">
        <v>229</v>
      </c>
      <c r="AU197" s="13" t="s">
        <v>85</v>
      </c>
    </row>
    <row r="198" spans="2:65" s="1" customFormat="1" x14ac:dyDescent="0.2">
      <c r="B198" s="28"/>
      <c r="D198" s="142" t="s">
        <v>231</v>
      </c>
      <c r="F198" s="143" t="s">
        <v>521</v>
      </c>
      <c r="I198" s="140"/>
      <c r="L198" s="28"/>
      <c r="M198" s="141"/>
      <c r="T198" s="52"/>
      <c r="AT198" s="13" t="s">
        <v>231</v>
      </c>
      <c r="AU198" s="13" t="s">
        <v>85</v>
      </c>
    </row>
    <row r="199" spans="2:65" s="1" customFormat="1" ht="16.5" customHeight="1" x14ac:dyDescent="0.2">
      <c r="B199" s="123"/>
      <c r="C199" s="151" t="s">
        <v>376</v>
      </c>
      <c r="D199" s="151" t="s">
        <v>277</v>
      </c>
      <c r="E199" s="152" t="s">
        <v>383</v>
      </c>
      <c r="F199" s="153" t="s">
        <v>384</v>
      </c>
      <c r="G199" s="154" t="s">
        <v>355</v>
      </c>
      <c r="H199" s="155">
        <v>0.91800000000000004</v>
      </c>
      <c r="I199" s="156"/>
      <c r="J199" s="157">
        <f>ROUND(I199*H199,2)</f>
        <v>0</v>
      </c>
      <c r="K199" s="158"/>
      <c r="L199" s="159"/>
      <c r="M199" s="160" t="s">
        <v>1</v>
      </c>
      <c r="N199" s="161" t="s">
        <v>42</v>
      </c>
      <c r="P199" s="134">
        <f>O199*H199</f>
        <v>0</v>
      </c>
      <c r="Q199" s="134">
        <v>1.7000000000000001E-4</v>
      </c>
      <c r="R199" s="134">
        <f>Q199*H199</f>
        <v>1.5606000000000002E-4</v>
      </c>
      <c r="S199" s="134">
        <v>0</v>
      </c>
      <c r="T199" s="135">
        <f>S199*H199</f>
        <v>0</v>
      </c>
      <c r="AR199" s="136" t="s">
        <v>280</v>
      </c>
      <c r="AT199" s="136" t="s">
        <v>277</v>
      </c>
      <c r="AU199" s="136" t="s">
        <v>85</v>
      </c>
      <c r="AY199" s="13" t="s">
        <v>222</v>
      </c>
      <c r="BE199" s="137">
        <f>IF(N199="základní",J199,0)</f>
        <v>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13" t="s">
        <v>85</v>
      </c>
      <c r="BK199" s="137">
        <f>ROUND(I199*H199,2)</f>
        <v>0</v>
      </c>
      <c r="BL199" s="13" t="s">
        <v>266</v>
      </c>
      <c r="BM199" s="136" t="s">
        <v>840</v>
      </c>
    </row>
    <row r="200" spans="2:65" s="1" customFormat="1" x14ac:dyDescent="0.2">
      <c r="B200" s="28"/>
      <c r="D200" s="138" t="s">
        <v>229</v>
      </c>
      <c r="F200" s="139" t="s">
        <v>384</v>
      </c>
      <c r="I200" s="140"/>
      <c r="L200" s="28"/>
      <c r="M200" s="141"/>
      <c r="T200" s="52"/>
      <c r="AT200" s="13" t="s">
        <v>229</v>
      </c>
      <c r="AU200" s="13" t="s">
        <v>85</v>
      </c>
    </row>
    <row r="201" spans="2:65" s="11" customFormat="1" x14ac:dyDescent="0.2">
      <c r="B201" s="144"/>
      <c r="D201" s="138" t="s">
        <v>252</v>
      </c>
      <c r="F201" s="145" t="s">
        <v>573</v>
      </c>
      <c r="H201" s="146">
        <v>0.91800000000000004</v>
      </c>
      <c r="I201" s="147"/>
      <c r="L201" s="144"/>
      <c r="M201" s="148"/>
      <c r="T201" s="149"/>
      <c r="AT201" s="150" t="s">
        <v>252</v>
      </c>
      <c r="AU201" s="150" t="s">
        <v>85</v>
      </c>
      <c r="AV201" s="11" t="s">
        <v>87</v>
      </c>
      <c r="AW201" s="11" t="s">
        <v>3</v>
      </c>
      <c r="AX201" s="11" t="s">
        <v>85</v>
      </c>
      <c r="AY201" s="150" t="s">
        <v>222</v>
      </c>
    </row>
    <row r="202" spans="2:65" s="1" customFormat="1" ht="24.2" customHeight="1" x14ac:dyDescent="0.2">
      <c r="B202" s="123"/>
      <c r="C202" s="124" t="s">
        <v>382</v>
      </c>
      <c r="D202" s="124" t="s">
        <v>223</v>
      </c>
      <c r="E202" s="125" t="s">
        <v>388</v>
      </c>
      <c r="F202" s="126" t="s">
        <v>389</v>
      </c>
      <c r="G202" s="127" t="s">
        <v>313</v>
      </c>
      <c r="H202" s="162"/>
      <c r="I202" s="129"/>
      <c r="J202" s="130">
        <f>ROUND(I202*H202,2)</f>
        <v>0</v>
      </c>
      <c r="K202" s="131"/>
      <c r="L202" s="28"/>
      <c r="M202" s="132" t="s">
        <v>1</v>
      </c>
      <c r="N202" s="133" t="s">
        <v>42</v>
      </c>
      <c r="P202" s="134">
        <f>O202*H202</f>
        <v>0</v>
      </c>
      <c r="Q202" s="134">
        <v>0</v>
      </c>
      <c r="R202" s="134">
        <f>Q202*H202</f>
        <v>0</v>
      </c>
      <c r="S202" s="134">
        <v>0</v>
      </c>
      <c r="T202" s="135">
        <f>S202*H202</f>
        <v>0</v>
      </c>
      <c r="AR202" s="136" t="s">
        <v>266</v>
      </c>
      <c r="AT202" s="136" t="s">
        <v>223</v>
      </c>
      <c r="AU202" s="136" t="s">
        <v>85</v>
      </c>
      <c r="AY202" s="13" t="s">
        <v>222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13" t="s">
        <v>85</v>
      </c>
      <c r="BK202" s="137">
        <f>ROUND(I202*H202,2)</f>
        <v>0</v>
      </c>
      <c r="BL202" s="13" t="s">
        <v>266</v>
      </c>
      <c r="BM202" s="136" t="s">
        <v>841</v>
      </c>
    </row>
    <row r="203" spans="2:65" s="1" customFormat="1" ht="29.25" x14ac:dyDescent="0.2">
      <c r="B203" s="28"/>
      <c r="D203" s="138" t="s">
        <v>229</v>
      </c>
      <c r="F203" s="139" t="s">
        <v>391</v>
      </c>
      <c r="I203" s="140"/>
      <c r="L203" s="28"/>
      <c r="M203" s="141"/>
      <c r="T203" s="52"/>
      <c r="AT203" s="13" t="s">
        <v>229</v>
      </c>
      <c r="AU203" s="13" t="s">
        <v>85</v>
      </c>
    </row>
    <row r="204" spans="2:65" s="1" customFormat="1" x14ac:dyDescent="0.2">
      <c r="B204" s="28"/>
      <c r="D204" s="142" t="s">
        <v>231</v>
      </c>
      <c r="F204" s="143" t="s">
        <v>525</v>
      </c>
      <c r="I204" s="140"/>
      <c r="L204" s="28"/>
      <c r="M204" s="141"/>
      <c r="T204" s="52"/>
      <c r="AT204" s="13" t="s">
        <v>231</v>
      </c>
      <c r="AU204" s="13" t="s">
        <v>85</v>
      </c>
    </row>
    <row r="205" spans="2:65" s="10" customFormat="1" ht="25.9" customHeight="1" x14ac:dyDescent="0.2">
      <c r="B205" s="113"/>
      <c r="D205" s="114" t="s">
        <v>76</v>
      </c>
      <c r="E205" s="115" t="s">
        <v>393</v>
      </c>
      <c r="F205" s="115" t="s">
        <v>394</v>
      </c>
      <c r="I205" s="116"/>
      <c r="J205" s="117">
        <f>BK205</f>
        <v>0</v>
      </c>
      <c r="L205" s="113"/>
      <c r="M205" s="118"/>
      <c r="P205" s="119">
        <f>SUM(P206:P215)</f>
        <v>0</v>
      </c>
      <c r="R205" s="119">
        <f>SUM(R206:R215)</f>
        <v>5.082000000000001E-4</v>
      </c>
      <c r="T205" s="120">
        <f>SUM(T206:T215)</f>
        <v>0</v>
      </c>
      <c r="AR205" s="114" t="s">
        <v>87</v>
      </c>
      <c r="AT205" s="121" t="s">
        <v>76</v>
      </c>
      <c r="AU205" s="121" t="s">
        <v>77</v>
      </c>
      <c r="AY205" s="114" t="s">
        <v>222</v>
      </c>
      <c r="BK205" s="122">
        <f>SUM(BK206:BK215)</f>
        <v>0</v>
      </c>
    </row>
    <row r="206" spans="2:65" s="1" customFormat="1" ht="24.2" customHeight="1" x14ac:dyDescent="0.2">
      <c r="B206" s="123"/>
      <c r="C206" s="124" t="s">
        <v>387</v>
      </c>
      <c r="D206" s="124" t="s">
        <v>223</v>
      </c>
      <c r="E206" s="125" t="s">
        <v>396</v>
      </c>
      <c r="F206" s="126" t="s">
        <v>397</v>
      </c>
      <c r="G206" s="127" t="s">
        <v>226</v>
      </c>
      <c r="H206" s="128">
        <v>1.21</v>
      </c>
      <c r="I206" s="129"/>
      <c r="J206" s="130">
        <f>ROUND(I206*H206,2)</f>
        <v>0</v>
      </c>
      <c r="K206" s="131"/>
      <c r="L206" s="28"/>
      <c r="M206" s="132" t="s">
        <v>1</v>
      </c>
      <c r="N206" s="133" t="s">
        <v>42</v>
      </c>
      <c r="P206" s="134">
        <f>O206*H206</f>
        <v>0</v>
      </c>
      <c r="Q206" s="134">
        <v>8.0000000000000007E-5</v>
      </c>
      <c r="R206" s="134">
        <f>Q206*H206</f>
        <v>9.6800000000000008E-5</v>
      </c>
      <c r="S206" s="134">
        <v>0</v>
      </c>
      <c r="T206" s="135">
        <f>S206*H206</f>
        <v>0</v>
      </c>
      <c r="AR206" s="136" t="s">
        <v>266</v>
      </c>
      <c r="AT206" s="136" t="s">
        <v>223</v>
      </c>
      <c r="AU206" s="136" t="s">
        <v>85</v>
      </c>
      <c r="AY206" s="13" t="s">
        <v>222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13" t="s">
        <v>85</v>
      </c>
      <c r="BK206" s="137">
        <f>ROUND(I206*H206,2)</f>
        <v>0</v>
      </c>
      <c r="BL206" s="13" t="s">
        <v>266</v>
      </c>
      <c r="BM206" s="136" t="s">
        <v>842</v>
      </c>
    </row>
    <row r="207" spans="2:65" s="1" customFormat="1" ht="19.5" x14ac:dyDescent="0.2">
      <c r="B207" s="28"/>
      <c r="D207" s="138" t="s">
        <v>229</v>
      </c>
      <c r="F207" s="139" t="s">
        <v>399</v>
      </c>
      <c r="I207" s="140"/>
      <c r="L207" s="28"/>
      <c r="M207" s="141"/>
      <c r="T207" s="52"/>
      <c r="AT207" s="13" t="s">
        <v>229</v>
      </c>
      <c r="AU207" s="13" t="s">
        <v>85</v>
      </c>
    </row>
    <row r="208" spans="2:65" s="1" customFormat="1" x14ac:dyDescent="0.2">
      <c r="B208" s="28"/>
      <c r="D208" s="142" t="s">
        <v>231</v>
      </c>
      <c r="F208" s="143" t="s">
        <v>617</v>
      </c>
      <c r="I208" s="140"/>
      <c r="L208" s="28"/>
      <c r="M208" s="141"/>
      <c r="T208" s="52"/>
      <c r="AT208" s="13" t="s">
        <v>231</v>
      </c>
      <c r="AU208" s="13" t="s">
        <v>85</v>
      </c>
    </row>
    <row r="209" spans="2:65" s="11" customFormat="1" x14ac:dyDescent="0.2">
      <c r="B209" s="144"/>
      <c r="D209" s="138" t="s">
        <v>252</v>
      </c>
      <c r="E209" s="150" t="s">
        <v>1</v>
      </c>
      <c r="F209" s="145" t="s">
        <v>401</v>
      </c>
      <c r="H209" s="146">
        <v>1.21</v>
      </c>
      <c r="I209" s="147"/>
      <c r="L209" s="144"/>
      <c r="M209" s="148"/>
      <c r="T209" s="149"/>
      <c r="AT209" s="150" t="s">
        <v>252</v>
      </c>
      <c r="AU209" s="150" t="s">
        <v>85</v>
      </c>
      <c r="AV209" s="11" t="s">
        <v>87</v>
      </c>
      <c r="AW209" s="11" t="s">
        <v>32</v>
      </c>
      <c r="AX209" s="11" t="s">
        <v>85</v>
      </c>
      <c r="AY209" s="150" t="s">
        <v>222</v>
      </c>
    </row>
    <row r="210" spans="2:65" s="1" customFormat="1" ht="24.2" customHeight="1" x14ac:dyDescent="0.2">
      <c r="B210" s="123"/>
      <c r="C210" s="124" t="s">
        <v>395</v>
      </c>
      <c r="D210" s="124" t="s">
        <v>223</v>
      </c>
      <c r="E210" s="125" t="s">
        <v>403</v>
      </c>
      <c r="F210" s="126" t="s">
        <v>404</v>
      </c>
      <c r="G210" s="127" t="s">
        <v>226</v>
      </c>
      <c r="H210" s="128">
        <v>1.21</v>
      </c>
      <c r="I210" s="129"/>
      <c r="J210" s="130">
        <f>ROUND(I210*H210,2)</f>
        <v>0</v>
      </c>
      <c r="K210" s="131"/>
      <c r="L210" s="28"/>
      <c r="M210" s="132" t="s">
        <v>1</v>
      </c>
      <c r="N210" s="133" t="s">
        <v>42</v>
      </c>
      <c r="P210" s="134">
        <f>O210*H210</f>
        <v>0</v>
      </c>
      <c r="Q210" s="134">
        <v>1.7000000000000001E-4</v>
      </c>
      <c r="R210" s="134">
        <f>Q210*H210</f>
        <v>2.0570000000000001E-4</v>
      </c>
      <c r="S210" s="134">
        <v>0</v>
      </c>
      <c r="T210" s="135">
        <f>S210*H210</f>
        <v>0</v>
      </c>
      <c r="AR210" s="136" t="s">
        <v>266</v>
      </c>
      <c r="AT210" s="136" t="s">
        <v>223</v>
      </c>
      <c r="AU210" s="136" t="s">
        <v>85</v>
      </c>
      <c r="AY210" s="13" t="s">
        <v>222</v>
      </c>
      <c r="BE210" s="137">
        <f>IF(N210="základní",J210,0)</f>
        <v>0</v>
      </c>
      <c r="BF210" s="137">
        <f>IF(N210="snížená",J210,0)</f>
        <v>0</v>
      </c>
      <c r="BG210" s="137">
        <f>IF(N210="zákl. přenesená",J210,0)</f>
        <v>0</v>
      </c>
      <c r="BH210" s="137">
        <f>IF(N210="sníž. přenesená",J210,0)</f>
        <v>0</v>
      </c>
      <c r="BI210" s="137">
        <f>IF(N210="nulová",J210,0)</f>
        <v>0</v>
      </c>
      <c r="BJ210" s="13" t="s">
        <v>85</v>
      </c>
      <c r="BK210" s="137">
        <f>ROUND(I210*H210,2)</f>
        <v>0</v>
      </c>
      <c r="BL210" s="13" t="s">
        <v>266</v>
      </c>
      <c r="BM210" s="136" t="s">
        <v>843</v>
      </c>
    </row>
    <row r="211" spans="2:65" s="1" customFormat="1" x14ac:dyDescent="0.2">
      <c r="B211" s="28"/>
      <c r="D211" s="138" t="s">
        <v>229</v>
      </c>
      <c r="F211" s="139" t="s">
        <v>406</v>
      </c>
      <c r="I211" s="140"/>
      <c r="L211" s="28"/>
      <c r="M211" s="141"/>
      <c r="T211" s="52"/>
      <c r="AT211" s="13" t="s">
        <v>229</v>
      </c>
      <c r="AU211" s="13" t="s">
        <v>85</v>
      </c>
    </row>
    <row r="212" spans="2:65" s="1" customFormat="1" x14ac:dyDescent="0.2">
      <c r="B212" s="28"/>
      <c r="D212" s="142" t="s">
        <v>231</v>
      </c>
      <c r="F212" s="143" t="s">
        <v>619</v>
      </c>
      <c r="I212" s="140"/>
      <c r="L212" s="28"/>
      <c r="M212" s="141"/>
      <c r="T212" s="52"/>
      <c r="AT212" s="13" t="s">
        <v>231</v>
      </c>
      <c r="AU212" s="13" t="s">
        <v>85</v>
      </c>
    </row>
    <row r="213" spans="2:65" s="1" customFormat="1" ht="24.2" customHeight="1" x14ac:dyDescent="0.2">
      <c r="B213" s="123"/>
      <c r="C213" s="124" t="s">
        <v>402</v>
      </c>
      <c r="D213" s="124" t="s">
        <v>223</v>
      </c>
      <c r="E213" s="125" t="s">
        <v>409</v>
      </c>
      <c r="F213" s="126" t="s">
        <v>410</v>
      </c>
      <c r="G213" s="127" t="s">
        <v>226</v>
      </c>
      <c r="H213" s="128">
        <v>1.21</v>
      </c>
      <c r="I213" s="129"/>
      <c r="J213" s="130">
        <f>ROUND(I213*H213,2)</f>
        <v>0</v>
      </c>
      <c r="K213" s="131"/>
      <c r="L213" s="28"/>
      <c r="M213" s="132" t="s">
        <v>1</v>
      </c>
      <c r="N213" s="133" t="s">
        <v>42</v>
      </c>
      <c r="P213" s="134">
        <f>O213*H213</f>
        <v>0</v>
      </c>
      <c r="Q213" s="134">
        <v>1.7000000000000001E-4</v>
      </c>
      <c r="R213" s="134">
        <f>Q213*H213</f>
        <v>2.0570000000000001E-4</v>
      </c>
      <c r="S213" s="134">
        <v>0</v>
      </c>
      <c r="T213" s="135">
        <f>S213*H213</f>
        <v>0</v>
      </c>
      <c r="AR213" s="136" t="s">
        <v>266</v>
      </c>
      <c r="AT213" s="136" t="s">
        <v>223</v>
      </c>
      <c r="AU213" s="136" t="s">
        <v>85</v>
      </c>
      <c r="AY213" s="13" t="s">
        <v>222</v>
      </c>
      <c r="BE213" s="137">
        <f>IF(N213="základní",J213,0)</f>
        <v>0</v>
      </c>
      <c r="BF213" s="137">
        <f>IF(N213="snížená",J213,0)</f>
        <v>0</v>
      </c>
      <c r="BG213" s="137">
        <f>IF(N213="zákl. přenesená",J213,0)</f>
        <v>0</v>
      </c>
      <c r="BH213" s="137">
        <f>IF(N213="sníž. přenesená",J213,0)</f>
        <v>0</v>
      </c>
      <c r="BI213" s="137">
        <f>IF(N213="nulová",J213,0)</f>
        <v>0</v>
      </c>
      <c r="BJ213" s="13" t="s">
        <v>85</v>
      </c>
      <c r="BK213" s="137">
        <f>ROUND(I213*H213,2)</f>
        <v>0</v>
      </c>
      <c r="BL213" s="13" t="s">
        <v>266</v>
      </c>
      <c r="BM213" s="136" t="s">
        <v>844</v>
      </c>
    </row>
    <row r="214" spans="2:65" s="1" customFormat="1" ht="19.5" x14ac:dyDescent="0.2">
      <c r="B214" s="28"/>
      <c r="D214" s="138" t="s">
        <v>229</v>
      </c>
      <c r="F214" s="139" t="s">
        <v>412</v>
      </c>
      <c r="I214" s="140"/>
      <c r="L214" s="28"/>
      <c r="M214" s="141"/>
      <c r="T214" s="52"/>
      <c r="AT214" s="13" t="s">
        <v>229</v>
      </c>
      <c r="AU214" s="13" t="s">
        <v>85</v>
      </c>
    </row>
    <row r="215" spans="2:65" s="1" customFormat="1" x14ac:dyDescent="0.2">
      <c r="B215" s="28"/>
      <c r="D215" s="142" t="s">
        <v>231</v>
      </c>
      <c r="F215" s="143" t="s">
        <v>621</v>
      </c>
      <c r="I215" s="140"/>
      <c r="L215" s="28"/>
      <c r="M215" s="141"/>
      <c r="T215" s="52"/>
      <c r="AT215" s="13" t="s">
        <v>231</v>
      </c>
      <c r="AU215" s="13" t="s">
        <v>85</v>
      </c>
    </row>
    <row r="216" spans="2:65" s="10" customFormat="1" ht="25.9" customHeight="1" x14ac:dyDescent="0.2">
      <c r="B216" s="113"/>
      <c r="D216" s="114" t="s">
        <v>76</v>
      </c>
      <c r="E216" s="115" t="s">
        <v>414</v>
      </c>
      <c r="F216" s="115" t="s">
        <v>415</v>
      </c>
      <c r="I216" s="116"/>
      <c r="J216" s="117">
        <f>BK216</f>
        <v>0</v>
      </c>
      <c r="L216" s="113"/>
      <c r="M216" s="118"/>
      <c r="P216" s="119">
        <f>SUM(P217:P234)</f>
        <v>0</v>
      </c>
      <c r="R216" s="119">
        <f>SUM(R217:R234)</f>
        <v>5.1417800000000007E-2</v>
      </c>
      <c r="T216" s="120">
        <f>SUM(T217:T234)</f>
        <v>1.0161400000000001E-2</v>
      </c>
      <c r="AR216" s="114" t="s">
        <v>87</v>
      </c>
      <c r="AT216" s="121" t="s">
        <v>76</v>
      </c>
      <c r="AU216" s="121" t="s">
        <v>77</v>
      </c>
      <c r="AY216" s="114" t="s">
        <v>222</v>
      </c>
      <c r="BK216" s="122">
        <f>SUM(BK217:BK234)</f>
        <v>0</v>
      </c>
    </row>
    <row r="217" spans="2:65" s="1" customFormat="1" ht="16.5" customHeight="1" x14ac:dyDescent="0.2">
      <c r="B217" s="123"/>
      <c r="C217" s="124" t="s">
        <v>408</v>
      </c>
      <c r="D217" s="124" t="s">
        <v>223</v>
      </c>
      <c r="E217" s="125" t="s">
        <v>416</v>
      </c>
      <c r="F217" s="126" t="s">
        <v>417</v>
      </c>
      <c r="G217" s="127" t="s">
        <v>226</v>
      </c>
      <c r="H217" s="128">
        <v>32.35</v>
      </c>
      <c r="I217" s="129"/>
      <c r="J217" s="130">
        <f>ROUND(I217*H217,2)</f>
        <v>0</v>
      </c>
      <c r="K217" s="131"/>
      <c r="L217" s="28"/>
      <c r="M217" s="132" t="s">
        <v>1</v>
      </c>
      <c r="N217" s="133" t="s">
        <v>42</v>
      </c>
      <c r="P217" s="134">
        <f>O217*H217</f>
        <v>0</v>
      </c>
      <c r="Q217" s="134">
        <v>1E-3</v>
      </c>
      <c r="R217" s="134">
        <f>Q217*H217</f>
        <v>3.2350000000000004E-2</v>
      </c>
      <c r="S217" s="134">
        <v>3.1E-4</v>
      </c>
      <c r="T217" s="135">
        <f>S217*H217</f>
        <v>1.0028500000000001E-2</v>
      </c>
      <c r="AR217" s="136" t="s">
        <v>266</v>
      </c>
      <c r="AT217" s="136" t="s">
        <v>223</v>
      </c>
      <c r="AU217" s="136" t="s">
        <v>85</v>
      </c>
      <c r="AY217" s="13" t="s">
        <v>222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13" t="s">
        <v>85</v>
      </c>
      <c r="BK217" s="137">
        <f>ROUND(I217*H217,2)</f>
        <v>0</v>
      </c>
      <c r="BL217" s="13" t="s">
        <v>266</v>
      </c>
      <c r="BM217" s="136" t="s">
        <v>845</v>
      </c>
    </row>
    <row r="218" spans="2:65" s="1" customFormat="1" x14ac:dyDescent="0.2">
      <c r="B218" s="28"/>
      <c r="D218" s="138" t="s">
        <v>229</v>
      </c>
      <c r="F218" s="139" t="s">
        <v>419</v>
      </c>
      <c r="I218" s="140"/>
      <c r="L218" s="28"/>
      <c r="M218" s="141"/>
      <c r="T218" s="52"/>
      <c r="AT218" s="13" t="s">
        <v>229</v>
      </c>
      <c r="AU218" s="13" t="s">
        <v>85</v>
      </c>
    </row>
    <row r="219" spans="2:65" s="1" customFormat="1" x14ac:dyDescent="0.2">
      <c r="B219" s="28"/>
      <c r="D219" s="142" t="s">
        <v>231</v>
      </c>
      <c r="F219" s="143" t="s">
        <v>527</v>
      </c>
      <c r="I219" s="140"/>
      <c r="L219" s="28"/>
      <c r="M219" s="141"/>
      <c r="T219" s="52"/>
      <c r="AT219" s="13" t="s">
        <v>231</v>
      </c>
      <c r="AU219" s="13" t="s">
        <v>85</v>
      </c>
    </row>
    <row r="220" spans="2:65" s="1" customFormat="1" ht="24.2" customHeight="1" x14ac:dyDescent="0.2">
      <c r="B220" s="123"/>
      <c r="C220" s="124" t="s">
        <v>280</v>
      </c>
      <c r="D220" s="124" t="s">
        <v>223</v>
      </c>
      <c r="E220" s="125" t="s">
        <v>422</v>
      </c>
      <c r="F220" s="126" t="s">
        <v>423</v>
      </c>
      <c r="G220" s="127" t="s">
        <v>226</v>
      </c>
      <c r="H220" s="128">
        <v>32.35</v>
      </c>
      <c r="I220" s="129"/>
      <c r="J220" s="130">
        <f>ROUND(I220*H220,2)</f>
        <v>0</v>
      </c>
      <c r="K220" s="131"/>
      <c r="L220" s="28"/>
      <c r="M220" s="132" t="s">
        <v>1</v>
      </c>
      <c r="N220" s="133" t="s">
        <v>42</v>
      </c>
      <c r="P220" s="134">
        <f>O220*H220</f>
        <v>0</v>
      </c>
      <c r="Q220" s="134">
        <v>0</v>
      </c>
      <c r="R220" s="134">
        <f>Q220*H220</f>
        <v>0</v>
      </c>
      <c r="S220" s="134">
        <v>0</v>
      </c>
      <c r="T220" s="135">
        <f>S220*H220</f>
        <v>0</v>
      </c>
      <c r="AR220" s="136" t="s">
        <v>266</v>
      </c>
      <c r="AT220" s="136" t="s">
        <v>223</v>
      </c>
      <c r="AU220" s="136" t="s">
        <v>85</v>
      </c>
      <c r="AY220" s="13" t="s">
        <v>222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3" t="s">
        <v>85</v>
      </c>
      <c r="BK220" s="137">
        <f>ROUND(I220*H220,2)</f>
        <v>0</v>
      </c>
      <c r="BL220" s="13" t="s">
        <v>266</v>
      </c>
      <c r="BM220" s="136" t="s">
        <v>846</v>
      </c>
    </row>
    <row r="221" spans="2:65" s="1" customFormat="1" ht="19.5" x14ac:dyDescent="0.2">
      <c r="B221" s="28"/>
      <c r="D221" s="138" t="s">
        <v>229</v>
      </c>
      <c r="F221" s="139" t="s">
        <v>425</v>
      </c>
      <c r="I221" s="140"/>
      <c r="L221" s="28"/>
      <c r="M221" s="141"/>
      <c r="T221" s="52"/>
      <c r="AT221" s="13" t="s">
        <v>229</v>
      </c>
      <c r="AU221" s="13" t="s">
        <v>85</v>
      </c>
    </row>
    <row r="222" spans="2:65" s="1" customFormat="1" x14ac:dyDescent="0.2">
      <c r="B222" s="28"/>
      <c r="D222" s="142" t="s">
        <v>231</v>
      </c>
      <c r="F222" s="143" t="s">
        <v>529</v>
      </c>
      <c r="I222" s="140"/>
      <c r="L222" s="28"/>
      <c r="M222" s="141"/>
      <c r="T222" s="52"/>
      <c r="AT222" s="13" t="s">
        <v>231</v>
      </c>
      <c r="AU222" s="13" t="s">
        <v>85</v>
      </c>
    </row>
    <row r="223" spans="2:65" s="1" customFormat="1" ht="16.5" customHeight="1" x14ac:dyDescent="0.2">
      <c r="B223" s="123"/>
      <c r="C223" s="124" t="s">
        <v>421</v>
      </c>
      <c r="D223" s="124" t="s">
        <v>223</v>
      </c>
      <c r="E223" s="125" t="s">
        <v>428</v>
      </c>
      <c r="F223" s="126" t="s">
        <v>429</v>
      </c>
      <c r="G223" s="127" t="s">
        <v>226</v>
      </c>
      <c r="H223" s="128">
        <v>4.43</v>
      </c>
      <c r="I223" s="129"/>
      <c r="J223" s="130">
        <f>ROUND(I223*H223,2)</f>
        <v>0</v>
      </c>
      <c r="K223" s="131"/>
      <c r="L223" s="28"/>
      <c r="M223" s="132" t="s">
        <v>1</v>
      </c>
      <c r="N223" s="133" t="s">
        <v>42</v>
      </c>
      <c r="P223" s="134">
        <f>O223*H223</f>
        <v>0</v>
      </c>
      <c r="Q223" s="134">
        <v>0</v>
      </c>
      <c r="R223" s="134">
        <f>Q223*H223</f>
        <v>0</v>
      </c>
      <c r="S223" s="134">
        <v>3.0000000000000001E-5</v>
      </c>
      <c r="T223" s="135">
        <f>S223*H223</f>
        <v>1.329E-4</v>
      </c>
      <c r="AR223" s="136" t="s">
        <v>266</v>
      </c>
      <c r="AT223" s="136" t="s">
        <v>223</v>
      </c>
      <c r="AU223" s="136" t="s">
        <v>85</v>
      </c>
      <c r="AY223" s="13" t="s">
        <v>222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3" t="s">
        <v>85</v>
      </c>
      <c r="BK223" s="137">
        <f>ROUND(I223*H223,2)</f>
        <v>0</v>
      </c>
      <c r="BL223" s="13" t="s">
        <v>266</v>
      </c>
      <c r="BM223" s="136" t="s">
        <v>1085</v>
      </c>
    </row>
    <row r="224" spans="2:65" s="1" customFormat="1" ht="19.5" x14ac:dyDescent="0.2">
      <c r="B224" s="28"/>
      <c r="D224" s="138" t="s">
        <v>229</v>
      </c>
      <c r="F224" s="139" t="s">
        <v>431</v>
      </c>
      <c r="I224" s="140"/>
      <c r="L224" s="28"/>
      <c r="M224" s="141"/>
      <c r="T224" s="52"/>
      <c r="AT224" s="13" t="s">
        <v>229</v>
      </c>
      <c r="AU224" s="13" t="s">
        <v>85</v>
      </c>
    </row>
    <row r="225" spans="2:65" s="1" customFormat="1" x14ac:dyDescent="0.2">
      <c r="B225" s="28"/>
      <c r="D225" s="142" t="s">
        <v>231</v>
      </c>
      <c r="F225" s="143" t="s">
        <v>432</v>
      </c>
      <c r="I225" s="140"/>
      <c r="L225" s="28"/>
      <c r="M225" s="141"/>
      <c r="T225" s="52"/>
      <c r="AT225" s="13" t="s">
        <v>231</v>
      </c>
      <c r="AU225" s="13" t="s">
        <v>85</v>
      </c>
    </row>
    <row r="226" spans="2:65" s="1" customFormat="1" ht="16.5" customHeight="1" x14ac:dyDescent="0.2">
      <c r="B226" s="123"/>
      <c r="C226" s="151" t="s">
        <v>427</v>
      </c>
      <c r="D226" s="151" t="s">
        <v>277</v>
      </c>
      <c r="E226" s="152" t="s">
        <v>434</v>
      </c>
      <c r="F226" s="153" t="s">
        <v>435</v>
      </c>
      <c r="G226" s="154" t="s">
        <v>226</v>
      </c>
      <c r="H226" s="155">
        <v>4.6520000000000001</v>
      </c>
      <c r="I226" s="156"/>
      <c r="J226" s="157">
        <f>ROUND(I226*H226,2)</f>
        <v>0</v>
      </c>
      <c r="K226" s="158"/>
      <c r="L226" s="159"/>
      <c r="M226" s="160" t="s">
        <v>1</v>
      </c>
      <c r="N226" s="161" t="s">
        <v>42</v>
      </c>
      <c r="P226" s="134">
        <f>O226*H226</f>
        <v>0</v>
      </c>
      <c r="Q226" s="134">
        <v>8.9999999999999998E-4</v>
      </c>
      <c r="R226" s="134">
        <f>Q226*H226</f>
        <v>4.1868000000000001E-3</v>
      </c>
      <c r="S226" s="134">
        <v>0</v>
      </c>
      <c r="T226" s="135">
        <f>S226*H226</f>
        <v>0</v>
      </c>
      <c r="AR226" s="136" t="s">
        <v>280</v>
      </c>
      <c r="AT226" s="136" t="s">
        <v>277</v>
      </c>
      <c r="AU226" s="136" t="s">
        <v>85</v>
      </c>
      <c r="AY226" s="13" t="s">
        <v>222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13" t="s">
        <v>85</v>
      </c>
      <c r="BK226" s="137">
        <f>ROUND(I226*H226,2)</f>
        <v>0</v>
      </c>
      <c r="BL226" s="13" t="s">
        <v>266</v>
      </c>
      <c r="BM226" s="136" t="s">
        <v>1086</v>
      </c>
    </row>
    <row r="227" spans="2:65" s="1" customFormat="1" x14ac:dyDescent="0.2">
      <c r="B227" s="28"/>
      <c r="D227" s="138" t="s">
        <v>229</v>
      </c>
      <c r="F227" s="139" t="s">
        <v>435</v>
      </c>
      <c r="I227" s="140"/>
      <c r="L227" s="28"/>
      <c r="M227" s="141"/>
      <c r="T227" s="52"/>
      <c r="AT227" s="13" t="s">
        <v>229</v>
      </c>
      <c r="AU227" s="13" t="s">
        <v>85</v>
      </c>
    </row>
    <row r="228" spans="2:65" s="11" customFormat="1" x14ac:dyDescent="0.2">
      <c r="B228" s="144"/>
      <c r="D228" s="138" t="s">
        <v>252</v>
      </c>
      <c r="F228" s="145" t="s">
        <v>849</v>
      </c>
      <c r="H228" s="146">
        <v>4.6520000000000001</v>
      </c>
      <c r="I228" s="147"/>
      <c r="L228" s="144"/>
      <c r="M228" s="148"/>
      <c r="T228" s="149"/>
      <c r="AT228" s="150" t="s">
        <v>252</v>
      </c>
      <c r="AU228" s="150" t="s">
        <v>85</v>
      </c>
      <c r="AV228" s="11" t="s">
        <v>87</v>
      </c>
      <c r="AW228" s="11" t="s">
        <v>3</v>
      </c>
      <c r="AX228" s="11" t="s">
        <v>85</v>
      </c>
      <c r="AY228" s="150" t="s">
        <v>222</v>
      </c>
    </row>
    <row r="229" spans="2:65" s="1" customFormat="1" ht="24.2" customHeight="1" x14ac:dyDescent="0.2">
      <c r="B229" s="123"/>
      <c r="C229" s="124" t="s">
        <v>433</v>
      </c>
      <c r="D229" s="124" t="s">
        <v>223</v>
      </c>
      <c r="E229" s="125" t="s">
        <v>439</v>
      </c>
      <c r="F229" s="126" t="s">
        <v>440</v>
      </c>
      <c r="G229" s="127" t="s">
        <v>226</v>
      </c>
      <c r="H229" s="128">
        <v>32.35</v>
      </c>
      <c r="I229" s="129"/>
      <c r="J229" s="130">
        <f>ROUND(I229*H229,2)</f>
        <v>0</v>
      </c>
      <c r="K229" s="131"/>
      <c r="L229" s="28"/>
      <c r="M229" s="132" t="s">
        <v>1</v>
      </c>
      <c r="N229" s="133" t="s">
        <v>42</v>
      </c>
      <c r="P229" s="134">
        <f>O229*H229</f>
        <v>0</v>
      </c>
      <c r="Q229" s="134">
        <v>2.0000000000000001E-4</v>
      </c>
      <c r="R229" s="134">
        <f>Q229*H229</f>
        <v>6.4700000000000009E-3</v>
      </c>
      <c r="S229" s="134">
        <v>0</v>
      </c>
      <c r="T229" s="135">
        <f>S229*H229</f>
        <v>0</v>
      </c>
      <c r="AR229" s="136" t="s">
        <v>266</v>
      </c>
      <c r="AT229" s="136" t="s">
        <v>223</v>
      </c>
      <c r="AU229" s="136" t="s">
        <v>85</v>
      </c>
      <c r="AY229" s="13" t="s">
        <v>222</v>
      </c>
      <c r="BE229" s="137">
        <f>IF(N229="základní",J229,0)</f>
        <v>0</v>
      </c>
      <c r="BF229" s="137">
        <f>IF(N229="snížená",J229,0)</f>
        <v>0</v>
      </c>
      <c r="BG229" s="137">
        <f>IF(N229="zákl. přenesená",J229,0)</f>
        <v>0</v>
      </c>
      <c r="BH229" s="137">
        <f>IF(N229="sníž. přenesená",J229,0)</f>
        <v>0</v>
      </c>
      <c r="BI229" s="137">
        <f>IF(N229="nulová",J229,0)</f>
        <v>0</v>
      </c>
      <c r="BJ229" s="13" t="s">
        <v>85</v>
      </c>
      <c r="BK229" s="137">
        <f>ROUND(I229*H229,2)</f>
        <v>0</v>
      </c>
      <c r="BL229" s="13" t="s">
        <v>266</v>
      </c>
      <c r="BM229" s="136" t="s">
        <v>850</v>
      </c>
    </row>
    <row r="230" spans="2:65" s="1" customFormat="1" ht="19.5" x14ac:dyDescent="0.2">
      <c r="B230" s="28"/>
      <c r="D230" s="138" t="s">
        <v>229</v>
      </c>
      <c r="F230" s="139" t="s">
        <v>442</v>
      </c>
      <c r="I230" s="140"/>
      <c r="L230" s="28"/>
      <c r="M230" s="141"/>
      <c r="T230" s="52"/>
      <c r="AT230" s="13" t="s">
        <v>229</v>
      </c>
      <c r="AU230" s="13" t="s">
        <v>85</v>
      </c>
    </row>
    <row r="231" spans="2:65" s="1" customFormat="1" x14ac:dyDescent="0.2">
      <c r="B231" s="28"/>
      <c r="D231" s="142" t="s">
        <v>231</v>
      </c>
      <c r="F231" s="143" t="s">
        <v>534</v>
      </c>
      <c r="I231" s="140"/>
      <c r="L231" s="28"/>
      <c r="M231" s="141"/>
      <c r="T231" s="52"/>
      <c r="AT231" s="13" t="s">
        <v>231</v>
      </c>
      <c r="AU231" s="13" t="s">
        <v>85</v>
      </c>
    </row>
    <row r="232" spans="2:65" s="1" customFormat="1" ht="33" customHeight="1" x14ac:dyDescent="0.2">
      <c r="B232" s="123"/>
      <c r="C232" s="124" t="s">
        <v>438</v>
      </c>
      <c r="D232" s="124" t="s">
        <v>223</v>
      </c>
      <c r="E232" s="125" t="s">
        <v>445</v>
      </c>
      <c r="F232" s="126" t="s">
        <v>446</v>
      </c>
      <c r="G232" s="127" t="s">
        <v>226</v>
      </c>
      <c r="H232" s="128">
        <v>32.35</v>
      </c>
      <c r="I232" s="129"/>
      <c r="J232" s="130">
        <f>ROUND(I232*H232,2)</f>
        <v>0</v>
      </c>
      <c r="K232" s="131"/>
      <c r="L232" s="28"/>
      <c r="M232" s="132" t="s">
        <v>1</v>
      </c>
      <c r="N232" s="133" t="s">
        <v>42</v>
      </c>
      <c r="P232" s="134">
        <f>O232*H232</f>
        <v>0</v>
      </c>
      <c r="Q232" s="134">
        <v>2.5999999999999998E-4</v>
      </c>
      <c r="R232" s="134">
        <f>Q232*H232</f>
        <v>8.4110000000000001E-3</v>
      </c>
      <c r="S232" s="134">
        <v>0</v>
      </c>
      <c r="T232" s="135">
        <f>S232*H232</f>
        <v>0</v>
      </c>
      <c r="AR232" s="136" t="s">
        <v>266</v>
      </c>
      <c r="AT232" s="136" t="s">
        <v>223</v>
      </c>
      <c r="AU232" s="136" t="s">
        <v>85</v>
      </c>
      <c r="AY232" s="13" t="s">
        <v>222</v>
      </c>
      <c r="BE232" s="137">
        <f>IF(N232="základní",J232,0)</f>
        <v>0</v>
      </c>
      <c r="BF232" s="137">
        <f>IF(N232="snížená",J232,0)</f>
        <v>0</v>
      </c>
      <c r="BG232" s="137">
        <f>IF(N232="zákl. přenesená",J232,0)</f>
        <v>0</v>
      </c>
      <c r="BH232" s="137">
        <f>IF(N232="sníž. přenesená",J232,0)</f>
        <v>0</v>
      </c>
      <c r="BI232" s="137">
        <f>IF(N232="nulová",J232,0)</f>
        <v>0</v>
      </c>
      <c r="BJ232" s="13" t="s">
        <v>85</v>
      </c>
      <c r="BK232" s="137">
        <f>ROUND(I232*H232,2)</f>
        <v>0</v>
      </c>
      <c r="BL232" s="13" t="s">
        <v>266</v>
      </c>
      <c r="BM232" s="136" t="s">
        <v>851</v>
      </c>
    </row>
    <row r="233" spans="2:65" s="1" customFormat="1" ht="29.25" x14ac:dyDescent="0.2">
      <c r="B233" s="28"/>
      <c r="D233" s="138" t="s">
        <v>229</v>
      </c>
      <c r="F233" s="139" t="s">
        <v>448</v>
      </c>
      <c r="I233" s="140"/>
      <c r="L233" s="28"/>
      <c r="M233" s="141"/>
      <c r="T233" s="52"/>
      <c r="AT233" s="13" t="s">
        <v>229</v>
      </c>
      <c r="AU233" s="13" t="s">
        <v>85</v>
      </c>
    </row>
    <row r="234" spans="2:65" s="1" customFormat="1" x14ac:dyDescent="0.2">
      <c r="B234" s="28"/>
      <c r="D234" s="142" t="s">
        <v>231</v>
      </c>
      <c r="F234" s="143" t="s">
        <v>536</v>
      </c>
      <c r="I234" s="140"/>
      <c r="L234" s="28"/>
      <c r="M234" s="163"/>
      <c r="N234" s="164"/>
      <c r="O234" s="164"/>
      <c r="P234" s="164"/>
      <c r="Q234" s="164"/>
      <c r="R234" s="164"/>
      <c r="S234" s="164"/>
      <c r="T234" s="165"/>
      <c r="AT234" s="13" t="s">
        <v>231</v>
      </c>
      <c r="AU234" s="13" t="s">
        <v>85</v>
      </c>
    </row>
    <row r="235" spans="2:65" s="1" customFormat="1" ht="6.95" customHeight="1" x14ac:dyDescent="0.2">
      <c r="B235" s="40"/>
      <c r="C235" s="41"/>
      <c r="D235" s="41"/>
      <c r="E235" s="41"/>
      <c r="F235" s="41"/>
      <c r="G235" s="41"/>
      <c r="H235" s="41"/>
      <c r="I235" s="41"/>
      <c r="J235" s="41"/>
      <c r="K235" s="41"/>
      <c r="L235" s="28"/>
    </row>
  </sheetData>
  <autoFilter ref="C121:K234" xr:uid="{00000000-0009-0000-0000-000018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1800-000000000000}"/>
    <hyperlink ref="F130" r:id="rId2" xr:uid="{00000000-0004-0000-1800-000001000000}"/>
    <hyperlink ref="F133" r:id="rId3" xr:uid="{00000000-0004-0000-1800-000002000000}"/>
    <hyperlink ref="F136" r:id="rId4" xr:uid="{00000000-0004-0000-1800-000003000000}"/>
    <hyperlink ref="F140" r:id="rId5" xr:uid="{00000000-0004-0000-1800-000004000000}"/>
    <hyperlink ref="F144" r:id="rId6" xr:uid="{00000000-0004-0000-1800-000005000000}"/>
    <hyperlink ref="F147" r:id="rId7" xr:uid="{00000000-0004-0000-1800-000006000000}"/>
    <hyperlink ref="F152" r:id="rId8" xr:uid="{00000000-0004-0000-1800-000007000000}"/>
    <hyperlink ref="F159" r:id="rId9" xr:uid="{00000000-0004-0000-1800-000008000000}"/>
    <hyperlink ref="F164" r:id="rId10" xr:uid="{00000000-0004-0000-1800-000009000000}"/>
    <hyperlink ref="F168" r:id="rId11" xr:uid="{00000000-0004-0000-1800-00000A000000}"/>
    <hyperlink ref="F171" r:id="rId12" xr:uid="{00000000-0004-0000-1800-00000B000000}"/>
    <hyperlink ref="F174" r:id="rId13" xr:uid="{00000000-0004-0000-1800-00000C000000}"/>
    <hyperlink ref="F177" r:id="rId14" xr:uid="{00000000-0004-0000-1800-00000D000000}"/>
    <hyperlink ref="F180" r:id="rId15" xr:uid="{00000000-0004-0000-1800-00000E000000}"/>
    <hyperlink ref="F186" r:id="rId16" xr:uid="{00000000-0004-0000-1800-00000F000000}"/>
    <hyperlink ref="F189" r:id="rId17" xr:uid="{00000000-0004-0000-1800-000010000000}"/>
    <hyperlink ref="F192" r:id="rId18" xr:uid="{00000000-0004-0000-1800-000011000000}"/>
    <hyperlink ref="F198" r:id="rId19" xr:uid="{00000000-0004-0000-1800-000012000000}"/>
    <hyperlink ref="F204" r:id="rId20" xr:uid="{00000000-0004-0000-1800-000013000000}"/>
    <hyperlink ref="F208" r:id="rId21" xr:uid="{00000000-0004-0000-1800-000014000000}"/>
    <hyperlink ref="F212" r:id="rId22" xr:uid="{00000000-0004-0000-1800-000015000000}"/>
    <hyperlink ref="F215" r:id="rId23" xr:uid="{00000000-0004-0000-1800-000016000000}"/>
    <hyperlink ref="F219" r:id="rId24" xr:uid="{00000000-0004-0000-1800-000017000000}"/>
    <hyperlink ref="F222" r:id="rId25" xr:uid="{00000000-0004-0000-1800-000018000000}"/>
    <hyperlink ref="F225" r:id="rId26" xr:uid="{00000000-0004-0000-1800-000019000000}"/>
    <hyperlink ref="F231" r:id="rId27" xr:uid="{00000000-0004-0000-1800-00001A000000}"/>
    <hyperlink ref="F234" r:id="rId28" xr:uid="{00000000-0004-0000-18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BM236"/>
  <sheetViews>
    <sheetView showGridLines="0" topLeftCell="A206" workbookViewId="0">
      <selection activeCell="H226" sqref="H22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159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1087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ROUND(J125,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ROUND((SUM(BE125:BE235)),  2)</f>
        <v>0</v>
      </c>
      <c r="I33" s="88">
        <v>0.21</v>
      </c>
      <c r="J33" s="87">
        <f>ROUND(((SUM(BE125:BE235))*I33),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ROUND((SUM(BF125:BF235)),  2)</f>
        <v>0</v>
      </c>
      <c r="I34" s="88">
        <v>0.12</v>
      </c>
      <c r="J34" s="87">
        <f>ROUND(((SUM(BF125:BF235))*I34),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ROUND((SUM(BG125:BG235)),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ROUND((SUM(BH125:BH235)),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ROUND((SUM(BI125:BI235)),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312 - Místnost č.312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J125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J132</f>
        <v>0</v>
      </c>
      <c r="L98" s="100"/>
    </row>
    <row r="99" spans="2:12" s="8" customFormat="1" ht="24.95" customHeight="1" x14ac:dyDescent="0.2">
      <c r="B99" s="100"/>
      <c r="D99" s="101" t="s">
        <v>451</v>
      </c>
      <c r="E99" s="102"/>
      <c r="F99" s="102"/>
      <c r="G99" s="102"/>
      <c r="H99" s="102"/>
      <c r="I99" s="102"/>
      <c r="J99" s="103">
        <f>J146</f>
        <v>0</v>
      </c>
      <c r="L99" s="100"/>
    </row>
    <row r="100" spans="2:12" s="8" customFormat="1" ht="24.95" customHeight="1" x14ac:dyDescent="0.2">
      <c r="B100" s="100"/>
      <c r="D100" s="101" t="s">
        <v>452</v>
      </c>
      <c r="E100" s="102"/>
      <c r="F100" s="102"/>
      <c r="G100" s="102"/>
      <c r="H100" s="102"/>
      <c r="I100" s="102"/>
      <c r="J100" s="103">
        <f>J156</f>
        <v>0</v>
      </c>
      <c r="L100" s="100"/>
    </row>
    <row r="101" spans="2:12" s="8" customFormat="1" ht="24.95" customHeight="1" x14ac:dyDescent="0.2">
      <c r="B101" s="100"/>
      <c r="D101" s="101" t="s">
        <v>203</v>
      </c>
      <c r="E101" s="102"/>
      <c r="F101" s="102"/>
      <c r="G101" s="102"/>
      <c r="H101" s="102"/>
      <c r="I101" s="102"/>
      <c r="J101" s="103">
        <f>J166</f>
        <v>0</v>
      </c>
      <c r="L101" s="100"/>
    </row>
    <row r="102" spans="2:12" s="8" customFormat="1" ht="24.95" customHeight="1" x14ac:dyDescent="0.2">
      <c r="B102" s="100"/>
      <c r="D102" s="101" t="s">
        <v>204</v>
      </c>
      <c r="E102" s="102"/>
      <c r="F102" s="102"/>
      <c r="G102" s="102"/>
      <c r="H102" s="102"/>
      <c r="I102" s="102"/>
      <c r="J102" s="103">
        <f>J170</f>
        <v>0</v>
      </c>
      <c r="L102" s="100"/>
    </row>
    <row r="103" spans="2:12" s="8" customFormat="1" ht="24.95" customHeight="1" x14ac:dyDescent="0.2">
      <c r="B103" s="100"/>
      <c r="D103" s="101" t="s">
        <v>206</v>
      </c>
      <c r="E103" s="102"/>
      <c r="F103" s="102"/>
      <c r="G103" s="102"/>
      <c r="H103" s="102"/>
      <c r="I103" s="102"/>
      <c r="J103" s="103">
        <f>J209</f>
        <v>0</v>
      </c>
      <c r="L103" s="100"/>
    </row>
    <row r="104" spans="2:12" s="8" customFormat="1" ht="24.95" customHeight="1" x14ac:dyDescent="0.2">
      <c r="B104" s="100"/>
      <c r="D104" s="101" t="s">
        <v>453</v>
      </c>
      <c r="E104" s="102"/>
      <c r="F104" s="102"/>
      <c r="G104" s="102"/>
      <c r="H104" s="102"/>
      <c r="I104" s="102"/>
      <c r="J104" s="103">
        <f>J228</f>
        <v>0</v>
      </c>
      <c r="L104" s="100"/>
    </row>
    <row r="105" spans="2:12" s="8" customFormat="1" ht="24.95" customHeight="1" x14ac:dyDescent="0.2">
      <c r="B105" s="100"/>
      <c r="D105" s="101" t="s">
        <v>454</v>
      </c>
      <c r="E105" s="102"/>
      <c r="F105" s="102"/>
      <c r="G105" s="102"/>
      <c r="H105" s="102"/>
      <c r="I105" s="102"/>
      <c r="J105" s="103">
        <f>J231</f>
        <v>0</v>
      </c>
      <c r="L105" s="100"/>
    </row>
    <row r="106" spans="2:12" s="1" customFormat="1" ht="21.75" customHeight="1" x14ac:dyDescent="0.2">
      <c r="B106" s="28"/>
      <c r="L106" s="28"/>
    </row>
    <row r="107" spans="2:12" s="1" customFormat="1" ht="6.95" customHeight="1" x14ac:dyDescent="0.2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 x14ac:dyDescent="0.2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 x14ac:dyDescent="0.2">
      <c r="B112" s="28"/>
      <c r="C112" s="17" t="s">
        <v>207</v>
      </c>
      <c r="L112" s="28"/>
    </row>
    <row r="113" spans="2:65" s="1" customFormat="1" ht="6.95" customHeight="1" x14ac:dyDescent="0.2">
      <c r="B113" s="28"/>
      <c r="L113" s="28"/>
    </row>
    <row r="114" spans="2:65" s="1" customFormat="1" ht="12" customHeight="1" x14ac:dyDescent="0.2">
      <c r="B114" s="28"/>
      <c r="C114" s="23" t="s">
        <v>16</v>
      </c>
      <c r="L114" s="28"/>
    </row>
    <row r="115" spans="2:65" s="1" customFormat="1" ht="26.25" customHeight="1" x14ac:dyDescent="0.2">
      <c r="B115" s="28"/>
      <c r="E115" s="206" t="str">
        <f>E7</f>
        <v>NÁŠLAPNÉ VRSTVY, AKUST. PODHLEDY, VÝMALBA A VÝMĚNA ZASKLENÍ MŠ A ZŠ.17.LISTOPADU</v>
      </c>
      <c r="F115" s="207"/>
      <c r="G115" s="207"/>
      <c r="H115" s="207"/>
      <c r="L115" s="28"/>
    </row>
    <row r="116" spans="2:65" s="1" customFormat="1" ht="12" customHeight="1" x14ac:dyDescent="0.2">
      <c r="B116" s="28"/>
      <c r="C116" s="23" t="s">
        <v>194</v>
      </c>
      <c r="L116" s="28"/>
    </row>
    <row r="117" spans="2:65" s="1" customFormat="1" ht="16.5" customHeight="1" x14ac:dyDescent="0.2">
      <c r="B117" s="28"/>
      <c r="E117" s="170" t="str">
        <f>E9</f>
        <v>312 - Místnost č.312</v>
      </c>
      <c r="F117" s="205"/>
      <c r="G117" s="205"/>
      <c r="H117" s="205"/>
      <c r="L117" s="28"/>
    </row>
    <row r="118" spans="2:65" s="1" customFormat="1" ht="6.95" customHeight="1" x14ac:dyDescent="0.2">
      <c r="B118" s="28"/>
      <c r="L118" s="28"/>
    </row>
    <row r="119" spans="2:65" s="1" customFormat="1" ht="12" customHeight="1" x14ac:dyDescent="0.2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4. 4. 2025</v>
      </c>
      <c r="L119" s="28"/>
    </row>
    <row r="120" spans="2:65" s="1" customFormat="1" ht="6.95" customHeight="1" x14ac:dyDescent="0.2">
      <c r="B120" s="28"/>
      <c r="L120" s="28"/>
    </row>
    <row r="121" spans="2:65" s="1" customFormat="1" ht="15.2" customHeight="1" x14ac:dyDescent="0.2">
      <c r="B121" s="28"/>
      <c r="C121" s="23" t="s">
        <v>24</v>
      </c>
      <c r="F121" s="21" t="str">
        <f>E15</f>
        <v>Město Kopřivnice</v>
      </c>
      <c r="I121" s="23" t="s">
        <v>30</v>
      </c>
      <c r="J121" s="26" t="str">
        <f>E21</f>
        <v>Ing. Jan Stuchlík</v>
      </c>
      <c r="L121" s="28"/>
    </row>
    <row r="122" spans="2:65" s="1" customFormat="1" ht="15.2" customHeight="1" x14ac:dyDescent="0.2">
      <c r="B122" s="28"/>
      <c r="C122" s="23" t="s">
        <v>28</v>
      </c>
      <c r="F122" s="21" t="str">
        <f>IF(E18="","",E18)</f>
        <v>Vyplň údaj</v>
      </c>
      <c r="I122" s="23" t="s">
        <v>33</v>
      </c>
      <c r="J122" s="26" t="str">
        <f>E24</f>
        <v>Ladislav Pekárek</v>
      </c>
      <c r="L122" s="28"/>
    </row>
    <row r="123" spans="2:65" s="1" customFormat="1" ht="10.35" customHeight="1" x14ac:dyDescent="0.2">
      <c r="B123" s="28"/>
      <c r="L123" s="28"/>
    </row>
    <row r="124" spans="2:65" s="9" customFormat="1" ht="29.25" customHeight="1" x14ac:dyDescent="0.2">
      <c r="B124" s="104"/>
      <c r="C124" s="105" t="s">
        <v>208</v>
      </c>
      <c r="D124" s="106" t="s">
        <v>62</v>
      </c>
      <c r="E124" s="106" t="s">
        <v>58</v>
      </c>
      <c r="F124" s="106" t="s">
        <v>59</v>
      </c>
      <c r="G124" s="106" t="s">
        <v>209</v>
      </c>
      <c r="H124" s="106" t="s">
        <v>210</v>
      </c>
      <c r="I124" s="106" t="s">
        <v>211</v>
      </c>
      <c r="J124" s="107" t="s">
        <v>198</v>
      </c>
      <c r="K124" s="108" t="s">
        <v>212</v>
      </c>
      <c r="L124" s="104"/>
      <c r="M124" s="55" t="s">
        <v>1</v>
      </c>
      <c r="N124" s="56" t="s">
        <v>41</v>
      </c>
      <c r="O124" s="56" t="s">
        <v>213</v>
      </c>
      <c r="P124" s="56" t="s">
        <v>214</v>
      </c>
      <c r="Q124" s="56" t="s">
        <v>215</v>
      </c>
      <c r="R124" s="56" t="s">
        <v>216</v>
      </c>
      <c r="S124" s="56" t="s">
        <v>217</v>
      </c>
      <c r="T124" s="57" t="s">
        <v>218</v>
      </c>
    </row>
    <row r="125" spans="2:65" s="1" customFormat="1" ht="22.9" customHeight="1" x14ac:dyDescent="0.25">
      <c r="B125" s="28"/>
      <c r="C125" s="60" t="s">
        <v>219</v>
      </c>
      <c r="J125" s="109">
        <f>BK125</f>
        <v>0</v>
      </c>
      <c r="L125" s="28"/>
      <c r="M125" s="58"/>
      <c r="N125" s="49"/>
      <c r="O125" s="49"/>
      <c r="P125" s="110">
        <f>P126+P132+P146+P156+P166+P170+P209+P228+P231</f>
        <v>0</v>
      </c>
      <c r="Q125" s="49"/>
      <c r="R125" s="110">
        <f>R126+R132+R146+R156+R166+R170+R209+R228+R231</f>
        <v>2.1628691</v>
      </c>
      <c r="S125" s="49"/>
      <c r="T125" s="111">
        <f>T126+T132+T146+T156+T166+T170+T209+T228+T231</f>
        <v>1.5496311</v>
      </c>
      <c r="AT125" s="13" t="s">
        <v>76</v>
      </c>
      <c r="AU125" s="13" t="s">
        <v>200</v>
      </c>
      <c r="BK125" s="112">
        <f>BK126+BK132+BK146+BK156+BK166+BK170+BK209+BK228+BK231</f>
        <v>0</v>
      </c>
    </row>
    <row r="126" spans="2:65" s="10" customFormat="1" ht="25.9" customHeight="1" x14ac:dyDescent="0.2">
      <c r="B126" s="113"/>
      <c r="D126" s="114" t="s">
        <v>76</v>
      </c>
      <c r="E126" s="115" t="s">
        <v>220</v>
      </c>
      <c r="F126" s="115" t="s">
        <v>221</v>
      </c>
      <c r="I126" s="116"/>
      <c r="J126" s="117">
        <f>BK126</f>
        <v>0</v>
      </c>
      <c r="L126" s="113"/>
      <c r="M126" s="118"/>
      <c r="P126" s="119">
        <f>SUM(P127:P131)</f>
        <v>0</v>
      </c>
      <c r="R126" s="119">
        <f>SUM(R127:R131)</f>
        <v>2.7780000000000005E-3</v>
      </c>
      <c r="T126" s="120">
        <f>SUM(T127:T131)</f>
        <v>1.3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SUM(BK127:BK131)</f>
        <v>0</v>
      </c>
    </row>
    <row r="127" spans="2:65" s="1" customFormat="1" ht="24.2" customHeight="1" x14ac:dyDescent="0.2">
      <c r="B127" s="123"/>
      <c r="C127" s="124" t="s">
        <v>85</v>
      </c>
      <c r="D127" s="124" t="s">
        <v>223</v>
      </c>
      <c r="E127" s="125" t="s">
        <v>224</v>
      </c>
      <c r="F127" s="126" t="s">
        <v>225</v>
      </c>
      <c r="G127" s="127" t="s">
        <v>226</v>
      </c>
      <c r="H127" s="128">
        <v>69.45</v>
      </c>
      <c r="I127" s="129"/>
      <c r="J127" s="130">
        <f>ROUND(I127*H127,2)</f>
        <v>0</v>
      </c>
      <c r="K127" s="131"/>
      <c r="L127" s="28"/>
      <c r="M127" s="132" t="s">
        <v>1</v>
      </c>
      <c r="N127" s="133" t="s">
        <v>42</v>
      </c>
      <c r="P127" s="134">
        <f>O127*H127</f>
        <v>0</v>
      </c>
      <c r="Q127" s="134">
        <v>4.0000000000000003E-5</v>
      </c>
      <c r="R127" s="134">
        <f>Q127*H127</f>
        <v>2.7780000000000005E-3</v>
      </c>
      <c r="S127" s="134">
        <v>0</v>
      </c>
      <c r="T127" s="135">
        <f>S127*H127</f>
        <v>0</v>
      </c>
      <c r="AR127" s="136" t="s">
        <v>227</v>
      </c>
      <c r="AT127" s="136" t="s">
        <v>223</v>
      </c>
      <c r="AU127" s="136" t="s">
        <v>85</v>
      </c>
      <c r="AY127" s="13" t="s">
        <v>222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85</v>
      </c>
      <c r="BK127" s="137">
        <f>ROUND(I127*H127,2)</f>
        <v>0</v>
      </c>
      <c r="BL127" s="13" t="s">
        <v>227</v>
      </c>
      <c r="BM127" s="136" t="s">
        <v>1088</v>
      </c>
    </row>
    <row r="128" spans="2:65" s="1" customFormat="1" ht="19.5" x14ac:dyDescent="0.2">
      <c r="B128" s="28"/>
      <c r="D128" s="138" t="s">
        <v>229</v>
      </c>
      <c r="F128" s="139" t="s">
        <v>230</v>
      </c>
      <c r="I128" s="140"/>
      <c r="L128" s="28"/>
      <c r="M128" s="141"/>
      <c r="T128" s="52"/>
      <c r="AT128" s="13" t="s">
        <v>229</v>
      </c>
      <c r="AU128" s="13" t="s">
        <v>85</v>
      </c>
    </row>
    <row r="129" spans="2:65" s="1" customFormat="1" x14ac:dyDescent="0.2">
      <c r="B129" s="28"/>
      <c r="D129" s="142" t="s">
        <v>231</v>
      </c>
      <c r="F129" s="143" t="s">
        <v>232</v>
      </c>
      <c r="I129" s="140"/>
      <c r="L129" s="28"/>
      <c r="M129" s="141"/>
      <c r="T129" s="52"/>
      <c r="AT129" s="13" t="s">
        <v>231</v>
      </c>
      <c r="AU129" s="13" t="s">
        <v>85</v>
      </c>
    </row>
    <row r="130" spans="2:65" s="1" customFormat="1" ht="37.9" customHeight="1" x14ac:dyDescent="0.2">
      <c r="B130" s="123"/>
      <c r="C130" s="124" t="s">
        <v>87</v>
      </c>
      <c r="D130" s="124" t="s">
        <v>223</v>
      </c>
      <c r="E130" s="125" t="s">
        <v>456</v>
      </c>
      <c r="F130" s="126" t="s">
        <v>457</v>
      </c>
      <c r="G130" s="127" t="s">
        <v>226</v>
      </c>
      <c r="H130" s="128">
        <v>6.5</v>
      </c>
      <c r="I130" s="129"/>
      <c r="J130" s="130">
        <f>ROUND(I130*H130,2)</f>
        <v>0</v>
      </c>
      <c r="K130" s="131"/>
      <c r="L130" s="28"/>
      <c r="M130" s="132" t="s">
        <v>1</v>
      </c>
      <c r="N130" s="133" t="s">
        <v>42</v>
      </c>
      <c r="P130" s="134">
        <f>O130*H130</f>
        <v>0</v>
      </c>
      <c r="Q130" s="134">
        <v>0</v>
      </c>
      <c r="R130" s="134">
        <f>Q130*H130</f>
        <v>0</v>
      </c>
      <c r="S130" s="134">
        <v>0.2</v>
      </c>
      <c r="T130" s="135">
        <f>S130*H130</f>
        <v>1.3</v>
      </c>
      <c r="AR130" s="136" t="s">
        <v>227</v>
      </c>
      <c r="AT130" s="136" t="s">
        <v>223</v>
      </c>
      <c r="AU130" s="136" t="s">
        <v>85</v>
      </c>
      <c r="AY130" s="13" t="s">
        <v>222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85</v>
      </c>
      <c r="BK130" s="137">
        <f>ROUND(I130*H130,2)</f>
        <v>0</v>
      </c>
      <c r="BL130" s="13" t="s">
        <v>227</v>
      </c>
      <c r="BM130" s="136" t="s">
        <v>854</v>
      </c>
    </row>
    <row r="131" spans="2:65" s="1" customFormat="1" ht="19.5" x14ac:dyDescent="0.2">
      <c r="B131" s="28"/>
      <c r="D131" s="138" t="s">
        <v>229</v>
      </c>
      <c r="F131" s="139" t="s">
        <v>457</v>
      </c>
      <c r="I131" s="140"/>
      <c r="L131" s="28"/>
      <c r="M131" s="141"/>
      <c r="T131" s="52"/>
      <c r="AT131" s="13" t="s">
        <v>229</v>
      </c>
      <c r="AU131" s="13" t="s">
        <v>85</v>
      </c>
    </row>
    <row r="132" spans="2:65" s="10" customFormat="1" ht="25.9" customHeight="1" x14ac:dyDescent="0.2">
      <c r="B132" s="113"/>
      <c r="D132" s="114" t="s">
        <v>76</v>
      </c>
      <c r="E132" s="115" t="s">
        <v>233</v>
      </c>
      <c r="F132" s="115" t="s">
        <v>234</v>
      </c>
      <c r="I132" s="116"/>
      <c r="J132" s="117">
        <f>BK132</f>
        <v>0</v>
      </c>
      <c r="L132" s="113"/>
      <c r="M132" s="118"/>
      <c r="P132" s="119">
        <f>SUM(P133:P145)</f>
        <v>0</v>
      </c>
      <c r="R132" s="119">
        <f>SUM(R133:R145)</f>
        <v>0</v>
      </c>
      <c r="T132" s="120">
        <f>SUM(T133:T145)</f>
        <v>0</v>
      </c>
      <c r="AR132" s="114" t="s">
        <v>85</v>
      </c>
      <c r="AT132" s="121" t="s">
        <v>76</v>
      </c>
      <c r="AU132" s="121" t="s">
        <v>77</v>
      </c>
      <c r="AY132" s="114" t="s">
        <v>222</v>
      </c>
      <c r="BK132" s="122">
        <f>SUM(BK133:BK145)</f>
        <v>0</v>
      </c>
    </row>
    <row r="133" spans="2:65" s="1" customFormat="1" ht="24.2" customHeight="1" x14ac:dyDescent="0.2">
      <c r="B133" s="123"/>
      <c r="C133" s="124" t="s">
        <v>241</v>
      </c>
      <c r="D133" s="124" t="s">
        <v>223</v>
      </c>
      <c r="E133" s="125" t="s">
        <v>235</v>
      </c>
      <c r="F133" s="126" t="s">
        <v>236</v>
      </c>
      <c r="G133" s="127" t="s">
        <v>237</v>
      </c>
      <c r="H133" s="128">
        <v>1.55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855</v>
      </c>
    </row>
    <row r="134" spans="2:65" s="1" customFormat="1" ht="19.5" x14ac:dyDescent="0.2">
      <c r="B134" s="28"/>
      <c r="D134" s="138" t="s">
        <v>229</v>
      </c>
      <c r="F134" s="139" t="s">
        <v>239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460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" customFormat="1" ht="24.2" customHeight="1" x14ac:dyDescent="0.2">
      <c r="B136" s="123"/>
      <c r="C136" s="124" t="s">
        <v>227</v>
      </c>
      <c r="D136" s="124" t="s">
        <v>223</v>
      </c>
      <c r="E136" s="125" t="s">
        <v>242</v>
      </c>
      <c r="F136" s="126" t="s">
        <v>243</v>
      </c>
      <c r="G136" s="127" t="s">
        <v>237</v>
      </c>
      <c r="H136" s="128">
        <v>1.55</v>
      </c>
      <c r="I136" s="129"/>
      <c r="J136" s="130">
        <f>ROUND(I136*H136,2)</f>
        <v>0</v>
      </c>
      <c r="K136" s="131"/>
      <c r="L136" s="28"/>
      <c r="M136" s="132" t="s">
        <v>1</v>
      </c>
      <c r="N136" s="133" t="s">
        <v>42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227</v>
      </c>
      <c r="AT136" s="136" t="s">
        <v>223</v>
      </c>
      <c r="AU136" s="136" t="s">
        <v>85</v>
      </c>
      <c r="AY136" s="13" t="s">
        <v>222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85</v>
      </c>
      <c r="BK136" s="137">
        <f>ROUND(I136*H136,2)</f>
        <v>0</v>
      </c>
      <c r="BL136" s="13" t="s">
        <v>227</v>
      </c>
      <c r="BM136" s="136" t="s">
        <v>856</v>
      </c>
    </row>
    <row r="137" spans="2:65" s="1" customFormat="1" ht="19.5" x14ac:dyDescent="0.2">
      <c r="B137" s="28"/>
      <c r="D137" s="138" t="s">
        <v>229</v>
      </c>
      <c r="F137" s="139" t="s">
        <v>245</v>
      </c>
      <c r="I137" s="140"/>
      <c r="L137" s="28"/>
      <c r="M137" s="141"/>
      <c r="T137" s="52"/>
      <c r="AT137" s="13" t="s">
        <v>229</v>
      </c>
      <c r="AU137" s="13" t="s">
        <v>85</v>
      </c>
    </row>
    <row r="138" spans="2:65" s="1" customFormat="1" x14ac:dyDescent="0.2">
      <c r="B138" s="28"/>
      <c r="D138" s="142" t="s">
        <v>231</v>
      </c>
      <c r="F138" s="143" t="s">
        <v>462</v>
      </c>
      <c r="I138" s="140"/>
      <c r="L138" s="28"/>
      <c r="M138" s="141"/>
      <c r="T138" s="52"/>
      <c r="AT138" s="13" t="s">
        <v>231</v>
      </c>
      <c r="AU138" s="13" t="s">
        <v>85</v>
      </c>
    </row>
    <row r="139" spans="2:65" s="1" customFormat="1" ht="24.2" customHeight="1" x14ac:dyDescent="0.2">
      <c r="B139" s="123"/>
      <c r="C139" s="124" t="s">
        <v>254</v>
      </c>
      <c r="D139" s="124" t="s">
        <v>223</v>
      </c>
      <c r="E139" s="125" t="s">
        <v>247</v>
      </c>
      <c r="F139" s="126" t="s">
        <v>248</v>
      </c>
      <c r="G139" s="127" t="s">
        <v>237</v>
      </c>
      <c r="H139" s="128">
        <v>21.7</v>
      </c>
      <c r="I139" s="129"/>
      <c r="J139" s="130">
        <f>ROUND(I139*H139,2)</f>
        <v>0</v>
      </c>
      <c r="K139" s="131"/>
      <c r="L139" s="28"/>
      <c r="M139" s="132" t="s">
        <v>1</v>
      </c>
      <c r="N139" s="133" t="s">
        <v>42</v>
      </c>
      <c r="P139" s="134">
        <f>O139*H139</f>
        <v>0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227</v>
      </c>
      <c r="AT139" s="136" t="s">
        <v>223</v>
      </c>
      <c r="AU139" s="136" t="s">
        <v>85</v>
      </c>
      <c r="AY139" s="13" t="s">
        <v>222</v>
      </c>
      <c r="BE139" s="137">
        <f>IF(N139="základní",J139,0)</f>
        <v>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3" t="s">
        <v>85</v>
      </c>
      <c r="BK139" s="137">
        <f>ROUND(I139*H139,2)</f>
        <v>0</v>
      </c>
      <c r="BL139" s="13" t="s">
        <v>227</v>
      </c>
      <c r="BM139" s="136" t="s">
        <v>857</v>
      </c>
    </row>
    <row r="140" spans="2:65" s="1" customFormat="1" ht="29.25" x14ac:dyDescent="0.2">
      <c r="B140" s="28"/>
      <c r="D140" s="138" t="s">
        <v>229</v>
      </c>
      <c r="F140" s="139" t="s">
        <v>250</v>
      </c>
      <c r="I140" s="140"/>
      <c r="L140" s="28"/>
      <c r="M140" s="141"/>
      <c r="T140" s="52"/>
      <c r="AT140" s="13" t="s">
        <v>229</v>
      </c>
      <c r="AU140" s="13" t="s">
        <v>85</v>
      </c>
    </row>
    <row r="141" spans="2:65" s="1" customFormat="1" x14ac:dyDescent="0.2">
      <c r="B141" s="28"/>
      <c r="D141" s="142" t="s">
        <v>231</v>
      </c>
      <c r="F141" s="143" t="s">
        <v>464</v>
      </c>
      <c r="I141" s="140"/>
      <c r="L141" s="28"/>
      <c r="M141" s="141"/>
      <c r="T141" s="52"/>
      <c r="AT141" s="13" t="s">
        <v>231</v>
      </c>
      <c r="AU141" s="13" t="s">
        <v>85</v>
      </c>
    </row>
    <row r="142" spans="2:65" s="11" customFormat="1" x14ac:dyDescent="0.2">
      <c r="B142" s="144"/>
      <c r="D142" s="138" t="s">
        <v>252</v>
      </c>
      <c r="F142" s="145" t="s">
        <v>858</v>
      </c>
      <c r="H142" s="146">
        <v>21.7</v>
      </c>
      <c r="I142" s="147"/>
      <c r="L142" s="144"/>
      <c r="M142" s="148"/>
      <c r="T142" s="149"/>
      <c r="AT142" s="150" t="s">
        <v>252</v>
      </c>
      <c r="AU142" s="150" t="s">
        <v>85</v>
      </c>
      <c r="AV142" s="11" t="s">
        <v>87</v>
      </c>
      <c r="AW142" s="11" t="s">
        <v>3</v>
      </c>
      <c r="AX142" s="11" t="s">
        <v>85</v>
      </c>
      <c r="AY142" s="150" t="s">
        <v>222</v>
      </c>
    </row>
    <row r="143" spans="2:65" s="1" customFormat="1" ht="37.9" customHeight="1" x14ac:dyDescent="0.2">
      <c r="B143" s="123"/>
      <c r="C143" s="124" t="s">
        <v>262</v>
      </c>
      <c r="D143" s="124" t="s">
        <v>223</v>
      </c>
      <c r="E143" s="125" t="s">
        <v>255</v>
      </c>
      <c r="F143" s="126" t="s">
        <v>256</v>
      </c>
      <c r="G143" s="127" t="s">
        <v>237</v>
      </c>
      <c r="H143" s="128">
        <v>1.55</v>
      </c>
      <c r="I143" s="129"/>
      <c r="J143" s="130">
        <f>ROUND(I143*H143,2)</f>
        <v>0</v>
      </c>
      <c r="K143" s="131"/>
      <c r="L143" s="28"/>
      <c r="M143" s="132" t="s">
        <v>1</v>
      </c>
      <c r="N143" s="133" t="s">
        <v>42</v>
      </c>
      <c r="P143" s="134">
        <f>O143*H143</f>
        <v>0</v>
      </c>
      <c r="Q143" s="134">
        <v>0</v>
      </c>
      <c r="R143" s="134">
        <f>Q143*H143</f>
        <v>0</v>
      </c>
      <c r="S143" s="134">
        <v>0</v>
      </c>
      <c r="T143" s="135">
        <f>S143*H143</f>
        <v>0</v>
      </c>
      <c r="AR143" s="136" t="s">
        <v>227</v>
      </c>
      <c r="AT143" s="136" t="s">
        <v>223</v>
      </c>
      <c r="AU143" s="136" t="s">
        <v>85</v>
      </c>
      <c r="AY143" s="13" t="s">
        <v>222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3" t="s">
        <v>85</v>
      </c>
      <c r="BK143" s="137">
        <f>ROUND(I143*H143,2)</f>
        <v>0</v>
      </c>
      <c r="BL143" s="13" t="s">
        <v>227</v>
      </c>
      <c r="BM143" s="136" t="s">
        <v>859</v>
      </c>
    </row>
    <row r="144" spans="2:65" s="1" customFormat="1" ht="29.25" x14ac:dyDescent="0.2">
      <c r="B144" s="28"/>
      <c r="D144" s="138" t="s">
        <v>229</v>
      </c>
      <c r="F144" s="139" t="s">
        <v>258</v>
      </c>
      <c r="I144" s="140"/>
      <c r="L144" s="28"/>
      <c r="M144" s="141"/>
      <c r="T144" s="52"/>
      <c r="AT144" s="13" t="s">
        <v>229</v>
      </c>
      <c r="AU144" s="13" t="s">
        <v>85</v>
      </c>
    </row>
    <row r="145" spans="2:65" s="1" customFormat="1" x14ac:dyDescent="0.2">
      <c r="B145" s="28"/>
      <c r="D145" s="142" t="s">
        <v>231</v>
      </c>
      <c r="F145" s="143" t="s">
        <v>467</v>
      </c>
      <c r="I145" s="140"/>
      <c r="L145" s="28"/>
      <c r="M145" s="141"/>
      <c r="T145" s="52"/>
      <c r="AT145" s="13" t="s">
        <v>231</v>
      </c>
      <c r="AU145" s="13" t="s">
        <v>85</v>
      </c>
    </row>
    <row r="146" spans="2:65" s="10" customFormat="1" ht="25.9" customHeight="1" x14ac:dyDescent="0.2">
      <c r="B146" s="113"/>
      <c r="D146" s="114" t="s">
        <v>76</v>
      </c>
      <c r="E146" s="115" t="s">
        <v>468</v>
      </c>
      <c r="F146" s="115" t="s">
        <v>469</v>
      </c>
      <c r="I146" s="116"/>
      <c r="J146" s="117">
        <f>BK146</f>
        <v>0</v>
      </c>
      <c r="L146" s="113"/>
      <c r="M146" s="118"/>
      <c r="P146" s="119">
        <f>SUM(P147:P155)</f>
        <v>0</v>
      </c>
      <c r="R146" s="119">
        <f>SUM(R147:R155)</f>
        <v>0.10079999999999999</v>
      </c>
      <c r="T146" s="120">
        <f>SUM(T147:T155)</f>
        <v>0</v>
      </c>
      <c r="AR146" s="114" t="s">
        <v>87</v>
      </c>
      <c r="AT146" s="121" t="s">
        <v>76</v>
      </c>
      <c r="AU146" s="121" t="s">
        <v>77</v>
      </c>
      <c r="AY146" s="114" t="s">
        <v>222</v>
      </c>
      <c r="BK146" s="122">
        <f>SUM(BK147:BK155)</f>
        <v>0</v>
      </c>
    </row>
    <row r="147" spans="2:65" s="1" customFormat="1" ht="24.2" customHeight="1" x14ac:dyDescent="0.2">
      <c r="B147" s="123"/>
      <c r="C147" s="124" t="s">
        <v>270</v>
      </c>
      <c r="D147" s="124" t="s">
        <v>223</v>
      </c>
      <c r="E147" s="125" t="s">
        <v>470</v>
      </c>
      <c r="F147" s="126" t="s">
        <v>471</v>
      </c>
      <c r="G147" s="127" t="s">
        <v>226</v>
      </c>
      <c r="H147" s="128">
        <v>80</v>
      </c>
      <c r="I147" s="129"/>
      <c r="J147" s="130">
        <f>ROUND(I147*H147,2)</f>
        <v>0</v>
      </c>
      <c r="K147" s="131"/>
      <c r="L147" s="28"/>
      <c r="M147" s="132" t="s">
        <v>1</v>
      </c>
      <c r="N147" s="133" t="s">
        <v>42</v>
      </c>
      <c r="P147" s="134">
        <f>O147*H147</f>
        <v>0</v>
      </c>
      <c r="Q147" s="134">
        <v>0</v>
      </c>
      <c r="R147" s="134">
        <f>Q147*H147</f>
        <v>0</v>
      </c>
      <c r="S147" s="134">
        <v>0</v>
      </c>
      <c r="T147" s="135">
        <f>S147*H147</f>
        <v>0</v>
      </c>
      <c r="AR147" s="136" t="s">
        <v>266</v>
      </c>
      <c r="AT147" s="136" t="s">
        <v>223</v>
      </c>
      <c r="AU147" s="136" t="s">
        <v>85</v>
      </c>
      <c r="AY147" s="13" t="s">
        <v>222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3" t="s">
        <v>85</v>
      </c>
      <c r="BK147" s="137">
        <f>ROUND(I147*H147,2)</f>
        <v>0</v>
      </c>
      <c r="BL147" s="13" t="s">
        <v>266</v>
      </c>
      <c r="BM147" s="136" t="s">
        <v>860</v>
      </c>
    </row>
    <row r="148" spans="2:65" s="1" customFormat="1" ht="29.25" x14ac:dyDescent="0.2">
      <c r="B148" s="28"/>
      <c r="D148" s="138" t="s">
        <v>229</v>
      </c>
      <c r="F148" s="139" t="s">
        <v>473</v>
      </c>
      <c r="I148" s="140"/>
      <c r="L148" s="28"/>
      <c r="M148" s="141"/>
      <c r="T148" s="52"/>
      <c r="AT148" s="13" t="s">
        <v>229</v>
      </c>
      <c r="AU148" s="13" t="s">
        <v>85</v>
      </c>
    </row>
    <row r="149" spans="2:65" s="1" customFormat="1" x14ac:dyDescent="0.2">
      <c r="B149" s="28"/>
      <c r="D149" s="142" t="s">
        <v>231</v>
      </c>
      <c r="F149" s="143" t="s">
        <v>474</v>
      </c>
      <c r="I149" s="140"/>
      <c r="L149" s="28"/>
      <c r="M149" s="141"/>
      <c r="T149" s="52"/>
      <c r="AT149" s="13" t="s">
        <v>231</v>
      </c>
      <c r="AU149" s="13" t="s">
        <v>85</v>
      </c>
    </row>
    <row r="150" spans="2:65" s="1" customFormat="1" ht="24.2" customHeight="1" x14ac:dyDescent="0.2">
      <c r="B150" s="123"/>
      <c r="C150" s="151" t="s">
        <v>276</v>
      </c>
      <c r="D150" s="151" t="s">
        <v>277</v>
      </c>
      <c r="E150" s="152" t="s">
        <v>475</v>
      </c>
      <c r="F150" s="153" t="s">
        <v>476</v>
      </c>
      <c r="G150" s="154" t="s">
        <v>226</v>
      </c>
      <c r="H150" s="155">
        <v>84</v>
      </c>
      <c r="I150" s="156"/>
      <c r="J150" s="157">
        <f>ROUND(I150*H150,2)</f>
        <v>0</v>
      </c>
      <c r="K150" s="158"/>
      <c r="L150" s="159"/>
      <c r="M150" s="160" t="s">
        <v>1</v>
      </c>
      <c r="N150" s="161" t="s">
        <v>42</v>
      </c>
      <c r="P150" s="134">
        <f>O150*H150</f>
        <v>0</v>
      </c>
      <c r="Q150" s="134">
        <v>1.1999999999999999E-3</v>
      </c>
      <c r="R150" s="134">
        <f>Q150*H150</f>
        <v>0.10079999999999999</v>
      </c>
      <c r="S150" s="134">
        <v>0</v>
      </c>
      <c r="T150" s="135">
        <f>S150*H150</f>
        <v>0</v>
      </c>
      <c r="AR150" s="136" t="s">
        <v>280</v>
      </c>
      <c r="AT150" s="136" t="s">
        <v>277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861</v>
      </c>
    </row>
    <row r="151" spans="2:65" s="1" customFormat="1" x14ac:dyDescent="0.2">
      <c r="B151" s="28"/>
      <c r="D151" s="138" t="s">
        <v>229</v>
      </c>
      <c r="F151" s="139" t="s">
        <v>476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1" customFormat="1" x14ac:dyDescent="0.2">
      <c r="B152" s="144"/>
      <c r="D152" s="138" t="s">
        <v>252</v>
      </c>
      <c r="F152" s="145" t="s">
        <v>639</v>
      </c>
      <c r="H152" s="146">
        <v>84</v>
      </c>
      <c r="I152" s="147"/>
      <c r="L152" s="144"/>
      <c r="M152" s="148"/>
      <c r="T152" s="149"/>
      <c r="AT152" s="150" t="s">
        <v>252</v>
      </c>
      <c r="AU152" s="150" t="s">
        <v>85</v>
      </c>
      <c r="AV152" s="11" t="s">
        <v>87</v>
      </c>
      <c r="AW152" s="11" t="s">
        <v>3</v>
      </c>
      <c r="AX152" s="11" t="s">
        <v>85</v>
      </c>
      <c r="AY152" s="150" t="s">
        <v>222</v>
      </c>
    </row>
    <row r="153" spans="2:65" s="1" customFormat="1" ht="24.2" customHeight="1" x14ac:dyDescent="0.2">
      <c r="B153" s="123"/>
      <c r="C153" s="124" t="s">
        <v>220</v>
      </c>
      <c r="D153" s="124" t="s">
        <v>223</v>
      </c>
      <c r="E153" s="125" t="s">
        <v>479</v>
      </c>
      <c r="F153" s="126" t="s">
        <v>480</v>
      </c>
      <c r="G153" s="127" t="s">
        <v>313</v>
      </c>
      <c r="H153" s="162"/>
      <c r="I153" s="129"/>
      <c r="J153" s="130">
        <f>ROUND(I153*H153,2)</f>
        <v>0</v>
      </c>
      <c r="K153" s="131"/>
      <c r="L153" s="28"/>
      <c r="M153" s="132" t="s">
        <v>1</v>
      </c>
      <c r="N153" s="133" t="s">
        <v>42</v>
      </c>
      <c r="P153" s="134">
        <f>O153*H153</f>
        <v>0</v>
      </c>
      <c r="Q153" s="134">
        <v>0</v>
      </c>
      <c r="R153" s="134">
        <f>Q153*H153</f>
        <v>0</v>
      </c>
      <c r="S153" s="134">
        <v>0</v>
      </c>
      <c r="T153" s="135">
        <f>S153*H153</f>
        <v>0</v>
      </c>
      <c r="AR153" s="136" t="s">
        <v>266</v>
      </c>
      <c r="AT153" s="136" t="s">
        <v>223</v>
      </c>
      <c r="AU153" s="136" t="s">
        <v>85</v>
      </c>
      <c r="AY153" s="13" t="s">
        <v>222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85</v>
      </c>
      <c r="BK153" s="137">
        <f>ROUND(I153*H153,2)</f>
        <v>0</v>
      </c>
      <c r="BL153" s="13" t="s">
        <v>266</v>
      </c>
      <c r="BM153" s="136" t="s">
        <v>862</v>
      </c>
    </row>
    <row r="154" spans="2:65" s="1" customFormat="1" ht="29.25" x14ac:dyDescent="0.2">
      <c r="B154" s="28"/>
      <c r="D154" s="138" t="s">
        <v>229</v>
      </c>
      <c r="F154" s="139" t="s">
        <v>482</v>
      </c>
      <c r="I154" s="140"/>
      <c r="L154" s="28"/>
      <c r="M154" s="141"/>
      <c r="T154" s="52"/>
      <c r="AT154" s="13" t="s">
        <v>229</v>
      </c>
      <c r="AU154" s="13" t="s">
        <v>85</v>
      </c>
    </row>
    <row r="155" spans="2:65" s="1" customFormat="1" x14ac:dyDescent="0.2">
      <c r="B155" s="28"/>
      <c r="D155" s="142" t="s">
        <v>231</v>
      </c>
      <c r="F155" s="143" t="s">
        <v>483</v>
      </c>
      <c r="I155" s="140"/>
      <c r="L155" s="28"/>
      <c r="M155" s="141"/>
      <c r="T155" s="52"/>
      <c r="AT155" s="13" t="s">
        <v>231</v>
      </c>
      <c r="AU155" s="13" t="s">
        <v>85</v>
      </c>
    </row>
    <row r="156" spans="2:65" s="10" customFormat="1" ht="25.9" customHeight="1" x14ac:dyDescent="0.2">
      <c r="B156" s="113"/>
      <c r="D156" s="114" t="s">
        <v>76</v>
      </c>
      <c r="E156" s="115" t="s">
        <v>484</v>
      </c>
      <c r="F156" s="115" t="s">
        <v>485</v>
      </c>
      <c r="I156" s="116"/>
      <c r="J156" s="117">
        <f>BK156</f>
        <v>0</v>
      </c>
      <c r="L156" s="113"/>
      <c r="M156" s="118"/>
      <c r="P156" s="119">
        <f>SUM(P157:P165)</f>
        <v>0</v>
      </c>
      <c r="R156" s="119">
        <f>SUM(R157:R165)</f>
        <v>1.0831999999999999</v>
      </c>
      <c r="T156" s="120">
        <f>SUM(T157:T165)</f>
        <v>0</v>
      </c>
      <c r="AR156" s="114" t="s">
        <v>87</v>
      </c>
      <c r="AT156" s="121" t="s">
        <v>76</v>
      </c>
      <c r="AU156" s="121" t="s">
        <v>77</v>
      </c>
      <c r="AY156" s="114" t="s">
        <v>222</v>
      </c>
      <c r="BK156" s="122">
        <f>SUM(BK157:BK165)</f>
        <v>0</v>
      </c>
    </row>
    <row r="157" spans="2:65" s="1" customFormat="1" ht="37.9" customHeight="1" x14ac:dyDescent="0.2">
      <c r="B157" s="123"/>
      <c r="C157" s="124" t="s">
        <v>287</v>
      </c>
      <c r="D157" s="124" t="s">
        <v>223</v>
      </c>
      <c r="E157" s="125" t="s">
        <v>486</v>
      </c>
      <c r="F157" s="126" t="s">
        <v>487</v>
      </c>
      <c r="G157" s="127" t="s">
        <v>226</v>
      </c>
      <c r="H157" s="128">
        <v>80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3.2499999999999999E-3</v>
      </c>
      <c r="R157" s="134">
        <f>Q157*H157</f>
        <v>0.26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1089</v>
      </c>
    </row>
    <row r="158" spans="2:65" s="1" customFormat="1" ht="29.25" x14ac:dyDescent="0.2">
      <c r="B158" s="28"/>
      <c r="D158" s="138" t="s">
        <v>229</v>
      </c>
      <c r="F158" s="139" t="s">
        <v>489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490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24.2" customHeight="1" x14ac:dyDescent="0.2">
      <c r="B160" s="123"/>
      <c r="C160" s="151" t="s">
        <v>291</v>
      </c>
      <c r="D160" s="151" t="s">
        <v>277</v>
      </c>
      <c r="E160" s="152" t="s">
        <v>491</v>
      </c>
      <c r="F160" s="153" t="s">
        <v>492</v>
      </c>
      <c r="G160" s="154" t="s">
        <v>226</v>
      </c>
      <c r="H160" s="155">
        <v>84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9.7999999999999997E-3</v>
      </c>
      <c r="R160" s="134">
        <f>Q160*H160</f>
        <v>0.82319999999999993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864</v>
      </c>
    </row>
    <row r="161" spans="2:65" s="1" customFormat="1" ht="19.5" x14ac:dyDescent="0.2">
      <c r="B161" s="28"/>
      <c r="D161" s="138" t="s">
        <v>229</v>
      </c>
      <c r="F161" s="139" t="s">
        <v>492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1" customFormat="1" x14ac:dyDescent="0.2">
      <c r="B162" s="144"/>
      <c r="D162" s="138" t="s">
        <v>252</v>
      </c>
      <c r="F162" s="145" t="s">
        <v>639</v>
      </c>
      <c r="H162" s="146">
        <v>84</v>
      </c>
      <c r="I162" s="147"/>
      <c r="L162" s="144"/>
      <c r="M162" s="148"/>
      <c r="T162" s="149"/>
      <c r="AT162" s="150" t="s">
        <v>252</v>
      </c>
      <c r="AU162" s="150" t="s">
        <v>85</v>
      </c>
      <c r="AV162" s="11" t="s">
        <v>87</v>
      </c>
      <c r="AW162" s="11" t="s">
        <v>3</v>
      </c>
      <c r="AX162" s="11" t="s">
        <v>85</v>
      </c>
      <c r="AY162" s="150" t="s">
        <v>222</v>
      </c>
    </row>
    <row r="163" spans="2:65" s="1" customFormat="1" ht="24.2" customHeight="1" x14ac:dyDescent="0.2">
      <c r="B163" s="123"/>
      <c r="C163" s="124" t="s">
        <v>8</v>
      </c>
      <c r="D163" s="124" t="s">
        <v>223</v>
      </c>
      <c r="E163" s="125" t="s">
        <v>494</v>
      </c>
      <c r="F163" s="126" t="s">
        <v>495</v>
      </c>
      <c r="G163" s="127" t="s">
        <v>313</v>
      </c>
      <c r="H163" s="162"/>
      <c r="I163" s="129"/>
      <c r="J163" s="130">
        <f>ROUND(I163*H163,2)</f>
        <v>0</v>
      </c>
      <c r="K163" s="131"/>
      <c r="L163" s="28"/>
      <c r="M163" s="132" t="s">
        <v>1</v>
      </c>
      <c r="N163" s="133" t="s">
        <v>42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266</v>
      </c>
      <c r="AT163" s="136" t="s">
        <v>223</v>
      </c>
      <c r="AU163" s="136" t="s">
        <v>85</v>
      </c>
      <c r="AY163" s="13" t="s">
        <v>222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3" t="s">
        <v>85</v>
      </c>
      <c r="BK163" s="137">
        <f>ROUND(I163*H163,2)</f>
        <v>0</v>
      </c>
      <c r="BL163" s="13" t="s">
        <v>266</v>
      </c>
      <c r="BM163" s="136" t="s">
        <v>865</v>
      </c>
    </row>
    <row r="164" spans="2:65" s="1" customFormat="1" ht="29.25" x14ac:dyDescent="0.2">
      <c r="B164" s="28"/>
      <c r="D164" s="138" t="s">
        <v>229</v>
      </c>
      <c r="F164" s="139" t="s">
        <v>497</v>
      </c>
      <c r="I164" s="140"/>
      <c r="L164" s="28"/>
      <c r="M164" s="141"/>
      <c r="T164" s="52"/>
      <c r="AT164" s="13" t="s">
        <v>229</v>
      </c>
      <c r="AU164" s="13" t="s">
        <v>85</v>
      </c>
    </row>
    <row r="165" spans="2:65" s="1" customFormat="1" x14ac:dyDescent="0.2">
      <c r="B165" s="28"/>
      <c r="D165" s="142" t="s">
        <v>231</v>
      </c>
      <c r="F165" s="143" t="s">
        <v>498</v>
      </c>
      <c r="I165" s="140"/>
      <c r="L165" s="28"/>
      <c r="M165" s="141"/>
      <c r="T165" s="52"/>
      <c r="AT165" s="13" t="s">
        <v>231</v>
      </c>
      <c r="AU165" s="13" t="s">
        <v>85</v>
      </c>
    </row>
    <row r="166" spans="2:65" s="10" customFormat="1" ht="25.9" customHeight="1" x14ac:dyDescent="0.2">
      <c r="B166" s="113"/>
      <c r="D166" s="114" t="s">
        <v>76</v>
      </c>
      <c r="E166" s="115" t="s">
        <v>260</v>
      </c>
      <c r="F166" s="115" t="s">
        <v>261</v>
      </c>
      <c r="I166" s="116"/>
      <c r="J166" s="117">
        <f>BK166</f>
        <v>0</v>
      </c>
      <c r="L166" s="113"/>
      <c r="M166" s="118"/>
      <c r="P166" s="119">
        <f>SUM(P167:P169)</f>
        <v>0</v>
      </c>
      <c r="R166" s="119">
        <f>SUM(R167:R169)</f>
        <v>0</v>
      </c>
      <c r="T166" s="120">
        <f>SUM(T167:T169)</f>
        <v>2E-3</v>
      </c>
      <c r="AR166" s="114" t="s">
        <v>87</v>
      </c>
      <c r="AT166" s="121" t="s">
        <v>76</v>
      </c>
      <c r="AU166" s="121" t="s">
        <v>77</v>
      </c>
      <c r="AY166" s="114" t="s">
        <v>222</v>
      </c>
      <c r="BK166" s="122">
        <f>SUM(BK167:BK169)</f>
        <v>0</v>
      </c>
    </row>
    <row r="167" spans="2:65" s="1" customFormat="1" ht="16.5" customHeight="1" x14ac:dyDescent="0.2">
      <c r="B167" s="123"/>
      <c r="C167" s="124" t="s">
        <v>300</v>
      </c>
      <c r="D167" s="124" t="s">
        <v>223</v>
      </c>
      <c r="E167" s="125" t="s">
        <v>263</v>
      </c>
      <c r="F167" s="126" t="s">
        <v>264</v>
      </c>
      <c r="G167" s="127" t="s">
        <v>265</v>
      </c>
      <c r="H167" s="128">
        <v>2</v>
      </c>
      <c r="I167" s="129"/>
      <c r="J167" s="130">
        <f>ROUND(I167*H167,2)</f>
        <v>0</v>
      </c>
      <c r="K167" s="131"/>
      <c r="L167" s="28"/>
      <c r="M167" s="132" t="s">
        <v>1</v>
      </c>
      <c r="N167" s="133" t="s">
        <v>42</v>
      </c>
      <c r="P167" s="134">
        <f>O167*H167</f>
        <v>0</v>
      </c>
      <c r="Q167" s="134">
        <v>0</v>
      </c>
      <c r="R167" s="134">
        <f>Q167*H167</f>
        <v>0</v>
      </c>
      <c r="S167" s="134">
        <v>1E-3</v>
      </c>
      <c r="T167" s="135">
        <f>S167*H167</f>
        <v>2E-3</v>
      </c>
      <c r="AR167" s="136" t="s">
        <v>266</v>
      </c>
      <c r="AT167" s="136" t="s">
        <v>223</v>
      </c>
      <c r="AU167" s="136" t="s">
        <v>85</v>
      </c>
      <c r="AY167" s="13" t="s">
        <v>222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3" t="s">
        <v>85</v>
      </c>
      <c r="BK167" s="137">
        <f>ROUND(I167*H167,2)</f>
        <v>0</v>
      </c>
      <c r="BL167" s="13" t="s">
        <v>266</v>
      </c>
      <c r="BM167" s="136" t="s">
        <v>866</v>
      </c>
    </row>
    <row r="168" spans="2:65" s="1" customFormat="1" ht="19.5" x14ac:dyDescent="0.2">
      <c r="B168" s="28"/>
      <c r="D168" s="138" t="s">
        <v>229</v>
      </c>
      <c r="F168" s="139" t="s">
        <v>268</v>
      </c>
      <c r="I168" s="140"/>
      <c r="L168" s="28"/>
      <c r="M168" s="141"/>
      <c r="T168" s="52"/>
      <c r="AT168" s="13" t="s">
        <v>229</v>
      </c>
      <c r="AU168" s="13" t="s">
        <v>85</v>
      </c>
    </row>
    <row r="169" spans="2:65" s="1" customFormat="1" x14ac:dyDescent="0.2">
      <c r="B169" s="28"/>
      <c r="D169" s="142" t="s">
        <v>231</v>
      </c>
      <c r="F169" s="143" t="s">
        <v>500</v>
      </c>
      <c r="I169" s="140"/>
      <c r="L169" s="28"/>
      <c r="M169" s="141"/>
      <c r="T169" s="52"/>
      <c r="AT169" s="13" t="s">
        <v>231</v>
      </c>
      <c r="AU169" s="13" t="s">
        <v>85</v>
      </c>
    </row>
    <row r="170" spans="2:65" s="10" customFormat="1" ht="25.9" customHeight="1" x14ac:dyDescent="0.2">
      <c r="B170" s="113"/>
      <c r="D170" s="114" t="s">
        <v>76</v>
      </c>
      <c r="E170" s="115" t="s">
        <v>317</v>
      </c>
      <c r="F170" s="115" t="s">
        <v>318</v>
      </c>
      <c r="I170" s="116"/>
      <c r="J170" s="117">
        <f>BK170</f>
        <v>0</v>
      </c>
      <c r="L170" s="113"/>
      <c r="M170" s="118"/>
      <c r="P170" s="119">
        <f>SUM(P171:P208)</f>
        <v>0</v>
      </c>
      <c r="R170" s="119">
        <f>SUM(R171:R208)</f>
        <v>0.75140580000000001</v>
      </c>
      <c r="T170" s="120">
        <f>SUM(T171:T208)</f>
        <v>0.218559</v>
      </c>
      <c r="AR170" s="114" t="s">
        <v>87</v>
      </c>
      <c r="AT170" s="121" t="s">
        <v>76</v>
      </c>
      <c r="AU170" s="121" t="s">
        <v>77</v>
      </c>
      <c r="AY170" s="114" t="s">
        <v>222</v>
      </c>
      <c r="BK170" s="122">
        <f>SUM(BK171:BK208)</f>
        <v>0</v>
      </c>
    </row>
    <row r="171" spans="2:65" s="1" customFormat="1" ht="24.2" customHeight="1" x14ac:dyDescent="0.2">
      <c r="B171" s="123"/>
      <c r="C171" s="124" t="s">
        <v>304</v>
      </c>
      <c r="D171" s="124" t="s">
        <v>223</v>
      </c>
      <c r="E171" s="125" t="s">
        <v>319</v>
      </c>
      <c r="F171" s="126" t="s">
        <v>320</v>
      </c>
      <c r="G171" s="127" t="s">
        <v>226</v>
      </c>
      <c r="H171" s="128">
        <v>69.45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0</v>
      </c>
      <c r="R171" s="134">
        <f>Q171*H171</f>
        <v>0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867</v>
      </c>
    </row>
    <row r="172" spans="2:65" s="1" customFormat="1" ht="19.5" x14ac:dyDescent="0.2">
      <c r="B172" s="28"/>
      <c r="D172" s="138" t="s">
        <v>229</v>
      </c>
      <c r="F172" s="139" t="s">
        <v>322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502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24.2" customHeight="1" x14ac:dyDescent="0.2">
      <c r="B174" s="123"/>
      <c r="C174" s="124" t="s">
        <v>310</v>
      </c>
      <c r="D174" s="124" t="s">
        <v>223</v>
      </c>
      <c r="E174" s="125" t="s">
        <v>325</v>
      </c>
      <c r="F174" s="126" t="s">
        <v>326</v>
      </c>
      <c r="G174" s="127" t="s">
        <v>226</v>
      </c>
      <c r="H174" s="128">
        <v>69.45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3.0000000000000001E-5</v>
      </c>
      <c r="R174" s="134">
        <f>Q174*H174</f>
        <v>2.0835000000000003E-3</v>
      </c>
      <c r="S174" s="134">
        <v>0</v>
      </c>
      <c r="T174" s="135">
        <f>S174*H174</f>
        <v>0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868</v>
      </c>
    </row>
    <row r="175" spans="2:65" s="1" customFormat="1" ht="19.5" x14ac:dyDescent="0.2">
      <c r="B175" s="28"/>
      <c r="D175" s="138" t="s">
        <v>229</v>
      </c>
      <c r="F175" s="139" t="s">
        <v>328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504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33" customHeight="1" x14ac:dyDescent="0.2">
      <c r="B177" s="123"/>
      <c r="C177" s="124" t="s">
        <v>266</v>
      </c>
      <c r="D177" s="124" t="s">
        <v>223</v>
      </c>
      <c r="E177" s="125" t="s">
        <v>331</v>
      </c>
      <c r="F177" s="126" t="s">
        <v>332</v>
      </c>
      <c r="G177" s="127" t="s">
        <v>226</v>
      </c>
      <c r="H177" s="128">
        <v>69.45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7.5799999999999999E-3</v>
      </c>
      <c r="R177" s="134">
        <f>Q177*H177</f>
        <v>0.52643099999999998</v>
      </c>
      <c r="S177" s="134">
        <v>0</v>
      </c>
      <c r="T177" s="135">
        <f>S177*H177</f>
        <v>0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869</v>
      </c>
    </row>
    <row r="178" spans="2:65" s="1" customFormat="1" ht="29.25" x14ac:dyDescent="0.2">
      <c r="B178" s="28"/>
      <c r="D178" s="138" t="s">
        <v>229</v>
      </c>
      <c r="F178" s="139" t="s">
        <v>334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506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24.2" customHeight="1" x14ac:dyDescent="0.2">
      <c r="B180" s="123"/>
      <c r="C180" s="124" t="s">
        <v>324</v>
      </c>
      <c r="D180" s="124" t="s">
        <v>223</v>
      </c>
      <c r="E180" s="125" t="s">
        <v>337</v>
      </c>
      <c r="F180" s="126" t="s">
        <v>338</v>
      </c>
      <c r="G180" s="127" t="s">
        <v>226</v>
      </c>
      <c r="H180" s="128">
        <v>69.45</v>
      </c>
      <c r="I180" s="129"/>
      <c r="J180" s="130">
        <f>ROUND(I180*H180,2)</f>
        <v>0</v>
      </c>
      <c r="K180" s="131"/>
      <c r="L180" s="28"/>
      <c r="M180" s="132" t="s">
        <v>1</v>
      </c>
      <c r="N180" s="133" t="s">
        <v>42</v>
      </c>
      <c r="P180" s="134">
        <f>O180*H180</f>
        <v>0</v>
      </c>
      <c r="Q180" s="134">
        <v>0</v>
      </c>
      <c r="R180" s="134">
        <f>Q180*H180</f>
        <v>0</v>
      </c>
      <c r="S180" s="134">
        <v>3.0000000000000001E-3</v>
      </c>
      <c r="T180" s="135">
        <f>S180*H180</f>
        <v>0.20835000000000001</v>
      </c>
      <c r="AR180" s="136" t="s">
        <v>266</v>
      </c>
      <c r="AT180" s="136" t="s">
        <v>223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870</v>
      </c>
    </row>
    <row r="181" spans="2:65" s="1" customFormat="1" x14ac:dyDescent="0.2">
      <c r="B181" s="28"/>
      <c r="D181" s="138" t="s">
        <v>229</v>
      </c>
      <c r="F181" s="139" t="s">
        <v>340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" customFormat="1" x14ac:dyDescent="0.2">
      <c r="B182" s="28"/>
      <c r="D182" s="142" t="s">
        <v>231</v>
      </c>
      <c r="F182" s="143" t="s">
        <v>508</v>
      </c>
      <c r="I182" s="140"/>
      <c r="L182" s="28"/>
      <c r="M182" s="141"/>
      <c r="T182" s="52"/>
      <c r="AT182" s="13" t="s">
        <v>231</v>
      </c>
      <c r="AU182" s="13" t="s">
        <v>85</v>
      </c>
    </row>
    <row r="183" spans="2:65" s="1" customFormat="1" ht="16.5" customHeight="1" x14ac:dyDescent="0.2">
      <c r="B183" s="123"/>
      <c r="C183" s="124" t="s">
        <v>330</v>
      </c>
      <c r="D183" s="124" t="s">
        <v>223</v>
      </c>
      <c r="E183" s="125" t="s">
        <v>343</v>
      </c>
      <c r="F183" s="126" t="s">
        <v>344</v>
      </c>
      <c r="G183" s="127" t="s">
        <v>226</v>
      </c>
      <c r="H183" s="128">
        <v>69.45</v>
      </c>
      <c r="I183" s="129"/>
      <c r="J183" s="130">
        <f>ROUND(I183*H183,2)</f>
        <v>0</v>
      </c>
      <c r="K183" s="131"/>
      <c r="L183" s="28"/>
      <c r="M183" s="132" t="s">
        <v>1</v>
      </c>
      <c r="N183" s="133" t="s">
        <v>42</v>
      </c>
      <c r="P183" s="134">
        <f>O183*H183</f>
        <v>0</v>
      </c>
      <c r="Q183" s="134">
        <v>2.9999999999999997E-4</v>
      </c>
      <c r="R183" s="134">
        <f>Q183*H183</f>
        <v>2.0834999999999999E-2</v>
      </c>
      <c r="S183" s="134">
        <v>0</v>
      </c>
      <c r="T183" s="135">
        <f>S183*H183</f>
        <v>0</v>
      </c>
      <c r="AR183" s="136" t="s">
        <v>266</v>
      </c>
      <c r="AT183" s="136" t="s">
        <v>223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871</v>
      </c>
    </row>
    <row r="184" spans="2:65" s="1" customFormat="1" x14ac:dyDescent="0.2">
      <c r="B184" s="28"/>
      <c r="D184" s="138" t="s">
        <v>229</v>
      </c>
      <c r="F184" s="139" t="s">
        <v>346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" customFormat="1" x14ac:dyDescent="0.2">
      <c r="B185" s="28"/>
      <c r="D185" s="142" t="s">
        <v>231</v>
      </c>
      <c r="F185" s="143" t="s">
        <v>510</v>
      </c>
      <c r="I185" s="140"/>
      <c r="L185" s="28"/>
      <c r="M185" s="141"/>
      <c r="T185" s="52"/>
      <c r="AT185" s="13" t="s">
        <v>231</v>
      </c>
      <c r="AU185" s="13" t="s">
        <v>85</v>
      </c>
    </row>
    <row r="186" spans="2:65" s="1" customFormat="1" ht="49.15" customHeight="1" x14ac:dyDescent="0.2">
      <c r="B186" s="123"/>
      <c r="C186" s="151" t="s">
        <v>336</v>
      </c>
      <c r="D186" s="151" t="s">
        <v>277</v>
      </c>
      <c r="E186" s="152" t="s">
        <v>348</v>
      </c>
      <c r="F186" s="153" t="s">
        <v>349</v>
      </c>
      <c r="G186" s="154" t="s">
        <v>226</v>
      </c>
      <c r="H186" s="155">
        <v>76.394999999999996</v>
      </c>
      <c r="I186" s="156"/>
      <c r="J186" s="157">
        <f>ROUND(I186*H186,2)</f>
        <v>0</v>
      </c>
      <c r="K186" s="158"/>
      <c r="L186" s="159"/>
      <c r="M186" s="160" t="s">
        <v>1</v>
      </c>
      <c r="N186" s="161" t="s">
        <v>42</v>
      </c>
      <c r="P186" s="134">
        <f>O186*H186</f>
        <v>0</v>
      </c>
      <c r="Q186" s="134">
        <v>2.5999999999999999E-3</v>
      </c>
      <c r="R186" s="134">
        <f>Q186*H186</f>
        <v>0.19862699999999997</v>
      </c>
      <c r="S186" s="134">
        <v>0</v>
      </c>
      <c r="T186" s="135">
        <f>S186*H186</f>
        <v>0</v>
      </c>
      <c r="AR186" s="136" t="s">
        <v>280</v>
      </c>
      <c r="AT186" s="136" t="s">
        <v>277</v>
      </c>
      <c r="AU186" s="136" t="s">
        <v>85</v>
      </c>
      <c r="AY186" s="13" t="s">
        <v>222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3" t="s">
        <v>85</v>
      </c>
      <c r="BK186" s="137">
        <f>ROUND(I186*H186,2)</f>
        <v>0</v>
      </c>
      <c r="BL186" s="13" t="s">
        <v>266</v>
      </c>
      <c r="BM186" s="136" t="s">
        <v>872</v>
      </c>
    </row>
    <row r="187" spans="2:65" s="1" customFormat="1" ht="29.25" x14ac:dyDescent="0.2">
      <c r="B187" s="28"/>
      <c r="D187" s="138" t="s">
        <v>229</v>
      </c>
      <c r="F187" s="139" t="s">
        <v>349</v>
      </c>
      <c r="I187" s="140"/>
      <c r="L187" s="28"/>
      <c r="M187" s="141"/>
      <c r="T187" s="52"/>
      <c r="AT187" s="13" t="s">
        <v>229</v>
      </c>
      <c r="AU187" s="13" t="s">
        <v>85</v>
      </c>
    </row>
    <row r="188" spans="2:65" s="11" customFormat="1" x14ac:dyDescent="0.2">
      <c r="B188" s="144"/>
      <c r="D188" s="138" t="s">
        <v>252</v>
      </c>
      <c r="F188" s="145" t="s">
        <v>873</v>
      </c>
      <c r="H188" s="146">
        <v>76.394999999999996</v>
      </c>
      <c r="I188" s="147"/>
      <c r="L188" s="144"/>
      <c r="M188" s="148"/>
      <c r="T188" s="149"/>
      <c r="AT188" s="150" t="s">
        <v>252</v>
      </c>
      <c r="AU188" s="150" t="s">
        <v>85</v>
      </c>
      <c r="AV188" s="11" t="s">
        <v>87</v>
      </c>
      <c r="AW188" s="11" t="s">
        <v>3</v>
      </c>
      <c r="AX188" s="11" t="s">
        <v>85</v>
      </c>
      <c r="AY188" s="150" t="s">
        <v>222</v>
      </c>
    </row>
    <row r="189" spans="2:65" s="1" customFormat="1" ht="24.2" customHeight="1" x14ac:dyDescent="0.2">
      <c r="B189" s="123"/>
      <c r="C189" s="124" t="s">
        <v>342</v>
      </c>
      <c r="D189" s="124" t="s">
        <v>223</v>
      </c>
      <c r="E189" s="125" t="s">
        <v>353</v>
      </c>
      <c r="F189" s="126" t="s">
        <v>354</v>
      </c>
      <c r="G189" s="127" t="s">
        <v>355</v>
      </c>
      <c r="H189" s="128">
        <v>70</v>
      </c>
      <c r="I189" s="129"/>
      <c r="J189" s="130">
        <f>ROUND(I189*H189,2)</f>
        <v>0</v>
      </c>
      <c r="K189" s="131"/>
      <c r="L189" s="28"/>
      <c r="M189" s="132" t="s">
        <v>1</v>
      </c>
      <c r="N189" s="133" t="s">
        <v>42</v>
      </c>
      <c r="P189" s="134">
        <f>O189*H189</f>
        <v>0</v>
      </c>
      <c r="Q189" s="134">
        <v>0</v>
      </c>
      <c r="R189" s="134">
        <f>Q189*H189</f>
        <v>0</v>
      </c>
      <c r="S189" s="134">
        <v>0</v>
      </c>
      <c r="T189" s="135">
        <f>S189*H189</f>
        <v>0</v>
      </c>
      <c r="AR189" s="136" t="s">
        <v>266</v>
      </c>
      <c r="AT189" s="136" t="s">
        <v>223</v>
      </c>
      <c r="AU189" s="136" t="s">
        <v>85</v>
      </c>
      <c r="AY189" s="13" t="s">
        <v>222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3" t="s">
        <v>85</v>
      </c>
      <c r="BK189" s="137">
        <f>ROUND(I189*H189,2)</f>
        <v>0</v>
      </c>
      <c r="BL189" s="13" t="s">
        <v>266</v>
      </c>
      <c r="BM189" s="136" t="s">
        <v>1090</v>
      </c>
    </row>
    <row r="190" spans="2:65" s="1" customFormat="1" x14ac:dyDescent="0.2">
      <c r="B190" s="28"/>
      <c r="D190" s="138" t="s">
        <v>229</v>
      </c>
      <c r="F190" s="139" t="s">
        <v>357</v>
      </c>
      <c r="I190" s="140"/>
      <c r="L190" s="28"/>
      <c r="M190" s="141"/>
      <c r="T190" s="52"/>
      <c r="AT190" s="13" t="s">
        <v>229</v>
      </c>
      <c r="AU190" s="13" t="s">
        <v>85</v>
      </c>
    </row>
    <row r="191" spans="2:65" s="1" customFormat="1" x14ac:dyDescent="0.2">
      <c r="B191" s="28"/>
      <c r="D191" s="142" t="s">
        <v>231</v>
      </c>
      <c r="F191" s="143" t="s">
        <v>358</v>
      </c>
      <c r="I191" s="140"/>
      <c r="L191" s="28"/>
      <c r="M191" s="141"/>
      <c r="T191" s="52"/>
      <c r="AT191" s="13" t="s">
        <v>231</v>
      </c>
      <c r="AU191" s="13" t="s">
        <v>85</v>
      </c>
    </row>
    <row r="192" spans="2:65" s="1" customFormat="1" ht="21.75" customHeight="1" x14ac:dyDescent="0.2">
      <c r="B192" s="123"/>
      <c r="C192" s="124" t="s">
        <v>7</v>
      </c>
      <c r="D192" s="124" t="s">
        <v>223</v>
      </c>
      <c r="E192" s="125" t="s">
        <v>360</v>
      </c>
      <c r="F192" s="126" t="s">
        <v>361</v>
      </c>
      <c r="G192" s="127" t="s">
        <v>355</v>
      </c>
      <c r="H192" s="128">
        <v>34.03</v>
      </c>
      <c r="I192" s="129"/>
      <c r="J192" s="130">
        <f>ROUND(I192*H192,2)</f>
        <v>0</v>
      </c>
      <c r="K192" s="131"/>
      <c r="L192" s="28"/>
      <c r="M192" s="132" t="s">
        <v>1</v>
      </c>
      <c r="N192" s="133" t="s">
        <v>42</v>
      </c>
      <c r="P192" s="134">
        <f>O192*H192</f>
        <v>0</v>
      </c>
      <c r="Q192" s="134">
        <v>0</v>
      </c>
      <c r="R192" s="134">
        <f>Q192*H192</f>
        <v>0</v>
      </c>
      <c r="S192" s="134">
        <v>2.9999999999999997E-4</v>
      </c>
      <c r="T192" s="135">
        <f>S192*H192</f>
        <v>1.0208999999999999E-2</v>
      </c>
      <c r="AR192" s="136" t="s">
        <v>266</v>
      </c>
      <c r="AT192" s="136" t="s">
        <v>223</v>
      </c>
      <c r="AU192" s="136" t="s">
        <v>85</v>
      </c>
      <c r="AY192" s="13" t="s">
        <v>222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13" t="s">
        <v>85</v>
      </c>
      <c r="BK192" s="137">
        <f>ROUND(I192*H192,2)</f>
        <v>0</v>
      </c>
      <c r="BL192" s="13" t="s">
        <v>266</v>
      </c>
      <c r="BM192" s="136" t="s">
        <v>875</v>
      </c>
    </row>
    <row r="193" spans="2:65" s="1" customFormat="1" x14ac:dyDescent="0.2">
      <c r="B193" s="28"/>
      <c r="D193" s="138" t="s">
        <v>229</v>
      </c>
      <c r="F193" s="139" t="s">
        <v>363</v>
      </c>
      <c r="I193" s="140"/>
      <c r="L193" s="28"/>
      <c r="M193" s="141"/>
      <c r="T193" s="52"/>
      <c r="AT193" s="13" t="s">
        <v>229</v>
      </c>
      <c r="AU193" s="13" t="s">
        <v>85</v>
      </c>
    </row>
    <row r="194" spans="2:65" s="1" customFormat="1" x14ac:dyDescent="0.2">
      <c r="B194" s="28"/>
      <c r="D194" s="142" t="s">
        <v>231</v>
      </c>
      <c r="F194" s="143" t="s">
        <v>515</v>
      </c>
      <c r="I194" s="140"/>
      <c r="L194" s="28"/>
      <c r="M194" s="141"/>
      <c r="T194" s="52"/>
      <c r="AT194" s="13" t="s">
        <v>231</v>
      </c>
      <c r="AU194" s="13" t="s">
        <v>85</v>
      </c>
    </row>
    <row r="195" spans="2:65" s="1" customFormat="1" ht="16.5" customHeight="1" x14ac:dyDescent="0.2">
      <c r="B195" s="123"/>
      <c r="C195" s="124" t="s">
        <v>352</v>
      </c>
      <c r="D195" s="124" t="s">
        <v>223</v>
      </c>
      <c r="E195" s="125" t="s">
        <v>366</v>
      </c>
      <c r="F195" s="126" t="s">
        <v>367</v>
      </c>
      <c r="G195" s="127" t="s">
        <v>355</v>
      </c>
      <c r="H195" s="128">
        <v>34.03</v>
      </c>
      <c r="I195" s="129"/>
      <c r="J195" s="130">
        <f>ROUND(I195*H195,2)</f>
        <v>0</v>
      </c>
      <c r="K195" s="131"/>
      <c r="L195" s="28"/>
      <c r="M195" s="132" t="s">
        <v>1</v>
      </c>
      <c r="N195" s="133" t="s">
        <v>42</v>
      </c>
      <c r="P195" s="134">
        <f>O195*H195</f>
        <v>0</v>
      </c>
      <c r="Q195" s="134">
        <v>1.0000000000000001E-5</v>
      </c>
      <c r="R195" s="134">
        <f>Q195*H195</f>
        <v>3.4030000000000003E-4</v>
      </c>
      <c r="S195" s="134">
        <v>0</v>
      </c>
      <c r="T195" s="135">
        <f>S195*H195</f>
        <v>0</v>
      </c>
      <c r="AR195" s="136" t="s">
        <v>266</v>
      </c>
      <c r="AT195" s="136" t="s">
        <v>223</v>
      </c>
      <c r="AU195" s="136" t="s">
        <v>85</v>
      </c>
      <c r="AY195" s="13" t="s">
        <v>222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13" t="s">
        <v>85</v>
      </c>
      <c r="BK195" s="137">
        <f>ROUND(I195*H195,2)</f>
        <v>0</v>
      </c>
      <c r="BL195" s="13" t="s">
        <v>266</v>
      </c>
      <c r="BM195" s="136" t="s">
        <v>876</v>
      </c>
    </row>
    <row r="196" spans="2:65" s="1" customFormat="1" x14ac:dyDescent="0.2">
      <c r="B196" s="28"/>
      <c r="D196" s="138" t="s">
        <v>229</v>
      </c>
      <c r="F196" s="139" t="s">
        <v>369</v>
      </c>
      <c r="I196" s="140"/>
      <c r="L196" s="28"/>
      <c r="M196" s="141"/>
      <c r="T196" s="52"/>
      <c r="AT196" s="13" t="s">
        <v>229</v>
      </c>
      <c r="AU196" s="13" t="s">
        <v>85</v>
      </c>
    </row>
    <row r="197" spans="2:65" s="1" customFormat="1" x14ac:dyDescent="0.2">
      <c r="B197" s="28"/>
      <c r="D197" s="142" t="s">
        <v>231</v>
      </c>
      <c r="F197" s="143" t="s">
        <v>517</v>
      </c>
      <c r="I197" s="140"/>
      <c r="L197" s="28"/>
      <c r="M197" s="141"/>
      <c r="T197" s="52"/>
      <c r="AT197" s="13" t="s">
        <v>231</v>
      </c>
      <c r="AU197" s="13" t="s">
        <v>85</v>
      </c>
    </row>
    <row r="198" spans="2:65" s="1" customFormat="1" ht="16.5" customHeight="1" x14ac:dyDescent="0.2">
      <c r="B198" s="123"/>
      <c r="C198" s="151" t="s">
        <v>359</v>
      </c>
      <c r="D198" s="151" t="s">
        <v>277</v>
      </c>
      <c r="E198" s="152" t="s">
        <v>372</v>
      </c>
      <c r="F198" s="153" t="s">
        <v>373</v>
      </c>
      <c r="G198" s="154" t="s">
        <v>355</v>
      </c>
      <c r="H198" s="155">
        <v>34.710999999999999</v>
      </c>
      <c r="I198" s="156"/>
      <c r="J198" s="157">
        <f>ROUND(I198*H198,2)</f>
        <v>0</v>
      </c>
      <c r="K198" s="158"/>
      <c r="L198" s="159"/>
      <c r="M198" s="160" t="s">
        <v>1</v>
      </c>
      <c r="N198" s="161" t="s">
        <v>42</v>
      </c>
      <c r="P198" s="134">
        <f>O198*H198</f>
        <v>0</v>
      </c>
      <c r="Q198" s="134">
        <v>8.0000000000000007E-5</v>
      </c>
      <c r="R198" s="134">
        <f>Q198*H198</f>
        <v>2.7768800000000002E-3</v>
      </c>
      <c r="S198" s="134">
        <v>0</v>
      </c>
      <c r="T198" s="135">
        <f>S198*H198</f>
        <v>0</v>
      </c>
      <c r="AR198" s="136" t="s">
        <v>280</v>
      </c>
      <c r="AT198" s="136" t="s">
        <v>277</v>
      </c>
      <c r="AU198" s="136" t="s">
        <v>85</v>
      </c>
      <c r="AY198" s="13" t="s">
        <v>222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13" t="s">
        <v>85</v>
      </c>
      <c r="BK198" s="137">
        <f>ROUND(I198*H198,2)</f>
        <v>0</v>
      </c>
      <c r="BL198" s="13" t="s">
        <v>266</v>
      </c>
      <c r="BM198" s="136" t="s">
        <v>877</v>
      </c>
    </row>
    <row r="199" spans="2:65" s="1" customFormat="1" x14ac:dyDescent="0.2">
      <c r="B199" s="28"/>
      <c r="D199" s="138" t="s">
        <v>229</v>
      </c>
      <c r="F199" s="139" t="s">
        <v>373</v>
      </c>
      <c r="I199" s="140"/>
      <c r="L199" s="28"/>
      <c r="M199" s="141"/>
      <c r="T199" s="52"/>
      <c r="AT199" s="13" t="s">
        <v>229</v>
      </c>
      <c r="AU199" s="13" t="s">
        <v>85</v>
      </c>
    </row>
    <row r="200" spans="2:65" s="11" customFormat="1" x14ac:dyDescent="0.2">
      <c r="B200" s="144"/>
      <c r="D200" s="138" t="s">
        <v>252</v>
      </c>
      <c r="F200" s="145" t="s">
        <v>878</v>
      </c>
      <c r="H200" s="146">
        <v>34.710999999999999</v>
      </c>
      <c r="I200" s="147"/>
      <c r="L200" s="144"/>
      <c r="M200" s="148"/>
      <c r="T200" s="149"/>
      <c r="AT200" s="150" t="s">
        <v>252</v>
      </c>
      <c r="AU200" s="150" t="s">
        <v>85</v>
      </c>
      <c r="AV200" s="11" t="s">
        <v>87</v>
      </c>
      <c r="AW200" s="11" t="s">
        <v>3</v>
      </c>
      <c r="AX200" s="11" t="s">
        <v>85</v>
      </c>
      <c r="AY200" s="150" t="s">
        <v>222</v>
      </c>
    </row>
    <row r="201" spans="2:65" s="1" customFormat="1" ht="16.5" customHeight="1" x14ac:dyDescent="0.2">
      <c r="B201" s="123"/>
      <c r="C201" s="124" t="s">
        <v>365</v>
      </c>
      <c r="D201" s="124" t="s">
        <v>223</v>
      </c>
      <c r="E201" s="125" t="s">
        <v>377</v>
      </c>
      <c r="F201" s="126" t="s">
        <v>378</v>
      </c>
      <c r="G201" s="127" t="s">
        <v>355</v>
      </c>
      <c r="H201" s="128">
        <v>1.8</v>
      </c>
      <c r="I201" s="129"/>
      <c r="J201" s="130">
        <f>ROUND(I201*H201,2)</f>
        <v>0</v>
      </c>
      <c r="K201" s="131"/>
      <c r="L201" s="28"/>
      <c r="M201" s="132" t="s">
        <v>1</v>
      </c>
      <c r="N201" s="133" t="s">
        <v>42</v>
      </c>
      <c r="P201" s="134">
        <f>O201*H201</f>
        <v>0</v>
      </c>
      <c r="Q201" s="134">
        <v>0</v>
      </c>
      <c r="R201" s="134">
        <f>Q201*H201</f>
        <v>0</v>
      </c>
      <c r="S201" s="134">
        <v>0</v>
      </c>
      <c r="T201" s="135">
        <f>S201*H201</f>
        <v>0</v>
      </c>
      <c r="AR201" s="136" t="s">
        <v>266</v>
      </c>
      <c r="AT201" s="136" t="s">
        <v>223</v>
      </c>
      <c r="AU201" s="136" t="s">
        <v>85</v>
      </c>
      <c r="AY201" s="13" t="s">
        <v>222</v>
      </c>
      <c r="BE201" s="137">
        <f>IF(N201="základní",J201,0)</f>
        <v>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13" t="s">
        <v>85</v>
      </c>
      <c r="BK201" s="137">
        <f>ROUND(I201*H201,2)</f>
        <v>0</v>
      </c>
      <c r="BL201" s="13" t="s">
        <v>266</v>
      </c>
      <c r="BM201" s="136" t="s">
        <v>879</v>
      </c>
    </row>
    <row r="202" spans="2:65" s="1" customFormat="1" x14ac:dyDescent="0.2">
      <c r="B202" s="28"/>
      <c r="D202" s="138" t="s">
        <v>229</v>
      </c>
      <c r="F202" s="139" t="s">
        <v>380</v>
      </c>
      <c r="I202" s="140"/>
      <c r="L202" s="28"/>
      <c r="M202" s="141"/>
      <c r="T202" s="52"/>
      <c r="AT202" s="13" t="s">
        <v>229</v>
      </c>
      <c r="AU202" s="13" t="s">
        <v>85</v>
      </c>
    </row>
    <row r="203" spans="2:65" s="1" customFormat="1" ht="16.5" customHeight="1" x14ac:dyDescent="0.2">
      <c r="B203" s="123"/>
      <c r="C203" s="151" t="s">
        <v>371</v>
      </c>
      <c r="D203" s="151" t="s">
        <v>277</v>
      </c>
      <c r="E203" s="152" t="s">
        <v>383</v>
      </c>
      <c r="F203" s="153" t="s">
        <v>384</v>
      </c>
      <c r="G203" s="154" t="s">
        <v>355</v>
      </c>
      <c r="H203" s="155">
        <v>1.8360000000000001</v>
      </c>
      <c r="I203" s="156"/>
      <c r="J203" s="157">
        <f>ROUND(I203*H203,2)</f>
        <v>0</v>
      </c>
      <c r="K203" s="158"/>
      <c r="L203" s="159"/>
      <c r="M203" s="160" t="s">
        <v>1</v>
      </c>
      <c r="N203" s="161" t="s">
        <v>42</v>
      </c>
      <c r="P203" s="134">
        <f>O203*H203</f>
        <v>0</v>
      </c>
      <c r="Q203" s="134">
        <v>1.7000000000000001E-4</v>
      </c>
      <c r="R203" s="134">
        <f>Q203*H203</f>
        <v>3.1212000000000004E-4</v>
      </c>
      <c r="S203" s="134">
        <v>0</v>
      </c>
      <c r="T203" s="135">
        <f>S203*H203</f>
        <v>0</v>
      </c>
      <c r="AR203" s="136" t="s">
        <v>280</v>
      </c>
      <c r="AT203" s="136" t="s">
        <v>277</v>
      </c>
      <c r="AU203" s="136" t="s">
        <v>85</v>
      </c>
      <c r="AY203" s="13" t="s">
        <v>222</v>
      </c>
      <c r="BE203" s="137">
        <f>IF(N203="základní",J203,0)</f>
        <v>0</v>
      </c>
      <c r="BF203" s="137">
        <f>IF(N203="snížená",J203,0)</f>
        <v>0</v>
      </c>
      <c r="BG203" s="137">
        <f>IF(N203="zákl. přenesená",J203,0)</f>
        <v>0</v>
      </c>
      <c r="BH203" s="137">
        <f>IF(N203="sníž. přenesená",J203,0)</f>
        <v>0</v>
      </c>
      <c r="BI203" s="137">
        <f>IF(N203="nulová",J203,0)</f>
        <v>0</v>
      </c>
      <c r="BJ203" s="13" t="s">
        <v>85</v>
      </c>
      <c r="BK203" s="137">
        <f>ROUND(I203*H203,2)</f>
        <v>0</v>
      </c>
      <c r="BL203" s="13" t="s">
        <v>266</v>
      </c>
      <c r="BM203" s="136" t="s">
        <v>880</v>
      </c>
    </row>
    <row r="204" spans="2:65" s="1" customFormat="1" x14ac:dyDescent="0.2">
      <c r="B204" s="28"/>
      <c r="D204" s="138" t="s">
        <v>229</v>
      </c>
      <c r="F204" s="139" t="s">
        <v>384</v>
      </c>
      <c r="I204" s="140"/>
      <c r="L204" s="28"/>
      <c r="M204" s="141"/>
      <c r="T204" s="52"/>
      <c r="AT204" s="13" t="s">
        <v>229</v>
      </c>
      <c r="AU204" s="13" t="s">
        <v>85</v>
      </c>
    </row>
    <row r="205" spans="2:65" s="11" customFormat="1" x14ac:dyDescent="0.2">
      <c r="B205" s="144"/>
      <c r="D205" s="138" t="s">
        <v>252</v>
      </c>
      <c r="F205" s="145" t="s">
        <v>881</v>
      </c>
      <c r="H205" s="146">
        <v>1.8360000000000001</v>
      </c>
      <c r="I205" s="147"/>
      <c r="L205" s="144"/>
      <c r="M205" s="148"/>
      <c r="T205" s="149"/>
      <c r="AT205" s="150" t="s">
        <v>252</v>
      </c>
      <c r="AU205" s="150" t="s">
        <v>85</v>
      </c>
      <c r="AV205" s="11" t="s">
        <v>87</v>
      </c>
      <c r="AW205" s="11" t="s">
        <v>3</v>
      </c>
      <c r="AX205" s="11" t="s">
        <v>85</v>
      </c>
      <c r="AY205" s="150" t="s">
        <v>222</v>
      </c>
    </row>
    <row r="206" spans="2:65" s="1" customFormat="1" ht="24.2" customHeight="1" x14ac:dyDescent="0.2">
      <c r="B206" s="123"/>
      <c r="C206" s="124" t="s">
        <v>376</v>
      </c>
      <c r="D206" s="124" t="s">
        <v>223</v>
      </c>
      <c r="E206" s="125" t="s">
        <v>388</v>
      </c>
      <c r="F206" s="126" t="s">
        <v>389</v>
      </c>
      <c r="G206" s="127" t="s">
        <v>313</v>
      </c>
      <c r="H206" s="162"/>
      <c r="I206" s="129"/>
      <c r="J206" s="130">
        <f>ROUND(I206*H206,2)</f>
        <v>0</v>
      </c>
      <c r="K206" s="131"/>
      <c r="L206" s="28"/>
      <c r="M206" s="132" t="s">
        <v>1</v>
      </c>
      <c r="N206" s="133" t="s">
        <v>42</v>
      </c>
      <c r="P206" s="134">
        <f>O206*H206</f>
        <v>0</v>
      </c>
      <c r="Q206" s="134">
        <v>0</v>
      </c>
      <c r="R206" s="134">
        <f>Q206*H206</f>
        <v>0</v>
      </c>
      <c r="S206" s="134">
        <v>0</v>
      </c>
      <c r="T206" s="135">
        <f>S206*H206</f>
        <v>0</v>
      </c>
      <c r="AR206" s="136" t="s">
        <v>266</v>
      </c>
      <c r="AT206" s="136" t="s">
        <v>223</v>
      </c>
      <c r="AU206" s="136" t="s">
        <v>85</v>
      </c>
      <c r="AY206" s="13" t="s">
        <v>222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13" t="s">
        <v>85</v>
      </c>
      <c r="BK206" s="137">
        <f>ROUND(I206*H206,2)</f>
        <v>0</v>
      </c>
      <c r="BL206" s="13" t="s">
        <v>266</v>
      </c>
      <c r="BM206" s="136" t="s">
        <v>882</v>
      </c>
    </row>
    <row r="207" spans="2:65" s="1" customFormat="1" ht="29.25" x14ac:dyDescent="0.2">
      <c r="B207" s="28"/>
      <c r="D207" s="138" t="s">
        <v>229</v>
      </c>
      <c r="F207" s="139" t="s">
        <v>391</v>
      </c>
      <c r="I207" s="140"/>
      <c r="L207" s="28"/>
      <c r="M207" s="141"/>
      <c r="T207" s="52"/>
      <c r="AT207" s="13" t="s">
        <v>229</v>
      </c>
      <c r="AU207" s="13" t="s">
        <v>85</v>
      </c>
    </row>
    <row r="208" spans="2:65" s="1" customFormat="1" x14ac:dyDescent="0.2">
      <c r="B208" s="28"/>
      <c r="D208" s="142" t="s">
        <v>231</v>
      </c>
      <c r="F208" s="143" t="s">
        <v>525</v>
      </c>
      <c r="I208" s="140"/>
      <c r="L208" s="28"/>
      <c r="M208" s="141"/>
      <c r="T208" s="52"/>
      <c r="AT208" s="13" t="s">
        <v>231</v>
      </c>
      <c r="AU208" s="13" t="s">
        <v>85</v>
      </c>
    </row>
    <row r="209" spans="2:65" s="10" customFormat="1" ht="25.9" customHeight="1" x14ac:dyDescent="0.2">
      <c r="B209" s="113"/>
      <c r="D209" s="114" t="s">
        <v>76</v>
      </c>
      <c r="E209" s="115" t="s">
        <v>414</v>
      </c>
      <c r="F209" s="115" t="s">
        <v>415</v>
      </c>
      <c r="I209" s="116"/>
      <c r="J209" s="117">
        <f>BK209</f>
        <v>0</v>
      </c>
      <c r="L209" s="113"/>
      <c r="M209" s="118"/>
      <c r="P209" s="119">
        <f>SUM(P210:P227)</f>
        <v>0</v>
      </c>
      <c r="R209" s="119">
        <f>SUM(R210:R227)</f>
        <v>0.2246853</v>
      </c>
      <c r="T209" s="120">
        <f>SUM(T210:T227)</f>
        <v>2.9072100000000003E-2</v>
      </c>
      <c r="AR209" s="114" t="s">
        <v>87</v>
      </c>
      <c r="AT209" s="121" t="s">
        <v>76</v>
      </c>
      <c r="AU209" s="121" t="s">
        <v>77</v>
      </c>
      <c r="AY209" s="114" t="s">
        <v>222</v>
      </c>
      <c r="BK209" s="122">
        <f>SUM(BK210:BK227)</f>
        <v>0</v>
      </c>
    </row>
    <row r="210" spans="2:65" s="1" customFormat="1" ht="16.5" customHeight="1" x14ac:dyDescent="0.2">
      <c r="B210" s="123"/>
      <c r="C210" s="124" t="s">
        <v>382</v>
      </c>
      <c r="D210" s="124" t="s">
        <v>223</v>
      </c>
      <c r="E210" s="125" t="s">
        <v>416</v>
      </c>
      <c r="F210" s="126" t="s">
        <v>417</v>
      </c>
      <c r="G210" s="127" t="s">
        <v>226</v>
      </c>
      <c r="H210" s="128">
        <v>87.06</v>
      </c>
      <c r="I210" s="129"/>
      <c r="J210" s="130">
        <f>ROUND(I210*H210,2)</f>
        <v>0</v>
      </c>
      <c r="K210" s="131"/>
      <c r="L210" s="28"/>
      <c r="M210" s="132" t="s">
        <v>1</v>
      </c>
      <c r="N210" s="133" t="s">
        <v>42</v>
      </c>
      <c r="P210" s="134">
        <f>O210*H210</f>
        <v>0</v>
      </c>
      <c r="Q210" s="134">
        <v>1E-3</v>
      </c>
      <c r="R210" s="134">
        <f>Q210*H210</f>
        <v>8.7059999999999998E-2</v>
      </c>
      <c r="S210" s="134">
        <v>3.1E-4</v>
      </c>
      <c r="T210" s="135">
        <f>S210*H210</f>
        <v>2.6988600000000001E-2</v>
      </c>
      <c r="AR210" s="136" t="s">
        <v>266</v>
      </c>
      <c r="AT210" s="136" t="s">
        <v>223</v>
      </c>
      <c r="AU210" s="136" t="s">
        <v>85</v>
      </c>
      <c r="AY210" s="13" t="s">
        <v>222</v>
      </c>
      <c r="BE210" s="137">
        <f>IF(N210="základní",J210,0)</f>
        <v>0</v>
      </c>
      <c r="BF210" s="137">
        <f>IF(N210="snížená",J210,0)</f>
        <v>0</v>
      </c>
      <c r="BG210" s="137">
        <f>IF(N210="zákl. přenesená",J210,0)</f>
        <v>0</v>
      </c>
      <c r="BH210" s="137">
        <f>IF(N210="sníž. přenesená",J210,0)</f>
        <v>0</v>
      </c>
      <c r="BI210" s="137">
        <f>IF(N210="nulová",J210,0)</f>
        <v>0</v>
      </c>
      <c r="BJ210" s="13" t="s">
        <v>85</v>
      </c>
      <c r="BK210" s="137">
        <f>ROUND(I210*H210,2)</f>
        <v>0</v>
      </c>
      <c r="BL210" s="13" t="s">
        <v>266</v>
      </c>
      <c r="BM210" s="136" t="s">
        <v>883</v>
      </c>
    </row>
    <row r="211" spans="2:65" s="1" customFormat="1" x14ac:dyDescent="0.2">
      <c r="B211" s="28"/>
      <c r="D211" s="138" t="s">
        <v>229</v>
      </c>
      <c r="F211" s="139" t="s">
        <v>419</v>
      </c>
      <c r="I211" s="140"/>
      <c r="L211" s="28"/>
      <c r="M211" s="141"/>
      <c r="T211" s="52"/>
      <c r="AT211" s="13" t="s">
        <v>229</v>
      </c>
      <c r="AU211" s="13" t="s">
        <v>85</v>
      </c>
    </row>
    <row r="212" spans="2:65" s="1" customFormat="1" x14ac:dyDescent="0.2">
      <c r="B212" s="28"/>
      <c r="D212" s="142" t="s">
        <v>231</v>
      </c>
      <c r="F212" s="143" t="s">
        <v>527</v>
      </c>
      <c r="I212" s="140"/>
      <c r="L212" s="28"/>
      <c r="M212" s="141"/>
      <c r="T212" s="52"/>
      <c r="AT212" s="13" t="s">
        <v>231</v>
      </c>
      <c r="AU212" s="13" t="s">
        <v>85</v>
      </c>
    </row>
    <row r="213" spans="2:65" s="1" customFormat="1" ht="24.2" customHeight="1" x14ac:dyDescent="0.2">
      <c r="B213" s="123"/>
      <c r="C213" s="124" t="s">
        <v>387</v>
      </c>
      <c r="D213" s="124" t="s">
        <v>223</v>
      </c>
      <c r="E213" s="125" t="s">
        <v>422</v>
      </c>
      <c r="F213" s="126" t="s">
        <v>423</v>
      </c>
      <c r="G213" s="127" t="s">
        <v>226</v>
      </c>
      <c r="H213" s="128">
        <v>87.06</v>
      </c>
      <c r="I213" s="129"/>
      <c r="J213" s="130">
        <f>ROUND(I213*H213,2)</f>
        <v>0</v>
      </c>
      <c r="K213" s="131"/>
      <c r="L213" s="28"/>
      <c r="M213" s="132" t="s">
        <v>1</v>
      </c>
      <c r="N213" s="133" t="s">
        <v>42</v>
      </c>
      <c r="P213" s="134">
        <f>O213*H213</f>
        <v>0</v>
      </c>
      <c r="Q213" s="134">
        <v>0</v>
      </c>
      <c r="R213" s="134">
        <f>Q213*H213</f>
        <v>0</v>
      </c>
      <c r="S213" s="134">
        <v>0</v>
      </c>
      <c r="T213" s="135">
        <f>S213*H213</f>
        <v>0</v>
      </c>
      <c r="AR213" s="136" t="s">
        <v>266</v>
      </c>
      <c r="AT213" s="136" t="s">
        <v>223</v>
      </c>
      <c r="AU213" s="136" t="s">
        <v>85</v>
      </c>
      <c r="AY213" s="13" t="s">
        <v>222</v>
      </c>
      <c r="BE213" s="137">
        <f>IF(N213="základní",J213,0)</f>
        <v>0</v>
      </c>
      <c r="BF213" s="137">
        <f>IF(N213="snížená",J213,0)</f>
        <v>0</v>
      </c>
      <c r="BG213" s="137">
        <f>IF(N213="zákl. přenesená",J213,0)</f>
        <v>0</v>
      </c>
      <c r="BH213" s="137">
        <f>IF(N213="sníž. přenesená",J213,0)</f>
        <v>0</v>
      </c>
      <c r="BI213" s="137">
        <f>IF(N213="nulová",J213,0)</f>
        <v>0</v>
      </c>
      <c r="BJ213" s="13" t="s">
        <v>85</v>
      </c>
      <c r="BK213" s="137">
        <f>ROUND(I213*H213,2)</f>
        <v>0</v>
      </c>
      <c r="BL213" s="13" t="s">
        <v>266</v>
      </c>
      <c r="BM213" s="136" t="s">
        <v>884</v>
      </c>
    </row>
    <row r="214" spans="2:65" s="1" customFormat="1" ht="19.5" x14ac:dyDescent="0.2">
      <c r="B214" s="28"/>
      <c r="D214" s="138" t="s">
        <v>229</v>
      </c>
      <c r="F214" s="139" t="s">
        <v>425</v>
      </c>
      <c r="I214" s="140"/>
      <c r="L214" s="28"/>
      <c r="M214" s="141"/>
      <c r="T214" s="52"/>
      <c r="AT214" s="13" t="s">
        <v>229</v>
      </c>
      <c r="AU214" s="13" t="s">
        <v>85</v>
      </c>
    </row>
    <row r="215" spans="2:65" s="1" customFormat="1" x14ac:dyDescent="0.2">
      <c r="B215" s="28"/>
      <c r="D215" s="142" t="s">
        <v>231</v>
      </c>
      <c r="F215" s="143" t="s">
        <v>529</v>
      </c>
      <c r="I215" s="140"/>
      <c r="L215" s="28"/>
      <c r="M215" s="141"/>
      <c r="T215" s="52"/>
      <c r="AT215" s="13" t="s">
        <v>231</v>
      </c>
      <c r="AU215" s="13" t="s">
        <v>85</v>
      </c>
    </row>
    <row r="216" spans="2:65" s="1" customFormat="1" ht="16.5" customHeight="1" x14ac:dyDescent="0.2">
      <c r="B216" s="123"/>
      <c r="C216" s="124" t="s">
        <v>395</v>
      </c>
      <c r="D216" s="124" t="s">
        <v>223</v>
      </c>
      <c r="E216" s="125" t="s">
        <v>428</v>
      </c>
      <c r="F216" s="126" t="s">
        <v>429</v>
      </c>
      <c r="G216" s="127" t="s">
        <v>226</v>
      </c>
      <c r="H216" s="128">
        <v>69.45</v>
      </c>
      <c r="I216" s="129"/>
      <c r="J216" s="130">
        <f>ROUND(I216*H216,2)</f>
        <v>0</v>
      </c>
      <c r="K216" s="131"/>
      <c r="L216" s="28"/>
      <c r="M216" s="132" t="s">
        <v>1</v>
      </c>
      <c r="N216" s="133" t="s">
        <v>42</v>
      </c>
      <c r="P216" s="134">
        <f>O216*H216</f>
        <v>0</v>
      </c>
      <c r="Q216" s="134">
        <v>0</v>
      </c>
      <c r="R216" s="134">
        <f>Q216*H216</f>
        <v>0</v>
      </c>
      <c r="S216" s="134">
        <v>3.0000000000000001E-5</v>
      </c>
      <c r="T216" s="135">
        <f>S216*H216</f>
        <v>2.0835000000000003E-3</v>
      </c>
      <c r="AR216" s="136" t="s">
        <v>266</v>
      </c>
      <c r="AT216" s="136" t="s">
        <v>223</v>
      </c>
      <c r="AU216" s="136" t="s">
        <v>85</v>
      </c>
      <c r="AY216" s="13" t="s">
        <v>222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13" t="s">
        <v>85</v>
      </c>
      <c r="BK216" s="137">
        <f>ROUND(I216*H216,2)</f>
        <v>0</v>
      </c>
      <c r="BL216" s="13" t="s">
        <v>266</v>
      </c>
      <c r="BM216" s="136" t="s">
        <v>1091</v>
      </c>
    </row>
    <row r="217" spans="2:65" s="1" customFormat="1" ht="19.5" x14ac:dyDescent="0.2">
      <c r="B217" s="28"/>
      <c r="D217" s="138" t="s">
        <v>229</v>
      </c>
      <c r="F217" s="139" t="s">
        <v>431</v>
      </c>
      <c r="I217" s="140"/>
      <c r="L217" s="28"/>
      <c r="M217" s="141"/>
      <c r="T217" s="52"/>
      <c r="AT217" s="13" t="s">
        <v>229</v>
      </c>
      <c r="AU217" s="13" t="s">
        <v>85</v>
      </c>
    </row>
    <row r="218" spans="2:65" s="1" customFormat="1" x14ac:dyDescent="0.2">
      <c r="B218" s="28"/>
      <c r="D218" s="142" t="s">
        <v>231</v>
      </c>
      <c r="F218" s="143" t="s">
        <v>432</v>
      </c>
      <c r="I218" s="140"/>
      <c r="L218" s="28"/>
      <c r="M218" s="141"/>
      <c r="T218" s="52"/>
      <c r="AT218" s="13" t="s">
        <v>231</v>
      </c>
      <c r="AU218" s="13" t="s">
        <v>85</v>
      </c>
    </row>
    <row r="219" spans="2:65" s="1" customFormat="1" ht="16.5" customHeight="1" x14ac:dyDescent="0.2">
      <c r="B219" s="123"/>
      <c r="C219" s="151" t="s">
        <v>402</v>
      </c>
      <c r="D219" s="151" t="s">
        <v>277</v>
      </c>
      <c r="E219" s="152" t="s">
        <v>434</v>
      </c>
      <c r="F219" s="153" t="s">
        <v>435</v>
      </c>
      <c r="G219" s="154" t="s">
        <v>226</v>
      </c>
      <c r="H219" s="155">
        <v>72.923000000000002</v>
      </c>
      <c r="I219" s="156"/>
      <c r="J219" s="157">
        <f>ROUND(I219*H219,2)</f>
        <v>0</v>
      </c>
      <c r="K219" s="158"/>
      <c r="L219" s="159"/>
      <c r="M219" s="160" t="s">
        <v>1</v>
      </c>
      <c r="N219" s="161" t="s">
        <v>42</v>
      </c>
      <c r="P219" s="134">
        <f>O219*H219</f>
        <v>0</v>
      </c>
      <c r="Q219" s="134">
        <v>8.9999999999999998E-4</v>
      </c>
      <c r="R219" s="134">
        <f>Q219*H219</f>
        <v>6.56307E-2</v>
      </c>
      <c r="S219" s="134">
        <v>0</v>
      </c>
      <c r="T219" s="135">
        <f>S219*H219</f>
        <v>0</v>
      </c>
      <c r="AR219" s="136" t="s">
        <v>280</v>
      </c>
      <c r="AT219" s="136" t="s">
        <v>277</v>
      </c>
      <c r="AU219" s="136" t="s">
        <v>85</v>
      </c>
      <c r="AY219" s="13" t="s">
        <v>222</v>
      </c>
      <c r="BE219" s="137">
        <f>IF(N219="základní",J219,0)</f>
        <v>0</v>
      </c>
      <c r="BF219" s="137">
        <f>IF(N219="snížená",J219,0)</f>
        <v>0</v>
      </c>
      <c r="BG219" s="137">
        <f>IF(N219="zákl. přenesená",J219,0)</f>
        <v>0</v>
      </c>
      <c r="BH219" s="137">
        <f>IF(N219="sníž. přenesená",J219,0)</f>
        <v>0</v>
      </c>
      <c r="BI219" s="137">
        <f>IF(N219="nulová",J219,0)</f>
        <v>0</v>
      </c>
      <c r="BJ219" s="13" t="s">
        <v>85</v>
      </c>
      <c r="BK219" s="137">
        <f>ROUND(I219*H219,2)</f>
        <v>0</v>
      </c>
      <c r="BL219" s="13" t="s">
        <v>266</v>
      </c>
      <c r="BM219" s="136" t="s">
        <v>1092</v>
      </c>
    </row>
    <row r="220" spans="2:65" s="1" customFormat="1" x14ac:dyDescent="0.2">
      <c r="B220" s="28"/>
      <c r="D220" s="138" t="s">
        <v>229</v>
      </c>
      <c r="F220" s="139" t="s">
        <v>435</v>
      </c>
      <c r="I220" s="140"/>
      <c r="L220" s="28"/>
      <c r="M220" s="141"/>
      <c r="T220" s="52"/>
      <c r="AT220" s="13" t="s">
        <v>229</v>
      </c>
      <c r="AU220" s="13" t="s">
        <v>85</v>
      </c>
    </row>
    <row r="221" spans="2:65" s="11" customFormat="1" x14ac:dyDescent="0.2">
      <c r="B221" s="144"/>
      <c r="D221" s="138" t="s">
        <v>252</v>
      </c>
      <c r="F221" s="145" t="s">
        <v>887</v>
      </c>
      <c r="H221" s="146">
        <v>72.923000000000002</v>
      </c>
      <c r="I221" s="147"/>
      <c r="L221" s="144"/>
      <c r="M221" s="148"/>
      <c r="T221" s="149"/>
      <c r="AT221" s="150" t="s">
        <v>252</v>
      </c>
      <c r="AU221" s="150" t="s">
        <v>85</v>
      </c>
      <c r="AV221" s="11" t="s">
        <v>87</v>
      </c>
      <c r="AW221" s="11" t="s">
        <v>3</v>
      </c>
      <c r="AX221" s="11" t="s">
        <v>85</v>
      </c>
      <c r="AY221" s="150" t="s">
        <v>222</v>
      </c>
    </row>
    <row r="222" spans="2:65" s="1" customFormat="1" ht="24.2" customHeight="1" x14ac:dyDescent="0.2">
      <c r="B222" s="123"/>
      <c r="C222" s="124" t="s">
        <v>408</v>
      </c>
      <c r="D222" s="124" t="s">
        <v>223</v>
      </c>
      <c r="E222" s="125" t="s">
        <v>439</v>
      </c>
      <c r="F222" s="126" t="s">
        <v>440</v>
      </c>
      <c r="G222" s="127" t="s">
        <v>226</v>
      </c>
      <c r="H222" s="128">
        <v>156.51</v>
      </c>
      <c r="I222" s="129"/>
      <c r="J222" s="130">
        <f>ROUND(I222*H222,2)</f>
        <v>0</v>
      </c>
      <c r="K222" s="131"/>
      <c r="L222" s="28"/>
      <c r="M222" s="132" t="s">
        <v>1</v>
      </c>
      <c r="N222" s="133" t="s">
        <v>42</v>
      </c>
      <c r="P222" s="134">
        <f>O222*H222</f>
        <v>0</v>
      </c>
      <c r="Q222" s="134">
        <v>2.0000000000000001E-4</v>
      </c>
      <c r="R222" s="134">
        <f>Q222*H222</f>
        <v>3.1301999999999996E-2</v>
      </c>
      <c r="S222" s="134">
        <v>0</v>
      </c>
      <c r="T222" s="135">
        <f>S222*H222</f>
        <v>0</v>
      </c>
      <c r="AR222" s="136" t="s">
        <v>266</v>
      </c>
      <c r="AT222" s="136" t="s">
        <v>223</v>
      </c>
      <c r="AU222" s="136" t="s">
        <v>85</v>
      </c>
      <c r="AY222" s="13" t="s">
        <v>222</v>
      </c>
      <c r="BE222" s="137">
        <f>IF(N222="základní",J222,0)</f>
        <v>0</v>
      </c>
      <c r="BF222" s="137">
        <f>IF(N222="snížená",J222,0)</f>
        <v>0</v>
      </c>
      <c r="BG222" s="137">
        <f>IF(N222="zákl. přenesená",J222,0)</f>
        <v>0</v>
      </c>
      <c r="BH222" s="137">
        <f>IF(N222="sníž. přenesená",J222,0)</f>
        <v>0</v>
      </c>
      <c r="BI222" s="137">
        <f>IF(N222="nulová",J222,0)</f>
        <v>0</v>
      </c>
      <c r="BJ222" s="13" t="s">
        <v>85</v>
      </c>
      <c r="BK222" s="137">
        <f>ROUND(I222*H222,2)</f>
        <v>0</v>
      </c>
      <c r="BL222" s="13" t="s">
        <v>266</v>
      </c>
      <c r="BM222" s="136" t="s">
        <v>888</v>
      </c>
    </row>
    <row r="223" spans="2:65" s="1" customFormat="1" ht="19.5" x14ac:dyDescent="0.2">
      <c r="B223" s="28"/>
      <c r="D223" s="138" t="s">
        <v>229</v>
      </c>
      <c r="F223" s="139" t="s">
        <v>442</v>
      </c>
      <c r="I223" s="140"/>
      <c r="L223" s="28"/>
      <c r="M223" s="141"/>
      <c r="T223" s="52"/>
      <c r="AT223" s="13" t="s">
        <v>229</v>
      </c>
      <c r="AU223" s="13" t="s">
        <v>85</v>
      </c>
    </row>
    <row r="224" spans="2:65" s="1" customFormat="1" x14ac:dyDescent="0.2">
      <c r="B224" s="28"/>
      <c r="D224" s="142" t="s">
        <v>231</v>
      </c>
      <c r="F224" s="143" t="s">
        <v>534</v>
      </c>
      <c r="I224" s="140"/>
      <c r="L224" s="28"/>
      <c r="M224" s="141"/>
      <c r="T224" s="52"/>
      <c r="AT224" s="13" t="s">
        <v>231</v>
      </c>
      <c r="AU224" s="13" t="s">
        <v>85</v>
      </c>
    </row>
    <row r="225" spans="2:65" s="1" customFormat="1" ht="33" customHeight="1" x14ac:dyDescent="0.2">
      <c r="B225" s="123"/>
      <c r="C225" s="124" t="s">
        <v>280</v>
      </c>
      <c r="D225" s="124" t="s">
        <v>223</v>
      </c>
      <c r="E225" s="125" t="s">
        <v>445</v>
      </c>
      <c r="F225" s="126" t="s">
        <v>446</v>
      </c>
      <c r="G225" s="127" t="s">
        <v>226</v>
      </c>
      <c r="H225" s="128">
        <v>156.51</v>
      </c>
      <c r="I225" s="129"/>
      <c r="J225" s="130">
        <f>ROUND(I225*H225,2)</f>
        <v>0</v>
      </c>
      <c r="K225" s="131"/>
      <c r="L225" s="28"/>
      <c r="M225" s="132" t="s">
        <v>1</v>
      </c>
      <c r="N225" s="133" t="s">
        <v>42</v>
      </c>
      <c r="P225" s="134">
        <f>O225*H225</f>
        <v>0</v>
      </c>
      <c r="Q225" s="134">
        <v>2.5999999999999998E-4</v>
      </c>
      <c r="R225" s="134">
        <f>Q225*H225</f>
        <v>4.0692599999999995E-2</v>
      </c>
      <c r="S225" s="134">
        <v>0</v>
      </c>
      <c r="T225" s="135">
        <f>S225*H225</f>
        <v>0</v>
      </c>
      <c r="AR225" s="136" t="s">
        <v>266</v>
      </c>
      <c r="AT225" s="136" t="s">
        <v>223</v>
      </c>
      <c r="AU225" s="136" t="s">
        <v>85</v>
      </c>
      <c r="AY225" s="13" t="s">
        <v>222</v>
      </c>
      <c r="BE225" s="137">
        <f>IF(N225="základní",J225,0)</f>
        <v>0</v>
      </c>
      <c r="BF225" s="137">
        <f>IF(N225="snížená",J225,0)</f>
        <v>0</v>
      </c>
      <c r="BG225" s="137">
        <f>IF(N225="zákl. přenesená",J225,0)</f>
        <v>0</v>
      </c>
      <c r="BH225" s="137">
        <f>IF(N225="sníž. přenesená",J225,0)</f>
        <v>0</v>
      </c>
      <c r="BI225" s="137">
        <f>IF(N225="nulová",J225,0)</f>
        <v>0</v>
      </c>
      <c r="BJ225" s="13" t="s">
        <v>85</v>
      </c>
      <c r="BK225" s="137">
        <f>ROUND(I225*H225,2)</f>
        <v>0</v>
      </c>
      <c r="BL225" s="13" t="s">
        <v>266</v>
      </c>
      <c r="BM225" s="136" t="s">
        <v>889</v>
      </c>
    </row>
    <row r="226" spans="2:65" s="1" customFormat="1" ht="29.25" x14ac:dyDescent="0.2">
      <c r="B226" s="28"/>
      <c r="D226" s="138" t="s">
        <v>229</v>
      </c>
      <c r="F226" s="139" t="s">
        <v>448</v>
      </c>
      <c r="I226" s="140"/>
      <c r="L226" s="28"/>
      <c r="M226" s="141"/>
      <c r="T226" s="52"/>
      <c r="AT226" s="13" t="s">
        <v>229</v>
      </c>
      <c r="AU226" s="13" t="s">
        <v>85</v>
      </c>
    </row>
    <row r="227" spans="2:65" s="1" customFormat="1" x14ac:dyDescent="0.2">
      <c r="B227" s="28"/>
      <c r="D227" s="142" t="s">
        <v>231</v>
      </c>
      <c r="F227" s="143" t="s">
        <v>536</v>
      </c>
      <c r="I227" s="140"/>
      <c r="L227" s="28"/>
      <c r="M227" s="141"/>
      <c r="T227" s="52"/>
      <c r="AT227" s="13" t="s">
        <v>231</v>
      </c>
      <c r="AU227" s="13" t="s">
        <v>85</v>
      </c>
    </row>
    <row r="228" spans="2:65" s="10" customFormat="1" ht="25.9" customHeight="1" x14ac:dyDescent="0.2">
      <c r="B228" s="113"/>
      <c r="D228" s="114" t="s">
        <v>76</v>
      </c>
      <c r="E228" s="115" t="s">
        <v>537</v>
      </c>
      <c r="F228" s="115" t="s">
        <v>538</v>
      </c>
      <c r="I228" s="116"/>
      <c r="J228" s="117">
        <f>BK228</f>
        <v>0</v>
      </c>
      <c r="L228" s="113"/>
      <c r="M228" s="118"/>
      <c r="P228" s="119">
        <f>SUM(P229:P230)</f>
        <v>0</v>
      </c>
      <c r="R228" s="119">
        <f>SUM(R229:R230)</f>
        <v>0</v>
      </c>
      <c r="T228" s="120">
        <f>SUM(T229:T230)</f>
        <v>0</v>
      </c>
      <c r="AR228" s="114" t="s">
        <v>87</v>
      </c>
      <c r="AT228" s="121" t="s">
        <v>76</v>
      </c>
      <c r="AU228" s="121" t="s">
        <v>77</v>
      </c>
      <c r="AY228" s="114" t="s">
        <v>222</v>
      </c>
      <c r="BK228" s="122">
        <f>SUM(BK229:BK230)</f>
        <v>0</v>
      </c>
    </row>
    <row r="229" spans="2:65" s="1" customFormat="1" ht="24.2" customHeight="1" x14ac:dyDescent="0.2">
      <c r="B229" s="123"/>
      <c r="C229" s="124" t="s">
        <v>421</v>
      </c>
      <c r="D229" s="124" t="s">
        <v>223</v>
      </c>
      <c r="E229" s="125" t="s">
        <v>539</v>
      </c>
      <c r="F229" s="126" t="s">
        <v>540</v>
      </c>
      <c r="G229" s="127" t="s">
        <v>541</v>
      </c>
      <c r="H229" s="128">
        <v>1</v>
      </c>
      <c r="I229" s="129"/>
      <c r="J229" s="130">
        <f>ROUND(I229*H229,2)</f>
        <v>0</v>
      </c>
      <c r="K229" s="131"/>
      <c r="L229" s="28"/>
      <c r="M229" s="132" t="s">
        <v>1</v>
      </c>
      <c r="N229" s="133" t="s">
        <v>42</v>
      </c>
      <c r="P229" s="134">
        <f>O229*H229</f>
        <v>0</v>
      </c>
      <c r="Q229" s="134">
        <v>0</v>
      </c>
      <c r="R229" s="134">
        <f>Q229*H229</f>
        <v>0</v>
      </c>
      <c r="S229" s="134">
        <v>0</v>
      </c>
      <c r="T229" s="135">
        <f>S229*H229</f>
        <v>0</v>
      </c>
      <c r="AR229" s="136" t="s">
        <v>266</v>
      </c>
      <c r="AT229" s="136" t="s">
        <v>223</v>
      </c>
      <c r="AU229" s="136" t="s">
        <v>85</v>
      </c>
      <c r="AY229" s="13" t="s">
        <v>222</v>
      </c>
      <c r="BE229" s="137">
        <f>IF(N229="základní",J229,0)</f>
        <v>0</v>
      </c>
      <c r="BF229" s="137">
        <f>IF(N229="snížená",J229,0)</f>
        <v>0</v>
      </c>
      <c r="BG229" s="137">
        <f>IF(N229="zákl. přenesená",J229,0)</f>
        <v>0</v>
      </c>
      <c r="BH229" s="137">
        <f>IF(N229="sníž. přenesená",J229,0)</f>
        <v>0</v>
      </c>
      <c r="BI229" s="137">
        <f>IF(N229="nulová",J229,0)</f>
        <v>0</v>
      </c>
      <c r="BJ229" s="13" t="s">
        <v>85</v>
      </c>
      <c r="BK229" s="137">
        <f>ROUND(I229*H229,2)</f>
        <v>0</v>
      </c>
      <c r="BL229" s="13" t="s">
        <v>266</v>
      </c>
      <c r="BM229" s="136" t="s">
        <v>890</v>
      </c>
    </row>
    <row r="230" spans="2:65" s="1" customFormat="1" x14ac:dyDescent="0.2">
      <c r="B230" s="28"/>
      <c r="D230" s="138" t="s">
        <v>229</v>
      </c>
      <c r="F230" s="139" t="s">
        <v>540</v>
      </c>
      <c r="I230" s="140"/>
      <c r="L230" s="28"/>
      <c r="M230" s="141"/>
      <c r="T230" s="52"/>
      <c r="AT230" s="13" t="s">
        <v>229</v>
      </c>
      <c r="AU230" s="13" t="s">
        <v>85</v>
      </c>
    </row>
    <row r="231" spans="2:65" s="10" customFormat="1" ht="25.9" customHeight="1" x14ac:dyDescent="0.2">
      <c r="B231" s="113"/>
      <c r="D231" s="114" t="s">
        <v>76</v>
      </c>
      <c r="E231" s="115" t="s">
        <v>543</v>
      </c>
      <c r="F231" s="115" t="s">
        <v>544</v>
      </c>
      <c r="I231" s="116"/>
      <c r="J231" s="117">
        <f>BK231</f>
        <v>0</v>
      </c>
      <c r="L231" s="113"/>
      <c r="M231" s="118"/>
      <c r="P231" s="119">
        <f>SUM(P232:P235)</f>
        <v>0</v>
      </c>
      <c r="R231" s="119">
        <f>SUM(R232:R235)</f>
        <v>0</v>
      </c>
      <c r="T231" s="120">
        <f>SUM(T232:T235)</f>
        <v>0</v>
      </c>
      <c r="AR231" s="114" t="s">
        <v>227</v>
      </c>
      <c r="AT231" s="121" t="s">
        <v>76</v>
      </c>
      <c r="AU231" s="121" t="s">
        <v>77</v>
      </c>
      <c r="AY231" s="114" t="s">
        <v>222</v>
      </c>
      <c r="BK231" s="122">
        <f>SUM(BK232:BK235)</f>
        <v>0</v>
      </c>
    </row>
    <row r="232" spans="2:65" s="1" customFormat="1" ht="24.2" customHeight="1" x14ac:dyDescent="0.2">
      <c r="B232" s="123"/>
      <c r="C232" s="124" t="s">
        <v>427</v>
      </c>
      <c r="D232" s="124" t="s">
        <v>223</v>
      </c>
      <c r="E232" s="125" t="s">
        <v>545</v>
      </c>
      <c r="F232" s="126" t="s">
        <v>546</v>
      </c>
      <c r="G232" s="127" t="s">
        <v>541</v>
      </c>
      <c r="H232" s="128">
        <v>1</v>
      </c>
      <c r="I232" s="129"/>
      <c r="J232" s="130">
        <f>ROUND(I232*H232,2)</f>
        <v>0</v>
      </c>
      <c r="K232" s="131"/>
      <c r="L232" s="28"/>
      <c r="M232" s="132" t="s">
        <v>1</v>
      </c>
      <c r="N232" s="133" t="s">
        <v>42</v>
      </c>
      <c r="P232" s="134">
        <f>O232*H232</f>
        <v>0</v>
      </c>
      <c r="Q232" s="134">
        <v>0</v>
      </c>
      <c r="R232" s="134">
        <f>Q232*H232</f>
        <v>0</v>
      </c>
      <c r="S232" s="134">
        <v>0</v>
      </c>
      <c r="T232" s="135">
        <f>S232*H232</f>
        <v>0</v>
      </c>
      <c r="AR232" s="136" t="s">
        <v>227</v>
      </c>
      <c r="AT232" s="136" t="s">
        <v>223</v>
      </c>
      <c r="AU232" s="136" t="s">
        <v>85</v>
      </c>
      <c r="AY232" s="13" t="s">
        <v>222</v>
      </c>
      <c r="BE232" s="137">
        <f>IF(N232="základní",J232,0)</f>
        <v>0</v>
      </c>
      <c r="BF232" s="137">
        <f>IF(N232="snížená",J232,0)</f>
        <v>0</v>
      </c>
      <c r="BG232" s="137">
        <f>IF(N232="zákl. přenesená",J232,0)</f>
        <v>0</v>
      </c>
      <c r="BH232" s="137">
        <f>IF(N232="sníž. přenesená",J232,0)</f>
        <v>0</v>
      </c>
      <c r="BI232" s="137">
        <f>IF(N232="nulová",J232,0)</f>
        <v>0</v>
      </c>
      <c r="BJ232" s="13" t="s">
        <v>85</v>
      </c>
      <c r="BK232" s="137">
        <f>ROUND(I232*H232,2)</f>
        <v>0</v>
      </c>
      <c r="BL232" s="13" t="s">
        <v>227</v>
      </c>
      <c r="BM232" s="136" t="s">
        <v>891</v>
      </c>
    </row>
    <row r="233" spans="2:65" s="1" customFormat="1" ht="19.5" x14ac:dyDescent="0.2">
      <c r="B233" s="28"/>
      <c r="D233" s="138" t="s">
        <v>229</v>
      </c>
      <c r="F233" s="139" t="s">
        <v>546</v>
      </c>
      <c r="I233" s="140"/>
      <c r="L233" s="28"/>
      <c r="M233" s="141"/>
      <c r="T233" s="52"/>
      <c r="AT233" s="13" t="s">
        <v>229</v>
      </c>
      <c r="AU233" s="13" t="s">
        <v>85</v>
      </c>
    </row>
    <row r="234" spans="2:65" s="1" customFormat="1" ht="16.5" customHeight="1" x14ac:dyDescent="0.2">
      <c r="B234" s="123"/>
      <c r="C234" s="124" t="s">
        <v>433</v>
      </c>
      <c r="D234" s="124" t="s">
        <v>223</v>
      </c>
      <c r="E234" s="125" t="s">
        <v>548</v>
      </c>
      <c r="F234" s="126" t="s">
        <v>549</v>
      </c>
      <c r="G234" s="127" t="s">
        <v>541</v>
      </c>
      <c r="H234" s="128">
        <v>1</v>
      </c>
      <c r="I234" s="129"/>
      <c r="J234" s="130">
        <f>ROUND(I234*H234,2)</f>
        <v>0</v>
      </c>
      <c r="K234" s="131"/>
      <c r="L234" s="28"/>
      <c r="M234" s="132" t="s">
        <v>1</v>
      </c>
      <c r="N234" s="133" t="s">
        <v>42</v>
      </c>
      <c r="P234" s="134">
        <f>O234*H234</f>
        <v>0</v>
      </c>
      <c r="Q234" s="134">
        <v>0</v>
      </c>
      <c r="R234" s="134">
        <f>Q234*H234</f>
        <v>0</v>
      </c>
      <c r="S234" s="134">
        <v>0</v>
      </c>
      <c r="T234" s="135">
        <f>S234*H234</f>
        <v>0</v>
      </c>
      <c r="AR234" s="136" t="s">
        <v>227</v>
      </c>
      <c r="AT234" s="136" t="s">
        <v>223</v>
      </c>
      <c r="AU234" s="136" t="s">
        <v>85</v>
      </c>
      <c r="AY234" s="13" t="s">
        <v>222</v>
      </c>
      <c r="BE234" s="137">
        <f>IF(N234="základní",J234,0)</f>
        <v>0</v>
      </c>
      <c r="BF234" s="137">
        <f>IF(N234="snížená",J234,0)</f>
        <v>0</v>
      </c>
      <c r="BG234" s="137">
        <f>IF(N234="zákl. přenesená",J234,0)</f>
        <v>0</v>
      </c>
      <c r="BH234" s="137">
        <f>IF(N234="sníž. přenesená",J234,0)</f>
        <v>0</v>
      </c>
      <c r="BI234" s="137">
        <f>IF(N234="nulová",J234,0)</f>
        <v>0</v>
      </c>
      <c r="BJ234" s="13" t="s">
        <v>85</v>
      </c>
      <c r="BK234" s="137">
        <f>ROUND(I234*H234,2)</f>
        <v>0</v>
      </c>
      <c r="BL234" s="13" t="s">
        <v>227</v>
      </c>
      <c r="BM234" s="136" t="s">
        <v>892</v>
      </c>
    </row>
    <row r="235" spans="2:65" s="1" customFormat="1" x14ac:dyDescent="0.2">
      <c r="B235" s="28"/>
      <c r="D235" s="138" t="s">
        <v>229</v>
      </c>
      <c r="F235" s="139" t="s">
        <v>549</v>
      </c>
      <c r="I235" s="140"/>
      <c r="L235" s="28"/>
      <c r="M235" s="163"/>
      <c r="N235" s="164"/>
      <c r="O235" s="164"/>
      <c r="P235" s="164"/>
      <c r="Q235" s="164"/>
      <c r="R235" s="164"/>
      <c r="S235" s="164"/>
      <c r="T235" s="165"/>
      <c r="AT235" s="13" t="s">
        <v>229</v>
      </c>
      <c r="AU235" s="13" t="s">
        <v>85</v>
      </c>
    </row>
    <row r="236" spans="2:65" s="1" customFormat="1" ht="6.95" customHeight="1" x14ac:dyDescent="0.2">
      <c r="B236" s="40"/>
      <c r="C236" s="41"/>
      <c r="D236" s="41"/>
      <c r="E236" s="41"/>
      <c r="F236" s="41"/>
      <c r="G236" s="41"/>
      <c r="H236" s="41"/>
      <c r="I236" s="41"/>
      <c r="J236" s="41"/>
      <c r="K236" s="41"/>
      <c r="L236" s="28"/>
    </row>
  </sheetData>
  <autoFilter ref="C124:K235" xr:uid="{00000000-0009-0000-0000-000019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9" r:id="rId1" xr:uid="{00000000-0004-0000-1900-000000000000}"/>
    <hyperlink ref="F135" r:id="rId2" xr:uid="{00000000-0004-0000-1900-000001000000}"/>
    <hyperlink ref="F138" r:id="rId3" xr:uid="{00000000-0004-0000-1900-000002000000}"/>
    <hyperlink ref="F141" r:id="rId4" xr:uid="{00000000-0004-0000-1900-000003000000}"/>
    <hyperlink ref="F145" r:id="rId5" xr:uid="{00000000-0004-0000-1900-000004000000}"/>
    <hyperlink ref="F149" r:id="rId6" xr:uid="{00000000-0004-0000-1900-000005000000}"/>
    <hyperlink ref="F155" r:id="rId7" xr:uid="{00000000-0004-0000-1900-000006000000}"/>
    <hyperlink ref="F159" r:id="rId8" xr:uid="{00000000-0004-0000-1900-000007000000}"/>
    <hyperlink ref="F165" r:id="rId9" xr:uid="{00000000-0004-0000-1900-000008000000}"/>
    <hyperlink ref="F169" r:id="rId10" xr:uid="{00000000-0004-0000-1900-000009000000}"/>
    <hyperlink ref="F173" r:id="rId11" xr:uid="{00000000-0004-0000-1900-00000A000000}"/>
    <hyperlink ref="F176" r:id="rId12" xr:uid="{00000000-0004-0000-1900-00000B000000}"/>
    <hyperlink ref="F179" r:id="rId13" xr:uid="{00000000-0004-0000-1900-00000C000000}"/>
    <hyperlink ref="F182" r:id="rId14" xr:uid="{00000000-0004-0000-1900-00000D000000}"/>
    <hyperlink ref="F185" r:id="rId15" xr:uid="{00000000-0004-0000-1900-00000E000000}"/>
    <hyperlink ref="F191" r:id="rId16" xr:uid="{00000000-0004-0000-1900-00000F000000}"/>
    <hyperlink ref="F194" r:id="rId17" xr:uid="{00000000-0004-0000-1900-000010000000}"/>
    <hyperlink ref="F197" r:id="rId18" xr:uid="{00000000-0004-0000-1900-000011000000}"/>
    <hyperlink ref="F208" r:id="rId19" xr:uid="{00000000-0004-0000-1900-000012000000}"/>
    <hyperlink ref="F212" r:id="rId20" xr:uid="{00000000-0004-0000-1900-000013000000}"/>
    <hyperlink ref="F215" r:id="rId21" xr:uid="{00000000-0004-0000-1900-000014000000}"/>
    <hyperlink ref="F218" r:id="rId22" xr:uid="{00000000-0004-0000-1900-000015000000}"/>
    <hyperlink ref="F224" r:id="rId23" xr:uid="{00000000-0004-0000-1900-000016000000}"/>
    <hyperlink ref="F227" r:id="rId24" xr:uid="{00000000-0004-0000-1900-00001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BM192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162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1093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ROUND(J120,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ROUND((SUM(BE120:BE191)),  2)</f>
        <v>0</v>
      </c>
      <c r="I33" s="88">
        <v>0.21</v>
      </c>
      <c r="J33" s="87">
        <f>ROUND(((SUM(BE120:BE191))*I33),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ROUND((SUM(BF120:BF191)),  2)</f>
        <v>0</v>
      </c>
      <c r="I34" s="88">
        <v>0.12</v>
      </c>
      <c r="J34" s="87">
        <f>ROUND(((SUM(BF120:BF191))*I34),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ROUND((SUM(BG120:BG191)),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ROUND((SUM(BH120:BH191)),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ROUND((SUM(BI120:BI191)),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313 - Místnost č.313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J120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J125</f>
        <v>0</v>
      </c>
      <c r="L98" s="100"/>
    </row>
    <row r="99" spans="2:12" s="8" customFormat="1" ht="24.95" customHeight="1" x14ac:dyDescent="0.2">
      <c r="B99" s="100"/>
      <c r="D99" s="101" t="s">
        <v>204</v>
      </c>
      <c r="E99" s="102"/>
      <c r="F99" s="102"/>
      <c r="G99" s="102"/>
      <c r="H99" s="102"/>
      <c r="I99" s="102"/>
      <c r="J99" s="103">
        <f>J139</f>
        <v>0</v>
      </c>
      <c r="L99" s="100"/>
    </row>
    <row r="100" spans="2:12" s="8" customFormat="1" ht="24.95" customHeight="1" x14ac:dyDescent="0.2">
      <c r="B100" s="100"/>
      <c r="D100" s="101" t="s">
        <v>206</v>
      </c>
      <c r="E100" s="102"/>
      <c r="F100" s="102"/>
      <c r="G100" s="102"/>
      <c r="H100" s="102"/>
      <c r="I100" s="102"/>
      <c r="J100" s="103">
        <f>J173</f>
        <v>0</v>
      </c>
      <c r="L100" s="100"/>
    </row>
    <row r="101" spans="2:12" s="1" customFormat="1" ht="21.75" customHeight="1" x14ac:dyDescent="0.2">
      <c r="B101" s="28"/>
      <c r="L101" s="28"/>
    </row>
    <row r="102" spans="2:12" s="1" customFormat="1" ht="6.95" customHeight="1" x14ac:dyDescent="0.2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6" spans="2:12" s="1" customFormat="1" ht="6.95" customHeight="1" x14ac:dyDescent="0.2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 x14ac:dyDescent="0.2">
      <c r="B107" s="28"/>
      <c r="C107" s="17" t="s">
        <v>207</v>
      </c>
      <c r="L107" s="28"/>
    </row>
    <row r="108" spans="2:12" s="1" customFormat="1" ht="6.95" customHeight="1" x14ac:dyDescent="0.2">
      <c r="B108" s="28"/>
      <c r="L108" s="28"/>
    </row>
    <row r="109" spans="2:12" s="1" customFormat="1" ht="12" customHeight="1" x14ac:dyDescent="0.2">
      <c r="B109" s="28"/>
      <c r="C109" s="23" t="s">
        <v>16</v>
      </c>
      <c r="L109" s="28"/>
    </row>
    <row r="110" spans="2:12" s="1" customFormat="1" ht="26.25" customHeight="1" x14ac:dyDescent="0.2">
      <c r="B110" s="28"/>
      <c r="E110" s="206" t="str">
        <f>E7</f>
        <v>NÁŠLAPNÉ VRSTVY, AKUST. PODHLEDY, VÝMALBA A VÝMĚNA ZASKLENÍ MŠ A ZŠ.17.LISTOPADU</v>
      </c>
      <c r="F110" s="207"/>
      <c r="G110" s="207"/>
      <c r="H110" s="207"/>
      <c r="L110" s="28"/>
    </row>
    <row r="111" spans="2:12" s="1" customFormat="1" ht="12" customHeight="1" x14ac:dyDescent="0.2">
      <c r="B111" s="28"/>
      <c r="C111" s="23" t="s">
        <v>194</v>
      </c>
      <c r="L111" s="28"/>
    </row>
    <row r="112" spans="2:12" s="1" customFormat="1" ht="16.5" customHeight="1" x14ac:dyDescent="0.2">
      <c r="B112" s="28"/>
      <c r="E112" s="170" t="str">
        <f>E9</f>
        <v>313 - Místnost č.313</v>
      </c>
      <c r="F112" s="205"/>
      <c r="G112" s="205"/>
      <c r="H112" s="205"/>
      <c r="L112" s="28"/>
    </row>
    <row r="113" spans="2:65" s="1" customFormat="1" ht="6.95" customHeight="1" x14ac:dyDescent="0.2">
      <c r="B113" s="28"/>
      <c r="L113" s="28"/>
    </row>
    <row r="114" spans="2:65" s="1" customFormat="1" ht="12" customHeight="1" x14ac:dyDescent="0.2">
      <c r="B114" s="28"/>
      <c r="C114" s="23" t="s">
        <v>20</v>
      </c>
      <c r="F114" s="21" t="str">
        <f>F12</f>
        <v xml:space="preserve"> </v>
      </c>
      <c r="I114" s="23" t="s">
        <v>22</v>
      </c>
      <c r="J114" s="48" t="str">
        <f>IF(J12="","",J12)</f>
        <v>4. 4. 2025</v>
      </c>
      <c r="L114" s="28"/>
    </row>
    <row r="115" spans="2:65" s="1" customFormat="1" ht="6.95" customHeight="1" x14ac:dyDescent="0.2">
      <c r="B115" s="28"/>
      <c r="L115" s="28"/>
    </row>
    <row r="116" spans="2:65" s="1" customFormat="1" ht="15.2" customHeight="1" x14ac:dyDescent="0.2">
      <c r="B116" s="28"/>
      <c r="C116" s="23" t="s">
        <v>24</v>
      </c>
      <c r="F116" s="21" t="str">
        <f>E15</f>
        <v>Město Kopřivnice</v>
      </c>
      <c r="I116" s="23" t="s">
        <v>30</v>
      </c>
      <c r="J116" s="26" t="str">
        <f>E21</f>
        <v>Ing. Jan Stuchlík</v>
      </c>
      <c r="L116" s="28"/>
    </row>
    <row r="117" spans="2:65" s="1" customFormat="1" ht="15.2" customHeight="1" x14ac:dyDescent="0.2">
      <c r="B117" s="28"/>
      <c r="C117" s="23" t="s">
        <v>28</v>
      </c>
      <c r="F117" s="21" t="str">
        <f>IF(E18="","",E18)</f>
        <v>Vyplň údaj</v>
      </c>
      <c r="I117" s="23" t="s">
        <v>33</v>
      </c>
      <c r="J117" s="26" t="str">
        <f>E24</f>
        <v>Ladislav Pekárek</v>
      </c>
      <c r="L117" s="28"/>
    </row>
    <row r="118" spans="2:65" s="1" customFormat="1" ht="10.35" customHeight="1" x14ac:dyDescent="0.2">
      <c r="B118" s="28"/>
      <c r="L118" s="28"/>
    </row>
    <row r="119" spans="2:65" s="9" customFormat="1" ht="29.25" customHeight="1" x14ac:dyDescent="0.2">
      <c r="B119" s="104"/>
      <c r="C119" s="105" t="s">
        <v>208</v>
      </c>
      <c r="D119" s="106" t="s">
        <v>62</v>
      </c>
      <c r="E119" s="106" t="s">
        <v>58</v>
      </c>
      <c r="F119" s="106" t="s">
        <v>59</v>
      </c>
      <c r="G119" s="106" t="s">
        <v>209</v>
      </c>
      <c r="H119" s="106" t="s">
        <v>210</v>
      </c>
      <c r="I119" s="106" t="s">
        <v>211</v>
      </c>
      <c r="J119" s="107" t="s">
        <v>198</v>
      </c>
      <c r="K119" s="108" t="s">
        <v>212</v>
      </c>
      <c r="L119" s="104"/>
      <c r="M119" s="55" t="s">
        <v>1</v>
      </c>
      <c r="N119" s="56" t="s">
        <v>41</v>
      </c>
      <c r="O119" s="56" t="s">
        <v>213</v>
      </c>
      <c r="P119" s="56" t="s">
        <v>214</v>
      </c>
      <c r="Q119" s="56" t="s">
        <v>215</v>
      </c>
      <c r="R119" s="56" t="s">
        <v>216</v>
      </c>
      <c r="S119" s="56" t="s">
        <v>217</v>
      </c>
      <c r="T119" s="57" t="s">
        <v>218</v>
      </c>
    </row>
    <row r="120" spans="2:65" s="1" customFormat="1" ht="22.9" customHeight="1" x14ac:dyDescent="0.25">
      <c r="B120" s="28"/>
      <c r="C120" s="60" t="s">
        <v>219</v>
      </c>
      <c r="J120" s="109">
        <f>BK120</f>
        <v>0</v>
      </c>
      <c r="L120" s="28"/>
      <c r="M120" s="58"/>
      <c r="N120" s="49"/>
      <c r="O120" s="49"/>
      <c r="P120" s="110">
        <f>P121+P125+P139+P173</f>
        <v>0</v>
      </c>
      <c r="Q120" s="49"/>
      <c r="R120" s="110">
        <f>R121+R125+R139+R173</f>
        <v>0.36388891999999995</v>
      </c>
      <c r="S120" s="49"/>
      <c r="T120" s="111">
        <f>T121+T125+T139+T173</f>
        <v>9.3249500000000013E-2</v>
      </c>
      <c r="AT120" s="13" t="s">
        <v>76</v>
      </c>
      <c r="AU120" s="13" t="s">
        <v>200</v>
      </c>
      <c r="BK120" s="112">
        <f>BK121+BK125+BK139+BK173</f>
        <v>0</v>
      </c>
    </row>
    <row r="121" spans="2:65" s="10" customFormat="1" ht="25.9" customHeight="1" x14ac:dyDescent="0.2">
      <c r="B121" s="113"/>
      <c r="D121" s="114" t="s">
        <v>76</v>
      </c>
      <c r="E121" s="115" t="s">
        <v>220</v>
      </c>
      <c r="F121" s="115" t="s">
        <v>221</v>
      </c>
      <c r="I121" s="116"/>
      <c r="J121" s="117">
        <f>BK121</f>
        <v>0</v>
      </c>
      <c r="L121" s="113"/>
      <c r="M121" s="118"/>
      <c r="P121" s="119">
        <f>SUM(P122:P124)</f>
        <v>0</v>
      </c>
      <c r="R121" s="119">
        <f>SUM(R122:R124)</f>
        <v>8.1440000000000006E-4</v>
      </c>
      <c r="T121" s="120">
        <f>SUM(T122:T124)</f>
        <v>0</v>
      </c>
      <c r="AR121" s="114" t="s">
        <v>85</v>
      </c>
      <c r="AT121" s="121" t="s">
        <v>76</v>
      </c>
      <c r="AU121" s="121" t="s">
        <v>77</v>
      </c>
      <c r="AY121" s="114" t="s">
        <v>222</v>
      </c>
      <c r="BK121" s="122">
        <f>SUM(BK122:BK124)</f>
        <v>0</v>
      </c>
    </row>
    <row r="122" spans="2:65" s="1" customFormat="1" ht="24.2" customHeight="1" x14ac:dyDescent="0.2">
      <c r="B122" s="123"/>
      <c r="C122" s="124" t="s">
        <v>85</v>
      </c>
      <c r="D122" s="124" t="s">
        <v>223</v>
      </c>
      <c r="E122" s="125" t="s">
        <v>224</v>
      </c>
      <c r="F122" s="126" t="s">
        <v>225</v>
      </c>
      <c r="G122" s="127" t="s">
        <v>226</v>
      </c>
      <c r="H122" s="128">
        <v>20.36</v>
      </c>
      <c r="I122" s="129"/>
      <c r="J122" s="130">
        <f>ROUND(I122*H122,2)</f>
        <v>0</v>
      </c>
      <c r="K122" s="131"/>
      <c r="L122" s="28"/>
      <c r="M122" s="132" t="s">
        <v>1</v>
      </c>
      <c r="N122" s="133" t="s">
        <v>42</v>
      </c>
      <c r="P122" s="134">
        <f>O122*H122</f>
        <v>0</v>
      </c>
      <c r="Q122" s="134">
        <v>4.0000000000000003E-5</v>
      </c>
      <c r="R122" s="134">
        <f>Q122*H122</f>
        <v>8.1440000000000006E-4</v>
      </c>
      <c r="S122" s="134">
        <v>0</v>
      </c>
      <c r="T122" s="135">
        <f>S122*H122</f>
        <v>0</v>
      </c>
      <c r="AR122" s="136" t="s">
        <v>227</v>
      </c>
      <c r="AT122" s="136" t="s">
        <v>223</v>
      </c>
      <c r="AU122" s="136" t="s">
        <v>85</v>
      </c>
      <c r="AY122" s="13" t="s">
        <v>222</v>
      </c>
      <c r="BE122" s="137">
        <f>IF(N122="základní",J122,0)</f>
        <v>0</v>
      </c>
      <c r="BF122" s="137">
        <f>IF(N122="snížená",J122,0)</f>
        <v>0</v>
      </c>
      <c r="BG122" s="137">
        <f>IF(N122="zákl. přenesená",J122,0)</f>
        <v>0</v>
      </c>
      <c r="BH122" s="137">
        <f>IF(N122="sníž. přenesená",J122,0)</f>
        <v>0</v>
      </c>
      <c r="BI122" s="137">
        <f>IF(N122="nulová",J122,0)</f>
        <v>0</v>
      </c>
      <c r="BJ122" s="13" t="s">
        <v>85</v>
      </c>
      <c r="BK122" s="137">
        <f>ROUND(I122*H122,2)</f>
        <v>0</v>
      </c>
      <c r="BL122" s="13" t="s">
        <v>227</v>
      </c>
      <c r="BM122" s="136" t="s">
        <v>1094</v>
      </c>
    </row>
    <row r="123" spans="2:65" s="1" customFormat="1" ht="19.5" x14ac:dyDescent="0.2">
      <c r="B123" s="28"/>
      <c r="D123" s="138" t="s">
        <v>229</v>
      </c>
      <c r="F123" s="139" t="s">
        <v>230</v>
      </c>
      <c r="I123" s="140"/>
      <c r="L123" s="28"/>
      <c r="M123" s="141"/>
      <c r="T123" s="52"/>
      <c r="AT123" s="13" t="s">
        <v>229</v>
      </c>
      <c r="AU123" s="13" t="s">
        <v>85</v>
      </c>
    </row>
    <row r="124" spans="2:65" s="1" customFormat="1" x14ac:dyDescent="0.2">
      <c r="B124" s="28"/>
      <c r="D124" s="142" t="s">
        <v>231</v>
      </c>
      <c r="F124" s="143" t="s">
        <v>232</v>
      </c>
      <c r="I124" s="140"/>
      <c r="L124" s="28"/>
      <c r="M124" s="141"/>
      <c r="T124" s="52"/>
      <c r="AT124" s="13" t="s">
        <v>231</v>
      </c>
      <c r="AU124" s="13" t="s">
        <v>85</v>
      </c>
    </row>
    <row r="125" spans="2:65" s="10" customFormat="1" ht="25.9" customHeight="1" x14ac:dyDescent="0.2">
      <c r="B125" s="113"/>
      <c r="D125" s="114" t="s">
        <v>76</v>
      </c>
      <c r="E125" s="115" t="s">
        <v>233</v>
      </c>
      <c r="F125" s="115" t="s">
        <v>234</v>
      </c>
      <c r="I125" s="116"/>
      <c r="J125" s="117">
        <f>BK125</f>
        <v>0</v>
      </c>
      <c r="L125" s="113"/>
      <c r="M125" s="118"/>
      <c r="P125" s="119">
        <f>SUM(P126:P138)</f>
        <v>0</v>
      </c>
      <c r="R125" s="119">
        <f>SUM(R126:R138)</f>
        <v>0</v>
      </c>
      <c r="T125" s="120">
        <f>SUM(T126:T138)</f>
        <v>0</v>
      </c>
      <c r="AR125" s="114" t="s">
        <v>85</v>
      </c>
      <c r="AT125" s="121" t="s">
        <v>76</v>
      </c>
      <c r="AU125" s="121" t="s">
        <v>77</v>
      </c>
      <c r="AY125" s="114" t="s">
        <v>222</v>
      </c>
      <c r="BK125" s="122">
        <f>SUM(BK126:BK138)</f>
        <v>0</v>
      </c>
    </row>
    <row r="126" spans="2:65" s="1" customFormat="1" ht="24.2" customHeight="1" x14ac:dyDescent="0.2">
      <c r="B126" s="123"/>
      <c r="C126" s="124" t="s">
        <v>87</v>
      </c>
      <c r="D126" s="124" t="s">
        <v>223</v>
      </c>
      <c r="E126" s="125" t="s">
        <v>235</v>
      </c>
      <c r="F126" s="126" t="s">
        <v>236</v>
      </c>
      <c r="G126" s="127" t="s">
        <v>237</v>
      </c>
      <c r="H126" s="128">
        <v>9.2999999999999999E-2</v>
      </c>
      <c r="I126" s="129"/>
      <c r="J126" s="130">
        <f>ROUND(I126*H126,2)</f>
        <v>0</v>
      </c>
      <c r="K126" s="131"/>
      <c r="L126" s="28"/>
      <c r="M126" s="132" t="s">
        <v>1</v>
      </c>
      <c r="N126" s="133" t="s">
        <v>42</v>
      </c>
      <c r="P126" s="134">
        <f>O126*H126</f>
        <v>0</v>
      </c>
      <c r="Q126" s="134">
        <v>0</v>
      </c>
      <c r="R126" s="134">
        <f>Q126*H126</f>
        <v>0</v>
      </c>
      <c r="S126" s="134">
        <v>0</v>
      </c>
      <c r="T126" s="135">
        <f>S126*H126</f>
        <v>0</v>
      </c>
      <c r="AR126" s="136" t="s">
        <v>227</v>
      </c>
      <c r="AT126" s="136" t="s">
        <v>223</v>
      </c>
      <c r="AU126" s="136" t="s">
        <v>85</v>
      </c>
      <c r="AY126" s="13" t="s">
        <v>222</v>
      </c>
      <c r="BE126" s="137">
        <f>IF(N126="základní",J126,0)</f>
        <v>0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3" t="s">
        <v>85</v>
      </c>
      <c r="BK126" s="137">
        <f>ROUND(I126*H126,2)</f>
        <v>0</v>
      </c>
      <c r="BL126" s="13" t="s">
        <v>227</v>
      </c>
      <c r="BM126" s="136" t="s">
        <v>895</v>
      </c>
    </row>
    <row r="127" spans="2:65" s="1" customFormat="1" ht="19.5" x14ac:dyDescent="0.2">
      <c r="B127" s="28"/>
      <c r="D127" s="138" t="s">
        <v>229</v>
      </c>
      <c r="F127" s="139" t="s">
        <v>239</v>
      </c>
      <c r="I127" s="140"/>
      <c r="L127" s="28"/>
      <c r="M127" s="141"/>
      <c r="T127" s="52"/>
      <c r="AT127" s="13" t="s">
        <v>229</v>
      </c>
      <c r="AU127" s="13" t="s">
        <v>85</v>
      </c>
    </row>
    <row r="128" spans="2:65" s="1" customFormat="1" x14ac:dyDescent="0.2">
      <c r="B128" s="28"/>
      <c r="D128" s="142" t="s">
        <v>231</v>
      </c>
      <c r="F128" s="143" t="s">
        <v>460</v>
      </c>
      <c r="I128" s="140"/>
      <c r="L128" s="28"/>
      <c r="M128" s="141"/>
      <c r="T128" s="52"/>
      <c r="AT128" s="13" t="s">
        <v>231</v>
      </c>
      <c r="AU128" s="13" t="s">
        <v>85</v>
      </c>
    </row>
    <row r="129" spans="2:65" s="1" customFormat="1" ht="24.2" customHeight="1" x14ac:dyDescent="0.2">
      <c r="B129" s="123"/>
      <c r="C129" s="124" t="s">
        <v>241</v>
      </c>
      <c r="D129" s="124" t="s">
        <v>223</v>
      </c>
      <c r="E129" s="125" t="s">
        <v>242</v>
      </c>
      <c r="F129" s="126" t="s">
        <v>243</v>
      </c>
      <c r="G129" s="127" t="s">
        <v>237</v>
      </c>
      <c r="H129" s="128">
        <v>9.2999999999999999E-2</v>
      </c>
      <c r="I129" s="129"/>
      <c r="J129" s="130">
        <f>ROUND(I129*H129,2)</f>
        <v>0</v>
      </c>
      <c r="K129" s="131"/>
      <c r="L129" s="28"/>
      <c r="M129" s="132" t="s">
        <v>1</v>
      </c>
      <c r="N129" s="133" t="s">
        <v>42</v>
      </c>
      <c r="P129" s="134">
        <f>O129*H129</f>
        <v>0</v>
      </c>
      <c r="Q129" s="134">
        <v>0</v>
      </c>
      <c r="R129" s="134">
        <f>Q129*H129</f>
        <v>0</v>
      </c>
      <c r="S129" s="134">
        <v>0</v>
      </c>
      <c r="T129" s="135">
        <f>S129*H129</f>
        <v>0</v>
      </c>
      <c r="AR129" s="136" t="s">
        <v>227</v>
      </c>
      <c r="AT129" s="136" t="s">
        <v>223</v>
      </c>
      <c r="AU129" s="136" t="s">
        <v>85</v>
      </c>
      <c r="AY129" s="13" t="s">
        <v>222</v>
      </c>
      <c r="BE129" s="137">
        <f>IF(N129="základní",J129,0)</f>
        <v>0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13" t="s">
        <v>85</v>
      </c>
      <c r="BK129" s="137">
        <f>ROUND(I129*H129,2)</f>
        <v>0</v>
      </c>
      <c r="BL129" s="13" t="s">
        <v>227</v>
      </c>
      <c r="BM129" s="136" t="s">
        <v>896</v>
      </c>
    </row>
    <row r="130" spans="2:65" s="1" customFormat="1" ht="19.5" x14ac:dyDescent="0.2">
      <c r="B130" s="28"/>
      <c r="D130" s="138" t="s">
        <v>229</v>
      </c>
      <c r="F130" s="139" t="s">
        <v>245</v>
      </c>
      <c r="I130" s="140"/>
      <c r="L130" s="28"/>
      <c r="M130" s="141"/>
      <c r="T130" s="52"/>
      <c r="AT130" s="13" t="s">
        <v>229</v>
      </c>
      <c r="AU130" s="13" t="s">
        <v>85</v>
      </c>
    </row>
    <row r="131" spans="2:65" s="1" customFormat="1" x14ac:dyDescent="0.2">
      <c r="B131" s="28"/>
      <c r="D131" s="142" t="s">
        <v>231</v>
      </c>
      <c r="F131" s="143" t="s">
        <v>462</v>
      </c>
      <c r="I131" s="140"/>
      <c r="L131" s="28"/>
      <c r="M131" s="141"/>
      <c r="T131" s="52"/>
      <c r="AT131" s="13" t="s">
        <v>231</v>
      </c>
      <c r="AU131" s="13" t="s">
        <v>85</v>
      </c>
    </row>
    <row r="132" spans="2:65" s="1" customFormat="1" ht="24.2" customHeight="1" x14ac:dyDescent="0.2">
      <c r="B132" s="123"/>
      <c r="C132" s="124" t="s">
        <v>227</v>
      </c>
      <c r="D132" s="124" t="s">
        <v>223</v>
      </c>
      <c r="E132" s="125" t="s">
        <v>247</v>
      </c>
      <c r="F132" s="126" t="s">
        <v>248</v>
      </c>
      <c r="G132" s="127" t="s">
        <v>237</v>
      </c>
      <c r="H132" s="128">
        <v>1.302</v>
      </c>
      <c r="I132" s="129"/>
      <c r="J132" s="130">
        <f>ROUND(I132*H132,2)</f>
        <v>0</v>
      </c>
      <c r="K132" s="131"/>
      <c r="L132" s="28"/>
      <c r="M132" s="132" t="s">
        <v>1</v>
      </c>
      <c r="N132" s="133" t="s">
        <v>42</v>
      </c>
      <c r="P132" s="134">
        <f>O132*H132</f>
        <v>0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227</v>
      </c>
      <c r="AT132" s="136" t="s">
        <v>223</v>
      </c>
      <c r="AU132" s="136" t="s">
        <v>85</v>
      </c>
      <c r="AY132" s="13" t="s">
        <v>222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3" t="s">
        <v>85</v>
      </c>
      <c r="BK132" s="137">
        <f>ROUND(I132*H132,2)</f>
        <v>0</v>
      </c>
      <c r="BL132" s="13" t="s">
        <v>227</v>
      </c>
      <c r="BM132" s="136" t="s">
        <v>897</v>
      </c>
    </row>
    <row r="133" spans="2:65" s="1" customFormat="1" ht="29.25" x14ac:dyDescent="0.2">
      <c r="B133" s="28"/>
      <c r="D133" s="138" t="s">
        <v>229</v>
      </c>
      <c r="F133" s="139" t="s">
        <v>250</v>
      </c>
      <c r="I133" s="140"/>
      <c r="L133" s="28"/>
      <c r="M133" s="141"/>
      <c r="T133" s="52"/>
      <c r="AT133" s="13" t="s">
        <v>229</v>
      </c>
      <c r="AU133" s="13" t="s">
        <v>85</v>
      </c>
    </row>
    <row r="134" spans="2:65" s="1" customFormat="1" x14ac:dyDescent="0.2">
      <c r="B134" s="28"/>
      <c r="D134" s="142" t="s">
        <v>231</v>
      </c>
      <c r="F134" s="143" t="s">
        <v>464</v>
      </c>
      <c r="I134" s="140"/>
      <c r="L134" s="28"/>
      <c r="M134" s="141"/>
      <c r="T134" s="52"/>
      <c r="AT134" s="13" t="s">
        <v>231</v>
      </c>
      <c r="AU134" s="13" t="s">
        <v>85</v>
      </c>
    </row>
    <row r="135" spans="2:65" s="11" customFormat="1" x14ac:dyDescent="0.2">
      <c r="B135" s="144"/>
      <c r="D135" s="138" t="s">
        <v>252</v>
      </c>
      <c r="F135" s="145" t="s">
        <v>898</v>
      </c>
      <c r="H135" s="146">
        <v>1.302</v>
      </c>
      <c r="I135" s="147"/>
      <c r="L135" s="144"/>
      <c r="M135" s="148"/>
      <c r="T135" s="149"/>
      <c r="AT135" s="150" t="s">
        <v>252</v>
      </c>
      <c r="AU135" s="150" t="s">
        <v>85</v>
      </c>
      <c r="AV135" s="11" t="s">
        <v>87</v>
      </c>
      <c r="AW135" s="11" t="s">
        <v>3</v>
      </c>
      <c r="AX135" s="11" t="s">
        <v>85</v>
      </c>
      <c r="AY135" s="150" t="s">
        <v>222</v>
      </c>
    </row>
    <row r="136" spans="2:65" s="1" customFormat="1" ht="37.9" customHeight="1" x14ac:dyDescent="0.2">
      <c r="B136" s="123"/>
      <c r="C136" s="124" t="s">
        <v>254</v>
      </c>
      <c r="D136" s="124" t="s">
        <v>223</v>
      </c>
      <c r="E136" s="125" t="s">
        <v>255</v>
      </c>
      <c r="F136" s="126" t="s">
        <v>256</v>
      </c>
      <c r="G136" s="127" t="s">
        <v>237</v>
      </c>
      <c r="H136" s="128">
        <v>9.2999999999999999E-2</v>
      </c>
      <c r="I136" s="129"/>
      <c r="J136" s="130">
        <f>ROUND(I136*H136,2)</f>
        <v>0</v>
      </c>
      <c r="K136" s="131"/>
      <c r="L136" s="28"/>
      <c r="M136" s="132" t="s">
        <v>1</v>
      </c>
      <c r="N136" s="133" t="s">
        <v>42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227</v>
      </c>
      <c r="AT136" s="136" t="s">
        <v>223</v>
      </c>
      <c r="AU136" s="136" t="s">
        <v>85</v>
      </c>
      <c r="AY136" s="13" t="s">
        <v>222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85</v>
      </c>
      <c r="BK136" s="137">
        <f>ROUND(I136*H136,2)</f>
        <v>0</v>
      </c>
      <c r="BL136" s="13" t="s">
        <v>227</v>
      </c>
      <c r="BM136" s="136" t="s">
        <v>899</v>
      </c>
    </row>
    <row r="137" spans="2:65" s="1" customFormat="1" ht="29.25" x14ac:dyDescent="0.2">
      <c r="B137" s="28"/>
      <c r="D137" s="138" t="s">
        <v>229</v>
      </c>
      <c r="F137" s="139" t="s">
        <v>258</v>
      </c>
      <c r="I137" s="140"/>
      <c r="L137" s="28"/>
      <c r="M137" s="141"/>
      <c r="T137" s="52"/>
      <c r="AT137" s="13" t="s">
        <v>229</v>
      </c>
      <c r="AU137" s="13" t="s">
        <v>85</v>
      </c>
    </row>
    <row r="138" spans="2:65" s="1" customFormat="1" x14ac:dyDescent="0.2">
      <c r="B138" s="28"/>
      <c r="D138" s="142" t="s">
        <v>231</v>
      </c>
      <c r="F138" s="143" t="s">
        <v>467</v>
      </c>
      <c r="I138" s="140"/>
      <c r="L138" s="28"/>
      <c r="M138" s="141"/>
      <c r="T138" s="52"/>
      <c r="AT138" s="13" t="s">
        <v>231</v>
      </c>
      <c r="AU138" s="13" t="s">
        <v>85</v>
      </c>
    </row>
    <row r="139" spans="2:65" s="10" customFormat="1" ht="25.9" customHeight="1" x14ac:dyDescent="0.2">
      <c r="B139" s="113"/>
      <c r="D139" s="114" t="s">
        <v>76</v>
      </c>
      <c r="E139" s="115" t="s">
        <v>317</v>
      </c>
      <c r="F139" s="115" t="s">
        <v>318</v>
      </c>
      <c r="I139" s="116"/>
      <c r="J139" s="117">
        <f>BK139</f>
        <v>0</v>
      </c>
      <c r="L139" s="113"/>
      <c r="M139" s="118"/>
      <c r="P139" s="119">
        <f>SUM(P140:P172)</f>
        <v>0</v>
      </c>
      <c r="R139" s="119">
        <f>SUM(R140:R172)</f>
        <v>0.22094611999999997</v>
      </c>
      <c r="T139" s="120">
        <f>SUM(T140:T172)</f>
        <v>6.6546000000000008E-2</v>
      </c>
      <c r="AR139" s="114" t="s">
        <v>87</v>
      </c>
      <c r="AT139" s="121" t="s">
        <v>76</v>
      </c>
      <c r="AU139" s="121" t="s">
        <v>77</v>
      </c>
      <c r="AY139" s="114" t="s">
        <v>222</v>
      </c>
      <c r="BK139" s="122">
        <f>SUM(BK140:BK172)</f>
        <v>0</v>
      </c>
    </row>
    <row r="140" spans="2:65" s="1" customFormat="1" ht="24.2" customHeight="1" x14ac:dyDescent="0.2">
      <c r="B140" s="123"/>
      <c r="C140" s="124" t="s">
        <v>262</v>
      </c>
      <c r="D140" s="124" t="s">
        <v>223</v>
      </c>
      <c r="E140" s="125" t="s">
        <v>319</v>
      </c>
      <c r="F140" s="126" t="s">
        <v>320</v>
      </c>
      <c r="G140" s="127" t="s">
        <v>226</v>
      </c>
      <c r="H140" s="128">
        <v>20.36</v>
      </c>
      <c r="I140" s="129"/>
      <c r="J140" s="130">
        <f>ROUND(I140*H140,2)</f>
        <v>0</v>
      </c>
      <c r="K140" s="131"/>
      <c r="L140" s="28"/>
      <c r="M140" s="132" t="s">
        <v>1</v>
      </c>
      <c r="N140" s="133" t="s">
        <v>42</v>
      </c>
      <c r="P140" s="134">
        <f>O140*H140</f>
        <v>0</v>
      </c>
      <c r="Q140" s="134">
        <v>0</v>
      </c>
      <c r="R140" s="134">
        <f>Q140*H140</f>
        <v>0</v>
      </c>
      <c r="S140" s="134">
        <v>0</v>
      </c>
      <c r="T140" s="135">
        <f>S140*H140</f>
        <v>0</v>
      </c>
      <c r="AR140" s="136" t="s">
        <v>266</v>
      </c>
      <c r="AT140" s="136" t="s">
        <v>223</v>
      </c>
      <c r="AU140" s="136" t="s">
        <v>85</v>
      </c>
      <c r="AY140" s="13" t="s">
        <v>222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13" t="s">
        <v>85</v>
      </c>
      <c r="BK140" s="137">
        <f>ROUND(I140*H140,2)</f>
        <v>0</v>
      </c>
      <c r="BL140" s="13" t="s">
        <v>266</v>
      </c>
      <c r="BM140" s="136" t="s">
        <v>900</v>
      </c>
    </row>
    <row r="141" spans="2:65" s="1" customFormat="1" ht="19.5" x14ac:dyDescent="0.2">
      <c r="B141" s="28"/>
      <c r="D141" s="138" t="s">
        <v>229</v>
      </c>
      <c r="F141" s="139" t="s">
        <v>322</v>
      </c>
      <c r="I141" s="140"/>
      <c r="L141" s="28"/>
      <c r="M141" s="141"/>
      <c r="T141" s="52"/>
      <c r="AT141" s="13" t="s">
        <v>229</v>
      </c>
      <c r="AU141" s="13" t="s">
        <v>85</v>
      </c>
    </row>
    <row r="142" spans="2:65" s="1" customFormat="1" x14ac:dyDescent="0.2">
      <c r="B142" s="28"/>
      <c r="D142" s="142" t="s">
        <v>231</v>
      </c>
      <c r="F142" s="143" t="s">
        <v>502</v>
      </c>
      <c r="I142" s="140"/>
      <c r="L142" s="28"/>
      <c r="M142" s="141"/>
      <c r="T142" s="52"/>
      <c r="AT142" s="13" t="s">
        <v>231</v>
      </c>
      <c r="AU142" s="13" t="s">
        <v>85</v>
      </c>
    </row>
    <row r="143" spans="2:65" s="1" customFormat="1" ht="24.2" customHeight="1" x14ac:dyDescent="0.2">
      <c r="B143" s="123"/>
      <c r="C143" s="124" t="s">
        <v>270</v>
      </c>
      <c r="D143" s="124" t="s">
        <v>223</v>
      </c>
      <c r="E143" s="125" t="s">
        <v>325</v>
      </c>
      <c r="F143" s="126" t="s">
        <v>326</v>
      </c>
      <c r="G143" s="127" t="s">
        <v>226</v>
      </c>
      <c r="H143" s="128">
        <v>20.36</v>
      </c>
      <c r="I143" s="129"/>
      <c r="J143" s="130">
        <f>ROUND(I143*H143,2)</f>
        <v>0</v>
      </c>
      <c r="K143" s="131"/>
      <c r="L143" s="28"/>
      <c r="M143" s="132" t="s">
        <v>1</v>
      </c>
      <c r="N143" s="133" t="s">
        <v>42</v>
      </c>
      <c r="P143" s="134">
        <f>O143*H143</f>
        <v>0</v>
      </c>
      <c r="Q143" s="134">
        <v>3.0000000000000001E-5</v>
      </c>
      <c r="R143" s="134">
        <f>Q143*H143</f>
        <v>6.1079999999999999E-4</v>
      </c>
      <c r="S143" s="134">
        <v>0</v>
      </c>
      <c r="T143" s="135">
        <f>S143*H143</f>
        <v>0</v>
      </c>
      <c r="AR143" s="136" t="s">
        <v>266</v>
      </c>
      <c r="AT143" s="136" t="s">
        <v>223</v>
      </c>
      <c r="AU143" s="136" t="s">
        <v>85</v>
      </c>
      <c r="AY143" s="13" t="s">
        <v>222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3" t="s">
        <v>85</v>
      </c>
      <c r="BK143" s="137">
        <f>ROUND(I143*H143,2)</f>
        <v>0</v>
      </c>
      <c r="BL143" s="13" t="s">
        <v>266</v>
      </c>
      <c r="BM143" s="136" t="s">
        <v>901</v>
      </c>
    </row>
    <row r="144" spans="2:65" s="1" customFormat="1" ht="19.5" x14ac:dyDescent="0.2">
      <c r="B144" s="28"/>
      <c r="D144" s="138" t="s">
        <v>229</v>
      </c>
      <c r="F144" s="139" t="s">
        <v>328</v>
      </c>
      <c r="I144" s="140"/>
      <c r="L144" s="28"/>
      <c r="M144" s="141"/>
      <c r="T144" s="52"/>
      <c r="AT144" s="13" t="s">
        <v>229</v>
      </c>
      <c r="AU144" s="13" t="s">
        <v>85</v>
      </c>
    </row>
    <row r="145" spans="2:65" s="1" customFormat="1" x14ac:dyDescent="0.2">
      <c r="B145" s="28"/>
      <c r="D145" s="142" t="s">
        <v>231</v>
      </c>
      <c r="F145" s="143" t="s">
        <v>504</v>
      </c>
      <c r="I145" s="140"/>
      <c r="L145" s="28"/>
      <c r="M145" s="141"/>
      <c r="T145" s="52"/>
      <c r="AT145" s="13" t="s">
        <v>231</v>
      </c>
      <c r="AU145" s="13" t="s">
        <v>85</v>
      </c>
    </row>
    <row r="146" spans="2:65" s="1" customFormat="1" ht="33" customHeight="1" x14ac:dyDescent="0.2">
      <c r="B146" s="123"/>
      <c r="C146" s="124" t="s">
        <v>276</v>
      </c>
      <c r="D146" s="124" t="s">
        <v>223</v>
      </c>
      <c r="E146" s="125" t="s">
        <v>331</v>
      </c>
      <c r="F146" s="126" t="s">
        <v>332</v>
      </c>
      <c r="G146" s="127" t="s">
        <v>226</v>
      </c>
      <c r="H146" s="128">
        <v>20.36</v>
      </c>
      <c r="I146" s="129"/>
      <c r="J146" s="130">
        <f>ROUND(I146*H146,2)</f>
        <v>0</v>
      </c>
      <c r="K146" s="131"/>
      <c r="L146" s="28"/>
      <c r="M146" s="132" t="s">
        <v>1</v>
      </c>
      <c r="N146" s="133" t="s">
        <v>42</v>
      </c>
      <c r="P146" s="134">
        <f>O146*H146</f>
        <v>0</v>
      </c>
      <c r="Q146" s="134">
        <v>7.5799999999999999E-3</v>
      </c>
      <c r="R146" s="134">
        <f>Q146*H146</f>
        <v>0.15432879999999999</v>
      </c>
      <c r="S146" s="134">
        <v>0</v>
      </c>
      <c r="T146" s="135">
        <f>S146*H146</f>
        <v>0</v>
      </c>
      <c r="AR146" s="136" t="s">
        <v>266</v>
      </c>
      <c r="AT146" s="136" t="s">
        <v>223</v>
      </c>
      <c r="AU146" s="136" t="s">
        <v>85</v>
      </c>
      <c r="AY146" s="13" t="s">
        <v>222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13" t="s">
        <v>85</v>
      </c>
      <c r="BK146" s="137">
        <f>ROUND(I146*H146,2)</f>
        <v>0</v>
      </c>
      <c r="BL146" s="13" t="s">
        <v>266</v>
      </c>
      <c r="BM146" s="136" t="s">
        <v>902</v>
      </c>
    </row>
    <row r="147" spans="2:65" s="1" customFormat="1" ht="29.25" x14ac:dyDescent="0.2">
      <c r="B147" s="28"/>
      <c r="D147" s="138" t="s">
        <v>229</v>
      </c>
      <c r="F147" s="139" t="s">
        <v>334</v>
      </c>
      <c r="I147" s="140"/>
      <c r="L147" s="28"/>
      <c r="M147" s="141"/>
      <c r="T147" s="52"/>
      <c r="AT147" s="13" t="s">
        <v>229</v>
      </c>
      <c r="AU147" s="13" t="s">
        <v>85</v>
      </c>
    </row>
    <row r="148" spans="2:65" s="1" customFormat="1" x14ac:dyDescent="0.2">
      <c r="B148" s="28"/>
      <c r="D148" s="142" t="s">
        <v>231</v>
      </c>
      <c r="F148" s="143" t="s">
        <v>506</v>
      </c>
      <c r="I148" s="140"/>
      <c r="L148" s="28"/>
      <c r="M148" s="141"/>
      <c r="T148" s="52"/>
      <c r="AT148" s="13" t="s">
        <v>231</v>
      </c>
      <c r="AU148" s="13" t="s">
        <v>85</v>
      </c>
    </row>
    <row r="149" spans="2:65" s="1" customFormat="1" ht="24.2" customHeight="1" x14ac:dyDescent="0.2">
      <c r="B149" s="123"/>
      <c r="C149" s="124" t="s">
        <v>220</v>
      </c>
      <c r="D149" s="124" t="s">
        <v>223</v>
      </c>
      <c r="E149" s="125" t="s">
        <v>337</v>
      </c>
      <c r="F149" s="126" t="s">
        <v>338</v>
      </c>
      <c r="G149" s="127" t="s">
        <v>226</v>
      </c>
      <c r="H149" s="128">
        <v>20.36</v>
      </c>
      <c r="I149" s="129"/>
      <c r="J149" s="130">
        <f>ROUND(I149*H149,2)</f>
        <v>0</v>
      </c>
      <c r="K149" s="131"/>
      <c r="L149" s="28"/>
      <c r="M149" s="132" t="s">
        <v>1</v>
      </c>
      <c r="N149" s="133" t="s">
        <v>42</v>
      </c>
      <c r="P149" s="134">
        <f>O149*H149</f>
        <v>0</v>
      </c>
      <c r="Q149" s="134">
        <v>0</v>
      </c>
      <c r="R149" s="134">
        <f>Q149*H149</f>
        <v>0</v>
      </c>
      <c r="S149" s="134">
        <v>3.0000000000000001E-3</v>
      </c>
      <c r="T149" s="135">
        <f>S149*H149</f>
        <v>6.1080000000000002E-2</v>
      </c>
      <c r="AR149" s="136" t="s">
        <v>266</v>
      </c>
      <c r="AT149" s="136" t="s">
        <v>223</v>
      </c>
      <c r="AU149" s="136" t="s">
        <v>85</v>
      </c>
      <c r="AY149" s="13" t="s">
        <v>222</v>
      </c>
      <c r="BE149" s="137">
        <f>IF(N149="základní",J149,0)</f>
        <v>0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13" t="s">
        <v>85</v>
      </c>
      <c r="BK149" s="137">
        <f>ROUND(I149*H149,2)</f>
        <v>0</v>
      </c>
      <c r="BL149" s="13" t="s">
        <v>266</v>
      </c>
      <c r="BM149" s="136" t="s">
        <v>903</v>
      </c>
    </row>
    <row r="150" spans="2:65" s="1" customFormat="1" x14ac:dyDescent="0.2">
      <c r="B150" s="28"/>
      <c r="D150" s="138" t="s">
        <v>229</v>
      </c>
      <c r="F150" s="139" t="s">
        <v>340</v>
      </c>
      <c r="I150" s="140"/>
      <c r="L150" s="28"/>
      <c r="M150" s="141"/>
      <c r="T150" s="52"/>
      <c r="AT150" s="13" t="s">
        <v>229</v>
      </c>
      <c r="AU150" s="13" t="s">
        <v>85</v>
      </c>
    </row>
    <row r="151" spans="2:65" s="1" customFormat="1" x14ac:dyDescent="0.2">
      <c r="B151" s="28"/>
      <c r="D151" s="142" t="s">
        <v>231</v>
      </c>
      <c r="F151" s="143" t="s">
        <v>508</v>
      </c>
      <c r="I151" s="140"/>
      <c r="L151" s="28"/>
      <c r="M151" s="141"/>
      <c r="T151" s="52"/>
      <c r="AT151" s="13" t="s">
        <v>231</v>
      </c>
      <c r="AU151" s="13" t="s">
        <v>85</v>
      </c>
    </row>
    <row r="152" spans="2:65" s="1" customFormat="1" ht="16.5" customHeight="1" x14ac:dyDescent="0.2">
      <c r="B152" s="123"/>
      <c r="C152" s="124" t="s">
        <v>287</v>
      </c>
      <c r="D152" s="124" t="s">
        <v>223</v>
      </c>
      <c r="E152" s="125" t="s">
        <v>343</v>
      </c>
      <c r="F152" s="126" t="s">
        <v>344</v>
      </c>
      <c r="G152" s="127" t="s">
        <v>226</v>
      </c>
      <c r="H152" s="128">
        <v>20.36</v>
      </c>
      <c r="I152" s="129"/>
      <c r="J152" s="130">
        <f>ROUND(I152*H152,2)</f>
        <v>0</v>
      </c>
      <c r="K152" s="131"/>
      <c r="L152" s="28"/>
      <c r="M152" s="132" t="s">
        <v>1</v>
      </c>
      <c r="N152" s="133" t="s">
        <v>42</v>
      </c>
      <c r="P152" s="134">
        <f>O152*H152</f>
        <v>0</v>
      </c>
      <c r="Q152" s="134">
        <v>2.9999999999999997E-4</v>
      </c>
      <c r="R152" s="134">
        <f>Q152*H152</f>
        <v>6.1079999999999997E-3</v>
      </c>
      <c r="S152" s="134">
        <v>0</v>
      </c>
      <c r="T152" s="135">
        <f>S152*H152</f>
        <v>0</v>
      </c>
      <c r="AR152" s="136" t="s">
        <v>266</v>
      </c>
      <c r="AT152" s="136" t="s">
        <v>223</v>
      </c>
      <c r="AU152" s="136" t="s">
        <v>85</v>
      </c>
      <c r="AY152" s="13" t="s">
        <v>222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3" t="s">
        <v>85</v>
      </c>
      <c r="BK152" s="137">
        <f>ROUND(I152*H152,2)</f>
        <v>0</v>
      </c>
      <c r="BL152" s="13" t="s">
        <v>266</v>
      </c>
      <c r="BM152" s="136" t="s">
        <v>904</v>
      </c>
    </row>
    <row r="153" spans="2:65" s="1" customFormat="1" x14ac:dyDescent="0.2">
      <c r="B153" s="28"/>
      <c r="D153" s="138" t="s">
        <v>229</v>
      </c>
      <c r="F153" s="139" t="s">
        <v>346</v>
      </c>
      <c r="I153" s="140"/>
      <c r="L153" s="28"/>
      <c r="M153" s="141"/>
      <c r="T153" s="52"/>
      <c r="AT153" s="13" t="s">
        <v>229</v>
      </c>
      <c r="AU153" s="13" t="s">
        <v>85</v>
      </c>
    </row>
    <row r="154" spans="2:65" s="1" customFormat="1" x14ac:dyDescent="0.2">
      <c r="B154" s="28"/>
      <c r="D154" s="142" t="s">
        <v>231</v>
      </c>
      <c r="F154" s="143" t="s">
        <v>510</v>
      </c>
      <c r="I154" s="140"/>
      <c r="L154" s="28"/>
      <c r="M154" s="141"/>
      <c r="T154" s="52"/>
      <c r="AT154" s="13" t="s">
        <v>231</v>
      </c>
      <c r="AU154" s="13" t="s">
        <v>85</v>
      </c>
    </row>
    <row r="155" spans="2:65" s="1" customFormat="1" ht="49.15" customHeight="1" x14ac:dyDescent="0.2">
      <c r="B155" s="123"/>
      <c r="C155" s="151" t="s">
        <v>291</v>
      </c>
      <c r="D155" s="151" t="s">
        <v>277</v>
      </c>
      <c r="E155" s="152" t="s">
        <v>348</v>
      </c>
      <c r="F155" s="153" t="s">
        <v>349</v>
      </c>
      <c r="G155" s="154" t="s">
        <v>226</v>
      </c>
      <c r="H155" s="155">
        <v>22.396000000000001</v>
      </c>
      <c r="I155" s="156"/>
      <c r="J155" s="157">
        <f>ROUND(I155*H155,2)</f>
        <v>0</v>
      </c>
      <c r="K155" s="158"/>
      <c r="L155" s="159"/>
      <c r="M155" s="160" t="s">
        <v>1</v>
      </c>
      <c r="N155" s="161" t="s">
        <v>42</v>
      </c>
      <c r="P155" s="134">
        <f>O155*H155</f>
        <v>0</v>
      </c>
      <c r="Q155" s="134">
        <v>2.5999999999999999E-3</v>
      </c>
      <c r="R155" s="134">
        <f>Q155*H155</f>
        <v>5.8229599999999999E-2</v>
      </c>
      <c r="S155" s="134">
        <v>0</v>
      </c>
      <c r="T155" s="135">
        <f>S155*H155</f>
        <v>0</v>
      </c>
      <c r="AR155" s="136" t="s">
        <v>280</v>
      </c>
      <c r="AT155" s="136" t="s">
        <v>277</v>
      </c>
      <c r="AU155" s="136" t="s">
        <v>85</v>
      </c>
      <c r="AY155" s="13" t="s">
        <v>222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85</v>
      </c>
      <c r="BK155" s="137">
        <f>ROUND(I155*H155,2)</f>
        <v>0</v>
      </c>
      <c r="BL155" s="13" t="s">
        <v>266</v>
      </c>
      <c r="BM155" s="136" t="s">
        <v>905</v>
      </c>
    </row>
    <row r="156" spans="2:65" s="1" customFormat="1" ht="29.25" x14ac:dyDescent="0.2">
      <c r="B156" s="28"/>
      <c r="D156" s="138" t="s">
        <v>229</v>
      </c>
      <c r="F156" s="139" t="s">
        <v>349</v>
      </c>
      <c r="I156" s="140"/>
      <c r="L156" s="28"/>
      <c r="M156" s="141"/>
      <c r="T156" s="52"/>
      <c r="AT156" s="13" t="s">
        <v>229</v>
      </c>
      <c r="AU156" s="13" t="s">
        <v>85</v>
      </c>
    </row>
    <row r="157" spans="2:65" s="11" customFormat="1" x14ac:dyDescent="0.2">
      <c r="B157" s="144"/>
      <c r="D157" s="138" t="s">
        <v>252</v>
      </c>
      <c r="F157" s="145" t="s">
        <v>906</v>
      </c>
      <c r="H157" s="146">
        <v>22.396000000000001</v>
      </c>
      <c r="I157" s="147"/>
      <c r="L157" s="144"/>
      <c r="M157" s="148"/>
      <c r="T157" s="149"/>
      <c r="AT157" s="150" t="s">
        <v>252</v>
      </c>
      <c r="AU157" s="150" t="s">
        <v>85</v>
      </c>
      <c r="AV157" s="11" t="s">
        <v>87</v>
      </c>
      <c r="AW157" s="11" t="s">
        <v>3</v>
      </c>
      <c r="AX157" s="11" t="s">
        <v>85</v>
      </c>
      <c r="AY157" s="150" t="s">
        <v>222</v>
      </c>
    </row>
    <row r="158" spans="2:65" s="1" customFormat="1" ht="24.2" customHeight="1" x14ac:dyDescent="0.2">
      <c r="B158" s="123"/>
      <c r="C158" s="124" t="s">
        <v>8</v>
      </c>
      <c r="D158" s="124" t="s">
        <v>223</v>
      </c>
      <c r="E158" s="125" t="s">
        <v>353</v>
      </c>
      <c r="F158" s="126" t="s">
        <v>354</v>
      </c>
      <c r="G158" s="127" t="s">
        <v>355</v>
      </c>
      <c r="H158" s="128">
        <v>21</v>
      </c>
      <c r="I158" s="129"/>
      <c r="J158" s="130">
        <f>ROUND(I158*H158,2)</f>
        <v>0</v>
      </c>
      <c r="K158" s="131"/>
      <c r="L158" s="28"/>
      <c r="M158" s="132" t="s">
        <v>1</v>
      </c>
      <c r="N158" s="133" t="s">
        <v>42</v>
      </c>
      <c r="P158" s="134">
        <f>O158*H158</f>
        <v>0</v>
      </c>
      <c r="Q158" s="134">
        <v>0</v>
      </c>
      <c r="R158" s="134">
        <f>Q158*H158</f>
        <v>0</v>
      </c>
      <c r="S158" s="134">
        <v>0</v>
      </c>
      <c r="T158" s="135">
        <f>S158*H158</f>
        <v>0</v>
      </c>
      <c r="AR158" s="136" t="s">
        <v>266</v>
      </c>
      <c r="AT158" s="136" t="s">
        <v>223</v>
      </c>
      <c r="AU158" s="136" t="s">
        <v>85</v>
      </c>
      <c r="AY158" s="13" t="s">
        <v>222</v>
      </c>
      <c r="BE158" s="137">
        <f>IF(N158="základní",J158,0)</f>
        <v>0</v>
      </c>
      <c r="BF158" s="137">
        <f>IF(N158="snížená",J158,0)</f>
        <v>0</v>
      </c>
      <c r="BG158" s="137">
        <f>IF(N158="zákl. přenesená",J158,0)</f>
        <v>0</v>
      </c>
      <c r="BH158" s="137">
        <f>IF(N158="sníž. přenesená",J158,0)</f>
        <v>0</v>
      </c>
      <c r="BI158" s="137">
        <f>IF(N158="nulová",J158,0)</f>
        <v>0</v>
      </c>
      <c r="BJ158" s="13" t="s">
        <v>85</v>
      </c>
      <c r="BK158" s="137">
        <f>ROUND(I158*H158,2)</f>
        <v>0</v>
      </c>
      <c r="BL158" s="13" t="s">
        <v>266</v>
      </c>
      <c r="BM158" s="136" t="s">
        <v>1095</v>
      </c>
    </row>
    <row r="159" spans="2:65" s="1" customFormat="1" x14ac:dyDescent="0.2">
      <c r="B159" s="28"/>
      <c r="D159" s="138" t="s">
        <v>229</v>
      </c>
      <c r="F159" s="139" t="s">
        <v>357</v>
      </c>
      <c r="I159" s="140"/>
      <c r="L159" s="28"/>
      <c r="M159" s="141"/>
      <c r="T159" s="52"/>
      <c r="AT159" s="13" t="s">
        <v>229</v>
      </c>
      <c r="AU159" s="13" t="s">
        <v>85</v>
      </c>
    </row>
    <row r="160" spans="2:65" s="1" customFormat="1" x14ac:dyDescent="0.2">
      <c r="B160" s="28"/>
      <c r="D160" s="142" t="s">
        <v>231</v>
      </c>
      <c r="F160" s="143" t="s">
        <v>358</v>
      </c>
      <c r="I160" s="140"/>
      <c r="L160" s="28"/>
      <c r="M160" s="141"/>
      <c r="T160" s="52"/>
      <c r="AT160" s="13" t="s">
        <v>231</v>
      </c>
      <c r="AU160" s="13" t="s">
        <v>85</v>
      </c>
    </row>
    <row r="161" spans="2:65" s="1" customFormat="1" ht="21.75" customHeight="1" x14ac:dyDescent="0.2">
      <c r="B161" s="123"/>
      <c r="C161" s="124" t="s">
        <v>300</v>
      </c>
      <c r="D161" s="124" t="s">
        <v>223</v>
      </c>
      <c r="E161" s="125" t="s">
        <v>360</v>
      </c>
      <c r="F161" s="126" t="s">
        <v>361</v>
      </c>
      <c r="G161" s="127" t="s">
        <v>355</v>
      </c>
      <c r="H161" s="128">
        <v>18.22</v>
      </c>
      <c r="I161" s="129"/>
      <c r="J161" s="130">
        <f>ROUND(I161*H161,2)</f>
        <v>0</v>
      </c>
      <c r="K161" s="131"/>
      <c r="L161" s="28"/>
      <c r="M161" s="132" t="s">
        <v>1</v>
      </c>
      <c r="N161" s="133" t="s">
        <v>42</v>
      </c>
      <c r="P161" s="134">
        <f>O161*H161</f>
        <v>0</v>
      </c>
      <c r="Q161" s="134">
        <v>0</v>
      </c>
      <c r="R161" s="134">
        <f>Q161*H161</f>
        <v>0</v>
      </c>
      <c r="S161" s="134">
        <v>2.9999999999999997E-4</v>
      </c>
      <c r="T161" s="135">
        <f>S161*H161</f>
        <v>5.4659999999999995E-3</v>
      </c>
      <c r="AR161" s="136" t="s">
        <v>266</v>
      </c>
      <c r="AT161" s="136" t="s">
        <v>223</v>
      </c>
      <c r="AU161" s="136" t="s">
        <v>85</v>
      </c>
      <c r="AY161" s="13" t="s">
        <v>222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3" t="s">
        <v>85</v>
      </c>
      <c r="BK161" s="137">
        <f>ROUND(I161*H161,2)</f>
        <v>0</v>
      </c>
      <c r="BL161" s="13" t="s">
        <v>266</v>
      </c>
      <c r="BM161" s="136" t="s">
        <v>908</v>
      </c>
    </row>
    <row r="162" spans="2:65" s="1" customFormat="1" x14ac:dyDescent="0.2">
      <c r="B162" s="28"/>
      <c r="D162" s="138" t="s">
        <v>229</v>
      </c>
      <c r="F162" s="139" t="s">
        <v>363</v>
      </c>
      <c r="I162" s="140"/>
      <c r="L162" s="28"/>
      <c r="M162" s="141"/>
      <c r="T162" s="52"/>
      <c r="AT162" s="13" t="s">
        <v>229</v>
      </c>
      <c r="AU162" s="13" t="s">
        <v>85</v>
      </c>
    </row>
    <row r="163" spans="2:65" s="1" customFormat="1" x14ac:dyDescent="0.2">
      <c r="B163" s="28"/>
      <c r="D163" s="142" t="s">
        <v>231</v>
      </c>
      <c r="F163" s="143" t="s">
        <v>515</v>
      </c>
      <c r="I163" s="140"/>
      <c r="L163" s="28"/>
      <c r="M163" s="141"/>
      <c r="T163" s="52"/>
      <c r="AT163" s="13" t="s">
        <v>231</v>
      </c>
      <c r="AU163" s="13" t="s">
        <v>85</v>
      </c>
    </row>
    <row r="164" spans="2:65" s="1" customFormat="1" ht="16.5" customHeight="1" x14ac:dyDescent="0.2">
      <c r="B164" s="123"/>
      <c r="C164" s="124" t="s">
        <v>304</v>
      </c>
      <c r="D164" s="124" t="s">
        <v>223</v>
      </c>
      <c r="E164" s="125" t="s">
        <v>366</v>
      </c>
      <c r="F164" s="126" t="s">
        <v>367</v>
      </c>
      <c r="G164" s="127" t="s">
        <v>355</v>
      </c>
      <c r="H164" s="128">
        <v>18.22</v>
      </c>
      <c r="I164" s="129"/>
      <c r="J164" s="130">
        <f>ROUND(I164*H164,2)</f>
        <v>0</v>
      </c>
      <c r="K164" s="131"/>
      <c r="L164" s="28"/>
      <c r="M164" s="132" t="s">
        <v>1</v>
      </c>
      <c r="N164" s="133" t="s">
        <v>42</v>
      </c>
      <c r="P164" s="134">
        <f>O164*H164</f>
        <v>0</v>
      </c>
      <c r="Q164" s="134">
        <v>1.0000000000000001E-5</v>
      </c>
      <c r="R164" s="134">
        <f>Q164*H164</f>
        <v>1.8220000000000001E-4</v>
      </c>
      <c r="S164" s="134">
        <v>0</v>
      </c>
      <c r="T164" s="135">
        <f>S164*H164</f>
        <v>0</v>
      </c>
      <c r="AR164" s="136" t="s">
        <v>266</v>
      </c>
      <c r="AT164" s="136" t="s">
        <v>223</v>
      </c>
      <c r="AU164" s="136" t="s">
        <v>85</v>
      </c>
      <c r="AY164" s="13" t="s">
        <v>222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3" t="s">
        <v>85</v>
      </c>
      <c r="BK164" s="137">
        <f>ROUND(I164*H164,2)</f>
        <v>0</v>
      </c>
      <c r="BL164" s="13" t="s">
        <v>266</v>
      </c>
      <c r="BM164" s="136" t="s">
        <v>909</v>
      </c>
    </row>
    <row r="165" spans="2:65" s="1" customFormat="1" x14ac:dyDescent="0.2">
      <c r="B165" s="28"/>
      <c r="D165" s="138" t="s">
        <v>229</v>
      </c>
      <c r="F165" s="139" t="s">
        <v>369</v>
      </c>
      <c r="I165" s="140"/>
      <c r="L165" s="28"/>
      <c r="M165" s="141"/>
      <c r="T165" s="52"/>
      <c r="AT165" s="13" t="s">
        <v>229</v>
      </c>
      <c r="AU165" s="13" t="s">
        <v>85</v>
      </c>
    </row>
    <row r="166" spans="2:65" s="1" customFormat="1" x14ac:dyDescent="0.2">
      <c r="B166" s="28"/>
      <c r="D166" s="142" t="s">
        <v>231</v>
      </c>
      <c r="F166" s="143" t="s">
        <v>517</v>
      </c>
      <c r="I166" s="140"/>
      <c r="L166" s="28"/>
      <c r="M166" s="141"/>
      <c r="T166" s="52"/>
      <c r="AT166" s="13" t="s">
        <v>231</v>
      </c>
      <c r="AU166" s="13" t="s">
        <v>85</v>
      </c>
    </row>
    <row r="167" spans="2:65" s="1" customFormat="1" ht="16.5" customHeight="1" x14ac:dyDescent="0.2">
      <c r="B167" s="123"/>
      <c r="C167" s="151" t="s">
        <v>310</v>
      </c>
      <c r="D167" s="151" t="s">
        <v>277</v>
      </c>
      <c r="E167" s="152" t="s">
        <v>372</v>
      </c>
      <c r="F167" s="153" t="s">
        <v>373</v>
      </c>
      <c r="G167" s="154" t="s">
        <v>355</v>
      </c>
      <c r="H167" s="155">
        <v>18.584</v>
      </c>
      <c r="I167" s="156"/>
      <c r="J167" s="157">
        <f>ROUND(I167*H167,2)</f>
        <v>0</v>
      </c>
      <c r="K167" s="158"/>
      <c r="L167" s="159"/>
      <c r="M167" s="160" t="s">
        <v>1</v>
      </c>
      <c r="N167" s="161" t="s">
        <v>42</v>
      </c>
      <c r="P167" s="134">
        <f>O167*H167</f>
        <v>0</v>
      </c>
      <c r="Q167" s="134">
        <v>8.0000000000000007E-5</v>
      </c>
      <c r="R167" s="134">
        <f>Q167*H167</f>
        <v>1.4867200000000002E-3</v>
      </c>
      <c r="S167" s="134">
        <v>0</v>
      </c>
      <c r="T167" s="135">
        <f>S167*H167</f>
        <v>0</v>
      </c>
      <c r="AR167" s="136" t="s">
        <v>280</v>
      </c>
      <c r="AT167" s="136" t="s">
        <v>277</v>
      </c>
      <c r="AU167" s="136" t="s">
        <v>85</v>
      </c>
      <c r="AY167" s="13" t="s">
        <v>222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3" t="s">
        <v>85</v>
      </c>
      <c r="BK167" s="137">
        <f>ROUND(I167*H167,2)</f>
        <v>0</v>
      </c>
      <c r="BL167" s="13" t="s">
        <v>266</v>
      </c>
      <c r="BM167" s="136" t="s">
        <v>910</v>
      </c>
    </row>
    <row r="168" spans="2:65" s="1" customFormat="1" x14ac:dyDescent="0.2">
      <c r="B168" s="28"/>
      <c r="D168" s="138" t="s">
        <v>229</v>
      </c>
      <c r="F168" s="139" t="s">
        <v>373</v>
      </c>
      <c r="I168" s="140"/>
      <c r="L168" s="28"/>
      <c r="M168" s="141"/>
      <c r="T168" s="52"/>
      <c r="AT168" s="13" t="s">
        <v>229</v>
      </c>
      <c r="AU168" s="13" t="s">
        <v>85</v>
      </c>
    </row>
    <row r="169" spans="2:65" s="11" customFormat="1" x14ac:dyDescent="0.2">
      <c r="B169" s="144"/>
      <c r="D169" s="138" t="s">
        <v>252</v>
      </c>
      <c r="F169" s="145" t="s">
        <v>911</v>
      </c>
      <c r="H169" s="146">
        <v>18.584</v>
      </c>
      <c r="I169" s="147"/>
      <c r="L169" s="144"/>
      <c r="M169" s="148"/>
      <c r="T169" s="149"/>
      <c r="AT169" s="150" t="s">
        <v>252</v>
      </c>
      <c r="AU169" s="150" t="s">
        <v>85</v>
      </c>
      <c r="AV169" s="11" t="s">
        <v>87</v>
      </c>
      <c r="AW169" s="11" t="s">
        <v>3</v>
      </c>
      <c r="AX169" s="11" t="s">
        <v>85</v>
      </c>
      <c r="AY169" s="150" t="s">
        <v>222</v>
      </c>
    </row>
    <row r="170" spans="2:65" s="1" customFormat="1" ht="24.2" customHeight="1" x14ac:dyDescent="0.2">
      <c r="B170" s="123"/>
      <c r="C170" s="124" t="s">
        <v>266</v>
      </c>
      <c r="D170" s="124" t="s">
        <v>223</v>
      </c>
      <c r="E170" s="125" t="s">
        <v>388</v>
      </c>
      <c r="F170" s="126" t="s">
        <v>389</v>
      </c>
      <c r="G170" s="127" t="s">
        <v>313</v>
      </c>
      <c r="H170" s="162"/>
      <c r="I170" s="129"/>
      <c r="J170" s="130">
        <f>ROUND(I170*H170,2)</f>
        <v>0</v>
      </c>
      <c r="K170" s="131"/>
      <c r="L170" s="28"/>
      <c r="M170" s="132" t="s">
        <v>1</v>
      </c>
      <c r="N170" s="133" t="s">
        <v>42</v>
      </c>
      <c r="P170" s="134">
        <f>O170*H170</f>
        <v>0</v>
      </c>
      <c r="Q170" s="134">
        <v>0</v>
      </c>
      <c r="R170" s="134">
        <f>Q170*H170</f>
        <v>0</v>
      </c>
      <c r="S170" s="134">
        <v>0</v>
      </c>
      <c r="T170" s="135">
        <f>S170*H170</f>
        <v>0</v>
      </c>
      <c r="AR170" s="136" t="s">
        <v>266</v>
      </c>
      <c r="AT170" s="136" t="s">
        <v>223</v>
      </c>
      <c r="AU170" s="136" t="s">
        <v>85</v>
      </c>
      <c r="AY170" s="13" t="s">
        <v>222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13" t="s">
        <v>85</v>
      </c>
      <c r="BK170" s="137">
        <f>ROUND(I170*H170,2)</f>
        <v>0</v>
      </c>
      <c r="BL170" s="13" t="s">
        <v>266</v>
      </c>
      <c r="BM170" s="136" t="s">
        <v>912</v>
      </c>
    </row>
    <row r="171" spans="2:65" s="1" customFormat="1" ht="29.25" x14ac:dyDescent="0.2">
      <c r="B171" s="28"/>
      <c r="D171" s="138" t="s">
        <v>229</v>
      </c>
      <c r="F171" s="139" t="s">
        <v>391</v>
      </c>
      <c r="I171" s="140"/>
      <c r="L171" s="28"/>
      <c r="M171" s="141"/>
      <c r="T171" s="52"/>
      <c r="AT171" s="13" t="s">
        <v>229</v>
      </c>
      <c r="AU171" s="13" t="s">
        <v>85</v>
      </c>
    </row>
    <row r="172" spans="2:65" s="1" customFormat="1" x14ac:dyDescent="0.2">
      <c r="B172" s="28"/>
      <c r="D172" s="142" t="s">
        <v>231</v>
      </c>
      <c r="F172" s="143" t="s">
        <v>525</v>
      </c>
      <c r="I172" s="140"/>
      <c r="L172" s="28"/>
      <c r="M172" s="141"/>
      <c r="T172" s="52"/>
      <c r="AT172" s="13" t="s">
        <v>231</v>
      </c>
      <c r="AU172" s="13" t="s">
        <v>85</v>
      </c>
    </row>
    <row r="173" spans="2:65" s="10" customFormat="1" ht="25.9" customHeight="1" x14ac:dyDescent="0.2">
      <c r="B173" s="113"/>
      <c r="D173" s="114" t="s">
        <v>76</v>
      </c>
      <c r="E173" s="115" t="s">
        <v>414</v>
      </c>
      <c r="F173" s="115" t="s">
        <v>415</v>
      </c>
      <c r="I173" s="116"/>
      <c r="J173" s="117">
        <f>BK173</f>
        <v>0</v>
      </c>
      <c r="L173" s="113"/>
      <c r="M173" s="118"/>
      <c r="P173" s="119">
        <f>SUM(P174:P191)</f>
        <v>0</v>
      </c>
      <c r="R173" s="119">
        <f>SUM(R174:R191)</f>
        <v>0.14212840000000002</v>
      </c>
      <c r="T173" s="120">
        <f>SUM(T174:T191)</f>
        <v>2.6703500000000002E-2</v>
      </c>
      <c r="AR173" s="114" t="s">
        <v>87</v>
      </c>
      <c r="AT173" s="121" t="s">
        <v>76</v>
      </c>
      <c r="AU173" s="121" t="s">
        <v>77</v>
      </c>
      <c r="AY173" s="114" t="s">
        <v>222</v>
      </c>
      <c r="BK173" s="122">
        <f>SUM(BK174:BK191)</f>
        <v>0</v>
      </c>
    </row>
    <row r="174" spans="2:65" s="1" customFormat="1" ht="16.5" customHeight="1" x14ac:dyDescent="0.2">
      <c r="B174" s="123"/>
      <c r="C174" s="124" t="s">
        <v>324</v>
      </c>
      <c r="D174" s="124" t="s">
        <v>223</v>
      </c>
      <c r="E174" s="125" t="s">
        <v>416</v>
      </c>
      <c r="F174" s="126" t="s">
        <v>417</v>
      </c>
      <c r="G174" s="127" t="s">
        <v>226</v>
      </c>
      <c r="H174" s="128">
        <v>84.17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1E-3</v>
      </c>
      <c r="R174" s="134">
        <f>Q174*H174</f>
        <v>8.4170000000000009E-2</v>
      </c>
      <c r="S174" s="134">
        <v>3.1E-4</v>
      </c>
      <c r="T174" s="135">
        <f>S174*H174</f>
        <v>2.60927E-2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913</v>
      </c>
    </row>
    <row r="175" spans="2:65" s="1" customFormat="1" x14ac:dyDescent="0.2">
      <c r="B175" s="28"/>
      <c r="D175" s="138" t="s">
        <v>229</v>
      </c>
      <c r="F175" s="139" t="s">
        <v>419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527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24.2" customHeight="1" x14ac:dyDescent="0.2">
      <c r="B177" s="123"/>
      <c r="C177" s="124" t="s">
        <v>330</v>
      </c>
      <c r="D177" s="124" t="s">
        <v>223</v>
      </c>
      <c r="E177" s="125" t="s">
        <v>422</v>
      </c>
      <c r="F177" s="126" t="s">
        <v>423</v>
      </c>
      <c r="G177" s="127" t="s">
        <v>226</v>
      </c>
      <c r="H177" s="128">
        <v>84.17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0</v>
      </c>
      <c r="R177" s="134">
        <f>Q177*H177</f>
        <v>0</v>
      </c>
      <c r="S177" s="134">
        <v>0</v>
      </c>
      <c r="T177" s="135">
        <f>S177*H177</f>
        <v>0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914</v>
      </c>
    </row>
    <row r="178" spans="2:65" s="1" customFormat="1" ht="19.5" x14ac:dyDescent="0.2">
      <c r="B178" s="28"/>
      <c r="D178" s="138" t="s">
        <v>229</v>
      </c>
      <c r="F178" s="139" t="s">
        <v>425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529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16.5" customHeight="1" x14ac:dyDescent="0.2">
      <c r="B180" s="123"/>
      <c r="C180" s="124" t="s">
        <v>336</v>
      </c>
      <c r="D180" s="124" t="s">
        <v>223</v>
      </c>
      <c r="E180" s="125" t="s">
        <v>428</v>
      </c>
      <c r="F180" s="126" t="s">
        <v>429</v>
      </c>
      <c r="G180" s="127" t="s">
        <v>226</v>
      </c>
      <c r="H180" s="128">
        <v>20.36</v>
      </c>
      <c r="I180" s="129"/>
      <c r="J180" s="130">
        <f>ROUND(I180*H180,2)</f>
        <v>0</v>
      </c>
      <c r="K180" s="131"/>
      <c r="L180" s="28"/>
      <c r="M180" s="132" t="s">
        <v>1</v>
      </c>
      <c r="N180" s="133" t="s">
        <v>42</v>
      </c>
      <c r="P180" s="134">
        <f>O180*H180</f>
        <v>0</v>
      </c>
      <c r="Q180" s="134">
        <v>0</v>
      </c>
      <c r="R180" s="134">
        <f>Q180*H180</f>
        <v>0</v>
      </c>
      <c r="S180" s="134">
        <v>3.0000000000000001E-5</v>
      </c>
      <c r="T180" s="135">
        <f>S180*H180</f>
        <v>6.1079999999999999E-4</v>
      </c>
      <c r="AR180" s="136" t="s">
        <v>266</v>
      </c>
      <c r="AT180" s="136" t="s">
        <v>223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1096</v>
      </c>
    </row>
    <row r="181" spans="2:65" s="1" customFormat="1" ht="19.5" x14ac:dyDescent="0.2">
      <c r="B181" s="28"/>
      <c r="D181" s="138" t="s">
        <v>229</v>
      </c>
      <c r="F181" s="139" t="s">
        <v>431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" customFormat="1" x14ac:dyDescent="0.2">
      <c r="B182" s="28"/>
      <c r="D182" s="142" t="s">
        <v>231</v>
      </c>
      <c r="F182" s="143" t="s">
        <v>432</v>
      </c>
      <c r="I182" s="140"/>
      <c r="L182" s="28"/>
      <c r="M182" s="141"/>
      <c r="T182" s="52"/>
      <c r="AT182" s="13" t="s">
        <v>231</v>
      </c>
      <c r="AU182" s="13" t="s">
        <v>85</v>
      </c>
    </row>
    <row r="183" spans="2:65" s="1" customFormat="1" ht="16.5" customHeight="1" x14ac:dyDescent="0.2">
      <c r="B183" s="123"/>
      <c r="C183" s="151" t="s">
        <v>342</v>
      </c>
      <c r="D183" s="151" t="s">
        <v>277</v>
      </c>
      <c r="E183" s="152" t="s">
        <v>434</v>
      </c>
      <c r="F183" s="153" t="s">
        <v>435</v>
      </c>
      <c r="G183" s="154" t="s">
        <v>226</v>
      </c>
      <c r="H183" s="155">
        <v>21.378</v>
      </c>
      <c r="I183" s="156"/>
      <c r="J183" s="157">
        <f>ROUND(I183*H183,2)</f>
        <v>0</v>
      </c>
      <c r="K183" s="158"/>
      <c r="L183" s="159"/>
      <c r="M183" s="160" t="s">
        <v>1</v>
      </c>
      <c r="N183" s="161" t="s">
        <v>42</v>
      </c>
      <c r="P183" s="134">
        <f>O183*H183</f>
        <v>0</v>
      </c>
      <c r="Q183" s="134">
        <v>8.9999999999999998E-4</v>
      </c>
      <c r="R183" s="134">
        <f>Q183*H183</f>
        <v>1.9240199999999999E-2</v>
      </c>
      <c r="S183" s="134">
        <v>0</v>
      </c>
      <c r="T183" s="135">
        <f>S183*H183</f>
        <v>0</v>
      </c>
      <c r="AR183" s="136" t="s">
        <v>280</v>
      </c>
      <c r="AT183" s="136" t="s">
        <v>277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1097</v>
      </c>
    </row>
    <row r="184" spans="2:65" s="1" customFormat="1" x14ac:dyDescent="0.2">
      <c r="B184" s="28"/>
      <c r="D184" s="138" t="s">
        <v>229</v>
      </c>
      <c r="F184" s="139" t="s">
        <v>435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1" customFormat="1" x14ac:dyDescent="0.2">
      <c r="B185" s="144"/>
      <c r="D185" s="138" t="s">
        <v>252</v>
      </c>
      <c r="F185" s="145" t="s">
        <v>917</v>
      </c>
      <c r="H185" s="146">
        <v>21.378</v>
      </c>
      <c r="I185" s="147"/>
      <c r="L185" s="144"/>
      <c r="M185" s="148"/>
      <c r="T185" s="149"/>
      <c r="AT185" s="150" t="s">
        <v>252</v>
      </c>
      <c r="AU185" s="150" t="s">
        <v>85</v>
      </c>
      <c r="AV185" s="11" t="s">
        <v>87</v>
      </c>
      <c r="AW185" s="11" t="s">
        <v>3</v>
      </c>
      <c r="AX185" s="11" t="s">
        <v>85</v>
      </c>
      <c r="AY185" s="150" t="s">
        <v>222</v>
      </c>
    </row>
    <row r="186" spans="2:65" s="1" customFormat="1" ht="24.2" customHeight="1" x14ac:dyDescent="0.2">
      <c r="B186" s="123"/>
      <c r="C186" s="124" t="s">
        <v>7</v>
      </c>
      <c r="D186" s="124" t="s">
        <v>223</v>
      </c>
      <c r="E186" s="125" t="s">
        <v>439</v>
      </c>
      <c r="F186" s="126" t="s">
        <v>440</v>
      </c>
      <c r="G186" s="127" t="s">
        <v>226</v>
      </c>
      <c r="H186" s="128">
        <v>84.17</v>
      </c>
      <c r="I186" s="129"/>
      <c r="J186" s="130">
        <f>ROUND(I186*H186,2)</f>
        <v>0</v>
      </c>
      <c r="K186" s="131"/>
      <c r="L186" s="28"/>
      <c r="M186" s="132" t="s">
        <v>1</v>
      </c>
      <c r="N186" s="133" t="s">
        <v>42</v>
      </c>
      <c r="P186" s="134">
        <f>O186*H186</f>
        <v>0</v>
      </c>
      <c r="Q186" s="134">
        <v>2.0000000000000001E-4</v>
      </c>
      <c r="R186" s="134">
        <f>Q186*H186</f>
        <v>1.6834000000000002E-2</v>
      </c>
      <c r="S186" s="134">
        <v>0</v>
      </c>
      <c r="T186" s="135">
        <f>S186*H186</f>
        <v>0</v>
      </c>
      <c r="AR186" s="136" t="s">
        <v>266</v>
      </c>
      <c r="AT186" s="136" t="s">
        <v>223</v>
      </c>
      <c r="AU186" s="136" t="s">
        <v>85</v>
      </c>
      <c r="AY186" s="13" t="s">
        <v>222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3" t="s">
        <v>85</v>
      </c>
      <c r="BK186" s="137">
        <f>ROUND(I186*H186,2)</f>
        <v>0</v>
      </c>
      <c r="BL186" s="13" t="s">
        <v>266</v>
      </c>
      <c r="BM186" s="136" t="s">
        <v>918</v>
      </c>
    </row>
    <row r="187" spans="2:65" s="1" customFormat="1" ht="19.5" x14ac:dyDescent="0.2">
      <c r="B187" s="28"/>
      <c r="D187" s="138" t="s">
        <v>229</v>
      </c>
      <c r="F187" s="139" t="s">
        <v>442</v>
      </c>
      <c r="I187" s="140"/>
      <c r="L187" s="28"/>
      <c r="M187" s="141"/>
      <c r="T187" s="52"/>
      <c r="AT187" s="13" t="s">
        <v>229</v>
      </c>
      <c r="AU187" s="13" t="s">
        <v>85</v>
      </c>
    </row>
    <row r="188" spans="2:65" s="1" customFormat="1" x14ac:dyDescent="0.2">
      <c r="B188" s="28"/>
      <c r="D188" s="142" t="s">
        <v>231</v>
      </c>
      <c r="F188" s="143" t="s">
        <v>534</v>
      </c>
      <c r="I188" s="140"/>
      <c r="L188" s="28"/>
      <c r="M188" s="141"/>
      <c r="T188" s="52"/>
      <c r="AT188" s="13" t="s">
        <v>231</v>
      </c>
      <c r="AU188" s="13" t="s">
        <v>85</v>
      </c>
    </row>
    <row r="189" spans="2:65" s="1" customFormat="1" ht="33" customHeight="1" x14ac:dyDescent="0.2">
      <c r="B189" s="123"/>
      <c r="C189" s="124" t="s">
        <v>352</v>
      </c>
      <c r="D189" s="124" t="s">
        <v>223</v>
      </c>
      <c r="E189" s="125" t="s">
        <v>445</v>
      </c>
      <c r="F189" s="126" t="s">
        <v>446</v>
      </c>
      <c r="G189" s="127" t="s">
        <v>226</v>
      </c>
      <c r="H189" s="128">
        <v>84.17</v>
      </c>
      <c r="I189" s="129"/>
      <c r="J189" s="130">
        <f>ROUND(I189*H189,2)</f>
        <v>0</v>
      </c>
      <c r="K189" s="131"/>
      <c r="L189" s="28"/>
      <c r="M189" s="132" t="s">
        <v>1</v>
      </c>
      <c r="N189" s="133" t="s">
        <v>42</v>
      </c>
      <c r="P189" s="134">
        <f>O189*H189</f>
        <v>0</v>
      </c>
      <c r="Q189" s="134">
        <v>2.5999999999999998E-4</v>
      </c>
      <c r="R189" s="134">
        <f>Q189*H189</f>
        <v>2.1884199999999999E-2</v>
      </c>
      <c r="S189" s="134">
        <v>0</v>
      </c>
      <c r="T189" s="135">
        <f>S189*H189</f>
        <v>0</v>
      </c>
      <c r="AR189" s="136" t="s">
        <v>266</v>
      </c>
      <c r="AT189" s="136" t="s">
        <v>223</v>
      </c>
      <c r="AU189" s="136" t="s">
        <v>85</v>
      </c>
      <c r="AY189" s="13" t="s">
        <v>222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3" t="s">
        <v>85</v>
      </c>
      <c r="BK189" s="137">
        <f>ROUND(I189*H189,2)</f>
        <v>0</v>
      </c>
      <c r="BL189" s="13" t="s">
        <v>266</v>
      </c>
      <c r="BM189" s="136" t="s">
        <v>919</v>
      </c>
    </row>
    <row r="190" spans="2:65" s="1" customFormat="1" ht="29.25" x14ac:dyDescent="0.2">
      <c r="B190" s="28"/>
      <c r="D190" s="138" t="s">
        <v>229</v>
      </c>
      <c r="F190" s="139" t="s">
        <v>448</v>
      </c>
      <c r="I190" s="140"/>
      <c r="L190" s="28"/>
      <c r="M190" s="141"/>
      <c r="T190" s="52"/>
      <c r="AT190" s="13" t="s">
        <v>229</v>
      </c>
      <c r="AU190" s="13" t="s">
        <v>85</v>
      </c>
    </row>
    <row r="191" spans="2:65" s="1" customFormat="1" x14ac:dyDescent="0.2">
      <c r="B191" s="28"/>
      <c r="D191" s="142" t="s">
        <v>231</v>
      </c>
      <c r="F191" s="143" t="s">
        <v>536</v>
      </c>
      <c r="I191" s="140"/>
      <c r="L191" s="28"/>
      <c r="M191" s="163"/>
      <c r="N191" s="164"/>
      <c r="O191" s="164"/>
      <c r="P191" s="164"/>
      <c r="Q191" s="164"/>
      <c r="R191" s="164"/>
      <c r="S191" s="164"/>
      <c r="T191" s="165"/>
      <c r="AT191" s="13" t="s">
        <v>231</v>
      </c>
      <c r="AU191" s="13" t="s">
        <v>85</v>
      </c>
    </row>
    <row r="192" spans="2:65" s="1" customFormat="1" ht="6.95" customHeight="1" x14ac:dyDescent="0.2">
      <c r="B192" s="40"/>
      <c r="C192" s="41"/>
      <c r="D192" s="41"/>
      <c r="E192" s="41"/>
      <c r="F192" s="41"/>
      <c r="G192" s="41"/>
      <c r="H192" s="41"/>
      <c r="I192" s="41"/>
      <c r="J192" s="41"/>
      <c r="K192" s="41"/>
      <c r="L192" s="28"/>
    </row>
  </sheetData>
  <autoFilter ref="C119:K191" xr:uid="{00000000-0009-0000-0000-00001A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1A00-000000000000}"/>
    <hyperlink ref="F128" r:id="rId2" xr:uid="{00000000-0004-0000-1A00-000001000000}"/>
    <hyperlink ref="F131" r:id="rId3" xr:uid="{00000000-0004-0000-1A00-000002000000}"/>
    <hyperlink ref="F134" r:id="rId4" xr:uid="{00000000-0004-0000-1A00-000003000000}"/>
    <hyperlink ref="F138" r:id="rId5" xr:uid="{00000000-0004-0000-1A00-000004000000}"/>
    <hyperlink ref="F142" r:id="rId6" xr:uid="{00000000-0004-0000-1A00-000005000000}"/>
    <hyperlink ref="F145" r:id="rId7" xr:uid="{00000000-0004-0000-1A00-000006000000}"/>
    <hyperlink ref="F148" r:id="rId8" xr:uid="{00000000-0004-0000-1A00-000007000000}"/>
    <hyperlink ref="F151" r:id="rId9" xr:uid="{00000000-0004-0000-1A00-000008000000}"/>
    <hyperlink ref="F154" r:id="rId10" xr:uid="{00000000-0004-0000-1A00-000009000000}"/>
    <hyperlink ref="F160" r:id="rId11" xr:uid="{00000000-0004-0000-1A00-00000A000000}"/>
    <hyperlink ref="F163" r:id="rId12" xr:uid="{00000000-0004-0000-1A00-00000B000000}"/>
    <hyperlink ref="F166" r:id="rId13" xr:uid="{00000000-0004-0000-1A00-00000C000000}"/>
    <hyperlink ref="F172" r:id="rId14" xr:uid="{00000000-0004-0000-1A00-00000D000000}"/>
    <hyperlink ref="F176" r:id="rId15" xr:uid="{00000000-0004-0000-1A00-00000E000000}"/>
    <hyperlink ref="F179" r:id="rId16" xr:uid="{00000000-0004-0000-1A00-00000F000000}"/>
    <hyperlink ref="F182" r:id="rId17" xr:uid="{00000000-0004-0000-1A00-000010000000}"/>
    <hyperlink ref="F188" r:id="rId18" xr:uid="{00000000-0004-0000-1A00-000011000000}"/>
    <hyperlink ref="F191" r:id="rId19" xr:uid="{00000000-0004-0000-1A00-00001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BM257"/>
  <sheetViews>
    <sheetView showGridLines="0" topLeftCell="A226" workbookViewId="0">
      <selection activeCell="H255" sqref="H255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165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1098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ROUND(J124,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ROUND((SUM(BE124:BE256)),  2)</f>
        <v>0</v>
      </c>
      <c r="I33" s="88">
        <v>0.21</v>
      </c>
      <c r="J33" s="87">
        <f>ROUND(((SUM(BE124:BE256))*I33),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ROUND((SUM(BF124:BF256)),  2)</f>
        <v>0</v>
      </c>
      <c r="I34" s="88">
        <v>0.12</v>
      </c>
      <c r="J34" s="87">
        <f>ROUND(((SUM(BF124:BF256))*I34),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ROUND((SUM(BG124:BG256)),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ROUND((SUM(BH124:BH256)),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ROUND((SUM(BI124:BI256)),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314 - Místnost č.314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J124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J125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J129</f>
        <v>0</v>
      </c>
      <c r="L98" s="100"/>
    </row>
    <row r="99" spans="2:12" s="8" customFormat="1" ht="24.95" customHeight="1" x14ac:dyDescent="0.2">
      <c r="B99" s="100"/>
      <c r="D99" s="101" t="s">
        <v>451</v>
      </c>
      <c r="E99" s="102"/>
      <c r="F99" s="102"/>
      <c r="G99" s="102"/>
      <c r="H99" s="102"/>
      <c r="I99" s="102"/>
      <c r="J99" s="103">
        <f>J143</f>
        <v>0</v>
      </c>
      <c r="L99" s="100"/>
    </row>
    <row r="100" spans="2:12" s="8" customFormat="1" ht="24.95" customHeight="1" x14ac:dyDescent="0.2">
      <c r="B100" s="100"/>
      <c r="D100" s="101" t="s">
        <v>452</v>
      </c>
      <c r="E100" s="102"/>
      <c r="F100" s="102"/>
      <c r="G100" s="102"/>
      <c r="H100" s="102"/>
      <c r="I100" s="102"/>
      <c r="J100" s="103">
        <f>J153</f>
        <v>0</v>
      </c>
      <c r="L100" s="100"/>
    </row>
    <row r="101" spans="2:12" s="8" customFormat="1" ht="24.95" customHeight="1" x14ac:dyDescent="0.2">
      <c r="B101" s="100"/>
      <c r="D101" s="101" t="s">
        <v>203</v>
      </c>
      <c r="E101" s="102"/>
      <c r="F101" s="102"/>
      <c r="G101" s="102"/>
      <c r="H101" s="102"/>
      <c r="I101" s="102"/>
      <c r="J101" s="103">
        <f>J163</f>
        <v>0</v>
      </c>
      <c r="L101" s="100"/>
    </row>
    <row r="102" spans="2:12" s="8" customFormat="1" ht="24.95" customHeight="1" x14ac:dyDescent="0.2">
      <c r="B102" s="100"/>
      <c r="D102" s="101" t="s">
        <v>204</v>
      </c>
      <c r="E102" s="102"/>
      <c r="F102" s="102"/>
      <c r="G102" s="102"/>
      <c r="H102" s="102"/>
      <c r="I102" s="102"/>
      <c r="J102" s="103">
        <f>J187</f>
        <v>0</v>
      </c>
      <c r="L102" s="100"/>
    </row>
    <row r="103" spans="2:12" s="8" customFormat="1" ht="24.95" customHeight="1" x14ac:dyDescent="0.2">
      <c r="B103" s="100"/>
      <c r="D103" s="101" t="s">
        <v>205</v>
      </c>
      <c r="E103" s="102"/>
      <c r="F103" s="102"/>
      <c r="G103" s="102"/>
      <c r="H103" s="102"/>
      <c r="I103" s="102"/>
      <c r="J103" s="103">
        <f>J227</f>
        <v>0</v>
      </c>
      <c r="L103" s="100"/>
    </row>
    <row r="104" spans="2:12" s="8" customFormat="1" ht="24.95" customHeight="1" x14ac:dyDescent="0.2">
      <c r="B104" s="100"/>
      <c r="D104" s="101" t="s">
        <v>206</v>
      </c>
      <c r="E104" s="102"/>
      <c r="F104" s="102"/>
      <c r="G104" s="102"/>
      <c r="H104" s="102"/>
      <c r="I104" s="102"/>
      <c r="J104" s="103">
        <f>J238</f>
        <v>0</v>
      </c>
      <c r="L104" s="100"/>
    </row>
    <row r="105" spans="2:12" s="1" customFormat="1" ht="21.75" customHeight="1" x14ac:dyDescent="0.2">
      <c r="B105" s="28"/>
      <c r="L105" s="28"/>
    </row>
    <row r="106" spans="2:12" s="1" customFormat="1" ht="6.95" customHeight="1" x14ac:dyDescent="0.2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8"/>
    </row>
    <row r="110" spans="2:12" s="1" customFormat="1" ht="6.95" customHeight="1" x14ac:dyDescent="0.2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8"/>
    </row>
    <row r="111" spans="2:12" s="1" customFormat="1" ht="24.95" customHeight="1" x14ac:dyDescent="0.2">
      <c r="B111" s="28"/>
      <c r="C111" s="17" t="s">
        <v>207</v>
      </c>
      <c r="L111" s="28"/>
    </row>
    <row r="112" spans="2:12" s="1" customFormat="1" ht="6.95" customHeight="1" x14ac:dyDescent="0.2">
      <c r="B112" s="28"/>
      <c r="L112" s="28"/>
    </row>
    <row r="113" spans="2:65" s="1" customFormat="1" ht="12" customHeight="1" x14ac:dyDescent="0.2">
      <c r="B113" s="28"/>
      <c r="C113" s="23" t="s">
        <v>16</v>
      </c>
      <c r="L113" s="28"/>
    </row>
    <row r="114" spans="2:65" s="1" customFormat="1" ht="26.25" customHeight="1" x14ac:dyDescent="0.2">
      <c r="B114" s="28"/>
      <c r="E114" s="206" t="str">
        <f>E7</f>
        <v>NÁŠLAPNÉ VRSTVY, AKUST. PODHLEDY, VÝMALBA A VÝMĚNA ZASKLENÍ MŠ A ZŠ.17.LISTOPADU</v>
      </c>
      <c r="F114" s="207"/>
      <c r="G114" s="207"/>
      <c r="H114" s="207"/>
      <c r="L114" s="28"/>
    </row>
    <row r="115" spans="2:65" s="1" customFormat="1" ht="12" customHeight="1" x14ac:dyDescent="0.2">
      <c r="B115" s="28"/>
      <c r="C115" s="23" t="s">
        <v>194</v>
      </c>
      <c r="L115" s="28"/>
    </row>
    <row r="116" spans="2:65" s="1" customFormat="1" ht="16.5" customHeight="1" x14ac:dyDescent="0.2">
      <c r="B116" s="28"/>
      <c r="E116" s="170" t="str">
        <f>E9</f>
        <v>314 - Místnost č.314</v>
      </c>
      <c r="F116" s="205"/>
      <c r="G116" s="205"/>
      <c r="H116" s="205"/>
      <c r="L116" s="28"/>
    </row>
    <row r="117" spans="2:65" s="1" customFormat="1" ht="6.95" customHeight="1" x14ac:dyDescent="0.2">
      <c r="B117" s="28"/>
      <c r="L117" s="28"/>
    </row>
    <row r="118" spans="2:65" s="1" customFormat="1" ht="12" customHeight="1" x14ac:dyDescent="0.2">
      <c r="B118" s="28"/>
      <c r="C118" s="23" t="s">
        <v>20</v>
      </c>
      <c r="F118" s="21" t="str">
        <f>F12</f>
        <v xml:space="preserve"> </v>
      </c>
      <c r="I118" s="23" t="s">
        <v>22</v>
      </c>
      <c r="J118" s="48" t="str">
        <f>IF(J12="","",J12)</f>
        <v>4. 4. 2025</v>
      </c>
      <c r="L118" s="28"/>
    </row>
    <row r="119" spans="2:65" s="1" customFormat="1" ht="6.95" customHeight="1" x14ac:dyDescent="0.2">
      <c r="B119" s="28"/>
      <c r="L119" s="28"/>
    </row>
    <row r="120" spans="2:65" s="1" customFormat="1" ht="15.2" customHeight="1" x14ac:dyDescent="0.2">
      <c r="B120" s="28"/>
      <c r="C120" s="23" t="s">
        <v>24</v>
      </c>
      <c r="F120" s="21" t="str">
        <f>E15</f>
        <v>Město Kopřivnice</v>
      </c>
      <c r="I120" s="23" t="s">
        <v>30</v>
      </c>
      <c r="J120" s="26" t="str">
        <f>E21</f>
        <v>Ing. Jan Stuchlík</v>
      </c>
      <c r="L120" s="28"/>
    </row>
    <row r="121" spans="2:65" s="1" customFormat="1" ht="15.2" customHeight="1" x14ac:dyDescent="0.2">
      <c r="B121" s="28"/>
      <c r="C121" s="23" t="s">
        <v>28</v>
      </c>
      <c r="F121" s="21" t="str">
        <f>IF(E18="","",E18)</f>
        <v>Vyplň údaj</v>
      </c>
      <c r="I121" s="23" t="s">
        <v>33</v>
      </c>
      <c r="J121" s="26" t="str">
        <f>E24</f>
        <v>Ladislav Pekárek</v>
      </c>
      <c r="L121" s="28"/>
    </row>
    <row r="122" spans="2:65" s="1" customFormat="1" ht="10.35" customHeight="1" x14ac:dyDescent="0.2">
      <c r="B122" s="28"/>
      <c r="L122" s="28"/>
    </row>
    <row r="123" spans="2:65" s="9" customFormat="1" ht="29.25" customHeight="1" x14ac:dyDescent="0.2">
      <c r="B123" s="104"/>
      <c r="C123" s="105" t="s">
        <v>208</v>
      </c>
      <c r="D123" s="106" t="s">
        <v>62</v>
      </c>
      <c r="E123" s="106" t="s">
        <v>58</v>
      </c>
      <c r="F123" s="106" t="s">
        <v>59</v>
      </c>
      <c r="G123" s="106" t="s">
        <v>209</v>
      </c>
      <c r="H123" s="106" t="s">
        <v>210</v>
      </c>
      <c r="I123" s="106" t="s">
        <v>211</v>
      </c>
      <c r="J123" s="107" t="s">
        <v>198</v>
      </c>
      <c r="K123" s="108" t="s">
        <v>212</v>
      </c>
      <c r="L123" s="104"/>
      <c r="M123" s="55" t="s">
        <v>1</v>
      </c>
      <c r="N123" s="56" t="s">
        <v>41</v>
      </c>
      <c r="O123" s="56" t="s">
        <v>213</v>
      </c>
      <c r="P123" s="56" t="s">
        <v>214</v>
      </c>
      <c r="Q123" s="56" t="s">
        <v>215</v>
      </c>
      <c r="R123" s="56" t="s">
        <v>216</v>
      </c>
      <c r="S123" s="56" t="s">
        <v>217</v>
      </c>
      <c r="T123" s="57" t="s">
        <v>218</v>
      </c>
    </row>
    <row r="124" spans="2:65" s="1" customFormat="1" ht="22.9" customHeight="1" x14ac:dyDescent="0.25">
      <c r="B124" s="28"/>
      <c r="C124" s="60" t="s">
        <v>219</v>
      </c>
      <c r="J124" s="109">
        <f>BK124</f>
        <v>0</v>
      </c>
      <c r="L124" s="28"/>
      <c r="M124" s="58"/>
      <c r="N124" s="49"/>
      <c r="O124" s="49"/>
      <c r="P124" s="110">
        <f>P125+P129+P143+P153+P163+P187+P227+P238</f>
        <v>0</v>
      </c>
      <c r="Q124" s="49"/>
      <c r="R124" s="110">
        <f>R125+R129+R143+R153+R163+R187+R227+R238</f>
        <v>2.7718181199999998</v>
      </c>
      <c r="S124" s="49"/>
      <c r="T124" s="111">
        <f>T125+T129+T143+T153+T163+T187+T227+T238</f>
        <v>0.33796310000000007</v>
      </c>
      <c r="AT124" s="13" t="s">
        <v>76</v>
      </c>
      <c r="AU124" s="13" t="s">
        <v>200</v>
      </c>
      <c r="BK124" s="112">
        <f>BK125+BK129+BK143+BK153+BK163+BK187+BK227+BK238</f>
        <v>0</v>
      </c>
    </row>
    <row r="125" spans="2:65" s="10" customFormat="1" ht="25.9" customHeight="1" x14ac:dyDescent="0.2">
      <c r="B125" s="113"/>
      <c r="D125" s="114" t="s">
        <v>76</v>
      </c>
      <c r="E125" s="115" t="s">
        <v>220</v>
      </c>
      <c r="F125" s="115" t="s">
        <v>221</v>
      </c>
      <c r="I125" s="116"/>
      <c r="J125" s="117">
        <f>BK125</f>
        <v>0</v>
      </c>
      <c r="L125" s="113"/>
      <c r="M125" s="118"/>
      <c r="P125" s="119">
        <f>SUM(P126:P128)</f>
        <v>0</v>
      </c>
      <c r="R125" s="119">
        <f>SUM(R126:R128)</f>
        <v>3.5648000000000003E-3</v>
      </c>
      <c r="T125" s="120">
        <f>SUM(T126:T128)</f>
        <v>0</v>
      </c>
      <c r="AR125" s="114" t="s">
        <v>85</v>
      </c>
      <c r="AT125" s="121" t="s">
        <v>76</v>
      </c>
      <c r="AU125" s="121" t="s">
        <v>77</v>
      </c>
      <c r="AY125" s="114" t="s">
        <v>222</v>
      </c>
      <c r="BK125" s="122">
        <f>SUM(BK126:BK128)</f>
        <v>0</v>
      </c>
    </row>
    <row r="126" spans="2:65" s="1" customFormat="1" ht="24.2" customHeight="1" x14ac:dyDescent="0.2">
      <c r="B126" s="123"/>
      <c r="C126" s="124" t="s">
        <v>85</v>
      </c>
      <c r="D126" s="124" t="s">
        <v>223</v>
      </c>
      <c r="E126" s="125" t="s">
        <v>224</v>
      </c>
      <c r="F126" s="126" t="s">
        <v>225</v>
      </c>
      <c r="G126" s="127" t="s">
        <v>226</v>
      </c>
      <c r="H126" s="128">
        <v>89.12</v>
      </c>
      <c r="I126" s="129"/>
      <c r="J126" s="130">
        <f>ROUND(I126*H126,2)</f>
        <v>0</v>
      </c>
      <c r="K126" s="131"/>
      <c r="L126" s="28"/>
      <c r="M126" s="132" t="s">
        <v>1</v>
      </c>
      <c r="N126" s="133" t="s">
        <v>42</v>
      </c>
      <c r="P126" s="134">
        <f>O126*H126</f>
        <v>0</v>
      </c>
      <c r="Q126" s="134">
        <v>4.0000000000000003E-5</v>
      </c>
      <c r="R126" s="134">
        <f>Q126*H126</f>
        <v>3.5648000000000003E-3</v>
      </c>
      <c r="S126" s="134">
        <v>0</v>
      </c>
      <c r="T126" s="135">
        <f>S126*H126</f>
        <v>0</v>
      </c>
      <c r="AR126" s="136" t="s">
        <v>227</v>
      </c>
      <c r="AT126" s="136" t="s">
        <v>223</v>
      </c>
      <c r="AU126" s="136" t="s">
        <v>85</v>
      </c>
      <c r="AY126" s="13" t="s">
        <v>222</v>
      </c>
      <c r="BE126" s="137">
        <f>IF(N126="základní",J126,0)</f>
        <v>0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3" t="s">
        <v>85</v>
      </c>
      <c r="BK126" s="137">
        <f>ROUND(I126*H126,2)</f>
        <v>0</v>
      </c>
      <c r="BL126" s="13" t="s">
        <v>227</v>
      </c>
      <c r="BM126" s="136" t="s">
        <v>1099</v>
      </c>
    </row>
    <row r="127" spans="2:65" s="1" customFormat="1" ht="19.5" x14ac:dyDescent="0.2">
      <c r="B127" s="28"/>
      <c r="D127" s="138" t="s">
        <v>229</v>
      </c>
      <c r="F127" s="139" t="s">
        <v>230</v>
      </c>
      <c r="I127" s="140"/>
      <c r="L127" s="28"/>
      <c r="M127" s="141"/>
      <c r="T127" s="52"/>
      <c r="AT127" s="13" t="s">
        <v>229</v>
      </c>
      <c r="AU127" s="13" t="s">
        <v>85</v>
      </c>
    </row>
    <row r="128" spans="2:65" s="1" customFormat="1" x14ac:dyDescent="0.2">
      <c r="B128" s="28"/>
      <c r="D128" s="142" t="s">
        <v>231</v>
      </c>
      <c r="F128" s="143" t="s">
        <v>232</v>
      </c>
      <c r="I128" s="140"/>
      <c r="L128" s="28"/>
      <c r="M128" s="141"/>
      <c r="T128" s="52"/>
      <c r="AT128" s="13" t="s">
        <v>231</v>
      </c>
      <c r="AU128" s="13" t="s">
        <v>85</v>
      </c>
    </row>
    <row r="129" spans="2:65" s="10" customFormat="1" ht="25.9" customHeight="1" x14ac:dyDescent="0.2">
      <c r="B129" s="113"/>
      <c r="D129" s="114" t="s">
        <v>76</v>
      </c>
      <c r="E129" s="115" t="s">
        <v>233</v>
      </c>
      <c r="F129" s="115" t="s">
        <v>234</v>
      </c>
      <c r="I129" s="116"/>
      <c r="J129" s="117">
        <f>BK129</f>
        <v>0</v>
      </c>
      <c r="L129" s="113"/>
      <c r="M129" s="118"/>
      <c r="P129" s="119">
        <f>SUM(P130:P142)</f>
        <v>0</v>
      </c>
      <c r="R129" s="119">
        <f>SUM(R130:R142)</f>
        <v>0</v>
      </c>
      <c r="T129" s="120">
        <f>SUM(T130:T142)</f>
        <v>0</v>
      </c>
      <c r="AR129" s="114" t="s">
        <v>85</v>
      </c>
      <c r="AT129" s="121" t="s">
        <v>76</v>
      </c>
      <c r="AU129" s="121" t="s">
        <v>77</v>
      </c>
      <c r="AY129" s="114" t="s">
        <v>222</v>
      </c>
      <c r="BK129" s="122">
        <f>SUM(BK130:BK142)</f>
        <v>0</v>
      </c>
    </row>
    <row r="130" spans="2:65" s="1" customFormat="1" ht="24.2" customHeight="1" x14ac:dyDescent="0.2">
      <c r="B130" s="123"/>
      <c r="C130" s="124" t="s">
        <v>87</v>
      </c>
      <c r="D130" s="124" t="s">
        <v>223</v>
      </c>
      <c r="E130" s="125" t="s">
        <v>235</v>
      </c>
      <c r="F130" s="126" t="s">
        <v>236</v>
      </c>
      <c r="G130" s="127" t="s">
        <v>237</v>
      </c>
      <c r="H130" s="128">
        <v>0.33800000000000002</v>
      </c>
      <c r="I130" s="129"/>
      <c r="J130" s="130">
        <f>ROUND(I130*H130,2)</f>
        <v>0</v>
      </c>
      <c r="K130" s="131"/>
      <c r="L130" s="28"/>
      <c r="M130" s="132" t="s">
        <v>1</v>
      </c>
      <c r="N130" s="133" t="s">
        <v>42</v>
      </c>
      <c r="P130" s="134">
        <f>O130*H130</f>
        <v>0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227</v>
      </c>
      <c r="AT130" s="136" t="s">
        <v>223</v>
      </c>
      <c r="AU130" s="136" t="s">
        <v>85</v>
      </c>
      <c r="AY130" s="13" t="s">
        <v>222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85</v>
      </c>
      <c r="BK130" s="137">
        <f>ROUND(I130*H130,2)</f>
        <v>0</v>
      </c>
      <c r="BL130" s="13" t="s">
        <v>227</v>
      </c>
      <c r="BM130" s="136" t="s">
        <v>922</v>
      </c>
    </row>
    <row r="131" spans="2:65" s="1" customFormat="1" ht="19.5" x14ac:dyDescent="0.2">
      <c r="B131" s="28"/>
      <c r="D131" s="138" t="s">
        <v>229</v>
      </c>
      <c r="F131" s="139" t="s">
        <v>239</v>
      </c>
      <c r="I131" s="140"/>
      <c r="L131" s="28"/>
      <c r="M131" s="141"/>
      <c r="T131" s="52"/>
      <c r="AT131" s="13" t="s">
        <v>229</v>
      </c>
      <c r="AU131" s="13" t="s">
        <v>85</v>
      </c>
    </row>
    <row r="132" spans="2:65" s="1" customFormat="1" x14ac:dyDescent="0.2">
      <c r="B132" s="28"/>
      <c r="D132" s="142" t="s">
        <v>231</v>
      </c>
      <c r="F132" s="143" t="s">
        <v>460</v>
      </c>
      <c r="I132" s="140"/>
      <c r="L132" s="28"/>
      <c r="M132" s="141"/>
      <c r="T132" s="52"/>
      <c r="AT132" s="13" t="s">
        <v>231</v>
      </c>
      <c r="AU132" s="13" t="s">
        <v>85</v>
      </c>
    </row>
    <row r="133" spans="2:65" s="1" customFormat="1" ht="24.2" customHeight="1" x14ac:dyDescent="0.2">
      <c r="B133" s="123"/>
      <c r="C133" s="124" t="s">
        <v>241</v>
      </c>
      <c r="D133" s="124" t="s">
        <v>223</v>
      </c>
      <c r="E133" s="125" t="s">
        <v>242</v>
      </c>
      <c r="F133" s="126" t="s">
        <v>243</v>
      </c>
      <c r="G133" s="127" t="s">
        <v>237</v>
      </c>
      <c r="H133" s="128">
        <v>0.33800000000000002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923</v>
      </c>
    </row>
    <row r="134" spans="2:65" s="1" customFormat="1" ht="19.5" x14ac:dyDescent="0.2">
      <c r="B134" s="28"/>
      <c r="D134" s="138" t="s">
        <v>229</v>
      </c>
      <c r="F134" s="139" t="s">
        <v>245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462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" customFormat="1" ht="24.2" customHeight="1" x14ac:dyDescent="0.2">
      <c r="B136" s="123"/>
      <c r="C136" s="124" t="s">
        <v>227</v>
      </c>
      <c r="D136" s="124" t="s">
        <v>223</v>
      </c>
      <c r="E136" s="125" t="s">
        <v>247</v>
      </c>
      <c r="F136" s="126" t="s">
        <v>248</v>
      </c>
      <c r="G136" s="127" t="s">
        <v>237</v>
      </c>
      <c r="H136" s="128">
        <v>4.7320000000000002</v>
      </c>
      <c r="I136" s="129"/>
      <c r="J136" s="130">
        <f>ROUND(I136*H136,2)</f>
        <v>0</v>
      </c>
      <c r="K136" s="131"/>
      <c r="L136" s="28"/>
      <c r="M136" s="132" t="s">
        <v>1</v>
      </c>
      <c r="N136" s="133" t="s">
        <v>42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227</v>
      </c>
      <c r="AT136" s="136" t="s">
        <v>223</v>
      </c>
      <c r="AU136" s="136" t="s">
        <v>85</v>
      </c>
      <c r="AY136" s="13" t="s">
        <v>222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85</v>
      </c>
      <c r="BK136" s="137">
        <f>ROUND(I136*H136,2)</f>
        <v>0</v>
      </c>
      <c r="BL136" s="13" t="s">
        <v>227</v>
      </c>
      <c r="BM136" s="136" t="s">
        <v>924</v>
      </c>
    </row>
    <row r="137" spans="2:65" s="1" customFormat="1" ht="29.25" x14ac:dyDescent="0.2">
      <c r="B137" s="28"/>
      <c r="D137" s="138" t="s">
        <v>229</v>
      </c>
      <c r="F137" s="139" t="s">
        <v>250</v>
      </c>
      <c r="I137" s="140"/>
      <c r="L137" s="28"/>
      <c r="M137" s="141"/>
      <c r="T137" s="52"/>
      <c r="AT137" s="13" t="s">
        <v>229</v>
      </c>
      <c r="AU137" s="13" t="s">
        <v>85</v>
      </c>
    </row>
    <row r="138" spans="2:65" s="1" customFormat="1" x14ac:dyDescent="0.2">
      <c r="B138" s="28"/>
      <c r="D138" s="142" t="s">
        <v>231</v>
      </c>
      <c r="F138" s="143" t="s">
        <v>464</v>
      </c>
      <c r="I138" s="140"/>
      <c r="L138" s="28"/>
      <c r="M138" s="141"/>
      <c r="T138" s="52"/>
      <c r="AT138" s="13" t="s">
        <v>231</v>
      </c>
      <c r="AU138" s="13" t="s">
        <v>85</v>
      </c>
    </row>
    <row r="139" spans="2:65" s="11" customFormat="1" x14ac:dyDescent="0.2">
      <c r="B139" s="144"/>
      <c r="D139" s="138" t="s">
        <v>252</v>
      </c>
      <c r="F139" s="145" t="s">
        <v>925</v>
      </c>
      <c r="H139" s="146">
        <v>4.7320000000000002</v>
      </c>
      <c r="I139" s="147"/>
      <c r="L139" s="144"/>
      <c r="M139" s="148"/>
      <c r="T139" s="149"/>
      <c r="AT139" s="150" t="s">
        <v>252</v>
      </c>
      <c r="AU139" s="150" t="s">
        <v>85</v>
      </c>
      <c r="AV139" s="11" t="s">
        <v>87</v>
      </c>
      <c r="AW139" s="11" t="s">
        <v>3</v>
      </c>
      <c r="AX139" s="11" t="s">
        <v>85</v>
      </c>
      <c r="AY139" s="150" t="s">
        <v>222</v>
      </c>
    </row>
    <row r="140" spans="2:65" s="1" customFormat="1" ht="37.9" customHeight="1" x14ac:dyDescent="0.2">
      <c r="B140" s="123"/>
      <c r="C140" s="124" t="s">
        <v>254</v>
      </c>
      <c r="D140" s="124" t="s">
        <v>223</v>
      </c>
      <c r="E140" s="125" t="s">
        <v>255</v>
      </c>
      <c r="F140" s="126" t="s">
        <v>256</v>
      </c>
      <c r="G140" s="127" t="s">
        <v>237</v>
      </c>
      <c r="H140" s="128">
        <v>0.33800000000000002</v>
      </c>
      <c r="I140" s="129"/>
      <c r="J140" s="130">
        <f>ROUND(I140*H140,2)</f>
        <v>0</v>
      </c>
      <c r="K140" s="131"/>
      <c r="L140" s="28"/>
      <c r="M140" s="132" t="s">
        <v>1</v>
      </c>
      <c r="N140" s="133" t="s">
        <v>42</v>
      </c>
      <c r="P140" s="134">
        <f>O140*H140</f>
        <v>0</v>
      </c>
      <c r="Q140" s="134">
        <v>0</v>
      </c>
      <c r="R140" s="134">
        <f>Q140*H140</f>
        <v>0</v>
      </c>
      <c r="S140" s="134">
        <v>0</v>
      </c>
      <c r="T140" s="135">
        <f>S140*H140</f>
        <v>0</v>
      </c>
      <c r="AR140" s="136" t="s">
        <v>227</v>
      </c>
      <c r="AT140" s="136" t="s">
        <v>223</v>
      </c>
      <c r="AU140" s="136" t="s">
        <v>85</v>
      </c>
      <c r="AY140" s="13" t="s">
        <v>222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13" t="s">
        <v>85</v>
      </c>
      <c r="BK140" s="137">
        <f>ROUND(I140*H140,2)</f>
        <v>0</v>
      </c>
      <c r="BL140" s="13" t="s">
        <v>227</v>
      </c>
      <c r="BM140" s="136" t="s">
        <v>926</v>
      </c>
    </row>
    <row r="141" spans="2:65" s="1" customFormat="1" ht="29.25" x14ac:dyDescent="0.2">
      <c r="B141" s="28"/>
      <c r="D141" s="138" t="s">
        <v>229</v>
      </c>
      <c r="F141" s="139" t="s">
        <v>258</v>
      </c>
      <c r="I141" s="140"/>
      <c r="L141" s="28"/>
      <c r="M141" s="141"/>
      <c r="T141" s="52"/>
      <c r="AT141" s="13" t="s">
        <v>229</v>
      </c>
      <c r="AU141" s="13" t="s">
        <v>85</v>
      </c>
    </row>
    <row r="142" spans="2:65" s="1" customFormat="1" x14ac:dyDescent="0.2">
      <c r="B142" s="28"/>
      <c r="D142" s="142" t="s">
        <v>231</v>
      </c>
      <c r="F142" s="143" t="s">
        <v>467</v>
      </c>
      <c r="I142" s="140"/>
      <c r="L142" s="28"/>
      <c r="M142" s="141"/>
      <c r="T142" s="52"/>
      <c r="AT142" s="13" t="s">
        <v>231</v>
      </c>
      <c r="AU142" s="13" t="s">
        <v>85</v>
      </c>
    </row>
    <row r="143" spans="2:65" s="10" customFormat="1" ht="25.9" customHeight="1" x14ac:dyDescent="0.2">
      <c r="B143" s="113"/>
      <c r="D143" s="114" t="s">
        <v>76</v>
      </c>
      <c r="E143" s="115" t="s">
        <v>468</v>
      </c>
      <c r="F143" s="115" t="s">
        <v>469</v>
      </c>
      <c r="I143" s="116"/>
      <c r="J143" s="117">
        <f>BK143</f>
        <v>0</v>
      </c>
      <c r="L143" s="113"/>
      <c r="M143" s="118"/>
      <c r="P143" s="119">
        <f>SUM(P144:P152)</f>
        <v>0</v>
      </c>
      <c r="R143" s="119">
        <f>SUM(R144:R152)</f>
        <v>0.12852</v>
      </c>
      <c r="T143" s="120">
        <f>SUM(T144:T152)</f>
        <v>0</v>
      </c>
      <c r="AR143" s="114" t="s">
        <v>87</v>
      </c>
      <c r="AT143" s="121" t="s">
        <v>76</v>
      </c>
      <c r="AU143" s="121" t="s">
        <v>77</v>
      </c>
      <c r="AY143" s="114" t="s">
        <v>222</v>
      </c>
      <c r="BK143" s="122">
        <f>SUM(BK144:BK152)</f>
        <v>0</v>
      </c>
    </row>
    <row r="144" spans="2:65" s="1" customFormat="1" ht="24.2" customHeight="1" x14ac:dyDescent="0.2">
      <c r="B144" s="123"/>
      <c r="C144" s="124" t="s">
        <v>262</v>
      </c>
      <c r="D144" s="124" t="s">
        <v>223</v>
      </c>
      <c r="E144" s="125" t="s">
        <v>470</v>
      </c>
      <c r="F144" s="126" t="s">
        <v>471</v>
      </c>
      <c r="G144" s="127" t="s">
        <v>226</v>
      </c>
      <c r="H144" s="128">
        <v>102</v>
      </c>
      <c r="I144" s="129"/>
      <c r="J144" s="130">
        <f>ROUND(I144*H144,2)</f>
        <v>0</v>
      </c>
      <c r="K144" s="131"/>
      <c r="L144" s="28"/>
      <c r="M144" s="132" t="s">
        <v>1</v>
      </c>
      <c r="N144" s="133" t="s">
        <v>42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266</v>
      </c>
      <c r="AT144" s="136" t="s">
        <v>223</v>
      </c>
      <c r="AU144" s="136" t="s">
        <v>85</v>
      </c>
      <c r="AY144" s="13" t="s">
        <v>222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3" t="s">
        <v>85</v>
      </c>
      <c r="BK144" s="137">
        <f>ROUND(I144*H144,2)</f>
        <v>0</v>
      </c>
      <c r="BL144" s="13" t="s">
        <v>266</v>
      </c>
      <c r="BM144" s="136" t="s">
        <v>927</v>
      </c>
    </row>
    <row r="145" spans="2:65" s="1" customFormat="1" ht="29.25" x14ac:dyDescent="0.2">
      <c r="B145" s="28"/>
      <c r="D145" s="138" t="s">
        <v>229</v>
      </c>
      <c r="F145" s="139" t="s">
        <v>473</v>
      </c>
      <c r="I145" s="140"/>
      <c r="L145" s="28"/>
      <c r="M145" s="141"/>
      <c r="T145" s="52"/>
      <c r="AT145" s="13" t="s">
        <v>229</v>
      </c>
      <c r="AU145" s="13" t="s">
        <v>85</v>
      </c>
    </row>
    <row r="146" spans="2:65" s="1" customFormat="1" x14ac:dyDescent="0.2">
      <c r="B146" s="28"/>
      <c r="D146" s="142" t="s">
        <v>231</v>
      </c>
      <c r="F146" s="143" t="s">
        <v>474</v>
      </c>
      <c r="I146" s="140"/>
      <c r="L146" s="28"/>
      <c r="M146" s="141"/>
      <c r="T146" s="52"/>
      <c r="AT146" s="13" t="s">
        <v>231</v>
      </c>
      <c r="AU146" s="13" t="s">
        <v>85</v>
      </c>
    </row>
    <row r="147" spans="2:65" s="1" customFormat="1" ht="24.2" customHeight="1" x14ac:dyDescent="0.2">
      <c r="B147" s="123"/>
      <c r="C147" s="151" t="s">
        <v>270</v>
      </c>
      <c r="D147" s="151" t="s">
        <v>277</v>
      </c>
      <c r="E147" s="152" t="s">
        <v>475</v>
      </c>
      <c r="F147" s="153" t="s">
        <v>476</v>
      </c>
      <c r="G147" s="154" t="s">
        <v>226</v>
      </c>
      <c r="H147" s="155">
        <v>107.1</v>
      </c>
      <c r="I147" s="156"/>
      <c r="J147" s="157">
        <f>ROUND(I147*H147,2)</f>
        <v>0</v>
      </c>
      <c r="K147" s="158"/>
      <c r="L147" s="159"/>
      <c r="M147" s="160" t="s">
        <v>1</v>
      </c>
      <c r="N147" s="161" t="s">
        <v>42</v>
      </c>
      <c r="P147" s="134">
        <f>O147*H147</f>
        <v>0</v>
      </c>
      <c r="Q147" s="134">
        <v>1.1999999999999999E-3</v>
      </c>
      <c r="R147" s="134">
        <f>Q147*H147</f>
        <v>0.12852</v>
      </c>
      <c r="S147" s="134">
        <v>0</v>
      </c>
      <c r="T147" s="135">
        <f>S147*H147</f>
        <v>0</v>
      </c>
      <c r="AR147" s="136" t="s">
        <v>280</v>
      </c>
      <c r="AT147" s="136" t="s">
        <v>277</v>
      </c>
      <c r="AU147" s="136" t="s">
        <v>85</v>
      </c>
      <c r="AY147" s="13" t="s">
        <v>222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3" t="s">
        <v>85</v>
      </c>
      <c r="BK147" s="137">
        <f>ROUND(I147*H147,2)</f>
        <v>0</v>
      </c>
      <c r="BL147" s="13" t="s">
        <v>266</v>
      </c>
      <c r="BM147" s="136" t="s">
        <v>928</v>
      </c>
    </row>
    <row r="148" spans="2:65" s="1" customFormat="1" x14ac:dyDescent="0.2">
      <c r="B148" s="28"/>
      <c r="D148" s="138" t="s">
        <v>229</v>
      </c>
      <c r="F148" s="139" t="s">
        <v>476</v>
      </c>
      <c r="I148" s="140"/>
      <c r="L148" s="28"/>
      <c r="M148" s="141"/>
      <c r="T148" s="52"/>
      <c r="AT148" s="13" t="s">
        <v>229</v>
      </c>
      <c r="AU148" s="13" t="s">
        <v>85</v>
      </c>
    </row>
    <row r="149" spans="2:65" s="11" customFormat="1" x14ac:dyDescent="0.2">
      <c r="B149" s="144"/>
      <c r="D149" s="138" t="s">
        <v>252</v>
      </c>
      <c r="F149" s="145" t="s">
        <v>929</v>
      </c>
      <c r="H149" s="146">
        <v>107.1</v>
      </c>
      <c r="I149" s="147"/>
      <c r="L149" s="144"/>
      <c r="M149" s="148"/>
      <c r="T149" s="149"/>
      <c r="AT149" s="150" t="s">
        <v>252</v>
      </c>
      <c r="AU149" s="150" t="s">
        <v>85</v>
      </c>
      <c r="AV149" s="11" t="s">
        <v>87</v>
      </c>
      <c r="AW149" s="11" t="s">
        <v>3</v>
      </c>
      <c r="AX149" s="11" t="s">
        <v>85</v>
      </c>
      <c r="AY149" s="150" t="s">
        <v>222</v>
      </c>
    </row>
    <row r="150" spans="2:65" s="1" customFormat="1" ht="24.2" customHeight="1" x14ac:dyDescent="0.2">
      <c r="B150" s="123"/>
      <c r="C150" s="124" t="s">
        <v>276</v>
      </c>
      <c r="D150" s="124" t="s">
        <v>223</v>
      </c>
      <c r="E150" s="125" t="s">
        <v>479</v>
      </c>
      <c r="F150" s="126" t="s">
        <v>480</v>
      </c>
      <c r="G150" s="127" t="s">
        <v>313</v>
      </c>
      <c r="H150" s="162"/>
      <c r="I150" s="129"/>
      <c r="J150" s="130">
        <f>ROUND(I150*H150,2)</f>
        <v>0</v>
      </c>
      <c r="K150" s="131"/>
      <c r="L150" s="28"/>
      <c r="M150" s="132" t="s">
        <v>1</v>
      </c>
      <c r="N150" s="133" t="s">
        <v>42</v>
      </c>
      <c r="P150" s="134">
        <f>O150*H150</f>
        <v>0</v>
      </c>
      <c r="Q150" s="134">
        <v>0</v>
      </c>
      <c r="R150" s="134">
        <f>Q150*H150</f>
        <v>0</v>
      </c>
      <c r="S150" s="134">
        <v>0</v>
      </c>
      <c r="T150" s="135">
        <f>S150*H150</f>
        <v>0</v>
      </c>
      <c r="AR150" s="136" t="s">
        <v>266</v>
      </c>
      <c r="AT150" s="136" t="s">
        <v>223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930</v>
      </c>
    </row>
    <row r="151" spans="2:65" s="1" customFormat="1" ht="29.25" x14ac:dyDescent="0.2">
      <c r="B151" s="28"/>
      <c r="D151" s="138" t="s">
        <v>229</v>
      </c>
      <c r="F151" s="139" t="s">
        <v>482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" customFormat="1" x14ac:dyDescent="0.2">
      <c r="B152" s="28"/>
      <c r="D152" s="142" t="s">
        <v>231</v>
      </c>
      <c r="F152" s="143" t="s">
        <v>483</v>
      </c>
      <c r="I152" s="140"/>
      <c r="L152" s="28"/>
      <c r="M152" s="141"/>
      <c r="T152" s="52"/>
      <c r="AT152" s="13" t="s">
        <v>231</v>
      </c>
      <c r="AU152" s="13" t="s">
        <v>85</v>
      </c>
    </row>
    <row r="153" spans="2:65" s="10" customFormat="1" ht="25.9" customHeight="1" x14ac:dyDescent="0.2">
      <c r="B153" s="113"/>
      <c r="D153" s="114" t="s">
        <v>76</v>
      </c>
      <c r="E153" s="115" t="s">
        <v>484</v>
      </c>
      <c r="F153" s="115" t="s">
        <v>485</v>
      </c>
      <c r="I153" s="116"/>
      <c r="J153" s="117">
        <f>BK153</f>
        <v>0</v>
      </c>
      <c r="L153" s="113"/>
      <c r="M153" s="118"/>
      <c r="P153" s="119">
        <f>SUM(P154:P162)</f>
        <v>0</v>
      </c>
      <c r="R153" s="119">
        <f>SUM(R154:R162)</f>
        <v>1.3810799999999999</v>
      </c>
      <c r="T153" s="120">
        <f>SUM(T154:T162)</f>
        <v>0</v>
      </c>
      <c r="AR153" s="114" t="s">
        <v>87</v>
      </c>
      <c r="AT153" s="121" t="s">
        <v>76</v>
      </c>
      <c r="AU153" s="121" t="s">
        <v>77</v>
      </c>
      <c r="AY153" s="114" t="s">
        <v>222</v>
      </c>
      <c r="BK153" s="122">
        <f>SUM(BK154:BK162)</f>
        <v>0</v>
      </c>
    </row>
    <row r="154" spans="2:65" s="1" customFormat="1" ht="37.9" customHeight="1" x14ac:dyDescent="0.2">
      <c r="B154" s="123"/>
      <c r="C154" s="124" t="s">
        <v>220</v>
      </c>
      <c r="D154" s="124" t="s">
        <v>223</v>
      </c>
      <c r="E154" s="125" t="s">
        <v>486</v>
      </c>
      <c r="F154" s="126" t="s">
        <v>487</v>
      </c>
      <c r="G154" s="127" t="s">
        <v>226</v>
      </c>
      <c r="H154" s="128">
        <v>102</v>
      </c>
      <c r="I154" s="129"/>
      <c r="J154" s="130">
        <f>ROUND(I154*H154,2)</f>
        <v>0</v>
      </c>
      <c r="K154" s="131"/>
      <c r="L154" s="28"/>
      <c r="M154" s="132" t="s">
        <v>1</v>
      </c>
      <c r="N154" s="133" t="s">
        <v>42</v>
      </c>
      <c r="P154" s="134">
        <f>O154*H154</f>
        <v>0</v>
      </c>
      <c r="Q154" s="134">
        <v>3.2499999999999999E-3</v>
      </c>
      <c r="R154" s="134">
        <f>Q154*H154</f>
        <v>0.33149999999999996</v>
      </c>
      <c r="S154" s="134">
        <v>0</v>
      </c>
      <c r="T154" s="135">
        <f>S154*H154</f>
        <v>0</v>
      </c>
      <c r="AR154" s="136" t="s">
        <v>266</v>
      </c>
      <c r="AT154" s="136" t="s">
        <v>223</v>
      </c>
      <c r="AU154" s="136" t="s">
        <v>85</v>
      </c>
      <c r="AY154" s="13" t="s">
        <v>222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13" t="s">
        <v>85</v>
      </c>
      <c r="BK154" s="137">
        <f>ROUND(I154*H154,2)</f>
        <v>0</v>
      </c>
      <c r="BL154" s="13" t="s">
        <v>266</v>
      </c>
      <c r="BM154" s="136" t="s">
        <v>1100</v>
      </c>
    </row>
    <row r="155" spans="2:65" s="1" customFormat="1" ht="29.25" x14ac:dyDescent="0.2">
      <c r="B155" s="28"/>
      <c r="D155" s="138" t="s">
        <v>229</v>
      </c>
      <c r="F155" s="139" t="s">
        <v>489</v>
      </c>
      <c r="I155" s="140"/>
      <c r="L155" s="28"/>
      <c r="M155" s="141"/>
      <c r="T155" s="52"/>
      <c r="AT155" s="13" t="s">
        <v>229</v>
      </c>
      <c r="AU155" s="13" t="s">
        <v>85</v>
      </c>
    </row>
    <row r="156" spans="2:65" s="1" customFormat="1" x14ac:dyDescent="0.2">
      <c r="B156" s="28"/>
      <c r="D156" s="142" t="s">
        <v>231</v>
      </c>
      <c r="F156" s="143" t="s">
        <v>490</v>
      </c>
      <c r="I156" s="140"/>
      <c r="L156" s="28"/>
      <c r="M156" s="141"/>
      <c r="T156" s="52"/>
      <c r="AT156" s="13" t="s">
        <v>231</v>
      </c>
      <c r="AU156" s="13" t="s">
        <v>85</v>
      </c>
    </row>
    <row r="157" spans="2:65" s="1" customFormat="1" ht="24.2" customHeight="1" x14ac:dyDescent="0.2">
      <c r="B157" s="123"/>
      <c r="C157" s="151" t="s">
        <v>287</v>
      </c>
      <c r="D157" s="151" t="s">
        <v>277</v>
      </c>
      <c r="E157" s="152" t="s">
        <v>491</v>
      </c>
      <c r="F157" s="153" t="s">
        <v>492</v>
      </c>
      <c r="G157" s="154" t="s">
        <v>226</v>
      </c>
      <c r="H157" s="155">
        <v>107.1</v>
      </c>
      <c r="I157" s="156"/>
      <c r="J157" s="157">
        <f>ROUND(I157*H157,2)</f>
        <v>0</v>
      </c>
      <c r="K157" s="158"/>
      <c r="L157" s="159"/>
      <c r="M157" s="160" t="s">
        <v>1</v>
      </c>
      <c r="N157" s="161" t="s">
        <v>42</v>
      </c>
      <c r="P157" s="134">
        <f>O157*H157</f>
        <v>0</v>
      </c>
      <c r="Q157" s="134">
        <v>9.7999999999999997E-3</v>
      </c>
      <c r="R157" s="134">
        <f>Q157*H157</f>
        <v>1.04958</v>
      </c>
      <c r="S157" s="134">
        <v>0</v>
      </c>
      <c r="T157" s="135">
        <f>S157*H157</f>
        <v>0</v>
      </c>
      <c r="AR157" s="136" t="s">
        <v>280</v>
      </c>
      <c r="AT157" s="136" t="s">
        <v>277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932</v>
      </c>
    </row>
    <row r="158" spans="2:65" s="1" customFormat="1" ht="19.5" x14ac:dyDescent="0.2">
      <c r="B158" s="28"/>
      <c r="D158" s="138" t="s">
        <v>229</v>
      </c>
      <c r="F158" s="139" t="s">
        <v>492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1" customFormat="1" x14ac:dyDescent="0.2">
      <c r="B159" s="144"/>
      <c r="D159" s="138" t="s">
        <v>252</v>
      </c>
      <c r="F159" s="145" t="s">
        <v>929</v>
      </c>
      <c r="H159" s="146">
        <v>107.1</v>
      </c>
      <c r="I159" s="147"/>
      <c r="L159" s="144"/>
      <c r="M159" s="148"/>
      <c r="T159" s="149"/>
      <c r="AT159" s="150" t="s">
        <v>252</v>
      </c>
      <c r="AU159" s="150" t="s">
        <v>85</v>
      </c>
      <c r="AV159" s="11" t="s">
        <v>87</v>
      </c>
      <c r="AW159" s="11" t="s">
        <v>3</v>
      </c>
      <c r="AX159" s="11" t="s">
        <v>85</v>
      </c>
      <c r="AY159" s="150" t="s">
        <v>222</v>
      </c>
    </row>
    <row r="160" spans="2:65" s="1" customFormat="1" ht="24.2" customHeight="1" x14ac:dyDescent="0.2">
      <c r="B160" s="123"/>
      <c r="C160" s="124" t="s">
        <v>291</v>
      </c>
      <c r="D160" s="124" t="s">
        <v>223</v>
      </c>
      <c r="E160" s="125" t="s">
        <v>494</v>
      </c>
      <c r="F160" s="126" t="s">
        <v>495</v>
      </c>
      <c r="G160" s="127" t="s">
        <v>313</v>
      </c>
      <c r="H160" s="162"/>
      <c r="I160" s="129"/>
      <c r="J160" s="130">
        <f>ROUND(I160*H160,2)</f>
        <v>0</v>
      </c>
      <c r="K160" s="131"/>
      <c r="L160" s="28"/>
      <c r="M160" s="132" t="s">
        <v>1</v>
      </c>
      <c r="N160" s="133" t="s">
        <v>42</v>
      </c>
      <c r="P160" s="134">
        <f>O160*H160</f>
        <v>0</v>
      </c>
      <c r="Q160" s="134">
        <v>0</v>
      </c>
      <c r="R160" s="134">
        <f>Q160*H160</f>
        <v>0</v>
      </c>
      <c r="S160" s="134">
        <v>0</v>
      </c>
      <c r="T160" s="135">
        <f>S160*H160</f>
        <v>0</v>
      </c>
      <c r="AR160" s="136" t="s">
        <v>266</v>
      </c>
      <c r="AT160" s="136" t="s">
        <v>223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933</v>
      </c>
    </row>
    <row r="161" spans="2:65" s="1" customFormat="1" ht="29.25" x14ac:dyDescent="0.2">
      <c r="B161" s="28"/>
      <c r="D161" s="138" t="s">
        <v>229</v>
      </c>
      <c r="F161" s="139" t="s">
        <v>497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" customFormat="1" x14ac:dyDescent="0.2">
      <c r="B162" s="28"/>
      <c r="D162" s="142" t="s">
        <v>231</v>
      </c>
      <c r="F162" s="143" t="s">
        <v>498</v>
      </c>
      <c r="I162" s="140"/>
      <c r="L162" s="28"/>
      <c r="M162" s="141"/>
      <c r="T162" s="52"/>
      <c r="AT162" s="13" t="s">
        <v>231</v>
      </c>
      <c r="AU162" s="13" t="s">
        <v>85</v>
      </c>
    </row>
    <row r="163" spans="2:65" s="10" customFormat="1" ht="25.9" customHeight="1" x14ac:dyDescent="0.2">
      <c r="B163" s="113"/>
      <c r="D163" s="114" t="s">
        <v>76</v>
      </c>
      <c r="E163" s="115" t="s">
        <v>260</v>
      </c>
      <c r="F163" s="115" t="s">
        <v>261</v>
      </c>
      <c r="I163" s="116"/>
      <c r="J163" s="117">
        <f>BK163</f>
        <v>0</v>
      </c>
      <c r="L163" s="113"/>
      <c r="M163" s="118"/>
      <c r="P163" s="119">
        <f>SUM(P164:P186)</f>
        <v>0</v>
      </c>
      <c r="R163" s="119">
        <f>SUM(R164:R186)</f>
        <v>2.3000000000000003E-2</v>
      </c>
      <c r="T163" s="120">
        <f>SUM(T164:T186)</f>
        <v>2.5000000000000001E-2</v>
      </c>
      <c r="AR163" s="114" t="s">
        <v>87</v>
      </c>
      <c r="AT163" s="121" t="s">
        <v>76</v>
      </c>
      <c r="AU163" s="121" t="s">
        <v>77</v>
      </c>
      <c r="AY163" s="114" t="s">
        <v>222</v>
      </c>
      <c r="BK163" s="122">
        <f>SUM(BK164:BK186)</f>
        <v>0</v>
      </c>
    </row>
    <row r="164" spans="2:65" s="1" customFormat="1" ht="16.5" customHeight="1" x14ac:dyDescent="0.2">
      <c r="B164" s="123"/>
      <c r="C164" s="124" t="s">
        <v>8</v>
      </c>
      <c r="D164" s="124" t="s">
        <v>223</v>
      </c>
      <c r="E164" s="125" t="s">
        <v>263</v>
      </c>
      <c r="F164" s="126" t="s">
        <v>264</v>
      </c>
      <c r="G164" s="127" t="s">
        <v>265</v>
      </c>
      <c r="H164" s="128">
        <v>1</v>
      </c>
      <c r="I164" s="129"/>
      <c r="J164" s="130">
        <f>ROUND(I164*H164,2)</f>
        <v>0</v>
      </c>
      <c r="K164" s="131"/>
      <c r="L164" s="28"/>
      <c r="M164" s="132" t="s">
        <v>1</v>
      </c>
      <c r="N164" s="133" t="s">
        <v>42</v>
      </c>
      <c r="P164" s="134">
        <f>O164*H164</f>
        <v>0</v>
      </c>
      <c r="Q164" s="134">
        <v>0</v>
      </c>
      <c r="R164" s="134">
        <f>Q164*H164</f>
        <v>0</v>
      </c>
      <c r="S164" s="134">
        <v>1E-3</v>
      </c>
      <c r="T164" s="135">
        <f>S164*H164</f>
        <v>1E-3</v>
      </c>
      <c r="AR164" s="136" t="s">
        <v>266</v>
      </c>
      <c r="AT164" s="136" t="s">
        <v>223</v>
      </c>
      <c r="AU164" s="136" t="s">
        <v>85</v>
      </c>
      <c r="AY164" s="13" t="s">
        <v>222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3" t="s">
        <v>85</v>
      </c>
      <c r="BK164" s="137">
        <f>ROUND(I164*H164,2)</f>
        <v>0</v>
      </c>
      <c r="BL164" s="13" t="s">
        <v>266</v>
      </c>
      <c r="BM164" s="136" t="s">
        <v>934</v>
      </c>
    </row>
    <row r="165" spans="2:65" s="1" customFormat="1" ht="19.5" x14ac:dyDescent="0.2">
      <c r="B165" s="28"/>
      <c r="D165" s="138" t="s">
        <v>229</v>
      </c>
      <c r="F165" s="139" t="s">
        <v>268</v>
      </c>
      <c r="I165" s="140"/>
      <c r="L165" s="28"/>
      <c r="M165" s="141"/>
      <c r="T165" s="52"/>
      <c r="AT165" s="13" t="s">
        <v>229</v>
      </c>
      <c r="AU165" s="13" t="s">
        <v>85</v>
      </c>
    </row>
    <row r="166" spans="2:65" s="1" customFormat="1" x14ac:dyDescent="0.2">
      <c r="B166" s="28"/>
      <c r="D166" s="142" t="s">
        <v>231</v>
      </c>
      <c r="F166" s="143" t="s">
        <v>500</v>
      </c>
      <c r="I166" s="140"/>
      <c r="L166" s="28"/>
      <c r="M166" s="141"/>
      <c r="T166" s="52"/>
      <c r="AT166" s="13" t="s">
        <v>231</v>
      </c>
      <c r="AU166" s="13" t="s">
        <v>85</v>
      </c>
    </row>
    <row r="167" spans="2:65" s="1" customFormat="1" ht="24.2" customHeight="1" x14ac:dyDescent="0.2">
      <c r="B167" s="123"/>
      <c r="C167" s="124" t="s">
        <v>300</v>
      </c>
      <c r="D167" s="124" t="s">
        <v>223</v>
      </c>
      <c r="E167" s="125" t="s">
        <v>271</v>
      </c>
      <c r="F167" s="126" t="s">
        <v>272</v>
      </c>
      <c r="G167" s="127" t="s">
        <v>265</v>
      </c>
      <c r="H167" s="128">
        <v>1</v>
      </c>
      <c r="I167" s="129"/>
      <c r="J167" s="130">
        <f>ROUND(I167*H167,2)</f>
        <v>0</v>
      </c>
      <c r="K167" s="131"/>
      <c r="L167" s="28"/>
      <c r="M167" s="132" t="s">
        <v>1</v>
      </c>
      <c r="N167" s="133" t="s">
        <v>42</v>
      </c>
      <c r="P167" s="134">
        <f>O167*H167</f>
        <v>0</v>
      </c>
      <c r="Q167" s="134">
        <v>0</v>
      </c>
      <c r="R167" s="134">
        <f>Q167*H167</f>
        <v>0</v>
      </c>
      <c r="S167" s="134">
        <v>0</v>
      </c>
      <c r="T167" s="135">
        <f>S167*H167</f>
        <v>0</v>
      </c>
      <c r="AR167" s="136" t="s">
        <v>266</v>
      </c>
      <c r="AT167" s="136" t="s">
        <v>223</v>
      </c>
      <c r="AU167" s="136" t="s">
        <v>85</v>
      </c>
      <c r="AY167" s="13" t="s">
        <v>222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3" t="s">
        <v>85</v>
      </c>
      <c r="BK167" s="137">
        <f>ROUND(I167*H167,2)</f>
        <v>0</v>
      </c>
      <c r="BL167" s="13" t="s">
        <v>266</v>
      </c>
      <c r="BM167" s="136" t="s">
        <v>935</v>
      </c>
    </row>
    <row r="168" spans="2:65" s="1" customFormat="1" ht="19.5" x14ac:dyDescent="0.2">
      <c r="B168" s="28"/>
      <c r="D168" s="138" t="s">
        <v>229</v>
      </c>
      <c r="F168" s="139" t="s">
        <v>274</v>
      </c>
      <c r="I168" s="140"/>
      <c r="L168" s="28"/>
      <c r="M168" s="141"/>
      <c r="T168" s="52"/>
      <c r="AT168" s="13" t="s">
        <v>229</v>
      </c>
      <c r="AU168" s="13" t="s">
        <v>85</v>
      </c>
    </row>
    <row r="169" spans="2:65" s="1" customFormat="1" x14ac:dyDescent="0.2">
      <c r="B169" s="28"/>
      <c r="D169" s="142" t="s">
        <v>231</v>
      </c>
      <c r="F169" s="143" t="s">
        <v>591</v>
      </c>
      <c r="I169" s="140"/>
      <c r="L169" s="28"/>
      <c r="M169" s="141"/>
      <c r="T169" s="52"/>
      <c r="AT169" s="13" t="s">
        <v>231</v>
      </c>
      <c r="AU169" s="13" t="s">
        <v>85</v>
      </c>
    </row>
    <row r="170" spans="2:65" s="1" customFormat="1" ht="33" customHeight="1" x14ac:dyDescent="0.2">
      <c r="B170" s="123"/>
      <c r="C170" s="151" t="s">
        <v>304</v>
      </c>
      <c r="D170" s="151" t="s">
        <v>277</v>
      </c>
      <c r="E170" s="152" t="s">
        <v>278</v>
      </c>
      <c r="F170" s="153" t="s">
        <v>279</v>
      </c>
      <c r="G170" s="154" t="s">
        <v>265</v>
      </c>
      <c r="H170" s="155">
        <v>1</v>
      </c>
      <c r="I170" s="156"/>
      <c r="J170" s="157">
        <f>ROUND(I170*H170,2)</f>
        <v>0</v>
      </c>
      <c r="K170" s="158"/>
      <c r="L170" s="159"/>
      <c r="M170" s="160" t="s">
        <v>1</v>
      </c>
      <c r="N170" s="161" t="s">
        <v>42</v>
      </c>
      <c r="P170" s="134">
        <f>O170*H170</f>
        <v>0</v>
      </c>
      <c r="Q170" s="134">
        <v>2.0500000000000001E-2</v>
      </c>
      <c r="R170" s="134">
        <f>Q170*H170</f>
        <v>2.0500000000000001E-2</v>
      </c>
      <c r="S170" s="134">
        <v>0</v>
      </c>
      <c r="T170" s="135">
        <f>S170*H170</f>
        <v>0</v>
      </c>
      <c r="AR170" s="136" t="s">
        <v>280</v>
      </c>
      <c r="AT170" s="136" t="s">
        <v>277</v>
      </c>
      <c r="AU170" s="136" t="s">
        <v>85</v>
      </c>
      <c r="AY170" s="13" t="s">
        <v>222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13" t="s">
        <v>85</v>
      </c>
      <c r="BK170" s="137">
        <f>ROUND(I170*H170,2)</f>
        <v>0</v>
      </c>
      <c r="BL170" s="13" t="s">
        <v>266</v>
      </c>
      <c r="BM170" s="136" t="s">
        <v>936</v>
      </c>
    </row>
    <row r="171" spans="2:65" s="1" customFormat="1" ht="19.5" x14ac:dyDescent="0.2">
      <c r="B171" s="28"/>
      <c r="D171" s="138" t="s">
        <v>229</v>
      </c>
      <c r="F171" s="139" t="s">
        <v>279</v>
      </c>
      <c r="I171" s="140"/>
      <c r="L171" s="28"/>
      <c r="M171" s="141"/>
      <c r="T171" s="52"/>
      <c r="AT171" s="13" t="s">
        <v>229</v>
      </c>
      <c r="AU171" s="13" t="s">
        <v>85</v>
      </c>
    </row>
    <row r="172" spans="2:65" s="1" customFormat="1" ht="16.5" customHeight="1" x14ac:dyDescent="0.2">
      <c r="B172" s="123"/>
      <c r="C172" s="124" t="s">
        <v>310</v>
      </c>
      <c r="D172" s="124" t="s">
        <v>223</v>
      </c>
      <c r="E172" s="125" t="s">
        <v>282</v>
      </c>
      <c r="F172" s="126" t="s">
        <v>283</v>
      </c>
      <c r="G172" s="127" t="s">
        <v>265</v>
      </c>
      <c r="H172" s="128">
        <v>1</v>
      </c>
      <c r="I172" s="129"/>
      <c r="J172" s="130">
        <f>ROUND(I172*H172,2)</f>
        <v>0</v>
      </c>
      <c r="K172" s="131"/>
      <c r="L172" s="28"/>
      <c r="M172" s="132" t="s">
        <v>1</v>
      </c>
      <c r="N172" s="133" t="s">
        <v>42</v>
      </c>
      <c r="P172" s="134">
        <f>O172*H172</f>
        <v>0</v>
      </c>
      <c r="Q172" s="134">
        <v>0</v>
      </c>
      <c r="R172" s="134">
        <f>Q172*H172</f>
        <v>0</v>
      </c>
      <c r="S172" s="134">
        <v>0</v>
      </c>
      <c r="T172" s="135">
        <f>S172*H172</f>
        <v>0</v>
      </c>
      <c r="AR172" s="136" t="s">
        <v>266</v>
      </c>
      <c r="AT172" s="136" t="s">
        <v>223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1101</v>
      </c>
    </row>
    <row r="173" spans="2:65" s="1" customFormat="1" x14ac:dyDescent="0.2">
      <c r="B173" s="28"/>
      <c r="D173" s="138" t="s">
        <v>229</v>
      </c>
      <c r="F173" s="139" t="s">
        <v>285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" customFormat="1" x14ac:dyDescent="0.2">
      <c r="B174" s="28"/>
      <c r="D174" s="142" t="s">
        <v>231</v>
      </c>
      <c r="F174" s="143" t="s">
        <v>286</v>
      </c>
      <c r="I174" s="140"/>
      <c r="L174" s="28"/>
      <c r="M174" s="141"/>
      <c r="T174" s="52"/>
      <c r="AT174" s="13" t="s">
        <v>231</v>
      </c>
      <c r="AU174" s="13" t="s">
        <v>85</v>
      </c>
    </row>
    <row r="175" spans="2:65" s="1" customFormat="1" ht="16.5" customHeight="1" x14ac:dyDescent="0.2">
      <c r="B175" s="123"/>
      <c r="C175" s="151" t="s">
        <v>266</v>
      </c>
      <c r="D175" s="151" t="s">
        <v>277</v>
      </c>
      <c r="E175" s="152" t="s">
        <v>288</v>
      </c>
      <c r="F175" s="153" t="s">
        <v>289</v>
      </c>
      <c r="G175" s="154" t="s">
        <v>265</v>
      </c>
      <c r="H175" s="155">
        <v>1</v>
      </c>
      <c r="I175" s="156"/>
      <c r="J175" s="157">
        <f>ROUND(I175*H175,2)</f>
        <v>0</v>
      </c>
      <c r="K175" s="158"/>
      <c r="L175" s="159"/>
      <c r="M175" s="160" t="s">
        <v>1</v>
      </c>
      <c r="N175" s="161" t="s">
        <v>42</v>
      </c>
      <c r="P175" s="134">
        <f>O175*H175</f>
        <v>0</v>
      </c>
      <c r="Q175" s="134">
        <v>1.4999999999999999E-4</v>
      </c>
      <c r="R175" s="134">
        <f>Q175*H175</f>
        <v>1.4999999999999999E-4</v>
      </c>
      <c r="S175" s="134">
        <v>0</v>
      </c>
      <c r="T175" s="135">
        <f>S175*H175</f>
        <v>0</v>
      </c>
      <c r="AR175" s="136" t="s">
        <v>280</v>
      </c>
      <c r="AT175" s="136" t="s">
        <v>277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1102</v>
      </c>
    </row>
    <row r="176" spans="2:65" s="1" customFormat="1" x14ac:dyDescent="0.2">
      <c r="B176" s="28"/>
      <c r="D176" s="138" t="s">
        <v>229</v>
      </c>
      <c r="F176" s="139" t="s">
        <v>289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ht="16.5" customHeight="1" x14ac:dyDescent="0.2">
      <c r="B177" s="123"/>
      <c r="C177" s="151" t="s">
        <v>324</v>
      </c>
      <c r="D177" s="151" t="s">
        <v>277</v>
      </c>
      <c r="E177" s="152" t="s">
        <v>292</v>
      </c>
      <c r="F177" s="153" t="s">
        <v>293</v>
      </c>
      <c r="G177" s="154" t="s">
        <v>265</v>
      </c>
      <c r="H177" s="155">
        <v>1</v>
      </c>
      <c r="I177" s="156"/>
      <c r="J177" s="157">
        <f>ROUND(I177*H177,2)</f>
        <v>0</v>
      </c>
      <c r="K177" s="158"/>
      <c r="L177" s="159"/>
      <c r="M177" s="160" t="s">
        <v>1</v>
      </c>
      <c r="N177" s="161" t="s">
        <v>42</v>
      </c>
      <c r="P177" s="134">
        <f>O177*H177</f>
        <v>0</v>
      </c>
      <c r="Q177" s="134">
        <v>1.4999999999999999E-4</v>
      </c>
      <c r="R177" s="134">
        <f>Q177*H177</f>
        <v>1.4999999999999999E-4</v>
      </c>
      <c r="S177" s="134">
        <v>0</v>
      </c>
      <c r="T177" s="135">
        <f>S177*H177</f>
        <v>0</v>
      </c>
      <c r="AR177" s="136" t="s">
        <v>280</v>
      </c>
      <c r="AT177" s="136" t="s">
        <v>277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1103</v>
      </c>
    </row>
    <row r="178" spans="2:65" s="1" customFormat="1" x14ac:dyDescent="0.2">
      <c r="B178" s="28"/>
      <c r="D178" s="138" t="s">
        <v>229</v>
      </c>
      <c r="F178" s="139" t="s">
        <v>293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ht="21.75" customHeight="1" x14ac:dyDescent="0.2">
      <c r="B179" s="123"/>
      <c r="C179" s="124" t="s">
        <v>330</v>
      </c>
      <c r="D179" s="124" t="s">
        <v>223</v>
      </c>
      <c r="E179" s="125" t="s">
        <v>295</v>
      </c>
      <c r="F179" s="126" t="s">
        <v>296</v>
      </c>
      <c r="G179" s="127" t="s">
        <v>265</v>
      </c>
      <c r="H179" s="128">
        <v>1</v>
      </c>
      <c r="I179" s="129"/>
      <c r="J179" s="130">
        <f>ROUND(I179*H179,2)</f>
        <v>0</v>
      </c>
      <c r="K179" s="131"/>
      <c r="L179" s="28"/>
      <c r="M179" s="132" t="s">
        <v>1</v>
      </c>
      <c r="N179" s="133" t="s">
        <v>42</v>
      </c>
      <c r="P179" s="134">
        <f>O179*H179</f>
        <v>0</v>
      </c>
      <c r="Q179" s="134">
        <v>0</v>
      </c>
      <c r="R179" s="134">
        <f>Q179*H179</f>
        <v>0</v>
      </c>
      <c r="S179" s="134">
        <v>0</v>
      </c>
      <c r="T179" s="135">
        <f>S179*H179</f>
        <v>0</v>
      </c>
      <c r="AR179" s="136" t="s">
        <v>266</v>
      </c>
      <c r="AT179" s="136" t="s">
        <v>223</v>
      </c>
      <c r="AU179" s="136" t="s">
        <v>85</v>
      </c>
      <c r="AY179" s="13" t="s">
        <v>222</v>
      </c>
      <c r="BE179" s="137">
        <f>IF(N179="základní",J179,0)</f>
        <v>0</v>
      </c>
      <c r="BF179" s="137">
        <f>IF(N179="snížená",J179,0)</f>
        <v>0</v>
      </c>
      <c r="BG179" s="137">
        <f>IF(N179="zákl. přenesená",J179,0)</f>
        <v>0</v>
      </c>
      <c r="BH179" s="137">
        <f>IF(N179="sníž. přenesená",J179,0)</f>
        <v>0</v>
      </c>
      <c r="BI179" s="137">
        <f>IF(N179="nulová",J179,0)</f>
        <v>0</v>
      </c>
      <c r="BJ179" s="13" t="s">
        <v>85</v>
      </c>
      <c r="BK179" s="137">
        <f>ROUND(I179*H179,2)</f>
        <v>0</v>
      </c>
      <c r="BL179" s="13" t="s">
        <v>266</v>
      </c>
      <c r="BM179" s="136" t="s">
        <v>1104</v>
      </c>
    </row>
    <row r="180" spans="2:65" s="1" customFormat="1" ht="19.5" x14ac:dyDescent="0.2">
      <c r="B180" s="28"/>
      <c r="D180" s="138" t="s">
        <v>229</v>
      </c>
      <c r="F180" s="139" t="s">
        <v>298</v>
      </c>
      <c r="I180" s="140"/>
      <c r="L180" s="28"/>
      <c r="M180" s="141"/>
      <c r="T180" s="52"/>
      <c r="AT180" s="13" t="s">
        <v>229</v>
      </c>
      <c r="AU180" s="13" t="s">
        <v>85</v>
      </c>
    </row>
    <row r="181" spans="2:65" s="1" customFormat="1" x14ac:dyDescent="0.2">
      <c r="B181" s="28"/>
      <c r="D181" s="142" t="s">
        <v>231</v>
      </c>
      <c r="F181" s="143" t="s">
        <v>299</v>
      </c>
      <c r="I181" s="140"/>
      <c r="L181" s="28"/>
      <c r="M181" s="141"/>
      <c r="T181" s="52"/>
      <c r="AT181" s="13" t="s">
        <v>231</v>
      </c>
      <c r="AU181" s="13" t="s">
        <v>85</v>
      </c>
    </row>
    <row r="182" spans="2:65" s="1" customFormat="1" ht="16.5" customHeight="1" x14ac:dyDescent="0.2">
      <c r="B182" s="123"/>
      <c r="C182" s="151" t="s">
        <v>336</v>
      </c>
      <c r="D182" s="151" t="s">
        <v>277</v>
      </c>
      <c r="E182" s="152" t="s">
        <v>301</v>
      </c>
      <c r="F182" s="153" t="s">
        <v>302</v>
      </c>
      <c r="G182" s="154" t="s">
        <v>265</v>
      </c>
      <c r="H182" s="155">
        <v>1</v>
      </c>
      <c r="I182" s="156"/>
      <c r="J182" s="157">
        <f>ROUND(I182*H182,2)</f>
        <v>0</v>
      </c>
      <c r="K182" s="158"/>
      <c r="L182" s="159"/>
      <c r="M182" s="160" t="s">
        <v>1</v>
      </c>
      <c r="N182" s="161" t="s">
        <v>42</v>
      </c>
      <c r="P182" s="134">
        <f>O182*H182</f>
        <v>0</v>
      </c>
      <c r="Q182" s="134">
        <v>2.2000000000000001E-3</v>
      </c>
      <c r="R182" s="134">
        <f>Q182*H182</f>
        <v>2.2000000000000001E-3</v>
      </c>
      <c r="S182" s="134">
        <v>0</v>
      </c>
      <c r="T182" s="135">
        <f>S182*H182</f>
        <v>0</v>
      </c>
      <c r="AR182" s="136" t="s">
        <v>280</v>
      </c>
      <c r="AT182" s="136" t="s">
        <v>277</v>
      </c>
      <c r="AU182" s="136" t="s">
        <v>85</v>
      </c>
      <c r="AY182" s="13" t="s">
        <v>222</v>
      </c>
      <c r="BE182" s="137">
        <f>IF(N182="základní",J182,0)</f>
        <v>0</v>
      </c>
      <c r="BF182" s="137">
        <f>IF(N182="snížená",J182,0)</f>
        <v>0</v>
      </c>
      <c r="BG182" s="137">
        <f>IF(N182="zákl. přenesená",J182,0)</f>
        <v>0</v>
      </c>
      <c r="BH182" s="137">
        <f>IF(N182="sníž. přenesená",J182,0)</f>
        <v>0</v>
      </c>
      <c r="BI182" s="137">
        <f>IF(N182="nulová",J182,0)</f>
        <v>0</v>
      </c>
      <c r="BJ182" s="13" t="s">
        <v>85</v>
      </c>
      <c r="BK182" s="137">
        <f>ROUND(I182*H182,2)</f>
        <v>0</v>
      </c>
      <c r="BL182" s="13" t="s">
        <v>266</v>
      </c>
      <c r="BM182" s="136" t="s">
        <v>1105</v>
      </c>
    </row>
    <row r="183" spans="2:65" s="1" customFormat="1" x14ac:dyDescent="0.2">
      <c r="B183" s="28"/>
      <c r="D183" s="138" t="s">
        <v>229</v>
      </c>
      <c r="F183" s="139" t="s">
        <v>302</v>
      </c>
      <c r="I183" s="140"/>
      <c r="L183" s="28"/>
      <c r="M183" s="141"/>
      <c r="T183" s="52"/>
      <c r="AT183" s="13" t="s">
        <v>229</v>
      </c>
      <c r="AU183" s="13" t="s">
        <v>85</v>
      </c>
    </row>
    <row r="184" spans="2:65" s="1" customFormat="1" ht="24.2" customHeight="1" x14ac:dyDescent="0.2">
      <c r="B184" s="123"/>
      <c r="C184" s="124" t="s">
        <v>342</v>
      </c>
      <c r="D184" s="124" t="s">
        <v>223</v>
      </c>
      <c r="E184" s="125" t="s">
        <v>305</v>
      </c>
      <c r="F184" s="126" t="s">
        <v>306</v>
      </c>
      <c r="G184" s="127" t="s">
        <v>265</v>
      </c>
      <c r="H184" s="128">
        <v>1</v>
      </c>
      <c r="I184" s="129"/>
      <c r="J184" s="130">
        <f>ROUND(I184*H184,2)</f>
        <v>0</v>
      </c>
      <c r="K184" s="131"/>
      <c r="L184" s="28"/>
      <c r="M184" s="132" t="s">
        <v>1</v>
      </c>
      <c r="N184" s="133" t="s">
        <v>42</v>
      </c>
      <c r="P184" s="134">
        <f>O184*H184</f>
        <v>0</v>
      </c>
      <c r="Q184" s="134">
        <v>0</v>
      </c>
      <c r="R184" s="134">
        <f>Q184*H184</f>
        <v>0</v>
      </c>
      <c r="S184" s="134">
        <v>2.4E-2</v>
      </c>
      <c r="T184" s="135">
        <f>S184*H184</f>
        <v>2.4E-2</v>
      </c>
      <c r="AR184" s="136" t="s">
        <v>266</v>
      </c>
      <c r="AT184" s="136" t="s">
        <v>223</v>
      </c>
      <c r="AU184" s="136" t="s">
        <v>85</v>
      </c>
      <c r="AY184" s="13" t="s">
        <v>222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3" t="s">
        <v>85</v>
      </c>
      <c r="BK184" s="137">
        <f>ROUND(I184*H184,2)</f>
        <v>0</v>
      </c>
      <c r="BL184" s="13" t="s">
        <v>266</v>
      </c>
      <c r="BM184" s="136" t="s">
        <v>942</v>
      </c>
    </row>
    <row r="185" spans="2:65" s="1" customFormat="1" ht="19.5" x14ac:dyDescent="0.2">
      <c r="B185" s="28"/>
      <c r="D185" s="138" t="s">
        <v>229</v>
      </c>
      <c r="F185" s="139" t="s">
        <v>308</v>
      </c>
      <c r="I185" s="140"/>
      <c r="L185" s="28"/>
      <c r="M185" s="141"/>
      <c r="T185" s="52"/>
      <c r="AT185" s="13" t="s">
        <v>229</v>
      </c>
      <c r="AU185" s="13" t="s">
        <v>85</v>
      </c>
    </row>
    <row r="186" spans="2:65" s="1" customFormat="1" x14ac:dyDescent="0.2">
      <c r="B186" s="28"/>
      <c r="D186" s="142" t="s">
        <v>231</v>
      </c>
      <c r="F186" s="143" t="s">
        <v>599</v>
      </c>
      <c r="I186" s="140"/>
      <c r="L186" s="28"/>
      <c r="M186" s="141"/>
      <c r="T186" s="52"/>
      <c r="AT186" s="13" t="s">
        <v>231</v>
      </c>
      <c r="AU186" s="13" t="s">
        <v>85</v>
      </c>
    </row>
    <row r="187" spans="2:65" s="10" customFormat="1" ht="25.9" customHeight="1" x14ac:dyDescent="0.2">
      <c r="B187" s="113"/>
      <c r="D187" s="114" t="s">
        <v>76</v>
      </c>
      <c r="E187" s="115" t="s">
        <v>317</v>
      </c>
      <c r="F187" s="115" t="s">
        <v>318</v>
      </c>
      <c r="I187" s="116"/>
      <c r="J187" s="117">
        <f>BK187</f>
        <v>0</v>
      </c>
      <c r="L187" s="113"/>
      <c r="M187" s="118"/>
      <c r="P187" s="119">
        <f>SUM(P188:P226)</f>
        <v>0</v>
      </c>
      <c r="R187" s="119">
        <f>SUM(R188:R226)</f>
        <v>0.96360672000000014</v>
      </c>
      <c r="T187" s="120">
        <f>SUM(T188:T226)</f>
        <v>0.27924300000000002</v>
      </c>
      <c r="AR187" s="114" t="s">
        <v>87</v>
      </c>
      <c r="AT187" s="121" t="s">
        <v>76</v>
      </c>
      <c r="AU187" s="121" t="s">
        <v>77</v>
      </c>
      <c r="AY187" s="114" t="s">
        <v>222</v>
      </c>
      <c r="BK187" s="122">
        <f>SUM(BK188:BK226)</f>
        <v>0</v>
      </c>
    </row>
    <row r="188" spans="2:65" s="1" customFormat="1" ht="24.2" customHeight="1" x14ac:dyDescent="0.2">
      <c r="B188" s="123"/>
      <c r="C188" s="124" t="s">
        <v>7</v>
      </c>
      <c r="D188" s="124" t="s">
        <v>223</v>
      </c>
      <c r="E188" s="125" t="s">
        <v>319</v>
      </c>
      <c r="F188" s="126" t="s">
        <v>320</v>
      </c>
      <c r="G188" s="127" t="s">
        <v>226</v>
      </c>
      <c r="H188" s="128">
        <v>89.12</v>
      </c>
      <c r="I188" s="129"/>
      <c r="J188" s="130">
        <f>ROUND(I188*H188,2)</f>
        <v>0</v>
      </c>
      <c r="K188" s="131"/>
      <c r="L188" s="28"/>
      <c r="M188" s="132" t="s">
        <v>1</v>
      </c>
      <c r="N188" s="133" t="s">
        <v>42</v>
      </c>
      <c r="P188" s="134">
        <f>O188*H188</f>
        <v>0</v>
      </c>
      <c r="Q188" s="134">
        <v>0</v>
      </c>
      <c r="R188" s="134">
        <f>Q188*H188</f>
        <v>0</v>
      </c>
      <c r="S188" s="134">
        <v>0</v>
      </c>
      <c r="T188" s="135">
        <f>S188*H188</f>
        <v>0</v>
      </c>
      <c r="AR188" s="136" t="s">
        <v>266</v>
      </c>
      <c r="AT188" s="136" t="s">
        <v>223</v>
      </c>
      <c r="AU188" s="136" t="s">
        <v>85</v>
      </c>
      <c r="AY188" s="13" t="s">
        <v>222</v>
      </c>
      <c r="BE188" s="137">
        <f>IF(N188="základní",J188,0)</f>
        <v>0</v>
      </c>
      <c r="BF188" s="137">
        <f>IF(N188="snížená",J188,0)</f>
        <v>0</v>
      </c>
      <c r="BG188" s="137">
        <f>IF(N188="zákl. přenesená",J188,0)</f>
        <v>0</v>
      </c>
      <c r="BH188" s="137">
        <f>IF(N188="sníž. přenesená",J188,0)</f>
        <v>0</v>
      </c>
      <c r="BI188" s="137">
        <f>IF(N188="nulová",J188,0)</f>
        <v>0</v>
      </c>
      <c r="BJ188" s="13" t="s">
        <v>85</v>
      </c>
      <c r="BK188" s="137">
        <f>ROUND(I188*H188,2)</f>
        <v>0</v>
      </c>
      <c r="BL188" s="13" t="s">
        <v>266</v>
      </c>
      <c r="BM188" s="136" t="s">
        <v>943</v>
      </c>
    </row>
    <row r="189" spans="2:65" s="1" customFormat="1" ht="19.5" x14ac:dyDescent="0.2">
      <c r="B189" s="28"/>
      <c r="D189" s="138" t="s">
        <v>229</v>
      </c>
      <c r="F189" s="139" t="s">
        <v>322</v>
      </c>
      <c r="I189" s="140"/>
      <c r="L189" s="28"/>
      <c r="M189" s="141"/>
      <c r="T189" s="52"/>
      <c r="AT189" s="13" t="s">
        <v>229</v>
      </c>
      <c r="AU189" s="13" t="s">
        <v>85</v>
      </c>
    </row>
    <row r="190" spans="2:65" s="1" customFormat="1" x14ac:dyDescent="0.2">
      <c r="B190" s="28"/>
      <c r="D190" s="142" t="s">
        <v>231</v>
      </c>
      <c r="F190" s="143" t="s">
        <v>502</v>
      </c>
      <c r="I190" s="140"/>
      <c r="L190" s="28"/>
      <c r="M190" s="141"/>
      <c r="T190" s="52"/>
      <c r="AT190" s="13" t="s">
        <v>231</v>
      </c>
      <c r="AU190" s="13" t="s">
        <v>85</v>
      </c>
    </row>
    <row r="191" spans="2:65" s="1" customFormat="1" ht="24.2" customHeight="1" x14ac:dyDescent="0.2">
      <c r="B191" s="123"/>
      <c r="C191" s="124" t="s">
        <v>352</v>
      </c>
      <c r="D191" s="124" t="s">
        <v>223</v>
      </c>
      <c r="E191" s="125" t="s">
        <v>325</v>
      </c>
      <c r="F191" s="126" t="s">
        <v>326</v>
      </c>
      <c r="G191" s="127" t="s">
        <v>226</v>
      </c>
      <c r="H191" s="128">
        <v>89.12</v>
      </c>
      <c r="I191" s="129"/>
      <c r="J191" s="130">
        <f>ROUND(I191*H191,2)</f>
        <v>0</v>
      </c>
      <c r="K191" s="131"/>
      <c r="L191" s="28"/>
      <c r="M191" s="132" t="s">
        <v>1</v>
      </c>
      <c r="N191" s="133" t="s">
        <v>42</v>
      </c>
      <c r="P191" s="134">
        <f>O191*H191</f>
        <v>0</v>
      </c>
      <c r="Q191" s="134">
        <v>3.0000000000000001E-5</v>
      </c>
      <c r="R191" s="134">
        <f>Q191*H191</f>
        <v>2.6736000000000004E-3</v>
      </c>
      <c r="S191" s="134">
        <v>0</v>
      </c>
      <c r="T191" s="135">
        <f>S191*H191</f>
        <v>0</v>
      </c>
      <c r="AR191" s="136" t="s">
        <v>266</v>
      </c>
      <c r="AT191" s="136" t="s">
        <v>223</v>
      </c>
      <c r="AU191" s="136" t="s">
        <v>85</v>
      </c>
      <c r="AY191" s="13" t="s">
        <v>222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13" t="s">
        <v>85</v>
      </c>
      <c r="BK191" s="137">
        <f>ROUND(I191*H191,2)</f>
        <v>0</v>
      </c>
      <c r="BL191" s="13" t="s">
        <v>266</v>
      </c>
      <c r="BM191" s="136" t="s">
        <v>944</v>
      </c>
    </row>
    <row r="192" spans="2:65" s="1" customFormat="1" ht="19.5" x14ac:dyDescent="0.2">
      <c r="B192" s="28"/>
      <c r="D192" s="138" t="s">
        <v>229</v>
      </c>
      <c r="F192" s="139" t="s">
        <v>328</v>
      </c>
      <c r="I192" s="140"/>
      <c r="L192" s="28"/>
      <c r="M192" s="141"/>
      <c r="T192" s="52"/>
      <c r="AT192" s="13" t="s">
        <v>229</v>
      </c>
      <c r="AU192" s="13" t="s">
        <v>85</v>
      </c>
    </row>
    <row r="193" spans="2:65" s="1" customFormat="1" x14ac:dyDescent="0.2">
      <c r="B193" s="28"/>
      <c r="D193" s="142" t="s">
        <v>231</v>
      </c>
      <c r="F193" s="143" t="s">
        <v>504</v>
      </c>
      <c r="I193" s="140"/>
      <c r="L193" s="28"/>
      <c r="M193" s="141"/>
      <c r="T193" s="52"/>
      <c r="AT193" s="13" t="s">
        <v>231</v>
      </c>
      <c r="AU193" s="13" t="s">
        <v>85</v>
      </c>
    </row>
    <row r="194" spans="2:65" s="1" customFormat="1" ht="33" customHeight="1" x14ac:dyDescent="0.2">
      <c r="B194" s="123"/>
      <c r="C194" s="124" t="s">
        <v>359</v>
      </c>
      <c r="D194" s="124" t="s">
        <v>223</v>
      </c>
      <c r="E194" s="125" t="s">
        <v>331</v>
      </c>
      <c r="F194" s="126" t="s">
        <v>332</v>
      </c>
      <c r="G194" s="127" t="s">
        <v>226</v>
      </c>
      <c r="H194" s="128">
        <v>89.12</v>
      </c>
      <c r="I194" s="129"/>
      <c r="J194" s="130">
        <f>ROUND(I194*H194,2)</f>
        <v>0</v>
      </c>
      <c r="K194" s="131"/>
      <c r="L194" s="28"/>
      <c r="M194" s="132" t="s">
        <v>1</v>
      </c>
      <c r="N194" s="133" t="s">
        <v>42</v>
      </c>
      <c r="P194" s="134">
        <f>O194*H194</f>
        <v>0</v>
      </c>
      <c r="Q194" s="134">
        <v>7.5799999999999999E-3</v>
      </c>
      <c r="R194" s="134">
        <f>Q194*H194</f>
        <v>0.67552960000000006</v>
      </c>
      <c r="S194" s="134">
        <v>0</v>
      </c>
      <c r="T194" s="135">
        <f>S194*H194</f>
        <v>0</v>
      </c>
      <c r="AR194" s="136" t="s">
        <v>266</v>
      </c>
      <c r="AT194" s="136" t="s">
        <v>223</v>
      </c>
      <c r="AU194" s="136" t="s">
        <v>85</v>
      </c>
      <c r="AY194" s="13" t="s">
        <v>222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13" t="s">
        <v>85</v>
      </c>
      <c r="BK194" s="137">
        <f>ROUND(I194*H194,2)</f>
        <v>0</v>
      </c>
      <c r="BL194" s="13" t="s">
        <v>266</v>
      </c>
      <c r="BM194" s="136" t="s">
        <v>945</v>
      </c>
    </row>
    <row r="195" spans="2:65" s="1" customFormat="1" ht="29.25" x14ac:dyDescent="0.2">
      <c r="B195" s="28"/>
      <c r="D195" s="138" t="s">
        <v>229</v>
      </c>
      <c r="F195" s="139" t="s">
        <v>334</v>
      </c>
      <c r="I195" s="140"/>
      <c r="L195" s="28"/>
      <c r="M195" s="141"/>
      <c r="T195" s="52"/>
      <c r="AT195" s="13" t="s">
        <v>229</v>
      </c>
      <c r="AU195" s="13" t="s">
        <v>85</v>
      </c>
    </row>
    <row r="196" spans="2:65" s="1" customFormat="1" x14ac:dyDescent="0.2">
      <c r="B196" s="28"/>
      <c r="D196" s="142" t="s">
        <v>231</v>
      </c>
      <c r="F196" s="143" t="s">
        <v>506</v>
      </c>
      <c r="I196" s="140"/>
      <c r="L196" s="28"/>
      <c r="M196" s="141"/>
      <c r="T196" s="52"/>
      <c r="AT196" s="13" t="s">
        <v>231</v>
      </c>
      <c r="AU196" s="13" t="s">
        <v>85</v>
      </c>
    </row>
    <row r="197" spans="2:65" s="1" customFormat="1" ht="24.2" customHeight="1" x14ac:dyDescent="0.2">
      <c r="B197" s="123"/>
      <c r="C197" s="124" t="s">
        <v>365</v>
      </c>
      <c r="D197" s="124" t="s">
        <v>223</v>
      </c>
      <c r="E197" s="125" t="s">
        <v>337</v>
      </c>
      <c r="F197" s="126" t="s">
        <v>338</v>
      </c>
      <c r="G197" s="127" t="s">
        <v>226</v>
      </c>
      <c r="H197" s="128">
        <v>89.12</v>
      </c>
      <c r="I197" s="129"/>
      <c r="J197" s="130">
        <f>ROUND(I197*H197,2)</f>
        <v>0</v>
      </c>
      <c r="K197" s="131"/>
      <c r="L197" s="28"/>
      <c r="M197" s="132" t="s">
        <v>1</v>
      </c>
      <c r="N197" s="133" t="s">
        <v>42</v>
      </c>
      <c r="P197" s="134">
        <f>O197*H197</f>
        <v>0</v>
      </c>
      <c r="Q197" s="134">
        <v>0</v>
      </c>
      <c r="R197" s="134">
        <f>Q197*H197</f>
        <v>0</v>
      </c>
      <c r="S197" s="134">
        <v>3.0000000000000001E-3</v>
      </c>
      <c r="T197" s="135">
        <f>S197*H197</f>
        <v>0.26736000000000004</v>
      </c>
      <c r="AR197" s="136" t="s">
        <v>266</v>
      </c>
      <c r="AT197" s="136" t="s">
        <v>223</v>
      </c>
      <c r="AU197" s="136" t="s">
        <v>85</v>
      </c>
      <c r="AY197" s="13" t="s">
        <v>222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13" t="s">
        <v>85</v>
      </c>
      <c r="BK197" s="137">
        <f>ROUND(I197*H197,2)</f>
        <v>0</v>
      </c>
      <c r="BL197" s="13" t="s">
        <v>266</v>
      </c>
      <c r="BM197" s="136" t="s">
        <v>946</v>
      </c>
    </row>
    <row r="198" spans="2:65" s="1" customFormat="1" x14ac:dyDescent="0.2">
      <c r="B198" s="28"/>
      <c r="D198" s="138" t="s">
        <v>229</v>
      </c>
      <c r="F198" s="139" t="s">
        <v>340</v>
      </c>
      <c r="I198" s="140"/>
      <c r="L198" s="28"/>
      <c r="M198" s="141"/>
      <c r="T198" s="52"/>
      <c r="AT198" s="13" t="s">
        <v>229</v>
      </c>
      <c r="AU198" s="13" t="s">
        <v>85</v>
      </c>
    </row>
    <row r="199" spans="2:65" s="1" customFormat="1" x14ac:dyDescent="0.2">
      <c r="B199" s="28"/>
      <c r="D199" s="142" t="s">
        <v>231</v>
      </c>
      <c r="F199" s="143" t="s">
        <v>508</v>
      </c>
      <c r="I199" s="140"/>
      <c r="L199" s="28"/>
      <c r="M199" s="141"/>
      <c r="T199" s="52"/>
      <c r="AT199" s="13" t="s">
        <v>231</v>
      </c>
      <c r="AU199" s="13" t="s">
        <v>85</v>
      </c>
    </row>
    <row r="200" spans="2:65" s="1" customFormat="1" ht="16.5" customHeight="1" x14ac:dyDescent="0.2">
      <c r="B200" s="123"/>
      <c r="C200" s="124" t="s">
        <v>371</v>
      </c>
      <c r="D200" s="124" t="s">
        <v>223</v>
      </c>
      <c r="E200" s="125" t="s">
        <v>343</v>
      </c>
      <c r="F200" s="126" t="s">
        <v>344</v>
      </c>
      <c r="G200" s="127" t="s">
        <v>226</v>
      </c>
      <c r="H200" s="128">
        <v>89.12</v>
      </c>
      <c r="I200" s="129"/>
      <c r="J200" s="130">
        <f>ROUND(I200*H200,2)</f>
        <v>0</v>
      </c>
      <c r="K200" s="131"/>
      <c r="L200" s="28"/>
      <c r="M200" s="132" t="s">
        <v>1</v>
      </c>
      <c r="N200" s="133" t="s">
        <v>42</v>
      </c>
      <c r="P200" s="134">
        <f>O200*H200</f>
        <v>0</v>
      </c>
      <c r="Q200" s="134">
        <v>2.9999999999999997E-4</v>
      </c>
      <c r="R200" s="134">
        <f>Q200*H200</f>
        <v>2.6735999999999999E-2</v>
      </c>
      <c r="S200" s="134">
        <v>0</v>
      </c>
      <c r="T200" s="135">
        <f>S200*H200</f>
        <v>0</v>
      </c>
      <c r="AR200" s="136" t="s">
        <v>266</v>
      </c>
      <c r="AT200" s="136" t="s">
        <v>223</v>
      </c>
      <c r="AU200" s="136" t="s">
        <v>85</v>
      </c>
      <c r="AY200" s="13" t="s">
        <v>222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13" t="s">
        <v>85</v>
      </c>
      <c r="BK200" s="137">
        <f>ROUND(I200*H200,2)</f>
        <v>0</v>
      </c>
      <c r="BL200" s="13" t="s">
        <v>266</v>
      </c>
      <c r="BM200" s="136" t="s">
        <v>947</v>
      </c>
    </row>
    <row r="201" spans="2:65" s="1" customFormat="1" x14ac:dyDescent="0.2">
      <c r="B201" s="28"/>
      <c r="D201" s="138" t="s">
        <v>229</v>
      </c>
      <c r="F201" s="139" t="s">
        <v>346</v>
      </c>
      <c r="I201" s="140"/>
      <c r="L201" s="28"/>
      <c r="M201" s="141"/>
      <c r="T201" s="52"/>
      <c r="AT201" s="13" t="s">
        <v>229</v>
      </c>
      <c r="AU201" s="13" t="s">
        <v>85</v>
      </c>
    </row>
    <row r="202" spans="2:65" s="1" customFormat="1" x14ac:dyDescent="0.2">
      <c r="B202" s="28"/>
      <c r="D202" s="142" t="s">
        <v>231</v>
      </c>
      <c r="F202" s="143" t="s">
        <v>510</v>
      </c>
      <c r="I202" s="140"/>
      <c r="L202" s="28"/>
      <c r="M202" s="141"/>
      <c r="T202" s="52"/>
      <c r="AT202" s="13" t="s">
        <v>231</v>
      </c>
      <c r="AU202" s="13" t="s">
        <v>85</v>
      </c>
    </row>
    <row r="203" spans="2:65" s="1" customFormat="1" ht="49.15" customHeight="1" x14ac:dyDescent="0.2">
      <c r="B203" s="123"/>
      <c r="C203" s="151" t="s">
        <v>376</v>
      </c>
      <c r="D203" s="151" t="s">
        <v>277</v>
      </c>
      <c r="E203" s="152" t="s">
        <v>348</v>
      </c>
      <c r="F203" s="153" t="s">
        <v>349</v>
      </c>
      <c r="G203" s="154" t="s">
        <v>226</v>
      </c>
      <c r="H203" s="155">
        <v>98.031999999999996</v>
      </c>
      <c r="I203" s="156"/>
      <c r="J203" s="157">
        <f>ROUND(I203*H203,2)</f>
        <v>0</v>
      </c>
      <c r="K203" s="158"/>
      <c r="L203" s="159"/>
      <c r="M203" s="160" t="s">
        <v>1</v>
      </c>
      <c r="N203" s="161" t="s">
        <v>42</v>
      </c>
      <c r="P203" s="134">
        <f>O203*H203</f>
        <v>0</v>
      </c>
      <c r="Q203" s="134">
        <v>2.5999999999999999E-3</v>
      </c>
      <c r="R203" s="134">
        <f>Q203*H203</f>
        <v>0.25488319999999998</v>
      </c>
      <c r="S203" s="134">
        <v>0</v>
      </c>
      <c r="T203" s="135">
        <f>S203*H203</f>
        <v>0</v>
      </c>
      <c r="AR203" s="136" t="s">
        <v>280</v>
      </c>
      <c r="AT203" s="136" t="s">
        <v>277</v>
      </c>
      <c r="AU203" s="136" t="s">
        <v>85</v>
      </c>
      <c r="AY203" s="13" t="s">
        <v>222</v>
      </c>
      <c r="BE203" s="137">
        <f>IF(N203="základní",J203,0)</f>
        <v>0</v>
      </c>
      <c r="BF203" s="137">
        <f>IF(N203="snížená",J203,0)</f>
        <v>0</v>
      </c>
      <c r="BG203" s="137">
        <f>IF(N203="zákl. přenesená",J203,0)</f>
        <v>0</v>
      </c>
      <c r="BH203" s="137">
        <f>IF(N203="sníž. přenesená",J203,0)</f>
        <v>0</v>
      </c>
      <c r="BI203" s="137">
        <f>IF(N203="nulová",J203,0)</f>
        <v>0</v>
      </c>
      <c r="BJ203" s="13" t="s">
        <v>85</v>
      </c>
      <c r="BK203" s="137">
        <f>ROUND(I203*H203,2)</f>
        <v>0</v>
      </c>
      <c r="BL203" s="13" t="s">
        <v>266</v>
      </c>
      <c r="BM203" s="136" t="s">
        <v>948</v>
      </c>
    </row>
    <row r="204" spans="2:65" s="1" customFormat="1" ht="29.25" x14ac:dyDescent="0.2">
      <c r="B204" s="28"/>
      <c r="D204" s="138" t="s">
        <v>229</v>
      </c>
      <c r="F204" s="139" t="s">
        <v>349</v>
      </c>
      <c r="I204" s="140"/>
      <c r="L204" s="28"/>
      <c r="M204" s="141"/>
      <c r="T204" s="52"/>
      <c r="AT204" s="13" t="s">
        <v>229</v>
      </c>
      <c r="AU204" s="13" t="s">
        <v>85</v>
      </c>
    </row>
    <row r="205" spans="2:65" s="11" customFormat="1" x14ac:dyDescent="0.2">
      <c r="B205" s="144"/>
      <c r="D205" s="138" t="s">
        <v>252</v>
      </c>
      <c r="F205" s="145" t="s">
        <v>949</v>
      </c>
      <c r="H205" s="146">
        <v>98.031999999999996</v>
      </c>
      <c r="I205" s="147"/>
      <c r="L205" s="144"/>
      <c r="M205" s="148"/>
      <c r="T205" s="149"/>
      <c r="AT205" s="150" t="s">
        <v>252</v>
      </c>
      <c r="AU205" s="150" t="s">
        <v>85</v>
      </c>
      <c r="AV205" s="11" t="s">
        <v>87</v>
      </c>
      <c r="AW205" s="11" t="s">
        <v>3</v>
      </c>
      <c r="AX205" s="11" t="s">
        <v>85</v>
      </c>
      <c r="AY205" s="150" t="s">
        <v>222</v>
      </c>
    </row>
    <row r="206" spans="2:65" s="1" customFormat="1" ht="24.2" customHeight="1" x14ac:dyDescent="0.2">
      <c r="B206" s="123"/>
      <c r="C206" s="124" t="s">
        <v>382</v>
      </c>
      <c r="D206" s="124" t="s">
        <v>223</v>
      </c>
      <c r="E206" s="125" t="s">
        <v>353</v>
      </c>
      <c r="F206" s="126" t="s">
        <v>354</v>
      </c>
      <c r="G206" s="127" t="s">
        <v>355</v>
      </c>
      <c r="H206" s="128">
        <v>90</v>
      </c>
      <c r="I206" s="129"/>
      <c r="J206" s="130">
        <f>ROUND(I206*H206,2)</f>
        <v>0</v>
      </c>
      <c r="K206" s="131"/>
      <c r="L206" s="28"/>
      <c r="M206" s="132" t="s">
        <v>1</v>
      </c>
      <c r="N206" s="133" t="s">
        <v>42</v>
      </c>
      <c r="P206" s="134">
        <f>O206*H206</f>
        <v>0</v>
      </c>
      <c r="Q206" s="134">
        <v>0</v>
      </c>
      <c r="R206" s="134">
        <f>Q206*H206</f>
        <v>0</v>
      </c>
      <c r="S206" s="134">
        <v>0</v>
      </c>
      <c r="T206" s="135">
        <f>S206*H206</f>
        <v>0</v>
      </c>
      <c r="AR206" s="136" t="s">
        <v>266</v>
      </c>
      <c r="AT206" s="136" t="s">
        <v>223</v>
      </c>
      <c r="AU206" s="136" t="s">
        <v>85</v>
      </c>
      <c r="AY206" s="13" t="s">
        <v>222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13" t="s">
        <v>85</v>
      </c>
      <c r="BK206" s="137">
        <f>ROUND(I206*H206,2)</f>
        <v>0</v>
      </c>
      <c r="BL206" s="13" t="s">
        <v>266</v>
      </c>
      <c r="BM206" s="136" t="s">
        <v>1106</v>
      </c>
    </row>
    <row r="207" spans="2:65" s="1" customFormat="1" x14ac:dyDescent="0.2">
      <c r="B207" s="28"/>
      <c r="D207" s="138" t="s">
        <v>229</v>
      </c>
      <c r="F207" s="139" t="s">
        <v>357</v>
      </c>
      <c r="I207" s="140"/>
      <c r="L207" s="28"/>
      <c r="M207" s="141"/>
      <c r="T207" s="52"/>
      <c r="AT207" s="13" t="s">
        <v>229</v>
      </c>
      <c r="AU207" s="13" t="s">
        <v>85</v>
      </c>
    </row>
    <row r="208" spans="2:65" s="1" customFormat="1" x14ac:dyDescent="0.2">
      <c r="B208" s="28"/>
      <c r="D208" s="142" t="s">
        <v>231</v>
      </c>
      <c r="F208" s="143" t="s">
        <v>358</v>
      </c>
      <c r="I208" s="140"/>
      <c r="L208" s="28"/>
      <c r="M208" s="141"/>
      <c r="T208" s="52"/>
      <c r="AT208" s="13" t="s">
        <v>231</v>
      </c>
      <c r="AU208" s="13" t="s">
        <v>85</v>
      </c>
    </row>
    <row r="209" spans="2:65" s="1" customFormat="1" ht="21.75" customHeight="1" x14ac:dyDescent="0.2">
      <c r="B209" s="123"/>
      <c r="C209" s="124" t="s">
        <v>387</v>
      </c>
      <c r="D209" s="124" t="s">
        <v>223</v>
      </c>
      <c r="E209" s="125" t="s">
        <v>360</v>
      </c>
      <c r="F209" s="126" t="s">
        <v>361</v>
      </c>
      <c r="G209" s="127" t="s">
        <v>355</v>
      </c>
      <c r="H209" s="128">
        <v>39.61</v>
      </c>
      <c r="I209" s="129"/>
      <c r="J209" s="130">
        <f>ROUND(I209*H209,2)</f>
        <v>0</v>
      </c>
      <c r="K209" s="131"/>
      <c r="L209" s="28"/>
      <c r="M209" s="132" t="s">
        <v>1</v>
      </c>
      <c r="N209" s="133" t="s">
        <v>42</v>
      </c>
      <c r="P209" s="134">
        <f>O209*H209</f>
        <v>0</v>
      </c>
      <c r="Q209" s="134">
        <v>0</v>
      </c>
      <c r="R209" s="134">
        <f>Q209*H209</f>
        <v>0</v>
      </c>
      <c r="S209" s="134">
        <v>2.9999999999999997E-4</v>
      </c>
      <c r="T209" s="135">
        <f>S209*H209</f>
        <v>1.1882999999999999E-2</v>
      </c>
      <c r="AR209" s="136" t="s">
        <v>266</v>
      </c>
      <c r="AT209" s="136" t="s">
        <v>223</v>
      </c>
      <c r="AU209" s="136" t="s">
        <v>85</v>
      </c>
      <c r="AY209" s="13" t="s">
        <v>222</v>
      </c>
      <c r="BE209" s="137">
        <f>IF(N209="základní",J209,0)</f>
        <v>0</v>
      </c>
      <c r="BF209" s="137">
        <f>IF(N209="snížená",J209,0)</f>
        <v>0</v>
      </c>
      <c r="BG209" s="137">
        <f>IF(N209="zákl. přenesená",J209,0)</f>
        <v>0</v>
      </c>
      <c r="BH209" s="137">
        <f>IF(N209="sníž. přenesená",J209,0)</f>
        <v>0</v>
      </c>
      <c r="BI209" s="137">
        <f>IF(N209="nulová",J209,0)</f>
        <v>0</v>
      </c>
      <c r="BJ209" s="13" t="s">
        <v>85</v>
      </c>
      <c r="BK209" s="137">
        <f>ROUND(I209*H209,2)</f>
        <v>0</v>
      </c>
      <c r="BL209" s="13" t="s">
        <v>266</v>
      </c>
      <c r="BM209" s="136" t="s">
        <v>951</v>
      </c>
    </row>
    <row r="210" spans="2:65" s="1" customFormat="1" x14ac:dyDescent="0.2">
      <c r="B210" s="28"/>
      <c r="D210" s="138" t="s">
        <v>229</v>
      </c>
      <c r="F210" s="139" t="s">
        <v>363</v>
      </c>
      <c r="I210" s="140"/>
      <c r="L210" s="28"/>
      <c r="M210" s="141"/>
      <c r="T210" s="52"/>
      <c r="AT210" s="13" t="s">
        <v>229</v>
      </c>
      <c r="AU210" s="13" t="s">
        <v>85</v>
      </c>
    </row>
    <row r="211" spans="2:65" s="1" customFormat="1" x14ac:dyDescent="0.2">
      <c r="B211" s="28"/>
      <c r="D211" s="142" t="s">
        <v>231</v>
      </c>
      <c r="F211" s="143" t="s">
        <v>515</v>
      </c>
      <c r="I211" s="140"/>
      <c r="L211" s="28"/>
      <c r="M211" s="141"/>
      <c r="T211" s="52"/>
      <c r="AT211" s="13" t="s">
        <v>231</v>
      </c>
      <c r="AU211" s="13" t="s">
        <v>85</v>
      </c>
    </row>
    <row r="212" spans="2:65" s="1" customFormat="1" ht="16.5" customHeight="1" x14ac:dyDescent="0.2">
      <c r="B212" s="123"/>
      <c r="C212" s="124" t="s">
        <v>395</v>
      </c>
      <c r="D212" s="124" t="s">
        <v>223</v>
      </c>
      <c r="E212" s="125" t="s">
        <v>366</v>
      </c>
      <c r="F212" s="126" t="s">
        <v>367</v>
      </c>
      <c r="G212" s="127" t="s">
        <v>355</v>
      </c>
      <c r="H212" s="128">
        <v>39.61</v>
      </c>
      <c r="I212" s="129"/>
      <c r="J212" s="130">
        <f>ROUND(I212*H212,2)</f>
        <v>0</v>
      </c>
      <c r="K212" s="131"/>
      <c r="L212" s="28"/>
      <c r="M212" s="132" t="s">
        <v>1</v>
      </c>
      <c r="N212" s="133" t="s">
        <v>42</v>
      </c>
      <c r="P212" s="134">
        <f>O212*H212</f>
        <v>0</v>
      </c>
      <c r="Q212" s="134">
        <v>1.0000000000000001E-5</v>
      </c>
      <c r="R212" s="134">
        <f>Q212*H212</f>
        <v>3.9610000000000003E-4</v>
      </c>
      <c r="S212" s="134">
        <v>0</v>
      </c>
      <c r="T212" s="135">
        <f>S212*H212</f>
        <v>0</v>
      </c>
      <c r="AR212" s="136" t="s">
        <v>266</v>
      </c>
      <c r="AT212" s="136" t="s">
        <v>223</v>
      </c>
      <c r="AU212" s="136" t="s">
        <v>85</v>
      </c>
      <c r="AY212" s="13" t="s">
        <v>222</v>
      </c>
      <c r="BE212" s="137">
        <f>IF(N212="základní",J212,0)</f>
        <v>0</v>
      </c>
      <c r="BF212" s="137">
        <f>IF(N212="snížená",J212,0)</f>
        <v>0</v>
      </c>
      <c r="BG212" s="137">
        <f>IF(N212="zákl. přenesená",J212,0)</f>
        <v>0</v>
      </c>
      <c r="BH212" s="137">
        <f>IF(N212="sníž. přenesená",J212,0)</f>
        <v>0</v>
      </c>
      <c r="BI212" s="137">
        <f>IF(N212="nulová",J212,0)</f>
        <v>0</v>
      </c>
      <c r="BJ212" s="13" t="s">
        <v>85</v>
      </c>
      <c r="BK212" s="137">
        <f>ROUND(I212*H212,2)</f>
        <v>0</v>
      </c>
      <c r="BL212" s="13" t="s">
        <v>266</v>
      </c>
      <c r="BM212" s="136" t="s">
        <v>952</v>
      </c>
    </row>
    <row r="213" spans="2:65" s="1" customFormat="1" x14ac:dyDescent="0.2">
      <c r="B213" s="28"/>
      <c r="D213" s="138" t="s">
        <v>229</v>
      </c>
      <c r="F213" s="139" t="s">
        <v>369</v>
      </c>
      <c r="I213" s="140"/>
      <c r="L213" s="28"/>
      <c r="M213" s="141"/>
      <c r="T213" s="52"/>
      <c r="AT213" s="13" t="s">
        <v>229</v>
      </c>
      <c r="AU213" s="13" t="s">
        <v>85</v>
      </c>
    </row>
    <row r="214" spans="2:65" s="1" customFormat="1" x14ac:dyDescent="0.2">
      <c r="B214" s="28"/>
      <c r="D214" s="142" t="s">
        <v>231</v>
      </c>
      <c r="F214" s="143" t="s">
        <v>517</v>
      </c>
      <c r="I214" s="140"/>
      <c r="L214" s="28"/>
      <c r="M214" s="141"/>
      <c r="T214" s="52"/>
      <c r="AT214" s="13" t="s">
        <v>231</v>
      </c>
      <c r="AU214" s="13" t="s">
        <v>85</v>
      </c>
    </row>
    <row r="215" spans="2:65" s="1" customFormat="1" ht="16.5" customHeight="1" x14ac:dyDescent="0.2">
      <c r="B215" s="123"/>
      <c r="C215" s="151" t="s">
        <v>402</v>
      </c>
      <c r="D215" s="151" t="s">
        <v>277</v>
      </c>
      <c r="E215" s="152" t="s">
        <v>372</v>
      </c>
      <c r="F215" s="153" t="s">
        <v>373</v>
      </c>
      <c r="G215" s="154" t="s">
        <v>355</v>
      </c>
      <c r="H215" s="155">
        <v>40.402000000000001</v>
      </c>
      <c r="I215" s="156"/>
      <c r="J215" s="157">
        <f>ROUND(I215*H215,2)</f>
        <v>0</v>
      </c>
      <c r="K215" s="158"/>
      <c r="L215" s="159"/>
      <c r="M215" s="160" t="s">
        <v>1</v>
      </c>
      <c r="N215" s="161" t="s">
        <v>42</v>
      </c>
      <c r="P215" s="134">
        <f>O215*H215</f>
        <v>0</v>
      </c>
      <c r="Q215" s="134">
        <v>8.0000000000000007E-5</v>
      </c>
      <c r="R215" s="134">
        <f>Q215*H215</f>
        <v>3.2321600000000004E-3</v>
      </c>
      <c r="S215" s="134">
        <v>0</v>
      </c>
      <c r="T215" s="135">
        <f>S215*H215</f>
        <v>0</v>
      </c>
      <c r="AR215" s="136" t="s">
        <v>280</v>
      </c>
      <c r="AT215" s="136" t="s">
        <v>277</v>
      </c>
      <c r="AU215" s="136" t="s">
        <v>85</v>
      </c>
      <c r="AY215" s="13" t="s">
        <v>222</v>
      </c>
      <c r="BE215" s="137">
        <f>IF(N215="základní",J215,0)</f>
        <v>0</v>
      </c>
      <c r="BF215" s="137">
        <f>IF(N215="snížená",J215,0)</f>
        <v>0</v>
      </c>
      <c r="BG215" s="137">
        <f>IF(N215="zákl. přenesená",J215,0)</f>
        <v>0</v>
      </c>
      <c r="BH215" s="137">
        <f>IF(N215="sníž. přenesená",J215,0)</f>
        <v>0</v>
      </c>
      <c r="BI215" s="137">
        <f>IF(N215="nulová",J215,0)</f>
        <v>0</v>
      </c>
      <c r="BJ215" s="13" t="s">
        <v>85</v>
      </c>
      <c r="BK215" s="137">
        <f>ROUND(I215*H215,2)</f>
        <v>0</v>
      </c>
      <c r="BL215" s="13" t="s">
        <v>266</v>
      </c>
      <c r="BM215" s="136" t="s">
        <v>953</v>
      </c>
    </row>
    <row r="216" spans="2:65" s="1" customFormat="1" x14ac:dyDescent="0.2">
      <c r="B216" s="28"/>
      <c r="D216" s="138" t="s">
        <v>229</v>
      </c>
      <c r="F216" s="139" t="s">
        <v>373</v>
      </c>
      <c r="I216" s="140"/>
      <c r="L216" s="28"/>
      <c r="M216" s="141"/>
      <c r="T216" s="52"/>
      <c r="AT216" s="13" t="s">
        <v>229</v>
      </c>
      <c r="AU216" s="13" t="s">
        <v>85</v>
      </c>
    </row>
    <row r="217" spans="2:65" s="11" customFormat="1" x14ac:dyDescent="0.2">
      <c r="B217" s="144"/>
      <c r="D217" s="138" t="s">
        <v>252</v>
      </c>
      <c r="F217" s="145" t="s">
        <v>954</v>
      </c>
      <c r="H217" s="146">
        <v>40.402000000000001</v>
      </c>
      <c r="I217" s="147"/>
      <c r="L217" s="144"/>
      <c r="M217" s="148"/>
      <c r="T217" s="149"/>
      <c r="AT217" s="150" t="s">
        <v>252</v>
      </c>
      <c r="AU217" s="150" t="s">
        <v>85</v>
      </c>
      <c r="AV217" s="11" t="s">
        <v>87</v>
      </c>
      <c r="AW217" s="11" t="s">
        <v>3</v>
      </c>
      <c r="AX217" s="11" t="s">
        <v>85</v>
      </c>
      <c r="AY217" s="150" t="s">
        <v>222</v>
      </c>
    </row>
    <row r="218" spans="2:65" s="1" customFormat="1" ht="16.5" customHeight="1" x14ac:dyDescent="0.2">
      <c r="B218" s="123"/>
      <c r="C218" s="124" t="s">
        <v>408</v>
      </c>
      <c r="D218" s="124" t="s">
        <v>223</v>
      </c>
      <c r="E218" s="125" t="s">
        <v>377</v>
      </c>
      <c r="F218" s="126" t="s">
        <v>378</v>
      </c>
      <c r="G218" s="127" t="s">
        <v>355</v>
      </c>
      <c r="H218" s="128">
        <v>0.9</v>
      </c>
      <c r="I218" s="129"/>
      <c r="J218" s="130">
        <f>ROUND(I218*H218,2)</f>
        <v>0</v>
      </c>
      <c r="K218" s="131"/>
      <c r="L218" s="28"/>
      <c r="M218" s="132" t="s">
        <v>1</v>
      </c>
      <c r="N218" s="133" t="s">
        <v>42</v>
      </c>
      <c r="P218" s="134">
        <f>O218*H218</f>
        <v>0</v>
      </c>
      <c r="Q218" s="134">
        <v>0</v>
      </c>
      <c r="R218" s="134">
        <f>Q218*H218</f>
        <v>0</v>
      </c>
      <c r="S218" s="134">
        <v>0</v>
      </c>
      <c r="T218" s="135">
        <f>S218*H218</f>
        <v>0</v>
      </c>
      <c r="AR218" s="136" t="s">
        <v>266</v>
      </c>
      <c r="AT218" s="136" t="s">
        <v>223</v>
      </c>
      <c r="AU218" s="136" t="s">
        <v>85</v>
      </c>
      <c r="AY218" s="13" t="s">
        <v>222</v>
      </c>
      <c r="BE218" s="137">
        <f>IF(N218="základní",J218,0)</f>
        <v>0</v>
      </c>
      <c r="BF218" s="137">
        <f>IF(N218="snížená",J218,0)</f>
        <v>0</v>
      </c>
      <c r="BG218" s="137">
        <f>IF(N218="zákl. přenesená",J218,0)</f>
        <v>0</v>
      </c>
      <c r="BH218" s="137">
        <f>IF(N218="sníž. přenesená",J218,0)</f>
        <v>0</v>
      </c>
      <c r="BI218" s="137">
        <f>IF(N218="nulová",J218,0)</f>
        <v>0</v>
      </c>
      <c r="BJ218" s="13" t="s">
        <v>85</v>
      </c>
      <c r="BK218" s="137">
        <f>ROUND(I218*H218,2)</f>
        <v>0</v>
      </c>
      <c r="BL218" s="13" t="s">
        <v>266</v>
      </c>
      <c r="BM218" s="136" t="s">
        <v>955</v>
      </c>
    </row>
    <row r="219" spans="2:65" s="1" customFormat="1" x14ac:dyDescent="0.2">
      <c r="B219" s="28"/>
      <c r="D219" s="138" t="s">
        <v>229</v>
      </c>
      <c r="F219" s="139" t="s">
        <v>380</v>
      </c>
      <c r="I219" s="140"/>
      <c r="L219" s="28"/>
      <c r="M219" s="141"/>
      <c r="T219" s="52"/>
      <c r="AT219" s="13" t="s">
        <v>229</v>
      </c>
      <c r="AU219" s="13" t="s">
        <v>85</v>
      </c>
    </row>
    <row r="220" spans="2:65" s="1" customFormat="1" x14ac:dyDescent="0.2">
      <c r="B220" s="28"/>
      <c r="D220" s="142" t="s">
        <v>231</v>
      </c>
      <c r="F220" s="143" t="s">
        <v>521</v>
      </c>
      <c r="I220" s="140"/>
      <c r="L220" s="28"/>
      <c r="M220" s="141"/>
      <c r="T220" s="52"/>
      <c r="AT220" s="13" t="s">
        <v>231</v>
      </c>
      <c r="AU220" s="13" t="s">
        <v>85</v>
      </c>
    </row>
    <row r="221" spans="2:65" s="1" customFormat="1" ht="16.5" customHeight="1" x14ac:dyDescent="0.2">
      <c r="B221" s="123"/>
      <c r="C221" s="151" t="s">
        <v>280</v>
      </c>
      <c r="D221" s="151" t="s">
        <v>277</v>
      </c>
      <c r="E221" s="152" t="s">
        <v>383</v>
      </c>
      <c r="F221" s="153" t="s">
        <v>384</v>
      </c>
      <c r="G221" s="154" t="s">
        <v>355</v>
      </c>
      <c r="H221" s="155">
        <v>0.91800000000000004</v>
      </c>
      <c r="I221" s="156"/>
      <c r="J221" s="157">
        <f>ROUND(I221*H221,2)</f>
        <v>0</v>
      </c>
      <c r="K221" s="158"/>
      <c r="L221" s="159"/>
      <c r="M221" s="160" t="s">
        <v>1</v>
      </c>
      <c r="N221" s="161" t="s">
        <v>42</v>
      </c>
      <c r="P221" s="134">
        <f>O221*H221</f>
        <v>0</v>
      </c>
      <c r="Q221" s="134">
        <v>1.7000000000000001E-4</v>
      </c>
      <c r="R221" s="134">
        <f>Q221*H221</f>
        <v>1.5606000000000002E-4</v>
      </c>
      <c r="S221" s="134">
        <v>0</v>
      </c>
      <c r="T221" s="135">
        <f>S221*H221</f>
        <v>0</v>
      </c>
      <c r="AR221" s="136" t="s">
        <v>280</v>
      </c>
      <c r="AT221" s="136" t="s">
        <v>277</v>
      </c>
      <c r="AU221" s="136" t="s">
        <v>85</v>
      </c>
      <c r="AY221" s="13" t="s">
        <v>222</v>
      </c>
      <c r="BE221" s="137">
        <f>IF(N221="základní",J221,0)</f>
        <v>0</v>
      </c>
      <c r="BF221" s="137">
        <f>IF(N221="snížená",J221,0)</f>
        <v>0</v>
      </c>
      <c r="BG221" s="137">
        <f>IF(N221="zákl. přenesená",J221,0)</f>
        <v>0</v>
      </c>
      <c r="BH221" s="137">
        <f>IF(N221="sníž. přenesená",J221,0)</f>
        <v>0</v>
      </c>
      <c r="BI221" s="137">
        <f>IF(N221="nulová",J221,0)</f>
        <v>0</v>
      </c>
      <c r="BJ221" s="13" t="s">
        <v>85</v>
      </c>
      <c r="BK221" s="137">
        <f>ROUND(I221*H221,2)</f>
        <v>0</v>
      </c>
      <c r="BL221" s="13" t="s">
        <v>266</v>
      </c>
      <c r="BM221" s="136" t="s">
        <v>956</v>
      </c>
    </row>
    <row r="222" spans="2:65" s="1" customFormat="1" x14ac:dyDescent="0.2">
      <c r="B222" s="28"/>
      <c r="D222" s="138" t="s">
        <v>229</v>
      </c>
      <c r="F222" s="139" t="s">
        <v>384</v>
      </c>
      <c r="I222" s="140"/>
      <c r="L222" s="28"/>
      <c r="M222" s="141"/>
      <c r="T222" s="52"/>
      <c r="AT222" s="13" t="s">
        <v>229</v>
      </c>
      <c r="AU222" s="13" t="s">
        <v>85</v>
      </c>
    </row>
    <row r="223" spans="2:65" s="11" customFormat="1" x14ac:dyDescent="0.2">
      <c r="B223" s="144"/>
      <c r="D223" s="138" t="s">
        <v>252</v>
      </c>
      <c r="F223" s="145" t="s">
        <v>573</v>
      </c>
      <c r="H223" s="146">
        <v>0.91800000000000004</v>
      </c>
      <c r="I223" s="147"/>
      <c r="L223" s="144"/>
      <c r="M223" s="148"/>
      <c r="T223" s="149"/>
      <c r="AT223" s="150" t="s">
        <v>252</v>
      </c>
      <c r="AU223" s="150" t="s">
        <v>85</v>
      </c>
      <c r="AV223" s="11" t="s">
        <v>87</v>
      </c>
      <c r="AW223" s="11" t="s">
        <v>3</v>
      </c>
      <c r="AX223" s="11" t="s">
        <v>85</v>
      </c>
      <c r="AY223" s="150" t="s">
        <v>222</v>
      </c>
    </row>
    <row r="224" spans="2:65" s="1" customFormat="1" ht="24.2" customHeight="1" x14ac:dyDescent="0.2">
      <c r="B224" s="123"/>
      <c r="C224" s="124" t="s">
        <v>421</v>
      </c>
      <c r="D224" s="124" t="s">
        <v>223</v>
      </c>
      <c r="E224" s="125" t="s">
        <v>388</v>
      </c>
      <c r="F224" s="126" t="s">
        <v>389</v>
      </c>
      <c r="G224" s="127" t="s">
        <v>313</v>
      </c>
      <c r="H224" s="162"/>
      <c r="I224" s="129"/>
      <c r="J224" s="130">
        <f>ROUND(I224*H224,2)</f>
        <v>0</v>
      </c>
      <c r="K224" s="131"/>
      <c r="L224" s="28"/>
      <c r="M224" s="132" t="s">
        <v>1</v>
      </c>
      <c r="N224" s="133" t="s">
        <v>42</v>
      </c>
      <c r="P224" s="134">
        <f>O224*H224</f>
        <v>0</v>
      </c>
      <c r="Q224" s="134">
        <v>0</v>
      </c>
      <c r="R224" s="134">
        <f>Q224*H224</f>
        <v>0</v>
      </c>
      <c r="S224" s="134">
        <v>0</v>
      </c>
      <c r="T224" s="135">
        <f>S224*H224</f>
        <v>0</v>
      </c>
      <c r="AR224" s="136" t="s">
        <v>266</v>
      </c>
      <c r="AT224" s="136" t="s">
        <v>223</v>
      </c>
      <c r="AU224" s="136" t="s">
        <v>85</v>
      </c>
      <c r="AY224" s="13" t="s">
        <v>222</v>
      </c>
      <c r="BE224" s="137">
        <f>IF(N224="základní",J224,0)</f>
        <v>0</v>
      </c>
      <c r="BF224" s="137">
        <f>IF(N224="snížená",J224,0)</f>
        <v>0</v>
      </c>
      <c r="BG224" s="137">
        <f>IF(N224="zákl. přenesená",J224,0)</f>
        <v>0</v>
      </c>
      <c r="BH224" s="137">
        <f>IF(N224="sníž. přenesená",J224,0)</f>
        <v>0</v>
      </c>
      <c r="BI224" s="137">
        <f>IF(N224="nulová",J224,0)</f>
        <v>0</v>
      </c>
      <c r="BJ224" s="13" t="s">
        <v>85</v>
      </c>
      <c r="BK224" s="137">
        <f>ROUND(I224*H224,2)</f>
        <v>0</v>
      </c>
      <c r="BL224" s="13" t="s">
        <v>266</v>
      </c>
      <c r="BM224" s="136" t="s">
        <v>957</v>
      </c>
    </row>
    <row r="225" spans="2:65" s="1" customFormat="1" ht="29.25" x14ac:dyDescent="0.2">
      <c r="B225" s="28"/>
      <c r="D225" s="138" t="s">
        <v>229</v>
      </c>
      <c r="F225" s="139" t="s">
        <v>391</v>
      </c>
      <c r="I225" s="140"/>
      <c r="L225" s="28"/>
      <c r="M225" s="141"/>
      <c r="T225" s="52"/>
      <c r="AT225" s="13" t="s">
        <v>229</v>
      </c>
      <c r="AU225" s="13" t="s">
        <v>85</v>
      </c>
    </row>
    <row r="226" spans="2:65" s="1" customFormat="1" x14ac:dyDescent="0.2">
      <c r="B226" s="28"/>
      <c r="D226" s="142" t="s">
        <v>231</v>
      </c>
      <c r="F226" s="143" t="s">
        <v>525</v>
      </c>
      <c r="I226" s="140"/>
      <c r="L226" s="28"/>
      <c r="M226" s="141"/>
      <c r="T226" s="52"/>
      <c r="AT226" s="13" t="s">
        <v>231</v>
      </c>
      <c r="AU226" s="13" t="s">
        <v>85</v>
      </c>
    </row>
    <row r="227" spans="2:65" s="10" customFormat="1" ht="25.9" customHeight="1" x14ac:dyDescent="0.2">
      <c r="B227" s="113"/>
      <c r="D227" s="114" t="s">
        <v>76</v>
      </c>
      <c r="E227" s="115" t="s">
        <v>393</v>
      </c>
      <c r="F227" s="115" t="s">
        <v>394</v>
      </c>
      <c r="I227" s="116"/>
      <c r="J227" s="117">
        <f>BK227</f>
        <v>0</v>
      </c>
      <c r="L227" s="113"/>
      <c r="M227" s="118"/>
      <c r="P227" s="119">
        <f>SUM(P228:P237)</f>
        <v>0</v>
      </c>
      <c r="R227" s="119">
        <f>SUM(R228:R237)</f>
        <v>5.082000000000001E-4</v>
      </c>
      <c r="T227" s="120">
        <f>SUM(T228:T237)</f>
        <v>0</v>
      </c>
      <c r="AR227" s="114" t="s">
        <v>87</v>
      </c>
      <c r="AT227" s="121" t="s">
        <v>76</v>
      </c>
      <c r="AU227" s="121" t="s">
        <v>77</v>
      </c>
      <c r="AY227" s="114" t="s">
        <v>222</v>
      </c>
      <c r="BK227" s="122">
        <f>SUM(BK228:BK237)</f>
        <v>0</v>
      </c>
    </row>
    <row r="228" spans="2:65" s="1" customFormat="1" ht="24.2" customHeight="1" x14ac:dyDescent="0.2">
      <c r="B228" s="123"/>
      <c r="C228" s="124" t="s">
        <v>427</v>
      </c>
      <c r="D228" s="124" t="s">
        <v>223</v>
      </c>
      <c r="E228" s="125" t="s">
        <v>396</v>
      </c>
      <c r="F228" s="126" t="s">
        <v>397</v>
      </c>
      <c r="G228" s="127" t="s">
        <v>226</v>
      </c>
      <c r="H228" s="128">
        <v>1.21</v>
      </c>
      <c r="I228" s="129"/>
      <c r="J228" s="130">
        <f>ROUND(I228*H228,2)</f>
        <v>0</v>
      </c>
      <c r="K228" s="131"/>
      <c r="L228" s="28"/>
      <c r="M228" s="132" t="s">
        <v>1</v>
      </c>
      <c r="N228" s="133" t="s">
        <v>42</v>
      </c>
      <c r="P228" s="134">
        <f>O228*H228</f>
        <v>0</v>
      </c>
      <c r="Q228" s="134">
        <v>8.0000000000000007E-5</v>
      </c>
      <c r="R228" s="134">
        <f>Q228*H228</f>
        <v>9.6800000000000008E-5</v>
      </c>
      <c r="S228" s="134">
        <v>0</v>
      </c>
      <c r="T228" s="135">
        <f>S228*H228</f>
        <v>0</v>
      </c>
      <c r="AR228" s="136" t="s">
        <v>266</v>
      </c>
      <c r="AT228" s="136" t="s">
        <v>223</v>
      </c>
      <c r="AU228" s="136" t="s">
        <v>85</v>
      </c>
      <c r="AY228" s="13" t="s">
        <v>222</v>
      </c>
      <c r="BE228" s="137">
        <f>IF(N228="základní",J228,0)</f>
        <v>0</v>
      </c>
      <c r="BF228" s="137">
        <f>IF(N228="snížená",J228,0)</f>
        <v>0</v>
      </c>
      <c r="BG228" s="137">
        <f>IF(N228="zákl. přenesená",J228,0)</f>
        <v>0</v>
      </c>
      <c r="BH228" s="137">
        <f>IF(N228="sníž. přenesená",J228,0)</f>
        <v>0</v>
      </c>
      <c r="BI228" s="137">
        <f>IF(N228="nulová",J228,0)</f>
        <v>0</v>
      </c>
      <c r="BJ228" s="13" t="s">
        <v>85</v>
      </c>
      <c r="BK228" s="137">
        <f>ROUND(I228*H228,2)</f>
        <v>0</v>
      </c>
      <c r="BL228" s="13" t="s">
        <v>266</v>
      </c>
      <c r="BM228" s="136" t="s">
        <v>958</v>
      </c>
    </row>
    <row r="229" spans="2:65" s="1" customFormat="1" ht="19.5" x14ac:dyDescent="0.2">
      <c r="B229" s="28"/>
      <c r="D229" s="138" t="s">
        <v>229</v>
      </c>
      <c r="F229" s="139" t="s">
        <v>399</v>
      </c>
      <c r="I229" s="140"/>
      <c r="L229" s="28"/>
      <c r="M229" s="141"/>
      <c r="T229" s="52"/>
      <c r="AT229" s="13" t="s">
        <v>229</v>
      </c>
      <c r="AU229" s="13" t="s">
        <v>85</v>
      </c>
    </row>
    <row r="230" spans="2:65" s="1" customFormat="1" x14ac:dyDescent="0.2">
      <c r="B230" s="28"/>
      <c r="D230" s="142" t="s">
        <v>231</v>
      </c>
      <c r="F230" s="143" t="s">
        <v>617</v>
      </c>
      <c r="I230" s="140"/>
      <c r="L230" s="28"/>
      <c r="M230" s="141"/>
      <c r="T230" s="52"/>
      <c r="AT230" s="13" t="s">
        <v>231</v>
      </c>
      <c r="AU230" s="13" t="s">
        <v>85</v>
      </c>
    </row>
    <row r="231" spans="2:65" s="11" customFormat="1" x14ac:dyDescent="0.2">
      <c r="B231" s="144"/>
      <c r="D231" s="138" t="s">
        <v>252</v>
      </c>
      <c r="E231" s="150" t="s">
        <v>1</v>
      </c>
      <c r="F231" s="145" t="s">
        <v>401</v>
      </c>
      <c r="H231" s="146">
        <v>1.21</v>
      </c>
      <c r="I231" s="147"/>
      <c r="L231" s="144"/>
      <c r="M231" s="148"/>
      <c r="T231" s="149"/>
      <c r="AT231" s="150" t="s">
        <v>252</v>
      </c>
      <c r="AU231" s="150" t="s">
        <v>85</v>
      </c>
      <c r="AV231" s="11" t="s">
        <v>87</v>
      </c>
      <c r="AW231" s="11" t="s">
        <v>32</v>
      </c>
      <c r="AX231" s="11" t="s">
        <v>85</v>
      </c>
      <c r="AY231" s="150" t="s">
        <v>222</v>
      </c>
    </row>
    <row r="232" spans="2:65" s="1" customFormat="1" ht="24.2" customHeight="1" x14ac:dyDescent="0.2">
      <c r="B232" s="123"/>
      <c r="C232" s="124" t="s">
        <v>433</v>
      </c>
      <c r="D232" s="124" t="s">
        <v>223</v>
      </c>
      <c r="E232" s="125" t="s">
        <v>403</v>
      </c>
      <c r="F232" s="126" t="s">
        <v>404</v>
      </c>
      <c r="G232" s="127" t="s">
        <v>226</v>
      </c>
      <c r="H232" s="128">
        <v>1.21</v>
      </c>
      <c r="I232" s="129"/>
      <c r="J232" s="130">
        <f>ROUND(I232*H232,2)</f>
        <v>0</v>
      </c>
      <c r="K232" s="131"/>
      <c r="L232" s="28"/>
      <c r="M232" s="132" t="s">
        <v>1</v>
      </c>
      <c r="N232" s="133" t="s">
        <v>42</v>
      </c>
      <c r="P232" s="134">
        <f>O232*H232</f>
        <v>0</v>
      </c>
      <c r="Q232" s="134">
        <v>1.7000000000000001E-4</v>
      </c>
      <c r="R232" s="134">
        <f>Q232*H232</f>
        <v>2.0570000000000001E-4</v>
      </c>
      <c r="S232" s="134">
        <v>0</v>
      </c>
      <c r="T232" s="135">
        <f>S232*H232</f>
        <v>0</v>
      </c>
      <c r="AR232" s="136" t="s">
        <v>266</v>
      </c>
      <c r="AT232" s="136" t="s">
        <v>223</v>
      </c>
      <c r="AU232" s="136" t="s">
        <v>85</v>
      </c>
      <c r="AY232" s="13" t="s">
        <v>222</v>
      </c>
      <c r="BE232" s="137">
        <f>IF(N232="základní",J232,0)</f>
        <v>0</v>
      </c>
      <c r="BF232" s="137">
        <f>IF(N232="snížená",J232,0)</f>
        <v>0</v>
      </c>
      <c r="BG232" s="137">
        <f>IF(N232="zákl. přenesená",J232,0)</f>
        <v>0</v>
      </c>
      <c r="BH232" s="137">
        <f>IF(N232="sníž. přenesená",J232,0)</f>
        <v>0</v>
      </c>
      <c r="BI232" s="137">
        <f>IF(N232="nulová",J232,0)</f>
        <v>0</v>
      </c>
      <c r="BJ232" s="13" t="s">
        <v>85</v>
      </c>
      <c r="BK232" s="137">
        <f>ROUND(I232*H232,2)</f>
        <v>0</v>
      </c>
      <c r="BL232" s="13" t="s">
        <v>266</v>
      </c>
      <c r="BM232" s="136" t="s">
        <v>959</v>
      </c>
    </row>
    <row r="233" spans="2:65" s="1" customFormat="1" x14ac:dyDescent="0.2">
      <c r="B233" s="28"/>
      <c r="D233" s="138" t="s">
        <v>229</v>
      </c>
      <c r="F233" s="139" t="s">
        <v>406</v>
      </c>
      <c r="I233" s="140"/>
      <c r="L233" s="28"/>
      <c r="M233" s="141"/>
      <c r="T233" s="52"/>
      <c r="AT233" s="13" t="s">
        <v>229</v>
      </c>
      <c r="AU233" s="13" t="s">
        <v>85</v>
      </c>
    </row>
    <row r="234" spans="2:65" s="1" customFormat="1" x14ac:dyDescent="0.2">
      <c r="B234" s="28"/>
      <c r="D234" s="142" t="s">
        <v>231</v>
      </c>
      <c r="F234" s="143" t="s">
        <v>619</v>
      </c>
      <c r="I234" s="140"/>
      <c r="L234" s="28"/>
      <c r="M234" s="141"/>
      <c r="T234" s="52"/>
      <c r="AT234" s="13" t="s">
        <v>231</v>
      </c>
      <c r="AU234" s="13" t="s">
        <v>85</v>
      </c>
    </row>
    <row r="235" spans="2:65" s="1" customFormat="1" ht="24.2" customHeight="1" x14ac:dyDescent="0.2">
      <c r="B235" s="123"/>
      <c r="C235" s="124" t="s">
        <v>438</v>
      </c>
      <c r="D235" s="124" t="s">
        <v>223</v>
      </c>
      <c r="E235" s="125" t="s">
        <v>409</v>
      </c>
      <c r="F235" s="126" t="s">
        <v>410</v>
      </c>
      <c r="G235" s="127" t="s">
        <v>226</v>
      </c>
      <c r="H235" s="128">
        <v>1.21</v>
      </c>
      <c r="I235" s="129"/>
      <c r="J235" s="130">
        <f>ROUND(I235*H235,2)</f>
        <v>0</v>
      </c>
      <c r="K235" s="131"/>
      <c r="L235" s="28"/>
      <c r="M235" s="132" t="s">
        <v>1</v>
      </c>
      <c r="N235" s="133" t="s">
        <v>42</v>
      </c>
      <c r="P235" s="134">
        <f>O235*H235</f>
        <v>0</v>
      </c>
      <c r="Q235" s="134">
        <v>1.7000000000000001E-4</v>
      </c>
      <c r="R235" s="134">
        <f>Q235*H235</f>
        <v>2.0570000000000001E-4</v>
      </c>
      <c r="S235" s="134">
        <v>0</v>
      </c>
      <c r="T235" s="135">
        <f>S235*H235</f>
        <v>0</v>
      </c>
      <c r="AR235" s="136" t="s">
        <v>266</v>
      </c>
      <c r="AT235" s="136" t="s">
        <v>223</v>
      </c>
      <c r="AU235" s="136" t="s">
        <v>85</v>
      </c>
      <c r="AY235" s="13" t="s">
        <v>222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13" t="s">
        <v>85</v>
      </c>
      <c r="BK235" s="137">
        <f>ROUND(I235*H235,2)</f>
        <v>0</v>
      </c>
      <c r="BL235" s="13" t="s">
        <v>266</v>
      </c>
      <c r="BM235" s="136" t="s">
        <v>960</v>
      </c>
    </row>
    <row r="236" spans="2:65" s="1" customFormat="1" ht="19.5" x14ac:dyDescent="0.2">
      <c r="B236" s="28"/>
      <c r="D236" s="138" t="s">
        <v>229</v>
      </c>
      <c r="F236" s="139" t="s">
        <v>412</v>
      </c>
      <c r="I236" s="140"/>
      <c r="L236" s="28"/>
      <c r="M236" s="141"/>
      <c r="T236" s="52"/>
      <c r="AT236" s="13" t="s">
        <v>229</v>
      </c>
      <c r="AU236" s="13" t="s">
        <v>85</v>
      </c>
    </row>
    <row r="237" spans="2:65" s="1" customFormat="1" x14ac:dyDescent="0.2">
      <c r="B237" s="28"/>
      <c r="D237" s="142" t="s">
        <v>231</v>
      </c>
      <c r="F237" s="143" t="s">
        <v>621</v>
      </c>
      <c r="I237" s="140"/>
      <c r="L237" s="28"/>
      <c r="M237" s="141"/>
      <c r="T237" s="52"/>
      <c r="AT237" s="13" t="s">
        <v>231</v>
      </c>
      <c r="AU237" s="13" t="s">
        <v>85</v>
      </c>
    </row>
    <row r="238" spans="2:65" s="10" customFormat="1" ht="25.9" customHeight="1" x14ac:dyDescent="0.2">
      <c r="B238" s="113"/>
      <c r="D238" s="114" t="s">
        <v>76</v>
      </c>
      <c r="E238" s="115" t="s">
        <v>414</v>
      </c>
      <c r="F238" s="115" t="s">
        <v>415</v>
      </c>
      <c r="I238" s="116"/>
      <c r="J238" s="117">
        <f>BK238</f>
        <v>0</v>
      </c>
      <c r="L238" s="113"/>
      <c r="M238" s="118"/>
      <c r="P238" s="119">
        <f>SUM(P239:P256)</f>
        <v>0</v>
      </c>
      <c r="R238" s="119">
        <f>SUM(R239:R256)</f>
        <v>0.27153839999999996</v>
      </c>
      <c r="T238" s="120">
        <f>SUM(T239:T256)</f>
        <v>3.3720100000000003E-2</v>
      </c>
      <c r="AR238" s="114" t="s">
        <v>87</v>
      </c>
      <c r="AT238" s="121" t="s">
        <v>76</v>
      </c>
      <c r="AU238" s="121" t="s">
        <v>77</v>
      </c>
      <c r="AY238" s="114" t="s">
        <v>222</v>
      </c>
      <c r="BK238" s="122">
        <f>SUM(BK239:BK256)</f>
        <v>0</v>
      </c>
    </row>
    <row r="239" spans="2:65" s="1" customFormat="1" ht="16.5" customHeight="1" x14ac:dyDescent="0.2">
      <c r="B239" s="123"/>
      <c r="C239" s="124" t="s">
        <v>444</v>
      </c>
      <c r="D239" s="124" t="s">
        <v>223</v>
      </c>
      <c r="E239" s="125" t="s">
        <v>416</v>
      </c>
      <c r="F239" s="126" t="s">
        <v>417</v>
      </c>
      <c r="G239" s="127" t="s">
        <v>226</v>
      </c>
      <c r="H239" s="128">
        <v>100.15</v>
      </c>
      <c r="I239" s="129"/>
      <c r="J239" s="130">
        <f>ROUND(I239*H239,2)</f>
        <v>0</v>
      </c>
      <c r="K239" s="131"/>
      <c r="L239" s="28"/>
      <c r="M239" s="132" t="s">
        <v>1</v>
      </c>
      <c r="N239" s="133" t="s">
        <v>42</v>
      </c>
      <c r="P239" s="134">
        <f>O239*H239</f>
        <v>0</v>
      </c>
      <c r="Q239" s="134">
        <v>1E-3</v>
      </c>
      <c r="R239" s="134">
        <f>Q239*H239</f>
        <v>0.10015</v>
      </c>
      <c r="S239" s="134">
        <v>3.1E-4</v>
      </c>
      <c r="T239" s="135">
        <f>S239*H239</f>
        <v>3.1046500000000001E-2</v>
      </c>
      <c r="AR239" s="136" t="s">
        <v>266</v>
      </c>
      <c r="AT239" s="136" t="s">
        <v>223</v>
      </c>
      <c r="AU239" s="136" t="s">
        <v>85</v>
      </c>
      <c r="AY239" s="13" t="s">
        <v>222</v>
      </c>
      <c r="BE239" s="137">
        <f>IF(N239="základní",J239,0)</f>
        <v>0</v>
      </c>
      <c r="BF239" s="137">
        <f>IF(N239="snížená",J239,0)</f>
        <v>0</v>
      </c>
      <c r="BG239" s="137">
        <f>IF(N239="zákl. přenesená",J239,0)</f>
        <v>0</v>
      </c>
      <c r="BH239" s="137">
        <f>IF(N239="sníž. přenesená",J239,0)</f>
        <v>0</v>
      </c>
      <c r="BI239" s="137">
        <f>IF(N239="nulová",J239,0)</f>
        <v>0</v>
      </c>
      <c r="BJ239" s="13" t="s">
        <v>85</v>
      </c>
      <c r="BK239" s="137">
        <f>ROUND(I239*H239,2)</f>
        <v>0</v>
      </c>
      <c r="BL239" s="13" t="s">
        <v>266</v>
      </c>
      <c r="BM239" s="136" t="s">
        <v>961</v>
      </c>
    </row>
    <row r="240" spans="2:65" s="1" customFormat="1" x14ac:dyDescent="0.2">
      <c r="B240" s="28"/>
      <c r="D240" s="138" t="s">
        <v>229</v>
      </c>
      <c r="F240" s="139" t="s">
        <v>419</v>
      </c>
      <c r="I240" s="140"/>
      <c r="L240" s="28"/>
      <c r="M240" s="141"/>
      <c r="T240" s="52"/>
      <c r="AT240" s="13" t="s">
        <v>229</v>
      </c>
      <c r="AU240" s="13" t="s">
        <v>85</v>
      </c>
    </row>
    <row r="241" spans="2:65" s="1" customFormat="1" x14ac:dyDescent="0.2">
      <c r="B241" s="28"/>
      <c r="D241" s="142" t="s">
        <v>231</v>
      </c>
      <c r="F241" s="143" t="s">
        <v>527</v>
      </c>
      <c r="I241" s="140"/>
      <c r="L241" s="28"/>
      <c r="M241" s="141"/>
      <c r="T241" s="52"/>
      <c r="AT241" s="13" t="s">
        <v>231</v>
      </c>
      <c r="AU241" s="13" t="s">
        <v>85</v>
      </c>
    </row>
    <row r="242" spans="2:65" s="1" customFormat="1" ht="24.2" customHeight="1" x14ac:dyDescent="0.2">
      <c r="B242" s="123"/>
      <c r="C242" s="124" t="s">
        <v>962</v>
      </c>
      <c r="D242" s="124" t="s">
        <v>223</v>
      </c>
      <c r="E242" s="125" t="s">
        <v>422</v>
      </c>
      <c r="F242" s="126" t="s">
        <v>423</v>
      </c>
      <c r="G242" s="127" t="s">
        <v>226</v>
      </c>
      <c r="H242" s="128">
        <v>100.15</v>
      </c>
      <c r="I242" s="129"/>
      <c r="J242" s="130">
        <f>ROUND(I242*H242,2)</f>
        <v>0</v>
      </c>
      <c r="K242" s="131"/>
      <c r="L242" s="28"/>
      <c r="M242" s="132" t="s">
        <v>1</v>
      </c>
      <c r="N242" s="133" t="s">
        <v>42</v>
      </c>
      <c r="P242" s="134">
        <f>O242*H242</f>
        <v>0</v>
      </c>
      <c r="Q242" s="134">
        <v>0</v>
      </c>
      <c r="R242" s="134">
        <f>Q242*H242</f>
        <v>0</v>
      </c>
      <c r="S242" s="134">
        <v>0</v>
      </c>
      <c r="T242" s="135">
        <f>S242*H242</f>
        <v>0</v>
      </c>
      <c r="AR242" s="136" t="s">
        <v>266</v>
      </c>
      <c r="AT242" s="136" t="s">
        <v>223</v>
      </c>
      <c r="AU242" s="136" t="s">
        <v>85</v>
      </c>
      <c r="AY242" s="13" t="s">
        <v>222</v>
      </c>
      <c r="BE242" s="137">
        <f>IF(N242="základní",J242,0)</f>
        <v>0</v>
      </c>
      <c r="BF242" s="137">
        <f>IF(N242="snížená",J242,0)</f>
        <v>0</v>
      </c>
      <c r="BG242" s="137">
        <f>IF(N242="zákl. přenesená",J242,0)</f>
        <v>0</v>
      </c>
      <c r="BH242" s="137">
        <f>IF(N242="sníž. přenesená",J242,0)</f>
        <v>0</v>
      </c>
      <c r="BI242" s="137">
        <f>IF(N242="nulová",J242,0)</f>
        <v>0</v>
      </c>
      <c r="BJ242" s="13" t="s">
        <v>85</v>
      </c>
      <c r="BK242" s="137">
        <f>ROUND(I242*H242,2)</f>
        <v>0</v>
      </c>
      <c r="BL242" s="13" t="s">
        <v>266</v>
      </c>
      <c r="BM242" s="136" t="s">
        <v>963</v>
      </c>
    </row>
    <row r="243" spans="2:65" s="1" customFormat="1" ht="19.5" x14ac:dyDescent="0.2">
      <c r="B243" s="28"/>
      <c r="D243" s="138" t="s">
        <v>229</v>
      </c>
      <c r="F243" s="139" t="s">
        <v>425</v>
      </c>
      <c r="I243" s="140"/>
      <c r="L243" s="28"/>
      <c r="M243" s="141"/>
      <c r="T243" s="52"/>
      <c r="AT243" s="13" t="s">
        <v>229</v>
      </c>
      <c r="AU243" s="13" t="s">
        <v>85</v>
      </c>
    </row>
    <row r="244" spans="2:65" s="1" customFormat="1" x14ac:dyDescent="0.2">
      <c r="B244" s="28"/>
      <c r="D244" s="142" t="s">
        <v>231</v>
      </c>
      <c r="F244" s="143" t="s">
        <v>529</v>
      </c>
      <c r="I244" s="140"/>
      <c r="L244" s="28"/>
      <c r="M244" s="141"/>
      <c r="T244" s="52"/>
      <c r="AT244" s="13" t="s">
        <v>231</v>
      </c>
      <c r="AU244" s="13" t="s">
        <v>85</v>
      </c>
    </row>
    <row r="245" spans="2:65" s="1" customFormat="1" ht="16.5" customHeight="1" x14ac:dyDescent="0.2">
      <c r="B245" s="123"/>
      <c r="C245" s="124" t="s">
        <v>964</v>
      </c>
      <c r="D245" s="124" t="s">
        <v>223</v>
      </c>
      <c r="E245" s="125" t="s">
        <v>428</v>
      </c>
      <c r="F245" s="126" t="s">
        <v>429</v>
      </c>
      <c r="G245" s="127" t="s">
        <v>226</v>
      </c>
      <c r="H245" s="128">
        <v>89.12</v>
      </c>
      <c r="I245" s="129"/>
      <c r="J245" s="130">
        <f>ROUND(I245*H245,2)</f>
        <v>0</v>
      </c>
      <c r="K245" s="131"/>
      <c r="L245" s="28"/>
      <c r="M245" s="132" t="s">
        <v>1</v>
      </c>
      <c r="N245" s="133" t="s">
        <v>42</v>
      </c>
      <c r="P245" s="134">
        <f>O245*H245</f>
        <v>0</v>
      </c>
      <c r="Q245" s="134">
        <v>0</v>
      </c>
      <c r="R245" s="134">
        <f>Q245*H245</f>
        <v>0</v>
      </c>
      <c r="S245" s="134">
        <v>3.0000000000000001E-5</v>
      </c>
      <c r="T245" s="135">
        <f>S245*H245</f>
        <v>2.6736000000000004E-3</v>
      </c>
      <c r="AR245" s="136" t="s">
        <v>266</v>
      </c>
      <c r="AT245" s="136" t="s">
        <v>223</v>
      </c>
      <c r="AU245" s="136" t="s">
        <v>85</v>
      </c>
      <c r="AY245" s="13" t="s">
        <v>222</v>
      </c>
      <c r="BE245" s="137">
        <f>IF(N245="základní",J245,0)</f>
        <v>0</v>
      </c>
      <c r="BF245" s="137">
        <f>IF(N245="snížená",J245,0)</f>
        <v>0</v>
      </c>
      <c r="BG245" s="137">
        <f>IF(N245="zákl. přenesená",J245,0)</f>
        <v>0</v>
      </c>
      <c r="BH245" s="137">
        <f>IF(N245="sníž. přenesená",J245,0)</f>
        <v>0</v>
      </c>
      <c r="BI245" s="137">
        <f>IF(N245="nulová",J245,0)</f>
        <v>0</v>
      </c>
      <c r="BJ245" s="13" t="s">
        <v>85</v>
      </c>
      <c r="BK245" s="137">
        <f>ROUND(I245*H245,2)</f>
        <v>0</v>
      </c>
      <c r="BL245" s="13" t="s">
        <v>266</v>
      </c>
      <c r="BM245" s="136" t="s">
        <v>1107</v>
      </c>
    </row>
    <row r="246" spans="2:65" s="1" customFormat="1" ht="19.5" x14ac:dyDescent="0.2">
      <c r="B246" s="28"/>
      <c r="D246" s="138" t="s">
        <v>229</v>
      </c>
      <c r="F246" s="139" t="s">
        <v>431</v>
      </c>
      <c r="I246" s="140"/>
      <c r="L246" s="28"/>
      <c r="M246" s="141"/>
      <c r="T246" s="52"/>
      <c r="AT246" s="13" t="s">
        <v>229</v>
      </c>
      <c r="AU246" s="13" t="s">
        <v>85</v>
      </c>
    </row>
    <row r="247" spans="2:65" s="1" customFormat="1" x14ac:dyDescent="0.2">
      <c r="B247" s="28"/>
      <c r="D247" s="142" t="s">
        <v>231</v>
      </c>
      <c r="F247" s="143" t="s">
        <v>432</v>
      </c>
      <c r="I247" s="140"/>
      <c r="L247" s="28"/>
      <c r="M247" s="141"/>
      <c r="T247" s="52"/>
      <c r="AT247" s="13" t="s">
        <v>231</v>
      </c>
      <c r="AU247" s="13" t="s">
        <v>85</v>
      </c>
    </row>
    <row r="248" spans="2:65" s="1" customFormat="1" ht="16.5" customHeight="1" x14ac:dyDescent="0.2">
      <c r="B248" s="123"/>
      <c r="C248" s="151" t="s">
        <v>966</v>
      </c>
      <c r="D248" s="151" t="s">
        <v>277</v>
      </c>
      <c r="E248" s="152" t="s">
        <v>434</v>
      </c>
      <c r="F248" s="153" t="s">
        <v>435</v>
      </c>
      <c r="G248" s="154" t="s">
        <v>226</v>
      </c>
      <c r="H248" s="155">
        <v>93.575999999999993</v>
      </c>
      <c r="I248" s="156"/>
      <c r="J248" s="157">
        <f>ROUND(I248*H248,2)</f>
        <v>0</v>
      </c>
      <c r="K248" s="158"/>
      <c r="L248" s="159"/>
      <c r="M248" s="160" t="s">
        <v>1</v>
      </c>
      <c r="N248" s="161" t="s">
        <v>42</v>
      </c>
      <c r="P248" s="134">
        <f>O248*H248</f>
        <v>0</v>
      </c>
      <c r="Q248" s="134">
        <v>8.9999999999999998E-4</v>
      </c>
      <c r="R248" s="134">
        <f>Q248*H248</f>
        <v>8.4218399999999985E-2</v>
      </c>
      <c r="S248" s="134">
        <v>0</v>
      </c>
      <c r="T248" s="135">
        <f>S248*H248</f>
        <v>0</v>
      </c>
      <c r="AR248" s="136" t="s">
        <v>280</v>
      </c>
      <c r="AT248" s="136" t="s">
        <v>277</v>
      </c>
      <c r="AU248" s="136" t="s">
        <v>85</v>
      </c>
      <c r="AY248" s="13" t="s">
        <v>222</v>
      </c>
      <c r="BE248" s="137">
        <f>IF(N248="základní",J248,0)</f>
        <v>0</v>
      </c>
      <c r="BF248" s="137">
        <f>IF(N248="snížená",J248,0)</f>
        <v>0</v>
      </c>
      <c r="BG248" s="137">
        <f>IF(N248="zákl. přenesená",J248,0)</f>
        <v>0</v>
      </c>
      <c r="BH248" s="137">
        <f>IF(N248="sníž. přenesená",J248,0)</f>
        <v>0</v>
      </c>
      <c r="BI248" s="137">
        <f>IF(N248="nulová",J248,0)</f>
        <v>0</v>
      </c>
      <c r="BJ248" s="13" t="s">
        <v>85</v>
      </c>
      <c r="BK248" s="137">
        <f>ROUND(I248*H248,2)</f>
        <v>0</v>
      </c>
      <c r="BL248" s="13" t="s">
        <v>266</v>
      </c>
      <c r="BM248" s="136" t="s">
        <v>1108</v>
      </c>
    </row>
    <row r="249" spans="2:65" s="1" customFormat="1" x14ac:dyDescent="0.2">
      <c r="B249" s="28"/>
      <c r="D249" s="138" t="s">
        <v>229</v>
      </c>
      <c r="F249" s="139" t="s">
        <v>435</v>
      </c>
      <c r="I249" s="140"/>
      <c r="L249" s="28"/>
      <c r="M249" s="141"/>
      <c r="T249" s="52"/>
      <c r="AT249" s="13" t="s">
        <v>229</v>
      </c>
      <c r="AU249" s="13" t="s">
        <v>85</v>
      </c>
    </row>
    <row r="250" spans="2:65" s="11" customFormat="1" x14ac:dyDescent="0.2">
      <c r="B250" s="144"/>
      <c r="D250" s="138" t="s">
        <v>252</v>
      </c>
      <c r="F250" s="145" t="s">
        <v>968</v>
      </c>
      <c r="H250" s="146">
        <v>93.575999999999993</v>
      </c>
      <c r="I250" s="147"/>
      <c r="L250" s="144"/>
      <c r="M250" s="148"/>
      <c r="T250" s="149"/>
      <c r="AT250" s="150" t="s">
        <v>252</v>
      </c>
      <c r="AU250" s="150" t="s">
        <v>85</v>
      </c>
      <c r="AV250" s="11" t="s">
        <v>87</v>
      </c>
      <c r="AW250" s="11" t="s">
        <v>3</v>
      </c>
      <c r="AX250" s="11" t="s">
        <v>85</v>
      </c>
      <c r="AY250" s="150" t="s">
        <v>222</v>
      </c>
    </row>
    <row r="251" spans="2:65" s="1" customFormat="1" ht="24.2" customHeight="1" x14ac:dyDescent="0.2">
      <c r="B251" s="123"/>
      <c r="C251" s="124" t="s">
        <v>969</v>
      </c>
      <c r="D251" s="124" t="s">
        <v>223</v>
      </c>
      <c r="E251" s="125" t="s">
        <v>439</v>
      </c>
      <c r="F251" s="126" t="s">
        <v>440</v>
      </c>
      <c r="G251" s="127" t="s">
        <v>226</v>
      </c>
      <c r="H251" s="128">
        <v>189.5</v>
      </c>
      <c r="I251" s="129"/>
      <c r="J251" s="130">
        <f>ROUND(I251*H251,2)</f>
        <v>0</v>
      </c>
      <c r="K251" s="131"/>
      <c r="L251" s="28"/>
      <c r="M251" s="132" t="s">
        <v>1</v>
      </c>
      <c r="N251" s="133" t="s">
        <v>42</v>
      </c>
      <c r="P251" s="134">
        <f>O251*H251</f>
        <v>0</v>
      </c>
      <c r="Q251" s="134">
        <v>2.0000000000000001E-4</v>
      </c>
      <c r="R251" s="134">
        <f>Q251*H251</f>
        <v>3.7900000000000003E-2</v>
      </c>
      <c r="S251" s="134">
        <v>0</v>
      </c>
      <c r="T251" s="135">
        <f>S251*H251</f>
        <v>0</v>
      </c>
      <c r="AR251" s="136" t="s">
        <v>266</v>
      </c>
      <c r="AT251" s="136" t="s">
        <v>223</v>
      </c>
      <c r="AU251" s="136" t="s">
        <v>85</v>
      </c>
      <c r="AY251" s="13" t="s">
        <v>222</v>
      </c>
      <c r="BE251" s="137">
        <f>IF(N251="základní",J251,0)</f>
        <v>0</v>
      </c>
      <c r="BF251" s="137">
        <f>IF(N251="snížená",J251,0)</f>
        <v>0</v>
      </c>
      <c r="BG251" s="137">
        <f>IF(N251="zákl. přenesená",J251,0)</f>
        <v>0</v>
      </c>
      <c r="BH251" s="137">
        <f>IF(N251="sníž. přenesená",J251,0)</f>
        <v>0</v>
      </c>
      <c r="BI251" s="137">
        <f>IF(N251="nulová",J251,0)</f>
        <v>0</v>
      </c>
      <c r="BJ251" s="13" t="s">
        <v>85</v>
      </c>
      <c r="BK251" s="137">
        <f>ROUND(I251*H251,2)</f>
        <v>0</v>
      </c>
      <c r="BL251" s="13" t="s">
        <v>266</v>
      </c>
      <c r="BM251" s="136" t="s">
        <v>970</v>
      </c>
    </row>
    <row r="252" spans="2:65" s="1" customFormat="1" ht="19.5" x14ac:dyDescent="0.2">
      <c r="B252" s="28"/>
      <c r="D252" s="138" t="s">
        <v>229</v>
      </c>
      <c r="F252" s="139" t="s">
        <v>442</v>
      </c>
      <c r="I252" s="140"/>
      <c r="L252" s="28"/>
      <c r="M252" s="141"/>
      <c r="T252" s="52"/>
      <c r="AT252" s="13" t="s">
        <v>229</v>
      </c>
      <c r="AU252" s="13" t="s">
        <v>85</v>
      </c>
    </row>
    <row r="253" spans="2:65" s="1" customFormat="1" x14ac:dyDescent="0.2">
      <c r="B253" s="28"/>
      <c r="D253" s="142" t="s">
        <v>231</v>
      </c>
      <c r="F253" s="143" t="s">
        <v>534</v>
      </c>
      <c r="I253" s="140"/>
      <c r="L253" s="28"/>
      <c r="M253" s="141"/>
      <c r="T253" s="52"/>
      <c r="AT253" s="13" t="s">
        <v>231</v>
      </c>
      <c r="AU253" s="13" t="s">
        <v>85</v>
      </c>
    </row>
    <row r="254" spans="2:65" s="1" customFormat="1" ht="33" customHeight="1" x14ac:dyDescent="0.2">
      <c r="B254" s="123"/>
      <c r="C254" s="124" t="s">
        <v>971</v>
      </c>
      <c r="D254" s="124" t="s">
        <v>223</v>
      </c>
      <c r="E254" s="125" t="s">
        <v>445</v>
      </c>
      <c r="F254" s="126" t="s">
        <v>446</v>
      </c>
      <c r="G254" s="127" t="s">
        <v>226</v>
      </c>
      <c r="H254" s="128">
        <v>189.5</v>
      </c>
      <c r="I254" s="129"/>
      <c r="J254" s="130">
        <f>ROUND(I254*H254,2)</f>
        <v>0</v>
      </c>
      <c r="K254" s="131"/>
      <c r="L254" s="28"/>
      <c r="M254" s="132" t="s">
        <v>1</v>
      </c>
      <c r="N254" s="133" t="s">
        <v>42</v>
      </c>
      <c r="P254" s="134">
        <f>O254*H254</f>
        <v>0</v>
      </c>
      <c r="Q254" s="134">
        <v>2.5999999999999998E-4</v>
      </c>
      <c r="R254" s="134">
        <f>Q254*H254</f>
        <v>4.9269999999999994E-2</v>
      </c>
      <c r="S254" s="134">
        <v>0</v>
      </c>
      <c r="T254" s="135">
        <f>S254*H254</f>
        <v>0</v>
      </c>
      <c r="AR254" s="136" t="s">
        <v>266</v>
      </c>
      <c r="AT254" s="136" t="s">
        <v>223</v>
      </c>
      <c r="AU254" s="136" t="s">
        <v>85</v>
      </c>
      <c r="AY254" s="13" t="s">
        <v>222</v>
      </c>
      <c r="BE254" s="137">
        <f>IF(N254="základní",J254,0)</f>
        <v>0</v>
      </c>
      <c r="BF254" s="137">
        <f>IF(N254="snížená",J254,0)</f>
        <v>0</v>
      </c>
      <c r="BG254" s="137">
        <f>IF(N254="zákl. přenesená",J254,0)</f>
        <v>0</v>
      </c>
      <c r="BH254" s="137">
        <f>IF(N254="sníž. přenesená",J254,0)</f>
        <v>0</v>
      </c>
      <c r="BI254" s="137">
        <f>IF(N254="nulová",J254,0)</f>
        <v>0</v>
      </c>
      <c r="BJ254" s="13" t="s">
        <v>85</v>
      </c>
      <c r="BK254" s="137">
        <f>ROUND(I254*H254,2)</f>
        <v>0</v>
      </c>
      <c r="BL254" s="13" t="s">
        <v>266</v>
      </c>
      <c r="BM254" s="136" t="s">
        <v>972</v>
      </c>
    </row>
    <row r="255" spans="2:65" s="1" customFormat="1" ht="29.25" x14ac:dyDescent="0.2">
      <c r="B255" s="28"/>
      <c r="D255" s="138" t="s">
        <v>229</v>
      </c>
      <c r="F255" s="139" t="s">
        <v>448</v>
      </c>
      <c r="I255" s="140"/>
      <c r="L255" s="28"/>
      <c r="M255" s="141"/>
      <c r="T255" s="52"/>
      <c r="AT255" s="13" t="s">
        <v>229</v>
      </c>
      <c r="AU255" s="13" t="s">
        <v>85</v>
      </c>
    </row>
    <row r="256" spans="2:65" s="1" customFormat="1" x14ac:dyDescent="0.2">
      <c r="B256" s="28"/>
      <c r="D256" s="142" t="s">
        <v>231</v>
      </c>
      <c r="F256" s="143" t="s">
        <v>536</v>
      </c>
      <c r="I256" s="140"/>
      <c r="L256" s="28"/>
      <c r="M256" s="163"/>
      <c r="N256" s="164"/>
      <c r="O256" s="164"/>
      <c r="P256" s="164"/>
      <c r="Q256" s="164"/>
      <c r="R256" s="164"/>
      <c r="S256" s="164"/>
      <c r="T256" s="165"/>
      <c r="AT256" s="13" t="s">
        <v>231</v>
      </c>
      <c r="AU256" s="13" t="s">
        <v>85</v>
      </c>
    </row>
    <row r="257" spans="2:12" s="1" customFormat="1" ht="6.95" customHeight="1" x14ac:dyDescent="0.2">
      <c r="B257" s="40"/>
      <c r="C257" s="41"/>
      <c r="D257" s="41"/>
      <c r="E257" s="41"/>
      <c r="F257" s="41"/>
      <c r="G257" s="41"/>
      <c r="H257" s="41"/>
      <c r="I257" s="41"/>
      <c r="J257" s="41"/>
      <c r="K257" s="41"/>
      <c r="L257" s="28"/>
    </row>
  </sheetData>
  <autoFilter ref="C123:K256" xr:uid="{00000000-0009-0000-0000-00001B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1B00-000000000000}"/>
    <hyperlink ref="F132" r:id="rId2" xr:uid="{00000000-0004-0000-1B00-000001000000}"/>
    <hyperlink ref="F135" r:id="rId3" xr:uid="{00000000-0004-0000-1B00-000002000000}"/>
    <hyperlink ref="F138" r:id="rId4" xr:uid="{00000000-0004-0000-1B00-000003000000}"/>
    <hyperlink ref="F142" r:id="rId5" xr:uid="{00000000-0004-0000-1B00-000004000000}"/>
    <hyperlink ref="F146" r:id="rId6" xr:uid="{00000000-0004-0000-1B00-000005000000}"/>
    <hyperlink ref="F152" r:id="rId7" xr:uid="{00000000-0004-0000-1B00-000006000000}"/>
    <hyperlink ref="F156" r:id="rId8" xr:uid="{00000000-0004-0000-1B00-000007000000}"/>
    <hyperlink ref="F162" r:id="rId9" xr:uid="{00000000-0004-0000-1B00-000008000000}"/>
    <hyperlink ref="F166" r:id="rId10" xr:uid="{00000000-0004-0000-1B00-000009000000}"/>
    <hyperlink ref="F169" r:id="rId11" xr:uid="{00000000-0004-0000-1B00-00000A000000}"/>
    <hyperlink ref="F174" r:id="rId12" xr:uid="{00000000-0004-0000-1B00-00000B000000}"/>
    <hyperlink ref="F181" r:id="rId13" xr:uid="{00000000-0004-0000-1B00-00000C000000}"/>
    <hyperlink ref="F186" r:id="rId14" xr:uid="{00000000-0004-0000-1B00-00000D000000}"/>
    <hyperlink ref="F190" r:id="rId15" xr:uid="{00000000-0004-0000-1B00-00000E000000}"/>
    <hyperlink ref="F193" r:id="rId16" xr:uid="{00000000-0004-0000-1B00-00000F000000}"/>
    <hyperlink ref="F196" r:id="rId17" xr:uid="{00000000-0004-0000-1B00-000010000000}"/>
    <hyperlink ref="F199" r:id="rId18" xr:uid="{00000000-0004-0000-1B00-000011000000}"/>
    <hyperlink ref="F202" r:id="rId19" xr:uid="{00000000-0004-0000-1B00-000012000000}"/>
    <hyperlink ref="F208" r:id="rId20" xr:uid="{00000000-0004-0000-1B00-000013000000}"/>
    <hyperlink ref="F211" r:id="rId21" xr:uid="{00000000-0004-0000-1B00-000014000000}"/>
    <hyperlink ref="F214" r:id="rId22" xr:uid="{00000000-0004-0000-1B00-000015000000}"/>
    <hyperlink ref="F220" r:id="rId23" xr:uid="{00000000-0004-0000-1B00-000016000000}"/>
    <hyperlink ref="F226" r:id="rId24" xr:uid="{00000000-0004-0000-1B00-000017000000}"/>
    <hyperlink ref="F230" r:id="rId25" xr:uid="{00000000-0004-0000-1B00-000018000000}"/>
    <hyperlink ref="F234" r:id="rId26" xr:uid="{00000000-0004-0000-1B00-000019000000}"/>
    <hyperlink ref="F237" r:id="rId27" xr:uid="{00000000-0004-0000-1B00-00001A000000}"/>
    <hyperlink ref="F241" r:id="rId28" xr:uid="{00000000-0004-0000-1B00-00001B000000}"/>
    <hyperlink ref="F244" r:id="rId29" xr:uid="{00000000-0004-0000-1B00-00001C000000}"/>
    <hyperlink ref="F247" r:id="rId30" xr:uid="{00000000-0004-0000-1B00-00001D000000}"/>
    <hyperlink ref="F253" r:id="rId31" xr:uid="{00000000-0004-0000-1B00-00001E000000}"/>
    <hyperlink ref="F256" r:id="rId32" xr:uid="{00000000-0004-0000-1B00-00001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BM234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168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1109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ROUND((SUM(BE122:BE233)),  2)</f>
        <v>0</v>
      </c>
      <c r="I33" s="88">
        <v>0.21</v>
      </c>
      <c r="J33" s="87">
        <f>ROUND(((SUM(BE122:BE233))*I33),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ROUND((SUM(BF122:BF233)),  2)</f>
        <v>0</v>
      </c>
      <c r="I34" s="88">
        <v>0.12</v>
      </c>
      <c r="J34" s="87">
        <f>ROUND(((SUM(BF122:BF233))*I34),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ROUND((SUM(BG122:BG233)),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ROUND((SUM(BH122:BH233)),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ROUND((SUM(BI122:BI233)),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315 - Místnost č.315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J127</f>
        <v>0</v>
      </c>
      <c r="L98" s="100"/>
    </row>
    <row r="99" spans="2:12" s="8" customFormat="1" ht="24.95" customHeight="1" x14ac:dyDescent="0.2">
      <c r="B99" s="100"/>
      <c r="D99" s="101" t="s">
        <v>203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 x14ac:dyDescent="0.2">
      <c r="B100" s="100"/>
      <c r="D100" s="101" t="s">
        <v>204</v>
      </c>
      <c r="E100" s="102"/>
      <c r="F100" s="102"/>
      <c r="G100" s="102"/>
      <c r="H100" s="102"/>
      <c r="I100" s="102"/>
      <c r="J100" s="103">
        <f>J164</f>
        <v>0</v>
      </c>
      <c r="L100" s="100"/>
    </row>
    <row r="101" spans="2:12" s="8" customFormat="1" ht="24.95" customHeight="1" x14ac:dyDescent="0.2">
      <c r="B101" s="100"/>
      <c r="D101" s="101" t="s">
        <v>205</v>
      </c>
      <c r="E101" s="102"/>
      <c r="F101" s="102"/>
      <c r="G101" s="102"/>
      <c r="H101" s="102"/>
      <c r="I101" s="102"/>
      <c r="J101" s="103">
        <f>J204</f>
        <v>0</v>
      </c>
      <c r="L101" s="100"/>
    </row>
    <row r="102" spans="2:12" s="8" customFormat="1" ht="24.95" customHeight="1" x14ac:dyDescent="0.2">
      <c r="B102" s="100"/>
      <c r="D102" s="101" t="s">
        <v>206</v>
      </c>
      <c r="E102" s="102"/>
      <c r="F102" s="102"/>
      <c r="G102" s="102"/>
      <c r="H102" s="102"/>
      <c r="I102" s="102"/>
      <c r="J102" s="103">
        <f>J215</f>
        <v>0</v>
      </c>
      <c r="L102" s="100"/>
    </row>
    <row r="103" spans="2:12" s="1" customFormat="1" ht="21.75" customHeight="1" x14ac:dyDescent="0.2">
      <c r="B103" s="28"/>
      <c r="L103" s="28"/>
    </row>
    <row r="104" spans="2:12" s="1" customFormat="1" ht="6.95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 x14ac:dyDescent="0.2">
      <c r="B109" s="28"/>
      <c r="C109" s="17" t="s">
        <v>207</v>
      </c>
      <c r="L109" s="28"/>
    </row>
    <row r="110" spans="2:12" s="1" customFormat="1" ht="6.95" customHeight="1" x14ac:dyDescent="0.2">
      <c r="B110" s="28"/>
      <c r="L110" s="28"/>
    </row>
    <row r="111" spans="2:12" s="1" customFormat="1" ht="12" customHeight="1" x14ac:dyDescent="0.2">
      <c r="B111" s="28"/>
      <c r="C111" s="23" t="s">
        <v>16</v>
      </c>
      <c r="L111" s="28"/>
    </row>
    <row r="112" spans="2:12" s="1" customFormat="1" ht="26.25" customHeight="1" x14ac:dyDescent="0.2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 x14ac:dyDescent="0.2">
      <c r="B113" s="28"/>
      <c r="C113" s="23" t="s">
        <v>194</v>
      </c>
      <c r="L113" s="28"/>
    </row>
    <row r="114" spans="2:65" s="1" customFormat="1" ht="16.5" customHeight="1" x14ac:dyDescent="0.2">
      <c r="B114" s="28"/>
      <c r="E114" s="170" t="str">
        <f>E9</f>
        <v>315 - Místnost č.315</v>
      </c>
      <c r="F114" s="205"/>
      <c r="G114" s="205"/>
      <c r="H114" s="205"/>
      <c r="L114" s="28"/>
    </row>
    <row r="115" spans="2:65" s="1" customFormat="1" ht="6.95" customHeight="1" x14ac:dyDescent="0.2">
      <c r="B115" s="28"/>
      <c r="L115" s="28"/>
    </row>
    <row r="116" spans="2:65" s="1" customFormat="1" ht="12" customHeight="1" x14ac:dyDescent="0.2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 x14ac:dyDescent="0.2">
      <c r="B117" s="28"/>
      <c r="L117" s="28"/>
    </row>
    <row r="118" spans="2:65" s="1" customFormat="1" ht="15.2" customHeight="1" x14ac:dyDescent="0.2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 x14ac:dyDescent="0.2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 x14ac:dyDescent="0.2">
      <c r="B120" s="28"/>
      <c r="L120" s="28"/>
    </row>
    <row r="121" spans="2:65" s="9" customFormat="1" ht="29.25" customHeight="1" x14ac:dyDescent="0.2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 x14ac:dyDescent="0.25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P123+P127+P140+P164+P204+P215</f>
        <v>0</v>
      </c>
      <c r="Q122" s="49"/>
      <c r="R122" s="110">
        <f>R123+R127+R140+R164+R204+R215</f>
        <v>0.42873823999999994</v>
      </c>
      <c r="S122" s="49"/>
      <c r="T122" s="111">
        <f>T123+T127+T140+T164+T204+T215</f>
        <v>0.12945879999999998</v>
      </c>
      <c r="AT122" s="13" t="s">
        <v>76</v>
      </c>
      <c r="AU122" s="13" t="s">
        <v>200</v>
      </c>
      <c r="BK122" s="112">
        <f>BK123+BK127+BK140+BK164+BK204+BK215</f>
        <v>0</v>
      </c>
    </row>
    <row r="123" spans="2:65" s="10" customFormat="1" ht="25.9" customHeight="1" x14ac:dyDescent="0.2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SUM(P124:P126)</f>
        <v>0</v>
      </c>
      <c r="R123" s="119">
        <f>SUM(R124:R126)</f>
        <v>9.4519999999999999E-4</v>
      </c>
      <c r="T123" s="120">
        <f>SUM(T124:T126)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SUM(BK124:BK126)</f>
        <v>0</v>
      </c>
    </row>
    <row r="124" spans="2:65" s="1" customFormat="1" ht="24.2" customHeight="1" x14ac:dyDescent="0.2">
      <c r="B124" s="123"/>
      <c r="C124" s="124" t="s">
        <v>85</v>
      </c>
      <c r="D124" s="124" t="s">
        <v>223</v>
      </c>
      <c r="E124" s="125" t="s">
        <v>224</v>
      </c>
      <c r="F124" s="126" t="s">
        <v>225</v>
      </c>
      <c r="G124" s="127" t="s">
        <v>226</v>
      </c>
      <c r="H124" s="128">
        <v>23.63</v>
      </c>
      <c r="I124" s="129"/>
      <c r="J124" s="130">
        <f>ROUND(I124*H124,2)</f>
        <v>0</v>
      </c>
      <c r="K124" s="131"/>
      <c r="L124" s="28"/>
      <c r="M124" s="132" t="s">
        <v>1</v>
      </c>
      <c r="N124" s="133" t="s">
        <v>42</v>
      </c>
      <c r="P124" s="134">
        <f>O124*H124</f>
        <v>0</v>
      </c>
      <c r="Q124" s="134">
        <v>4.0000000000000003E-5</v>
      </c>
      <c r="R124" s="134">
        <f>Q124*H124</f>
        <v>9.4519999999999999E-4</v>
      </c>
      <c r="S124" s="134">
        <v>0</v>
      </c>
      <c r="T124" s="135">
        <f>S124*H124</f>
        <v>0</v>
      </c>
      <c r="AR124" s="136" t="s">
        <v>227</v>
      </c>
      <c r="AT124" s="136" t="s">
        <v>223</v>
      </c>
      <c r="AU124" s="136" t="s">
        <v>85</v>
      </c>
      <c r="AY124" s="13" t="s">
        <v>222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3" t="s">
        <v>85</v>
      </c>
      <c r="BK124" s="137">
        <f>ROUND(I124*H124,2)</f>
        <v>0</v>
      </c>
      <c r="BL124" s="13" t="s">
        <v>227</v>
      </c>
      <c r="BM124" s="136" t="s">
        <v>1110</v>
      </c>
    </row>
    <row r="125" spans="2:65" s="1" customFormat="1" ht="19.5" x14ac:dyDescent="0.2">
      <c r="B125" s="28"/>
      <c r="D125" s="138" t="s">
        <v>229</v>
      </c>
      <c r="F125" s="139" t="s">
        <v>230</v>
      </c>
      <c r="I125" s="140"/>
      <c r="L125" s="28"/>
      <c r="M125" s="141"/>
      <c r="T125" s="52"/>
      <c r="AT125" s="13" t="s">
        <v>229</v>
      </c>
      <c r="AU125" s="13" t="s">
        <v>85</v>
      </c>
    </row>
    <row r="126" spans="2:65" s="1" customFormat="1" x14ac:dyDescent="0.2">
      <c r="B126" s="28"/>
      <c r="D126" s="142" t="s">
        <v>231</v>
      </c>
      <c r="F126" s="143" t="s">
        <v>232</v>
      </c>
      <c r="I126" s="140"/>
      <c r="L126" s="28"/>
      <c r="M126" s="141"/>
      <c r="T126" s="52"/>
      <c r="AT126" s="13" t="s">
        <v>231</v>
      </c>
      <c r="AU126" s="13" t="s">
        <v>85</v>
      </c>
    </row>
    <row r="127" spans="2:65" s="10" customFormat="1" ht="25.9" customHeight="1" x14ac:dyDescent="0.2">
      <c r="B127" s="113"/>
      <c r="D127" s="114" t="s">
        <v>76</v>
      </c>
      <c r="E127" s="115" t="s">
        <v>233</v>
      </c>
      <c r="F127" s="115" t="s">
        <v>234</v>
      </c>
      <c r="I127" s="116"/>
      <c r="J127" s="117">
        <f>BK127</f>
        <v>0</v>
      </c>
      <c r="L127" s="113"/>
      <c r="M127" s="118"/>
      <c r="P127" s="119">
        <f>SUM(P128:P139)</f>
        <v>0</v>
      </c>
      <c r="R127" s="119">
        <f>SUM(R128:R139)</f>
        <v>0</v>
      </c>
      <c r="T127" s="120">
        <f>SUM(T128:T139)</f>
        <v>0</v>
      </c>
      <c r="AR127" s="114" t="s">
        <v>85</v>
      </c>
      <c r="AT127" s="121" t="s">
        <v>76</v>
      </c>
      <c r="AU127" s="121" t="s">
        <v>77</v>
      </c>
      <c r="AY127" s="114" t="s">
        <v>222</v>
      </c>
      <c r="BK127" s="122">
        <f>SUM(BK128:BK139)</f>
        <v>0</v>
      </c>
    </row>
    <row r="128" spans="2:65" s="1" customFormat="1" ht="24.2" customHeight="1" x14ac:dyDescent="0.2">
      <c r="B128" s="123"/>
      <c r="C128" s="124" t="s">
        <v>87</v>
      </c>
      <c r="D128" s="124" t="s">
        <v>223</v>
      </c>
      <c r="E128" s="125" t="s">
        <v>235</v>
      </c>
      <c r="F128" s="126" t="s">
        <v>236</v>
      </c>
      <c r="G128" s="127" t="s">
        <v>237</v>
      </c>
      <c r="H128" s="128">
        <v>0.129</v>
      </c>
      <c r="I128" s="129"/>
      <c r="J128" s="130">
        <f>ROUND(I128*H128,2)</f>
        <v>0</v>
      </c>
      <c r="K128" s="131"/>
      <c r="L128" s="28"/>
      <c r="M128" s="132" t="s">
        <v>1</v>
      </c>
      <c r="N128" s="133" t="s">
        <v>42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227</v>
      </c>
      <c r="AT128" s="136" t="s">
        <v>223</v>
      </c>
      <c r="AU128" s="136" t="s">
        <v>85</v>
      </c>
      <c r="AY128" s="13" t="s">
        <v>222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85</v>
      </c>
      <c r="BK128" s="137">
        <f>ROUND(I128*H128,2)</f>
        <v>0</v>
      </c>
      <c r="BL128" s="13" t="s">
        <v>227</v>
      </c>
      <c r="BM128" s="136" t="s">
        <v>975</v>
      </c>
    </row>
    <row r="129" spans="2:65" s="1" customFormat="1" ht="19.5" x14ac:dyDescent="0.2">
      <c r="B129" s="28"/>
      <c r="D129" s="138" t="s">
        <v>229</v>
      </c>
      <c r="F129" s="139" t="s">
        <v>239</v>
      </c>
      <c r="I129" s="140"/>
      <c r="L129" s="28"/>
      <c r="M129" s="141"/>
      <c r="T129" s="52"/>
      <c r="AT129" s="13" t="s">
        <v>229</v>
      </c>
      <c r="AU129" s="13" t="s">
        <v>85</v>
      </c>
    </row>
    <row r="130" spans="2:65" s="1" customFormat="1" x14ac:dyDescent="0.2">
      <c r="B130" s="28"/>
      <c r="D130" s="142" t="s">
        <v>231</v>
      </c>
      <c r="F130" s="143" t="s">
        <v>460</v>
      </c>
      <c r="I130" s="140"/>
      <c r="L130" s="28"/>
      <c r="M130" s="141"/>
      <c r="T130" s="52"/>
      <c r="AT130" s="13" t="s">
        <v>231</v>
      </c>
      <c r="AU130" s="13" t="s">
        <v>85</v>
      </c>
    </row>
    <row r="131" spans="2:65" s="1" customFormat="1" ht="24.2" customHeight="1" x14ac:dyDescent="0.2">
      <c r="B131" s="123"/>
      <c r="C131" s="124" t="s">
        <v>241</v>
      </c>
      <c r="D131" s="124" t="s">
        <v>223</v>
      </c>
      <c r="E131" s="125" t="s">
        <v>242</v>
      </c>
      <c r="F131" s="126" t="s">
        <v>243</v>
      </c>
      <c r="G131" s="127" t="s">
        <v>237</v>
      </c>
      <c r="H131" s="128">
        <v>0.129</v>
      </c>
      <c r="I131" s="129"/>
      <c r="J131" s="130">
        <f>ROUND(I131*H131,2)</f>
        <v>0</v>
      </c>
      <c r="K131" s="131"/>
      <c r="L131" s="28"/>
      <c r="M131" s="132" t="s">
        <v>1</v>
      </c>
      <c r="N131" s="133" t="s">
        <v>42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227</v>
      </c>
      <c r="AT131" s="136" t="s">
        <v>223</v>
      </c>
      <c r="AU131" s="136" t="s">
        <v>85</v>
      </c>
      <c r="AY131" s="13" t="s">
        <v>222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85</v>
      </c>
      <c r="BK131" s="137">
        <f>ROUND(I131*H131,2)</f>
        <v>0</v>
      </c>
      <c r="BL131" s="13" t="s">
        <v>227</v>
      </c>
      <c r="BM131" s="136" t="s">
        <v>976</v>
      </c>
    </row>
    <row r="132" spans="2:65" s="1" customFormat="1" ht="19.5" x14ac:dyDescent="0.2">
      <c r="B132" s="28"/>
      <c r="D132" s="138" t="s">
        <v>229</v>
      </c>
      <c r="F132" s="139" t="s">
        <v>245</v>
      </c>
      <c r="I132" s="140"/>
      <c r="L132" s="28"/>
      <c r="M132" s="141"/>
      <c r="T132" s="52"/>
      <c r="AT132" s="13" t="s">
        <v>229</v>
      </c>
      <c r="AU132" s="13" t="s">
        <v>85</v>
      </c>
    </row>
    <row r="133" spans="2:65" s="1" customFormat="1" x14ac:dyDescent="0.2">
      <c r="B133" s="28"/>
      <c r="D133" s="142" t="s">
        <v>231</v>
      </c>
      <c r="F133" s="143" t="s">
        <v>462</v>
      </c>
      <c r="I133" s="140"/>
      <c r="L133" s="28"/>
      <c r="M133" s="141"/>
      <c r="T133" s="52"/>
      <c r="AT133" s="13" t="s">
        <v>231</v>
      </c>
      <c r="AU133" s="13" t="s">
        <v>85</v>
      </c>
    </row>
    <row r="134" spans="2:65" s="1" customFormat="1" ht="24.2" customHeight="1" x14ac:dyDescent="0.2">
      <c r="B134" s="123"/>
      <c r="C134" s="124" t="s">
        <v>227</v>
      </c>
      <c r="D134" s="124" t="s">
        <v>223</v>
      </c>
      <c r="E134" s="125" t="s">
        <v>247</v>
      </c>
      <c r="F134" s="126" t="s">
        <v>248</v>
      </c>
      <c r="G134" s="127" t="s">
        <v>237</v>
      </c>
      <c r="H134" s="128">
        <v>0.129</v>
      </c>
      <c r="I134" s="129"/>
      <c r="J134" s="130">
        <f>ROUND(I134*H134,2)</f>
        <v>0</v>
      </c>
      <c r="K134" s="131"/>
      <c r="L134" s="28"/>
      <c r="M134" s="132" t="s">
        <v>1</v>
      </c>
      <c r="N134" s="133" t="s">
        <v>42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227</v>
      </c>
      <c r="AT134" s="136" t="s">
        <v>223</v>
      </c>
      <c r="AU134" s="136" t="s">
        <v>85</v>
      </c>
      <c r="AY134" s="13" t="s">
        <v>222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85</v>
      </c>
      <c r="BK134" s="137">
        <f>ROUND(I134*H134,2)</f>
        <v>0</v>
      </c>
      <c r="BL134" s="13" t="s">
        <v>227</v>
      </c>
      <c r="BM134" s="136" t="s">
        <v>977</v>
      </c>
    </row>
    <row r="135" spans="2:65" s="1" customFormat="1" ht="29.25" x14ac:dyDescent="0.2">
      <c r="B135" s="28"/>
      <c r="D135" s="138" t="s">
        <v>229</v>
      </c>
      <c r="F135" s="139" t="s">
        <v>250</v>
      </c>
      <c r="I135" s="140"/>
      <c r="L135" s="28"/>
      <c r="M135" s="141"/>
      <c r="T135" s="52"/>
      <c r="AT135" s="13" t="s">
        <v>229</v>
      </c>
      <c r="AU135" s="13" t="s">
        <v>85</v>
      </c>
    </row>
    <row r="136" spans="2:65" s="1" customFormat="1" x14ac:dyDescent="0.2">
      <c r="B136" s="28"/>
      <c r="D136" s="142" t="s">
        <v>231</v>
      </c>
      <c r="F136" s="143" t="s">
        <v>464</v>
      </c>
      <c r="I136" s="140"/>
      <c r="L136" s="28"/>
      <c r="M136" s="141"/>
      <c r="T136" s="52"/>
      <c r="AT136" s="13" t="s">
        <v>231</v>
      </c>
      <c r="AU136" s="13" t="s">
        <v>85</v>
      </c>
    </row>
    <row r="137" spans="2:65" s="1" customFormat="1" ht="37.9" customHeight="1" x14ac:dyDescent="0.2">
      <c r="B137" s="123"/>
      <c r="C137" s="124" t="s">
        <v>254</v>
      </c>
      <c r="D137" s="124" t="s">
        <v>223</v>
      </c>
      <c r="E137" s="125" t="s">
        <v>255</v>
      </c>
      <c r="F137" s="126" t="s">
        <v>256</v>
      </c>
      <c r="G137" s="127" t="s">
        <v>237</v>
      </c>
      <c r="H137" s="128">
        <v>0.129</v>
      </c>
      <c r="I137" s="129"/>
      <c r="J137" s="130">
        <f>ROUND(I137*H137,2)</f>
        <v>0</v>
      </c>
      <c r="K137" s="131"/>
      <c r="L137" s="28"/>
      <c r="M137" s="132" t="s">
        <v>1</v>
      </c>
      <c r="N137" s="133" t="s">
        <v>42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227</v>
      </c>
      <c r="AT137" s="136" t="s">
        <v>223</v>
      </c>
      <c r="AU137" s="136" t="s">
        <v>85</v>
      </c>
      <c r="AY137" s="13" t="s">
        <v>222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3" t="s">
        <v>85</v>
      </c>
      <c r="BK137" s="137">
        <f>ROUND(I137*H137,2)</f>
        <v>0</v>
      </c>
      <c r="BL137" s="13" t="s">
        <v>227</v>
      </c>
      <c r="BM137" s="136" t="s">
        <v>978</v>
      </c>
    </row>
    <row r="138" spans="2:65" s="1" customFormat="1" ht="29.25" x14ac:dyDescent="0.2">
      <c r="B138" s="28"/>
      <c r="D138" s="138" t="s">
        <v>229</v>
      </c>
      <c r="F138" s="139" t="s">
        <v>258</v>
      </c>
      <c r="I138" s="140"/>
      <c r="L138" s="28"/>
      <c r="M138" s="141"/>
      <c r="T138" s="52"/>
      <c r="AT138" s="13" t="s">
        <v>229</v>
      </c>
      <c r="AU138" s="13" t="s">
        <v>85</v>
      </c>
    </row>
    <row r="139" spans="2:65" s="1" customFormat="1" x14ac:dyDescent="0.2">
      <c r="B139" s="28"/>
      <c r="D139" s="142" t="s">
        <v>231</v>
      </c>
      <c r="F139" s="143" t="s">
        <v>467</v>
      </c>
      <c r="I139" s="140"/>
      <c r="L139" s="28"/>
      <c r="M139" s="141"/>
      <c r="T139" s="52"/>
      <c r="AT139" s="13" t="s">
        <v>231</v>
      </c>
      <c r="AU139" s="13" t="s">
        <v>85</v>
      </c>
    </row>
    <row r="140" spans="2:65" s="10" customFormat="1" ht="25.9" customHeight="1" x14ac:dyDescent="0.2">
      <c r="B140" s="113"/>
      <c r="D140" s="114" t="s">
        <v>76</v>
      </c>
      <c r="E140" s="115" t="s">
        <v>260</v>
      </c>
      <c r="F140" s="115" t="s">
        <v>261</v>
      </c>
      <c r="I140" s="116"/>
      <c r="J140" s="117">
        <f>BK140</f>
        <v>0</v>
      </c>
      <c r="L140" s="113"/>
      <c r="M140" s="118"/>
      <c r="P140" s="119">
        <f>SUM(P141:P163)</f>
        <v>0</v>
      </c>
      <c r="R140" s="119">
        <f>SUM(R141:R163)</f>
        <v>2.3000000000000003E-2</v>
      </c>
      <c r="T140" s="120">
        <f>SUM(T141:T163)</f>
        <v>2.5000000000000001E-2</v>
      </c>
      <c r="AR140" s="114" t="s">
        <v>87</v>
      </c>
      <c r="AT140" s="121" t="s">
        <v>76</v>
      </c>
      <c r="AU140" s="121" t="s">
        <v>77</v>
      </c>
      <c r="AY140" s="114" t="s">
        <v>222</v>
      </c>
      <c r="BK140" s="122">
        <f>SUM(BK141:BK163)</f>
        <v>0</v>
      </c>
    </row>
    <row r="141" spans="2:65" s="1" customFormat="1" ht="16.5" customHeight="1" x14ac:dyDescent="0.2">
      <c r="B141" s="123"/>
      <c r="C141" s="124" t="s">
        <v>262</v>
      </c>
      <c r="D141" s="124" t="s">
        <v>223</v>
      </c>
      <c r="E141" s="125" t="s">
        <v>263</v>
      </c>
      <c r="F141" s="126" t="s">
        <v>264</v>
      </c>
      <c r="G141" s="127" t="s">
        <v>265</v>
      </c>
      <c r="H141" s="128">
        <v>1</v>
      </c>
      <c r="I141" s="129"/>
      <c r="J141" s="130">
        <f>ROUND(I141*H141,2)</f>
        <v>0</v>
      </c>
      <c r="K141" s="131"/>
      <c r="L141" s="28"/>
      <c r="M141" s="132" t="s">
        <v>1</v>
      </c>
      <c r="N141" s="133" t="s">
        <v>42</v>
      </c>
      <c r="P141" s="134">
        <f>O141*H141</f>
        <v>0</v>
      </c>
      <c r="Q141" s="134">
        <v>0</v>
      </c>
      <c r="R141" s="134">
        <f>Q141*H141</f>
        <v>0</v>
      </c>
      <c r="S141" s="134">
        <v>1E-3</v>
      </c>
      <c r="T141" s="135">
        <f>S141*H141</f>
        <v>1E-3</v>
      </c>
      <c r="AR141" s="136" t="s">
        <v>266</v>
      </c>
      <c r="AT141" s="136" t="s">
        <v>223</v>
      </c>
      <c r="AU141" s="136" t="s">
        <v>85</v>
      </c>
      <c r="AY141" s="13" t="s">
        <v>222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85</v>
      </c>
      <c r="BK141" s="137">
        <f>ROUND(I141*H141,2)</f>
        <v>0</v>
      </c>
      <c r="BL141" s="13" t="s">
        <v>266</v>
      </c>
      <c r="BM141" s="136" t="s">
        <v>979</v>
      </c>
    </row>
    <row r="142" spans="2:65" s="1" customFormat="1" ht="19.5" x14ac:dyDescent="0.2">
      <c r="B142" s="28"/>
      <c r="D142" s="138" t="s">
        <v>229</v>
      </c>
      <c r="F142" s="139" t="s">
        <v>268</v>
      </c>
      <c r="I142" s="140"/>
      <c r="L142" s="28"/>
      <c r="M142" s="141"/>
      <c r="T142" s="52"/>
      <c r="AT142" s="13" t="s">
        <v>229</v>
      </c>
      <c r="AU142" s="13" t="s">
        <v>85</v>
      </c>
    </row>
    <row r="143" spans="2:65" s="1" customFormat="1" x14ac:dyDescent="0.2">
      <c r="B143" s="28"/>
      <c r="D143" s="142" t="s">
        <v>231</v>
      </c>
      <c r="F143" s="143" t="s">
        <v>500</v>
      </c>
      <c r="I143" s="140"/>
      <c r="L143" s="28"/>
      <c r="M143" s="141"/>
      <c r="T143" s="52"/>
      <c r="AT143" s="13" t="s">
        <v>231</v>
      </c>
      <c r="AU143" s="13" t="s">
        <v>85</v>
      </c>
    </row>
    <row r="144" spans="2:65" s="1" customFormat="1" ht="24.2" customHeight="1" x14ac:dyDescent="0.2">
      <c r="B144" s="123"/>
      <c r="C144" s="124" t="s">
        <v>270</v>
      </c>
      <c r="D144" s="124" t="s">
        <v>223</v>
      </c>
      <c r="E144" s="125" t="s">
        <v>271</v>
      </c>
      <c r="F144" s="126" t="s">
        <v>272</v>
      </c>
      <c r="G144" s="127" t="s">
        <v>265</v>
      </c>
      <c r="H144" s="128">
        <v>1</v>
      </c>
      <c r="I144" s="129"/>
      <c r="J144" s="130">
        <f>ROUND(I144*H144,2)</f>
        <v>0</v>
      </c>
      <c r="K144" s="131"/>
      <c r="L144" s="28"/>
      <c r="M144" s="132" t="s">
        <v>1</v>
      </c>
      <c r="N144" s="133" t="s">
        <v>42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266</v>
      </c>
      <c r="AT144" s="136" t="s">
        <v>223</v>
      </c>
      <c r="AU144" s="136" t="s">
        <v>85</v>
      </c>
      <c r="AY144" s="13" t="s">
        <v>222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3" t="s">
        <v>85</v>
      </c>
      <c r="BK144" s="137">
        <f>ROUND(I144*H144,2)</f>
        <v>0</v>
      </c>
      <c r="BL144" s="13" t="s">
        <v>266</v>
      </c>
      <c r="BM144" s="136" t="s">
        <v>980</v>
      </c>
    </row>
    <row r="145" spans="2:65" s="1" customFormat="1" ht="19.5" x14ac:dyDescent="0.2">
      <c r="B145" s="28"/>
      <c r="D145" s="138" t="s">
        <v>229</v>
      </c>
      <c r="F145" s="139" t="s">
        <v>274</v>
      </c>
      <c r="I145" s="140"/>
      <c r="L145" s="28"/>
      <c r="M145" s="141"/>
      <c r="T145" s="52"/>
      <c r="AT145" s="13" t="s">
        <v>229</v>
      </c>
      <c r="AU145" s="13" t="s">
        <v>85</v>
      </c>
    </row>
    <row r="146" spans="2:65" s="1" customFormat="1" x14ac:dyDescent="0.2">
      <c r="B146" s="28"/>
      <c r="D146" s="142" t="s">
        <v>231</v>
      </c>
      <c r="F146" s="143" t="s">
        <v>591</v>
      </c>
      <c r="I146" s="140"/>
      <c r="L146" s="28"/>
      <c r="M146" s="141"/>
      <c r="T146" s="52"/>
      <c r="AT146" s="13" t="s">
        <v>231</v>
      </c>
      <c r="AU146" s="13" t="s">
        <v>85</v>
      </c>
    </row>
    <row r="147" spans="2:65" s="1" customFormat="1" ht="33" customHeight="1" x14ac:dyDescent="0.2">
      <c r="B147" s="123"/>
      <c r="C147" s="151" t="s">
        <v>276</v>
      </c>
      <c r="D147" s="151" t="s">
        <v>277</v>
      </c>
      <c r="E147" s="152" t="s">
        <v>278</v>
      </c>
      <c r="F147" s="153" t="s">
        <v>279</v>
      </c>
      <c r="G147" s="154" t="s">
        <v>265</v>
      </c>
      <c r="H147" s="155">
        <v>1</v>
      </c>
      <c r="I147" s="156"/>
      <c r="J147" s="157">
        <f>ROUND(I147*H147,2)</f>
        <v>0</v>
      </c>
      <c r="K147" s="158"/>
      <c r="L147" s="159"/>
      <c r="M147" s="160" t="s">
        <v>1</v>
      </c>
      <c r="N147" s="161" t="s">
        <v>42</v>
      </c>
      <c r="P147" s="134">
        <f>O147*H147</f>
        <v>0</v>
      </c>
      <c r="Q147" s="134">
        <v>2.0500000000000001E-2</v>
      </c>
      <c r="R147" s="134">
        <f>Q147*H147</f>
        <v>2.0500000000000001E-2</v>
      </c>
      <c r="S147" s="134">
        <v>0</v>
      </c>
      <c r="T147" s="135">
        <f>S147*H147</f>
        <v>0</v>
      </c>
      <c r="AR147" s="136" t="s">
        <v>280</v>
      </c>
      <c r="AT147" s="136" t="s">
        <v>277</v>
      </c>
      <c r="AU147" s="136" t="s">
        <v>85</v>
      </c>
      <c r="AY147" s="13" t="s">
        <v>222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3" t="s">
        <v>85</v>
      </c>
      <c r="BK147" s="137">
        <f>ROUND(I147*H147,2)</f>
        <v>0</v>
      </c>
      <c r="BL147" s="13" t="s">
        <v>266</v>
      </c>
      <c r="BM147" s="136" t="s">
        <v>981</v>
      </c>
    </row>
    <row r="148" spans="2:65" s="1" customFormat="1" ht="19.5" x14ac:dyDescent="0.2">
      <c r="B148" s="28"/>
      <c r="D148" s="138" t="s">
        <v>229</v>
      </c>
      <c r="F148" s="139" t="s">
        <v>279</v>
      </c>
      <c r="I148" s="140"/>
      <c r="L148" s="28"/>
      <c r="M148" s="141"/>
      <c r="T148" s="52"/>
      <c r="AT148" s="13" t="s">
        <v>229</v>
      </c>
      <c r="AU148" s="13" t="s">
        <v>85</v>
      </c>
    </row>
    <row r="149" spans="2:65" s="1" customFormat="1" ht="16.5" customHeight="1" x14ac:dyDescent="0.2">
      <c r="B149" s="123"/>
      <c r="C149" s="124" t="s">
        <v>220</v>
      </c>
      <c r="D149" s="124" t="s">
        <v>223</v>
      </c>
      <c r="E149" s="125" t="s">
        <v>282</v>
      </c>
      <c r="F149" s="126" t="s">
        <v>283</v>
      </c>
      <c r="G149" s="127" t="s">
        <v>265</v>
      </c>
      <c r="H149" s="128">
        <v>1</v>
      </c>
      <c r="I149" s="129"/>
      <c r="J149" s="130">
        <f>ROUND(I149*H149,2)</f>
        <v>0</v>
      </c>
      <c r="K149" s="131"/>
      <c r="L149" s="28"/>
      <c r="M149" s="132" t="s">
        <v>1</v>
      </c>
      <c r="N149" s="133" t="s">
        <v>42</v>
      </c>
      <c r="P149" s="134">
        <f>O149*H149</f>
        <v>0</v>
      </c>
      <c r="Q149" s="134">
        <v>0</v>
      </c>
      <c r="R149" s="134">
        <f>Q149*H149</f>
        <v>0</v>
      </c>
      <c r="S149" s="134">
        <v>0</v>
      </c>
      <c r="T149" s="135">
        <f>S149*H149</f>
        <v>0</v>
      </c>
      <c r="AR149" s="136" t="s">
        <v>266</v>
      </c>
      <c r="AT149" s="136" t="s">
        <v>223</v>
      </c>
      <c r="AU149" s="136" t="s">
        <v>85</v>
      </c>
      <c r="AY149" s="13" t="s">
        <v>222</v>
      </c>
      <c r="BE149" s="137">
        <f>IF(N149="základní",J149,0)</f>
        <v>0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13" t="s">
        <v>85</v>
      </c>
      <c r="BK149" s="137">
        <f>ROUND(I149*H149,2)</f>
        <v>0</v>
      </c>
      <c r="BL149" s="13" t="s">
        <v>266</v>
      </c>
      <c r="BM149" s="136" t="s">
        <v>1111</v>
      </c>
    </row>
    <row r="150" spans="2:65" s="1" customFormat="1" x14ac:dyDescent="0.2">
      <c r="B150" s="28"/>
      <c r="D150" s="138" t="s">
        <v>229</v>
      </c>
      <c r="F150" s="139" t="s">
        <v>285</v>
      </c>
      <c r="I150" s="140"/>
      <c r="L150" s="28"/>
      <c r="M150" s="141"/>
      <c r="T150" s="52"/>
      <c r="AT150" s="13" t="s">
        <v>229</v>
      </c>
      <c r="AU150" s="13" t="s">
        <v>85</v>
      </c>
    </row>
    <row r="151" spans="2:65" s="1" customFormat="1" x14ac:dyDescent="0.2">
      <c r="B151" s="28"/>
      <c r="D151" s="142" t="s">
        <v>231</v>
      </c>
      <c r="F151" s="143" t="s">
        <v>286</v>
      </c>
      <c r="I151" s="140"/>
      <c r="L151" s="28"/>
      <c r="M151" s="141"/>
      <c r="T151" s="52"/>
      <c r="AT151" s="13" t="s">
        <v>231</v>
      </c>
      <c r="AU151" s="13" t="s">
        <v>85</v>
      </c>
    </row>
    <row r="152" spans="2:65" s="1" customFormat="1" ht="16.5" customHeight="1" x14ac:dyDescent="0.2">
      <c r="B152" s="123"/>
      <c r="C152" s="151" t="s">
        <v>287</v>
      </c>
      <c r="D152" s="151" t="s">
        <v>277</v>
      </c>
      <c r="E152" s="152" t="s">
        <v>288</v>
      </c>
      <c r="F152" s="153" t="s">
        <v>289</v>
      </c>
      <c r="G152" s="154" t="s">
        <v>265</v>
      </c>
      <c r="H152" s="155">
        <v>1</v>
      </c>
      <c r="I152" s="156"/>
      <c r="J152" s="157">
        <f>ROUND(I152*H152,2)</f>
        <v>0</v>
      </c>
      <c r="K152" s="158"/>
      <c r="L152" s="159"/>
      <c r="M152" s="160" t="s">
        <v>1</v>
      </c>
      <c r="N152" s="161" t="s">
        <v>42</v>
      </c>
      <c r="P152" s="134">
        <f>O152*H152</f>
        <v>0</v>
      </c>
      <c r="Q152" s="134">
        <v>1.4999999999999999E-4</v>
      </c>
      <c r="R152" s="134">
        <f>Q152*H152</f>
        <v>1.4999999999999999E-4</v>
      </c>
      <c r="S152" s="134">
        <v>0</v>
      </c>
      <c r="T152" s="135">
        <f>S152*H152</f>
        <v>0</v>
      </c>
      <c r="AR152" s="136" t="s">
        <v>280</v>
      </c>
      <c r="AT152" s="136" t="s">
        <v>277</v>
      </c>
      <c r="AU152" s="136" t="s">
        <v>85</v>
      </c>
      <c r="AY152" s="13" t="s">
        <v>222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3" t="s">
        <v>85</v>
      </c>
      <c r="BK152" s="137">
        <f>ROUND(I152*H152,2)</f>
        <v>0</v>
      </c>
      <c r="BL152" s="13" t="s">
        <v>266</v>
      </c>
      <c r="BM152" s="136" t="s">
        <v>1112</v>
      </c>
    </row>
    <row r="153" spans="2:65" s="1" customFormat="1" x14ac:dyDescent="0.2">
      <c r="B153" s="28"/>
      <c r="D153" s="138" t="s">
        <v>229</v>
      </c>
      <c r="F153" s="139" t="s">
        <v>289</v>
      </c>
      <c r="I153" s="140"/>
      <c r="L153" s="28"/>
      <c r="M153" s="141"/>
      <c r="T153" s="52"/>
      <c r="AT153" s="13" t="s">
        <v>229</v>
      </c>
      <c r="AU153" s="13" t="s">
        <v>85</v>
      </c>
    </row>
    <row r="154" spans="2:65" s="1" customFormat="1" ht="16.5" customHeight="1" x14ac:dyDescent="0.2">
      <c r="B154" s="123"/>
      <c r="C154" s="151" t="s">
        <v>291</v>
      </c>
      <c r="D154" s="151" t="s">
        <v>277</v>
      </c>
      <c r="E154" s="152" t="s">
        <v>292</v>
      </c>
      <c r="F154" s="153" t="s">
        <v>293</v>
      </c>
      <c r="G154" s="154" t="s">
        <v>265</v>
      </c>
      <c r="H154" s="155">
        <v>1</v>
      </c>
      <c r="I154" s="156"/>
      <c r="J154" s="157">
        <f>ROUND(I154*H154,2)</f>
        <v>0</v>
      </c>
      <c r="K154" s="158"/>
      <c r="L154" s="159"/>
      <c r="M154" s="160" t="s">
        <v>1</v>
      </c>
      <c r="N154" s="161" t="s">
        <v>42</v>
      </c>
      <c r="P154" s="134">
        <f>O154*H154</f>
        <v>0</v>
      </c>
      <c r="Q154" s="134">
        <v>1.4999999999999999E-4</v>
      </c>
      <c r="R154" s="134">
        <f>Q154*H154</f>
        <v>1.4999999999999999E-4</v>
      </c>
      <c r="S154" s="134">
        <v>0</v>
      </c>
      <c r="T154" s="135">
        <f>S154*H154</f>
        <v>0</v>
      </c>
      <c r="AR154" s="136" t="s">
        <v>280</v>
      </c>
      <c r="AT154" s="136" t="s">
        <v>277</v>
      </c>
      <c r="AU154" s="136" t="s">
        <v>85</v>
      </c>
      <c r="AY154" s="13" t="s">
        <v>222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13" t="s">
        <v>85</v>
      </c>
      <c r="BK154" s="137">
        <f>ROUND(I154*H154,2)</f>
        <v>0</v>
      </c>
      <c r="BL154" s="13" t="s">
        <v>266</v>
      </c>
      <c r="BM154" s="136" t="s">
        <v>1113</v>
      </c>
    </row>
    <row r="155" spans="2:65" s="1" customFormat="1" x14ac:dyDescent="0.2">
      <c r="B155" s="28"/>
      <c r="D155" s="138" t="s">
        <v>229</v>
      </c>
      <c r="F155" s="139" t="s">
        <v>293</v>
      </c>
      <c r="I155" s="140"/>
      <c r="L155" s="28"/>
      <c r="M155" s="141"/>
      <c r="T155" s="52"/>
      <c r="AT155" s="13" t="s">
        <v>229</v>
      </c>
      <c r="AU155" s="13" t="s">
        <v>85</v>
      </c>
    </row>
    <row r="156" spans="2:65" s="1" customFormat="1" ht="21.75" customHeight="1" x14ac:dyDescent="0.2">
      <c r="B156" s="123"/>
      <c r="C156" s="124" t="s">
        <v>8</v>
      </c>
      <c r="D156" s="124" t="s">
        <v>223</v>
      </c>
      <c r="E156" s="125" t="s">
        <v>295</v>
      </c>
      <c r="F156" s="126" t="s">
        <v>296</v>
      </c>
      <c r="G156" s="127" t="s">
        <v>265</v>
      </c>
      <c r="H156" s="128">
        <v>1</v>
      </c>
      <c r="I156" s="129"/>
      <c r="J156" s="130">
        <f>ROUND(I156*H156,2)</f>
        <v>0</v>
      </c>
      <c r="K156" s="131"/>
      <c r="L156" s="28"/>
      <c r="M156" s="132" t="s">
        <v>1</v>
      </c>
      <c r="N156" s="133" t="s">
        <v>42</v>
      </c>
      <c r="P156" s="134">
        <f>O156*H156</f>
        <v>0</v>
      </c>
      <c r="Q156" s="134">
        <v>0</v>
      </c>
      <c r="R156" s="134">
        <f>Q156*H156</f>
        <v>0</v>
      </c>
      <c r="S156" s="134">
        <v>0</v>
      </c>
      <c r="T156" s="135">
        <f>S156*H156</f>
        <v>0</v>
      </c>
      <c r="AR156" s="136" t="s">
        <v>266</v>
      </c>
      <c r="AT156" s="136" t="s">
        <v>223</v>
      </c>
      <c r="AU156" s="136" t="s">
        <v>85</v>
      </c>
      <c r="AY156" s="13" t="s">
        <v>222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13" t="s">
        <v>85</v>
      </c>
      <c r="BK156" s="137">
        <f>ROUND(I156*H156,2)</f>
        <v>0</v>
      </c>
      <c r="BL156" s="13" t="s">
        <v>266</v>
      </c>
      <c r="BM156" s="136" t="s">
        <v>1114</v>
      </c>
    </row>
    <row r="157" spans="2:65" s="1" customFormat="1" ht="19.5" x14ac:dyDescent="0.2">
      <c r="B157" s="28"/>
      <c r="D157" s="138" t="s">
        <v>229</v>
      </c>
      <c r="F157" s="139" t="s">
        <v>298</v>
      </c>
      <c r="I157" s="140"/>
      <c r="L157" s="28"/>
      <c r="M157" s="141"/>
      <c r="T157" s="52"/>
      <c r="AT157" s="13" t="s">
        <v>229</v>
      </c>
      <c r="AU157" s="13" t="s">
        <v>85</v>
      </c>
    </row>
    <row r="158" spans="2:65" s="1" customFormat="1" x14ac:dyDescent="0.2">
      <c r="B158" s="28"/>
      <c r="D158" s="142" t="s">
        <v>231</v>
      </c>
      <c r="F158" s="143" t="s">
        <v>299</v>
      </c>
      <c r="I158" s="140"/>
      <c r="L158" s="28"/>
      <c r="M158" s="141"/>
      <c r="T158" s="52"/>
      <c r="AT158" s="13" t="s">
        <v>231</v>
      </c>
      <c r="AU158" s="13" t="s">
        <v>85</v>
      </c>
    </row>
    <row r="159" spans="2:65" s="1" customFormat="1" ht="16.5" customHeight="1" x14ac:dyDescent="0.2">
      <c r="B159" s="123"/>
      <c r="C159" s="151" t="s">
        <v>300</v>
      </c>
      <c r="D159" s="151" t="s">
        <v>277</v>
      </c>
      <c r="E159" s="152" t="s">
        <v>301</v>
      </c>
      <c r="F159" s="153" t="s">
        <v>302</v>
      </c>
      <c r="G159" s="154" t="s">
        <v>265</v>
      </c>
      <c r="H159" s="155">
        <v>1</v>
      </c>
      <c r="I159" s="156"/>
      <c r="J159" s="157">
        <f>ROUND(I159*H159,2)</f>
        <v>0</v>
      </c>
      <c r="K159" s="158"/>
      <c r="L159" s="159"/>
      <c r="M159" s="160" t="s">
        <v>1</v>
      </c>
      <c r="N159" s="161" t="s">
        <v>42</v>
      </c>
      <c r="P159" s="134">
        <f>O159*H159</f>
        <v>0</v>
      </c>
      <c r="Q159" s="134">
        <v>2.2000000000000001E-3</v>
      </c>
      <c r="R159" s="134">
        <f>Q159*H159</f>
        <v>2.2000000000000001E-3</v>
      </c>
      <c r="S159" s="134">
        <v>0</v>
      </c>
      <c r="T159" s="135">
        <f>S159*H159</f>
        <v>0</v>
      </c>
      <c r="AR159" s="136" t="s">
        <v>280</v>
      </c>
      <c r="AT159" s="136" t="s">
        <v>277</v>
      </c>
      <c r="AU159" s="136" t="s">
        <v>85</v>
      </c>
      <c r="AY159" s="13" t="s">
        <v>222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3" t="s">
        <v>85</v>
      </c>
      <c r="BK159" s="137">
        <f>ROUND(I159*H159,2)</f>
        <v>0</v>
      </c>
      <c r="BL159" s="13" t="s">
        <v>266</v>
      </c>
      <c r="BM159" s="136" t="s">
        <v>1115</v>
      </c>
    </row>
    <row r="160" spans="2:65" s="1" customFormat="1" x14ac:dyDescent="0.2">
      <c r="B160" s="28"/>
      <c r="D160" s="138" t="s">
        <v>229</v>
      </c>
      <c r="F160" s="139" t="s">
        <v>302</v>
      </c>
      <c r="I160" s="140"/>
      <c r="L160" s="28"/>
      <c r="M160" s="141"/>
      <c r="T160" s="52"/>
      <c r="AT160" s="13" t="s">
        <v>229</v>
      </c>
      <c r="AU160" s="13" t="s">
        <v>85</v>
      </c>
    </row>
    <row r="161" spans="2:65" s="1" customFormat="1" ht="24.2" customHeight="1" x14ac:dyDescent="0.2">
      <c r="B161" s="123"/>
      <c r="C161" s="124" t="s">
        <v>304</v>
      </c>
      <c r="D161" s="124" t="s">
        <v>223</v>
      </c>
      <c r="E161" s="125" t="s">
        <v>305</v>
      </c>
      <c r="F161" s="126" t="s">
        <v>306</v>
      </c>
      <c r="G161" s="127" t="s">
        <v>265</v>
      </c>
      <c r="H161" s="128">
        <v>1</v>
      </c>
      <c r="I161" s="129"/>
      <c r="J161" s="130">
        <f>ROUND(I161*H161,2)</f>
        <v>0</v>
      </c>
      <c r="K161" s="131"/>
      <c r="L161" s="28"/>
      <c r="M161" s="132" t="s">
        <v>1</v>
      </c>
      <c r="N161" s="133" t="s">
        <v>42</v>
      </c>
      <c r="P161" s="134">
        <f>O161*H161</f>
        <v>0</v>
      </c>
      <c r="Q161" s="134">
        <v>0</v>
      </c>
      <c r="R161" s="134">
        <f>Q161*H161</f>
        <v>0</v>
      </c>
      <c r="S161" s="134">
        <v>2.4E-2</v>
      </c>
      <c r="T161" s="135">
        <f>S161*H161</f>
        <v>2.4E-2</v>
      </c>
      <c r="AR161" s="136" t="s">
        <v>266</v>
      </c>
      <c r="AT161" s="136" t="s">
        <v>223</v>
      </c>
      <c r="AU161" s="136" t="s">
        <v>85</v>
      </c>
      <c r="AY161" s="13" t="s">
        <v>222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3" t="s">
        <v>85</v>
      </c>
      <c r="BK161" s="137">
        <f>ROUND(I161*H161,2)</f>
        <v>0</v>
      </c>
      <c r="BL161" s="13" t="s">
        <v>266</v>
      </c>
      <c r="BM161" s="136" t="s">
        <v>987</v>
      </c>
    </row>
    <row r="162" spans="2:65" s="1" customFormat="1" ht="19.5" x14ac:dyDescent="0.2">
      <c r="B162" s="28"/>
      <c r="D162" s="138" t="s">
        <v>229</v>
      </c>
      <c r="F162" s="139" t="s">
        <v>308</v>
      </c>
      <c r="I162" s="140"/>
      <c r="L162" s="28"/>
      <c r="M162" s="141"/>
      <c r="T162" s="52"/>
      <c r="AT162" s="13" t="s">
        <v>229</v>
      </c>
      <c r="AU162" s="13" t="s">
        <v>85</v>
      </c>
    </row>
    <row r="163" spans="2:65" s="1" customFormat="1" x14ac:dyDescent="0.2">
      <c r="B163" s="28"/>
      <c r="D163" s="142" t="s">
        <v>231</v>
      </c>
      <c r="F163" s="143" t="s">
        <v>599</v>
      </c>
      <c r="I163" s="140"/>
      <c r="L163" s="28"/>
      <c r="M163" s="141"/>
      <c r="T163" s="52"/>
      <c r="AT163" s="13" t="s">
        <v>231</v>
      </c>
      <c r="AU163" s="13" t="s">
        <v>85</v>
      </c>
    </row>
    <row r="164" spans="2:65" s="10" customFormat="1" ht="25.9" customHeight="1" x14ac:dyDescent="0.2">
      <c r="B164" s="113"/>
      <c r="D164" s="114" t="s">
        <v>76</v>
      </c>
      <c r="E164" s="115" t="s">
        <v>317</v>
      </c>
      <c r="F164" s="115" t="s">
        <v>318</v>
      </c>
      <c r="I164" s="116"/>
      <c r="J164" s="117">
        <f>BK164</f>
        <v>0</v>
      </c>
      <c r="L164" s="113"/>
      <c r="M164" s="118"/>
      <c r="P164" s="119">
        <f>SUM(P165:P203)</f>
        <v>0</v>
      </c>
      <c r="R164" s="119">
        <f>SUM(R165:R203)</f>
        <v>0.25655463999999994</v>
      </c>
      <c r="T164" s="120">
        <f>SUM(T165:T203)</f>
        <v>7.7123999999999998E-2</v>
      </c>
      <c r="AR164" s="114" t="s">
        <v>87</v>
      </c>
      <c r="AT164" s="121" t="s">
        <v>76</v>
      </c>
      <c r="AU164" s="121" t="s">
        <v>77</v>
      </c>
      <c r="AY164" s="114" t="s">
        <v>222</v>
      </c>
      <c r="BK164" s="122">
        <f>SUM(BK165:BK203)</f>
        <v>0</v>
      </c>
    </row>
    <row r="165" spans="2:65" s="1" customFormat="1" ht="24.2" customHeight="1" x14ac:dyDescent="0.2">
      <c r="B165" s="123"/>
      <c r="C165" s="124" t="s">
        <v>310</v>
      </c>
      <c r="D165" s="124" t="s">
        <v>223</v>
      </c>
      <c r="E165" s="125" t="s">
        <v>319</v>
      </c>
      <c r="F165" s="126" t="s">
        <v>320</v>
      </c>
      <c r="G165" s="127" t="s">
        <v>226</v>
      </c>
      <c r="H165" s="128">
        <v>23.63</v>
      </c>
      <c r="I165" s="129"/>
      <c r="J165" s="130">
        <f>ROUND(I165*H165,2)</f>
        <v>0</v>
      </c>
      <c r="K165" s="131"/>
      <c r="L165" s="28"/>
      <c r="M165" s="132" t="s">
        <v>1</v>
      </c>
      <c r="N165" s="133" t="s">
        <v>42</v>
      </c>
      <c r="P165" s="134">
        <f>O165*H165</f>
        <v>0</v>
      </c>
      <c r="Q165" s="134">
        <v>0</v>
      </c>
      <c r="R165" s="134">
        <f>Q165*H165</f>
        <v>0</v>
      </c>
      <c r="S165" s="134">
        <v>0</v>
      </c>
      <c r="T165" s="135">
        <f>S165*H165</f>
        <v>0</v>
      </c>
      <c r="AR165" s="136" t="s">
        <v>266</v>
      </c>
      <c r="AT165" s="136" t="s">
        <v>223</v>
      </c>
      <c r="AU165" s="136" t="s">
        <v>85</v>
      </c>
      <c r="AY165" s="13" t="s">
        <v>222</v>
      </c>
      <c r="BE165" s="137">
        <f>IF(N165="základní",J165,0)</f>
        <v>0</v>
      </c>
      <c r="BF165" s="137">
        <f>IF(N165="snížená",J165,0)</f>
        <v>0</v>
      </c>
      <c r="BG165" s="137">
        <f>IF(N165="zákl. přenesená",J165,0)</f>
        <v>0</v>
      </c>
      <c r="BH165" s="137">
        <f>IF(N165="sníž. přenesená",J165,0)</f>
        <v>0</v>
      </c>
      <c r="BI165" s="137">
        <f>IF(N165="nulová",J165,0)</f>
        <v>0</v>
      </c>
      <c r="BJ165" s="13" t="s">
        <v>85</v>
      </c>
      <c r="BK165" s="137">
        <f>ROUND(I165*H165,2)</f>
        <v>0</v>
      </c>
      <c r="BL165" s="13" t="s">
        <v>266</v>
      </c>
      <c r="BM165" s="136" t="s">
        <v>988</v>
      </c>
    </row>
    <row r="166" spans="2:65" s="1" customFormat="1" ht="19.5" x14ac:dyDescent="0.2">
      <c r="B166" s="28"/>
      <c r="D166" s="138" t="s">
        <v>229</v>
      </c>
      <c r="F166" s="139" t="s">
        <v>322</v>
      </c>
      <c r="I166" s="140"/>
      <c r="L166" s="28"/>
      <c r="M166" s="141"/>
      <c r="T166" s="52"/>
      <c r="AT166" s="13" t="s">
        <v>229</v>
      </c>
      <c r="AU166" s="13" t="s">
        <v>85</v>
      </c>
    </row>
    <row r="167" spans="2:65" s="1" customFormat="1" x14ac:dyDescent="0.2">
      <c r="B167" s="28"/>
      <c r="D167" s="142" t="s">
        <v>231</v>
      </c>
      <c r="F167" s="143" t="s">
        <v>502</v>
      </c>
      <c r="I167" s="140"/>
      <c r="L167" s="28"/>
      <c r="M167" s="141"/>
      <c r="T167" s="52"/>
      <c r="AT167" s="13" t="s">
        <v>231</v>
      </c>
      <c r="AU167" s="13" t="s">
        <v>85</v>
      </c>
    </row>
    <row r="168" spans="2:65" s="1" customFormat="1" ht="24.2" customHeight="1" x14ac:dyDescent="0.2">
      <c r="B168" s="123"/>
      <c r="C168" s="124" t="s">
        <v>266</v>
      </c>
      <c r="D168" s="124" t="s">
        <v>223</v>
      </c>
      <c r="E168" s="125" t="s">
        <v>325</v>
      </c>
      <c r="F168" s="126" t="s">
        <v>326</v>
      </c>
      <c r="G168" s="127" t="s">
        <v>226</v>
      </c>
      <c r="H168" s="128">
        <v>23.63</v>
      </c>
      <c r="I168" s="129"/>
      <c r="J168" s="130">
        <f>ROUND(I168*H168,2)</f>
        <v>0</v>
      </c>
      <c r="K168" s="131"/>
      <c r="L168" s="28"/>
      <c r="M168" s="132" t="s">
        <v>1</v>
      </c>
      <c r="N168" s="133" t="s">
        <v>42</v>
      </c>
      <c r="P168" s="134">
        <f>O168*H168</f>
        <v>0</v>
      </c>
      <c r="Q168" s="134">
        <v>3.0000000000000001E-5</v>
      </c>
      <c r="R168" s="134">
        <f>Q168*H168</f>
        <v>7.0889999999999994E-4</v>
      </c>
      <c r="S168" s="134">
        <v>0</v>
      </c>
      <c r="T168" s="135">
        <f>S168*H168</f>
        <v>0</v>
      </c>
      <c r="AR168" s="136" t="s">
        <v>266</v>
      </c>
      <c r="AT168" s="136" t="s">
        <v>223</v>
      </c>
      <c r="AU168" s="136" t="s">
        <v>85</v>
      </c>
      <c r="AY168" s="13" t="s">
        <v>222</v>
      </c>
      <c r="BE168" s="137">
        <f>IF(N168="základní",J168,0)</f>
        <v>0</v>
      </c>
      <c r="BF168" s="137">
        <f>IF(N168="snížená",J168,0)</f>
        <v>0</v>
      </c>
      <c r="BG168" s="137">
        <f>IF(N168="zákl. přenesená",J168,0)</f>
        <v>0</v>
      </c>
      <c r="BH168" s="137">
        <f>IF(N168="sníž. přenesená",J168,0)</f>
        <v>0</v>
      </c>
      <c r="BI168" s="137">
        <f>IF(N168="nulová",J168,0)</f>
        <v>0</v>
      </c>
      <c r="BJ168" s="13" t="s">
        <v>85</v>
      </c>
      <c r="BK168" s="137">
        <f>ROUND(I168*H168,2)</f>
        <v>0</v>
      </c>
      <c r="BL168" s="13" t="s">
        <v>266</v>
      </c>
      <c r="BM168" s="136" t="s">
        <v>989</v>
      </c>
    </row>
    <row r="169" spans="2:65" s="1" customFormat="1" ht="19.5" x14ac:dyDescent="0.2">
      <c r="B169" s="28"/>
      <c r="D169" s="138" t="s">
        <v>229</v>
      </c>
      <c r="F169" s="139" t="s">
        <v>328</v>
      </c>
      <c r="I169" s="140"/>
      <c r="L169" s="28"/>
      <c r="M169" s="141"/>
      <c r="T169" s="52"/>
      <c r="AT169" s="13" t="s">
        <v>229</v>
      </c>
      <c r="AU169" s="13" t="s">
        <v>85</v>
      </c>
    </row>
    <row r="170" spans="2:65" s="1" customFormat="1" x14ac:dyDescent="0.2">
      <c r="B170" s="28"/>
      <c r="D170" s="142" t="s">
        <v>231</v>
      </c>
      <c r="F170" s="143" t="s">
        <v>504</v>
      </c>
      <c r="I170" s="140"/>
      <c r="L170" s="28"/>
      <c r="M170" s="141"/>
      <c r="T170" s="52"/>
      <c r="AT170" s="13" t="s">
        <v>231</v>
      </c>
      <c r="AU170" s="13" t="s">
        <v>85</v>
      </c>
    </row>
    <row r="171" spans="2:65" s="1" customFormat="1" ht="33" customHeight="1" x14ac:dyDescent="0.2">
      <c r="B171" s="123"/>
      <c r="C171" s="124" t="s">
        <v>324</v>
      </c>
      <c r="D171" s="124" t="s">
        <v>223</v>
      </c>
      <c r="E171" s="125" t="s">
        <v>331</v>
      </c>
      <c r="F171" s="126" t="s">
        <v>332</v>
      </c>
      <c r="G171" s="127" t="s">
        <v>226</v>
      </c>
      <c r="H171" s="128">
        <v>23.63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7.5799999999999999E-3</v>
      </c>
      <c r="R171" s="134">
        <f>Q171*H171</f>
        <v>0.17911539999999998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990</v>
      </c>
    </row>
    <row r="172" spans="2:65" s="1" customFormat="1" ht="29.25" x14ac:dyDescent="0.2">
      <c r="B172" s="28"/>
      <c r="D172" s="138" t="s">
        <v>229</v>
      </c>
      <c r="F172" s="139" t="s">
        <v>334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506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24.2" customHeight="1" x14ac:dyDescent="0.2">
      <c r="B174" s="123"/>
      <c r="C174" s="124" t="s">
        <v>330</v>
      </c>
      <c r="D174" s="124" t="s">
        <v>223</v>
      </c>
      <c r="E174" s="125" t="s">
        <v>337</v>
      </c>
      <c r="F174" s="126" t="s">
        <v>338</v>
      </c>
      <c r="G174" s="127" t="s">
        <v>226</v>
      </c>
      <c r="H174" s="128">
        <v>23.63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0</v>
      </c>
      <c r="R174" s="134">
        <f>Q174*H174</f>
        <v>0</v>
      </c>
      <c r="S174" s="134">
        <v>3.0000000000000001E-3</v>
      </c>
      <c r="T174" s="135">
        <f>S174*H174</f>
        <v>7.0889999999999995E-2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991</v>
      </c>
    </row>
    <row r="175" spans="2:65" s="1" customFormat="1" x14ac:dyDescent="0.2">
      <c r="B175" s="28"/>
      <c r="D175" s="138" t="s">
        <v>229</v>
      </c>
      <c r="F175" s="139" t="s">
        <v>340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508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16.5" customHeight="1" x14ac:dyDescent="0.2">
      <c r="B177" s="123"/>
      <c r="C177" s="124" t="s">
        <v>336</v>
      </c>
      <c r="D177" s="124" t="s">
        <v>223</v>
      </c>
      <c r="E177" s="125" t="s">
        <v>343</v>
      </c>
      <c r="F177" s="126" t="s">
        <v>344</v>
      </c>
      <c r="G177" s="127" t="s">
        <v>226</v>
      </c>
      <c r="H177" s="128">
        <v>23.63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2.9999999999999997E-4</v>
      </c>
      <c r="R177" s="134">
        <f>Q177*H177</f>
        <v>7.0889999999999989E-3</v>
      </c>
      <c r="S177" s="134">
        <v>0</v>
      </c>
      <c r="T177" s="135">
        <f>S177*H177</f>
        <v>0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992</v>
      </c>
    </row>
    <row r="178" spans="2:65" s="1" customFormat="1" x14ac:dyDescent="0.2">
      <c r="B178" s="28"/>
      <c r="D178" s="138" t="s">
        <v>229</v>
      </c>
      <c r="F178" s="139" t="s">
        <v>346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510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49.15" customHeight="1" x14ac:dyDescent="0.2">
      <c r="B180" s="123"/>
      <c r="C180" s="151" t="s">
        <v>342</v>
      </c>
      <c r="D180" s="151" t="s">
        <v>277</v>
      </c>
      <c r="E180" s="152" t="s">
        <v>348</v>
      </c>
      <c r="F180" s="153" t="s">
        <v>349</v>
      </c>
      <c r="G180" s="154" t="s">
        <v>226</v>
      </c>
      <c r="H180" s="155">
        <v>25.992999999999999</v>
      </c>
      <c r="I180" s="156"/>
      <c r="J180" s="157">
        <f>ROUND(I180*H180,2)</f>
        <v>0</v>
      </c>
      <c r="K180" s="158"/>
      <c r="L180" s="159"/>
      <c r="M180" s="160" t="s">
        <v>1</v>
      </c>
      <c r="N180" s="161" t="s">
        <v>42</v>
      </c>
      <c r="P180" s="134">
        <f>O180*H180</f>
        <v>0</v>
      </c>
      <c r="Q180" s="134">
        <v>2.5999999999999999E-3</v>
      </c>
      <c r="R180" s="134">
        <f>Q180*H180</f>
        <v>6.7581799999999997E-2</v>
      </c>
      <c r="S180" s="134">
        <v>0</v>
      </c>
      <c r="T180" s="135">
        <f>S180*H180</f>
        <v>0</v>
      </c>
      <c r="AR180" s="136" t="s">
        <v>280</v>
      </c>
      <c r="AT180" s="136" t="s">
        <v>277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993</v>
      </c>
    </row>
    <row r="181" spans="2:65" s="1" customFormat="1" ht="29.25" x14ac:dyDescent="0.2">
      <c r="B181" s="28"/>
      <c r="D181" s="138" t="s">
        <v>229</v>
      </c>
      <c r="F181" s="139" t="s">
        <v>349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1" customFormat="1" x14ac:dyDescent="0.2">
      <c r="B182" s="144"/>
      <c r="D182" s="138" t="s">
        <v>252</v>
      </c>
      <c r="F182" s="145" t="s">
        <v>994</v>
      </c>
      <c r="H182" s="146">
        <v>25.992999999999999</v>
      </c>
      <c r="I182" s="147"/>
      <c r="L182" s="144"/>
      <c r="M182" s="148"/>
      <c r="T182" s="149"/>
      <c r="AT182" s="150" t="s">
        <v>252</v>
      </c>
      <c r="AU182" s="150" t="s">
        <v>85</v>
      </c>
      <c r="AV182" s="11" t="s">
        <v>87</v>
      </c>
      <c r="AW182" s="11" t="s">
        <v>3</v>
      </c>
      <c r="AX182" s="11" t="s">
        <v>85</v>
      </c>
      <c r="AY182" s="150" t="s">
        <v>222</v>
      </c>
    </row>
    <row r="183" spans="2:65" s="1" customFormat="1" ht="24.2" customHeight="1" x14ac:dyDescent="0.2">
      <c r="B183" s="123"/>
      <c r="C183" s="124" t="s">
        <v>7</v>
      </c>
      <c r="D183" s="124" t="s">
        <v>223</v>
      </c>
      <c r="E183" s="125" t="s">
        <v>353</v>
      </c>
      <c r="F183" s="126" t="s">
        <v>354</v>
      </c>
      <c r="G183" s="127" t="s">
        <v>355</v>
      </c>
      <c r="H183" s="128">
        <v>24</v>
      </c>
      <c r="I183" s="129"/>
      <c r="J183" s="130">
        <f>ROUND(I183*H183,2)</f>
        <v>0</v>
      </c>
      <c r="K183" s="131"/>
      <c r="L183" s="28"/>
      <c r="M183" s="132" t="s">
        <v>1</v>
      </c>
      <c r="N183" s="133" t="s">
        <v>42</v>
      </c>
      <c r="P183" s="134">
        <f>O183*H183</f>
        <v>0</v>
      </c>
      <c r="Q183" s="134">
        <v>0</v>
      </c>
      <c r="R183" s="134">
        <f>Q183*H183</f>
        <v>0</v>
      </c>
      <c r="S183" s="134">
        <v>0</v>
      </c>
      <c r="T183" s="135">
        <f>S183*H183</f>
        <v>0</v>
      </c>
      <c r="AR183" s="136" t="s">
        <v>266</v>
      </c>
      <c r="AT183" s="136" t="s">
        <v>223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1116</v>
      </c>
    </row>
    <row r="184" spans="2:65" s="1" customFormat="1" x14ac:dyDescent="0.2">
      <c r="B184" s="28"/>
      <c r="D184" s="138" t="s">
        <v>229</v>
      </c>
      <c r="F184" s="139" t="s">
        <v>357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" customFormat="1" x14ac:dyDescent="0.2">
      <c r="B185" s="28"/>
      <c r="D185" s="142" t="s">
        <v>231</v>
      </c>
      <c r="F185" s="143" t="s">
        <v>358</v>
      </c>
      <c r="I185" s="140"/>
      <c r="L185" s="28"/>
      <c r="M185" s="141"/>
      <c r="T185" s="52"/>
      <c r="AT185" s="13" t="s">
        <v>231</v>
      </c>
      <c r="AU185" s="13" t="s">
        <v>85</v>
      </c>
    </row>
    <row r="186" spans="2:65" s="1" customFormat="1" ht="21.75" customHeight="1" x14ac:dyDescent="0.2">
      <c r="B186" s="123"/>
      <c r="C186" s="124" t="s">
        <v>352</v>
      </c>
      <c r="D186" s="124" t="s">
        <v>223</v>
      </c>
      <c r="E186" s="125" t="s">
        <v>360</v>
      </c>
      <c r="F186" s="126" t="s">
        <v>361</v>
      </c>
      <c r="G186" s="127" t="s">
        <v>355</v>
      </c>
      <c r="H186" s="128">
        <v>20.78</v>
      </c>
      <c r="I186" s="129"/>
      <c r="J186" s="130">
        <f>ROUND(I186*H186,2)</f>
        <v>0</v>
      </c>
      <c r="K186" s="131"/>
      <c r="L186" s="28"/>
      <c r="M186" s="132" t="s">
        <v>1</v>
      </c>
      <c r="N186" s="133" t="s">
        <v>42</v>
      </c>
      <c r="P186" s="134">
        <f>O186*H186</f>
        <v>0</v>
      </c>
      <c r="Q186" s="134">
        <v>0</v>
      </c>
      <c r="R186" s="134">
        <f>Q186*H186</f>
        <v>0</v>
      </c>
      <c r="S186" s="134">
        <v>2.9999999999999997E-4</v>
      </c>
      <c r="T186" s="135">
        <f>S186*H186</f>
        <v>6.234E-3</v>
      </c>
      <c r="AR186" s="136" t="s">
        <v>266</v>
      </c>
      <c r="AT186" s="136" t="s">
        <v>223</v>
      </c>
      <c r="AU186" s="136" t="s">
        <v>85</v>
      </c>
      <c r="AY186" s="13" t="s">
        <v>222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3" t="s">
        <v>85</v>
      </c>
      <c r="BK186" s="137">
        <f>ROUND(I186*H186,2)</f>
        <v>0</v>
      </c>
      <c r="BL186" s="13" t="s">
        <v>266</v>
      </c>
      <c r="BM186" s="136" t="s">
        <v>996</v>
      </c>
    </row>
    <row r="187" spans="2:65" s="1" customFormat="1" x14ac:dyDescent="0.2">
      <c r="B187" s="28"/>
      <c r="D187" s="138" t="s">
        <v>229</v>
      </c>
      <c r="F187" s="139" t="s">
        <v>363</v>
      </c>
      <c r="I187" s="140"/>
      <c r="L187" s="28"/>
      <c r="M187" s="141"/>
      <c r="T187" s="52"/>
      <c r="AT187" s="13" t="s">
        <v>229</v>
      </c>
      <c r="AU187" s="13" t="s">
        <v>85</v>
      </c>
    </row>
    <row r="188" spans="2:65" s="1" customFormat="1" x14ac:dyDescent="0.2">
      <c r="B188" s="28"/>
      <c r="D188" s="142" t="s">
        <v>231</v>
      </c>
      <c r="F188" s="143" t="s">
        <v>515</v>
      </c>
      <c r="I188" s="140"/>
      <c r="L188" s="28"/>
      <c r="M188" s="141"/>
      <c r="T188" s="52"/>
      <c r="AT188" s="13" t="s">
        <v>231</v>
      </c>
      <c r="AU188" s="13" t="s">
        <v>85</v>
      </c>
    </row>
    <row r="189" spans="2:65" s="1" customFormat="1" ht="16.5" customHeight="1" x14ac:dyDescent="0.2">
      <c r="B189" s="123"/>
      <c r="C189" s="124" t="s">
        <v>359</v>
      </c>
      <c r="D189" s="124" t="s">
        <v>223</v>
      </c>
      <c r="E189" s="125" t="s">
        <v>366</v>
      </c>
      <c r="F189" s="126" t="s">
        <v>367</v>
      </c>
      <c r="G189" s="127" t="s">
        <v>355</v>
      </c>
      <c r="H189" s="128">
        <v>20.78</v>
      </c>
      <c r="I189" s="129"/>
      <c r="J189" s="130">
        <f>ROUND(I189*H189,2)</f>
        <v>0</v>
      </c>
      <c r="K189" s="131"/>
      <c r="L189" s="28"/>
      <c r="M189" s="132" t="s">
        <v>1</v>
      </c>
      <c r="N189" s="133" t="s">
        <v>42</v>
      </c>
      <c r="P189" s="134">
        <f>O189*H189</f>
        <v>0</v>
      </c>
      <c r="Q189" s="134">
        <v>1.0000000000000001E-5</v>
      </c>
      <c r="R189" s="134">
        <f>Q189*H189</f>
        <v>2.0780000000000004E-4</v>
      </c>
      <c r="S189" s="134">
        <v>0</v>
      </c>
      <c r="T189" s="135">
        <f>S189*H189</f>
        <v>0</v>
      </c>
      <c r="AR189" s="136" t="s">
        <v>266</v>
      </c>
      <c r="AT189" s="136" t="s">
        <v>223</v>
      </c>
      <c r="AU189" s="136" t="s">
        <v>85</v>
      </c>
      <c r="AY189" s="13" t="s">
        <v>222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3" t="s">
        <v>85</v>
      </c>
      <c r="BK189" s="137">
        <f>ROUND(I189*H189,2)</f>
        <v>0</v>
      </c>
      <c r="BL189" s="13" t="s">
        <v>266</v>
      </c>
      <c r="BM189" s="136" t="s">
        <v>997</v>
      </c>
    </row>
    <row r="190" spans="2:65" s="1" customFormat="1" x14ac:dyDescent="0.2">
      <c r="B190" s="28"/>
      <c r="D190" s="138" t="s">
        <v>229</v>
      </c>
      <c r="F190" s="139" t="s">
        <v>369</v>
      </c>
      <c r="I190" s="140"/>
      <c r="L190" s="28"/>
      <c r="M190" s="141"/>
      <c r="T190" s="52"/>
      <c r="AT190" s="13" t="s">
        <v>229</v>
      </c>
      <c r="AU190" s="13" t="s">
        <v>85</v>
      </c>
    </row>
    <row r="191" spans="2:65" s="1" customFormat="1" x14ac:dyDescent="0.2">
      <c r="B191" s="28"/>
      <c r="D191" s="142" t="s">
        <v>231</v>
      </c>
      <c r="F191" s="143" t="s">
        <v>517</v>
      </c>
      <c r="I191" s="140"/>
      <c r="L191" s="28"/>
      <c r="M191" s="141"/>
      <c r="T191" s="52"/>
      <c r="AT191" s="13" t="s">
        <v>231</v>
      </c>
      <c r="AU191" s="13" t="s">
        <v>85</v>
      </c>
    </row>
    <row r="192" spans="2:65" s="1" customFormat="1" ht="16.5" customHeight="1" x14ac:dyDescent="0.2">
      <c r="B192" s="123"/>
      <c r="C192" s="151" t="s">
        <v>365</v>
      </c>
      <c r="D192" s="151" t="s">
        <v>277</v>
      </c>
      <c r="E192" s="152" t="s">
        <v>372</v>
      </c>
      <c r="F192" s="153" t="s">
        <v>373</v>
      </c>
      <c r="G192" s="154" t="s">
        <v>355</v>
      </c>
      <c r="H192" s="155">
        <v>21.196000000000002</v>
      </c>
      <c r="I192" s="156"/>
      <c r="J192" s="157">
        <f>ROUND(I192*H192,2)</f>
        <v>0</v>
      </c>
      <c r="K192" s="158"/>
      <c r="L192" s="159"/>
      <c r="M192" s="160" t="s">
        <v>1</v>
      </c>
      <c r="N192" s="161" t="s">
        <v>42</v>
      </c>
      <c r="P192" s="134">
        <f>O192*H192</f>
        <v>0</v>
      </c>
      <c r="Q192" s="134">
        <v>8.0000000000000007E-5</v>
      </c>
      <c r="R192" s="134">
        <f>Q192*H192</f>
        <v>1.6956800000000002E-3</v>
      </c>
      <c r="S192" s="134">
        <v>0</v>
      </c>
      <c r="T192" s="135">
        <f>S192*H192</f>
        <v>0</v>
      </c>
      <c r="AR192" s="136" t="s">
        <v>280</v>
      </c>
      <c r="AT192" s="136" t="s">
        <v>277</v>
      </c>
      <c r="AU192" s="136" t="s">
        <v>85</v>
      </c>
      <c r="AY192" s="13" t="s">
        <v>222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13" t="s">
        <v>85</v>
      </c>
      <c r="BK192" s="137">
        <f>ROUND(I192*H192,2)</f>
        <v>0</v>
      </c>
      <c r="BL192" s="13" t="s">
        <v>266</v>
      </c>
      <c r="BM192" s="136" t="s">
        <v>998</v>
      </c>
    </row>
    <row r="193" spans="2:65" s="1" customFormat="1" x14ac:dyDescent="0.2">
      <c r="B193" s="28"/>
      <c r="D193" s="138" t="s">
        <v>229</v>
      </c>
      <c r="F193" s="139" t="s">
        <v>373</v>
      </c>
      <c r="I193" s="140"/>
      <c r="L193" s="28"/>
      <c r="M193" s="141"/>
      <c r="T193" s="52"/>
      <c r="AT193" s="13" t="s">
        <v>229</v>
      </c>
      <c r="AU193" s="13" t="s">
        <v>85</v>
      </c>
    </row>
    <row r="194" spans="2:65" s="11" customFormat="1" x14ac:dyDescent="0.2">
      <c r="B194" s="144"/>
      <c r="D194" s="138" t="s">
        <v>252</v>
      </c>
      <c r="F194" s="145" t="s">
        <v>999</v>
      </c>
      <c r="H194" s="146">
        <v>21.196000000000002</v>
      </c>
      <c r="I194" s="147"/>
      <c r="L194" s="144"/>
      <c r="M194" s="148"/>
      <c r="T194" s="149"/>
      <c r="AT194" s="150" t="s">
        <v>252</v>
      </c>
      <c r="AU194" s="150" t="s">
        <v>85</v>
      </c>
      <c r="AV194" s="11" t="s">
        <v>87</v>
      </c>
      <c r="AW194" s="11" t="s">
        <v>3</v>
      </c>
      <c r="AX194" s="11" t="s">
        <v>85</v>
      </c>
      <c r="AY194" s="150" t="s">
        <v>222</v>
      </c>
    </row>
    <row r="195" spans="2:65" s="1" customFormat="1" ht="16.5" customHeight="1" x14ac:dyDescent="0.2">
      <c r="B195" s="123"/>
      <c r="C195" s="124" t="s">
        <v>371</v>
      </c>
      <c r="D195" s="124" t="s">
        <v>223</v>
      </c>
      <c r="E195" s="125" t="s">
        <v>377</v>
      </c>
      <c r="F195" s="126" t="s">
        <v>378</v>
      </c>
      <c r="G195" s="127" t="s">
        <v>355</v>
      </c>
      <c r="H195" s="128">
        <v>0.9</v>
      </c>
      <c r="I195" s="129"/>
      <c r="J195" s="130">
        <f>ROUND(I195*H195,2)</f>
        <v>0</v>
      </c>
      <c r="K195" s="131"/>
      <c r="L195" s="28"/>
      <c r="M195" s="132" t="s">
        <v>1</v>
      </c>
      <c r="N195" s="133" t="s">
        <v>42</v>
      </c>
      <c r="P195" s="134">
        <f>O195*H195</f>
        <v>0</v>
      </c>
      <c r="Q195" s="134">
        <v>0</v>
      </c>
      <c r="R195" s="134">
        <f>Q195*H195</f>
        <v>0</v>
      </c>
      <c r="S195" s="134">
        <v>0</v>
      </c>
      <c r="T195" s="135">
        <f>S195*H195</f>
        <v>0</v>
      </c>
      <c r="AR195" s="136" t="s">
        <v>266</v>
      </c>
      <c r="AT195" s="136" t="s">
        <v>223</v>
      </c>
      <c r="AU195" s="136" t="s">
        <v>85</v>
      </c>
      <c r="AY195" s="13" t="s">
        <v>222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13" t="s">
        <v>85</v>
      </c>
      <c r="BK195" s="137">
        <f>ROUND(I195*H195,2)</f>
        <v>0</v>
      </c>
      <c r="BL195" s="13" t="s">
        <v>266</v>
      </c>
      <c r="BM195" s="136" t="s">
        <v>1000</v>
      </c>
    </row>
    <row r="196" spans="2:65" s="1" customFormat="1" x14ac:dyDescent="0.2">
      <c r="B196" s="28"/>
      <c r="D196" s="138" t="s">
        <v>229</v>
      </c>
      <c r="F196" s="139" t="s">
        <v>380</v>
      </c>
      <c r="I196" s="140"/>
      <c r="L196" s="28"/>
      <c r="M196" s="141"/>
      <c r="T196" s="52"/>
      <c r="AT196" s="13" t="s">
        <v>229</v>
      </c>
      <c r="AU196" s="13" t="s">
        <v>85</v>
      </c>
    </row>
    <row r="197" spans="2:65" s="1" customFormat="1" x14ac:dyDescent="0.2">
      <c r="B197" s="28"/>
      <c r="D197" s="142" t="s">
        <v>231</v>
      </c>
      <c r="F197" s="143" t="s">
        <v>521</v>
      </c>
      <c r="I197" s="140"/>
      <c r="L197" s="28"/>
      <c r="M197" s="141"/>
      <c r="T197" s="52"/>
      <c r="AT197" s="13" t="s">
        <v>231</v>
      </c>
      <c r="AU197" s="13" t="s">
        <v>85</v>
      </c>
    </row>
    <row r="198" spans="2:65" s="1" customFormat="1" ht="16.5" customHeight="1" x14ac:dyDescent="0.2">
      <c r="B198" s="123"/>
      <c r="C198" s="151" t="s">
        <v>376</v>
      </c>
      <c r="D198" s="151" t="s">
        <v>277</v>
      </c>
      <c r="E198" s="152" t="s">
        <v>383</v>
      </c>
      <c r="F198" s="153" t="s">
        <v>384</v>
      </c>
      <c r="G198" s="154" t="s">
        <v>355</v>
      </c>
      <c r="H198" s="155">
        <v>0.91800000000000004</v>
      </c>
      <c r="I198" s="156"/>
      <c r="J198" s="157">
        <f>ROUND(I198*H198,2)</f>
        <v>0</v>
      </c>
      <c r="K198" s="158"/>
      <c r="L198" s="159"/>
      <c r="M198" s="160" t="s">
        <v>1</v>
      </c>
      <c r="N198" s="161" t="s">
        <v>42</v>
      </c>
      <c r="P198" s="134">
        <f>O198*H198</f>
        <v>0</v>
      </c>
      <c r="Q198" s="134">
        <v>1.7000000000000001E-4</v>
      </c>
      <c r="R198" s="134">
        <f>Q198*H198</f>
        <v>1.5606000000000002E-4</v>
      </c>
      <c r="S198" s="134">
        <v>0</v>
      </c>
      <c r="T198" s="135">
        <f>S198*H198</f>
        <v>0</v>
      </c>
      <c r="AR198" s="136" t="s">
        <v>280</v>
      </c>
      <c r="AT198" s="136" t="s">
        <v>277</v>
      </c>
      <c r="AU198" s="136" t="s">
        <v>85</v>
      </c>
      <c r="AY198" s="13" t="s">
        <v>222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13" t="s">
        <v>85</v>
      </c>
      <c r="BK198" s="137">
        <f>ROUND(I198*H198,2)</f>
        <v>0</v>
      </c>
      <c r="BL198" s="13" t="s">
        <v>266</v>
      </c>
      <c r="BM198" s="136" t="s">
        <v>1001</v>
      </c>
    </row>
    <row r="199" spans="2:65" s="1" customFormat="1" x14ac:dyDescent="0.2">
      <c r="B199" s="28"/>
      <c r="D199" s="138" t="s">
        <v>229</v>
      </c>
      <c r="F199" s="139" t="s">
        <v>384</v>
      </c>
      <c r="I199" s="140"/>
      <c r="L199" s="28"/>
      <c r="M199" s="141"/>
      <c r="T199" s="52"/>
      <c r="AT199" s="13" t="s">
        <v>229</v>
      </c>
      <c r="AU199" s="13" t="s">
        <v>85</v>
      </c>
    </row>
    <row r="200" spans="2:65" s="11" customFormat="1" x14ac:dyDescent="0.2">
      <c r="B200" s="144"/>
      <c r="D200" s="138" t="s">
        <v>252</v>
      </c>
      <c r="F200" s="145" t="s">
        <v>573</v>
      </c>
      <c r="H200" s="146">
        <v>0.91800000000000004</v>
      </c>
      <c r="I200" s="147"/>
      <c r="L200" s="144"/>
      <c r="M200" s="148"/>
      <c r="T200" s="149"/>
      <c r="AT200" s="150" t="s">
        <v>252</v>
      </c>
      <c r="AU200" s="150" t="s">
        <v>85</v>
      </c>
      <c r="AV200" s="11" t="s">
        <v>87</v>
      </c>
      <c r="AW200" s="11" t="s">
        <v>3</v>
      </c>
      <c r="AX200" s="11" t="s">
        <v>85</v>
      </c>
      <c r="AY200" s="150" t="s">
        <v>222</v>
      </c>
    </row>
    <row r="201" spans="2:65" s="1" customFormat="1" ht="24.2" customHeight="1" x14ac:dyDescent="0.2">
      <c r="B201" s="123"/>
      <c r="C201" s="124" t="s">
        <v>382</v>
      </c>
      <c r="D201" s="124" t="s">
        <v>223</v>
      </c>
      <c r="E201" s="125" t="s">
        <v>388</v>
      </c>
      <c r="F201" s="126" t="s">
        <v>389</v>
      </c>
      <c r="G201" s="127" t="s">
        <v>313</v>
      </c>
      <c r="H201" s="162"/>
      <c r="I201" s="129"/>
      <c r="J201" s="130">
        <f>ROUND(I201*H201,2)</f>
        <v>0</v>
      </c>
      <c r="K201" s="131"/>
      <c r="L201" s="28"/>
      <c r="M201" s="132" t="s">
        <v>1</v>
      </c>
      <c r="N201" s="133" t="s">
        <v>42</v>
      </c>
      <c r="P201" s="134">
        <f>O201*H201</f>
        <v>0</v>
      </c>
      <c r="Q201" s="134">
        <v>0</v>
      </c>
      <c r="R201" s="134">
        <f>Q201*H201</f>
        <v>0</v>
      </c>
      <c r="S201" s="134">
        <v>0</v>
      </c>
      <c r="T201" s="135">
        <f>S201*H201</f>
        <v>0</v>
      </c>
      <c r="AR201" s="136" t="s">
        <v>266</v>
      </c>
      <c r="AT201" s="136" t="s">
        <v>223</v>
      </c>
      <c r="AU201" s="136" t="s">
        <v>85</v>
      </c>
      <c r="AY201" s="13" t="s">
        <v>222</v>
      </c>
      <c r="BE201" s="137">
        <f>IF(N201="základní",J201,0)</f>
        <v>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13" t="s">
        <v>85</v>
      </c>
      <c r="BK201" s="137">
        <f>ROUND(I201*H201,2)</f>
        <v>0</v>
      </c>
      <c r="BL201" s="13" t="s">
        <v>266</v>
      </c>
      <c r="BM201" s="136" t="s">
        <v>1002</v>
      </c>
    </row>
    <row r="202" spans="2:65" s="1" customFormat="1" ht="29.25" x14ac:dyDescent="0.2">
      <c r="B202" s="28"/>
      <c r="D202" s="138" t="s">
        <v>229</v>
      </c>
      <c r="F202" s="139" t="s">
        <v>391</v>
      </c>
      <c r="I202" s="140"/>
      <c r="L202" s="28"/>
      <c r="M202" s="141"/>
      <c r="T202" s="52"/>
      <c r="AT202" s="13" t="s">
        <v>229</v>
      </c>
      <c r="AU202" s="13" t="s">
        <v>85</v>
      </c>
    </row>
    <row r="203" spans="2:65" s="1" customFormat="1" x14ac:dyDescent="0.2">
      <c r="B203" s="28"/>
      <c r="D203" s="142" t="s">
        <v>231</v>
      </c>
      <c r="F203" s="143" t="s">
        <v>525</v>
      </c>
      <c r="I203" s="140"/>
      <c r="L203" s="28"/>
      <c r="M203" s="141"/>
      <c r="T203" s="52"/>
      <c r="AT203" s="13" t="s">
        <v>231</v>
      </c>
      <c r="AU203" s="13" t="s">
        <v>85</v>
      </c>
    </row>
    <row r="204" spans="2:65" s="10" customFormat="1" ht="25.9" customHeight="1" x14ac:dyDescent="0.2">
      <c r="B204" s="113"/>
      <c r="D204" s="114" t="s">
        <v>76</v>
      </c>
      <c r="E204" s="115" t="s">
        <v>393</v>
      </c>
      <c r="F204" s="115" t="s">
        <v>394</v>
      </c>
      <c r="I204" s="116"/>
      <c r="J204" s="117">
        <f>BK204</f>
        <v>0</v>
      </c>
      <c r="L204" s="113"/>
      <c r="M204" s="118"/>
      <c r="P204" s="119">
        <f>SUM(P205:P214)</f>
        <v>0</v>
      </c>
      <c r="R204" s="119">
        <f>SUM(R205:R214)</f>
        <v>5.082000000000001E-4</v>
      </c>
      <c r="T204" s="120">
        <f>SUM(T205:T214)</f>
        <v>0</v>
      </c>
      <c r="AR204" s="114" t="s">
        <v>87</v>
      </c>
      <c r="AT204" s="121" t="s">
        <v>76</v>
      </c>
      <c r="AU204" s="121" t="s">
        <v>77</v>
      </c>
      <c r="AY204" s="114" t="s">
        <v>222</v>
      </c>
      <c r="BK204" s="122">
        <f>SUM(BK205:BK214)</f>
        <v>0</v>
      </c>
    </row>
    <row r="205" spans="2:65" s="1" customFormat="1" ht="24.2" customHeight="1" x14ac:dyDescent="0.2">
      <c r="B205" s="123"/>
      <c r="C205" s="124" t="s">
        <v>387</v>
      </c>
      <c r="D205" s="124" t="s">
        <v>223</v>
      </c>
      <c r="E205" s="125" t="s">
        <v>396</v>
      </c>
      <c r="F205" s="126" t="s">
        <v>397</v>
      </c>
      <c r="G205" s="127" t="s">
        <v>226</v>
      </c>
      <c r="H205" s="128">
        <v>1.21</v>
      </c>
      <c r="I205" s="129"/>
      <c r="J205" s="130">
        <f>ROUND(I205*H205,2)</f>
        <v>0</v>
      </c>
      <c r="K205" s="131"/>
      <c r="L205" s="28"/>
      <c r="M205" s="132" t="s">
        <v>1</v>
      </c>
      <c r="N205" s="133" t="s">
        <v>42</v>
      </c>
      <c r="P205" s="134">
        <f>O205*H205</f>
        <v>0</v>
      </c>
      <c r="Q205" s="134">
        <v>8.0000000000000007E-5</v>
      </c>
      <c r="R205" s="134">
        <f>Q205*H205</f>
        <v>9.6800000000000008E-5</v>
      </c>
      <c r="S205" s="134">
        <v>0</v>
      </c>
      <c r="T205" s="135">
        <f>S205*H205</f>
        <v>0</v>
      </c>
      <c r="AR205" s="136" t="s">
        <v>266</v>
      </c>
      <c r="AT205" s="136" t="s">
        <v>223</v>
      </c>
      <c r="AU205" s="136" t="s">
        <v>85</v>
      </c>
      <c r="AY205" s="13" t="s">
        <v>222</v>
      </c>
      <c r="BE205" s="137">
        <f>IF(N205="základní",J205,0)</f>
        <v>0</v>
      </c>
      <c r="BF205" s="137">
        <f>IF(N205="snížená",J205,0)</f>
        <v>0</v>
      </c>
      <c r="BG205" s="137">
        <f>IF(N205="zákl. přenesená",J205,0)</f>
        <v>0</v>
      </c>
      <c r="BH205" s="137">
        <f>IF(N205="sníž. přenesená",J205,0)</f>
        <v>0</v>
      </c>
      <c r="BI205" s="137">
        <f>IF(N205="nulová",J205,0)</f>
        <v>0</v>
      </c>
      <c r="BJ205" s="13" t="s">
        <v>85</v>
      </c>
      <c r="BK205" s="137">
        <f>ROUND(I205*H205,2)</f>
        <v>0</v>
      </c>
      <c r="BL205" s="13" t="s">
        <v>266</v>
      </c>
      <c r="BM205" s="136" t="s">
        <v>1003</v>
      </c>
    </row>
    <row r="206" spans="2:65" s="1" customFormat="1" ht="19.5" x14ac:dyDescent="0.2">
      <c r="B206" s="28"/>
      <c r="D206" s="138" t="s">
        <v>229</v>
      </c>
      <c r="F206" s="139" t="s">
        <v>399</v>
      </c>
      <c r="I206" s="140"/>
      <c r="L206" s="28"/>
      <c r="M206" s="141"/>
      <c r="T206" s="52"/>
      <c r="AT206" s="13" t="s">
        <v>229</v>
      </c>
      <c r="AU206" s="13" t="s">
        <v>85</v>
      </c>
    </row>
    <row r="207" spans="2:65" s="1" customFormat="1" x14ac:dyDescent="0.2">
      <c r="B207" s="28"/>
      <c r="D207" s="142" t="s">
        <v>231</v>
      </c>
      <c r="F207" s="143" t="s">
        <v>617</v>
      </c>
      <c r="I207" s="140"/>
      <c r="L207" s="28"/>
      <c r="M207" s="141"/>
      <c r="T207" s="52"/>
      <c r="AT207" s="13" t="s">
        <v>231</v>
      </c>
      <c r="AU207" s="13" t="s">
        <v>85</v>
      </c>
    </row>
    <row r="208" spans="2:65" s="11" customFormat="1" x14ac:dyDescent="0.2">
      <c r="B208" s="144"/>
      <c r="D208" s="138" t="s">
        <v>252</v>
      </c>
      <c r="E208" s="150" t="s">
        <v>1</v>
      </c>
      <c r="F208" s="145" t="s">
        <v>401</v>
      </c>
      <c r="H208" s="146">
        <v>1.21</v>
      </c>
      <c r="I208" s="147"/>
      <c r="L208" s="144"/>
      <c r="M208" s="148"/>
      <c r="T208" s="149"/>
      <c r="AT208" s="150" t="s">
        <v>252</v>
      </c>
      <c r="AU208" s="150" t="s">
        <v>85</v>
      </c>
      <c r="AV208" s="11" t="s">
        <v>87</v>
      </c>
      <c r="AW208" s="11" t="s">
        <v>32</v>
      </c>
      <c r="AX208" s="11" t="s">
        <v>85</v>
      </c>
      <c r="AY208" s="150" t="s">
        <v>222</v>
      </c>
    </row>
    <row r="209" spans="2:65" s="1" customFormat="1" ht="24.2" customHeight="1" x14ac:dyDescent="0.2">
      <c r="B209" s="123"/>
      <c r="C209" s="124" t="s">
        <v>395</v>
      </c>
      <c r="D209" s="124" t="s">
        <v>223</v>
      </c>
      <c r="E209" s="125" t="s">
        <v>403</v>
      </c>
      <c r="F209" s="126" t="s">
        <v>404</v>
      </c>
      <c r="G209" s="127" t="s">
        <v>226</v>
      </c>
      <c r="H209" s="128">
        <v>1.21</v>
      </c>
      <c r="I209" s="129"/>
      <c r="J209" s="130">
        <f>ROUND(I209*H209,2)</f>
        <v>0</v>
      </c>
      <c r="K209" s="131"/>
      <c r="L209" s="28"/>
      <c r="M209" s="132" t="s">
        <v>1</v>
      </c>
      <c r="N209" s="133" t="s">
        <v>42</v>
      </c>
      <c r="P209" s="134">
        <f>O209*H209</f>
        <v>0</v>
      </c>
      <c r="Q209" s="134">
        <v>1.7000000000000001E-4</v>
      </c>
      <c r="R209" s="134">
        <f>Q209*H209</f>
        <v>2.0570000000000001E-4</v>
      </c>
      <c r="S209" s="134">
        <v>0</v>
      </c>
      <c r="T209" s="135">
        <f>S209*H209</f>
        <v>0</v>
      </c>
      <c r="AR209" s="136" t="s">
        <v>266</v>
      </c>
      <c r="AT209" s="136" t="s">
        <v>223</v>
      </c>
      <c r="AU209" s="136" t="s">
        <v>85</v>
      </c>
      <c r="AY209" s="13" t="s">
        <v>222</v>
      </c>
      <c r="BE209" s="137">
        <f>IF(N209="základní",J209,0)</f>
        <v>0</v>
      </c>
      <c r="BF209" s="137">
        <f>IF(N209="snížená",J209,0)</f>
        <v>0</v>
      </c>
      <c r="BG209" s="137">
        <f>IF(N209="zákl. přenesená",J209,0)</f>
        <v>0</v>
      </c>
      <c r="BH209" s="137">
        <f>IF(N209="sníž. přenesená",J209,0)</f>
        <v>0</v>
      </c>
      <c r="BI209" s="137">
        <f>IF(N209="nulová",J209,0)</f>
        <v>0</v>
      </c>
      <c r="BJ209" s="13" t="s">
        <v>85</v>
      </c>
      <c r="BK209" s="137">
        <f>ROUND(I209*H209,2)</f>
        <v>0</v>
      </c>
      <c r="BL209" s="13" t="s">
        <v>266</v>
      </c>
      <c r="BM209" s="136" t="s">
        <v>1004</v>
      </c>
    </row>
    <row r="210" spans="2:65" s="1" customFormat="1" x14ac:dyDescent="0.2">
      <c r="B210" s="28"/>
      <c r="D210" s="138" t="s">
        <v>229</v>
      </c>
      <c r="F210" s="139" t="s">
        <v>406</v>
      </c>
      <c r="I210" s="140"/>
      <c r="L210" s="28"/>
      <c r="M210" s="141"/>
      <c r="T210" s="52"/>
      <c r="AT210" s="13" t="s">
        <v>229</v>
      </c>
      <c r="AU210" s="13" t="s">
        <v>85</v>
      </c>
    </row>
    <row r="211" spans="2:65" s="1" customFormat="1" x14ac:dyDescent="0.2">
      <c r="B211" s="28"/>
      <c r="D211" s="142" t="s">
        <v>231</v>
      </c>
      <c r="F211" s="143" t="s">
        <v>619</v>
      </c>
      <c r="I211" s="140"/>
      <c r="L211" s="28"/>
      <c r="M211" s="141"/>
      <c r="T211" s="52"/>
      <c r="AT211" s="13" t="s">
        <v>231</v>
      </c>
      <c r="AU211" s="13" t="s">
        <v>85</v>
      </c>
    </row>
    <row r="212" spans="2:65" s="1" customFormat="1" ht="24.2" customHeight="1" x14ac:dyDescent="0.2">
      <c r="B212" s="123"/>
      <c r="C212" s="124" t="s">
        <v>402</v>
      </c>
      <c r="D212" s="124" t="s">
        <v>223</v>
      </c>
      <c r="E212" s="125" t="s">
        <v>409</v>
      </c>
      <c r="F212" s="126" t="s">
        <v>410</v>
      </c>
      <c r="G212" s="127" t="s">
        <v>226</v>
      </c>
      <c r="H212" s="128">
        <v>1.21</v>
      </c>
      <c r="I212" s="129"/>
      <c r="J212" s="130">
        <f>ROUND(I212*H212,2)</f>
        <v>0</v>
      </c>
      <c r="K212" s="131"/>
      <c r="L212" s="28"/>
      <c r="M212" s="132" t="s">
        <v>1</v>
      </c>
      <c r="N212" s="133" t="s">
        <v>42</v>
      </c>
      <c r="P212" s="134">
        <f>O212*H212</f>
        <v>0</v>
      </c>
      <c r="Q212" s="134">
        <v>1.7000000000000001E-4</v>
      </c>
      <c r="R212" s="134">
        <f>Q212*H212</f>
        <v>2.0570000000000001E-4</v>
      </c>
      <c r="S212" s="134">
        <v>0</v>
      </c>
      <c r="T212" s="135">
        <f>S212*H212</f>
        <v>0</v>
      </c>
      <c r="AR212" s="136" t="s">
        <v>266</v>
      </c>
      <c r="AT212" s="136" t="s">
        <v>223</v>
      </c>
      <c r="AU212" s="136" t="s">
        <v>85</v>
      </c>
      <c r="AY212" s="13" t="s">
        <v>222</v>
      </c>
      <c r="BE212" s="137">
        <f>IF(N212="základní",J212,0)</f>
        <v>0</v>
      </c>
      <c r="BF212" s="137">
        <f>IF(N212="snížená",J212,0)</f>
        <v>0</v>
      </c>
      <c r="BG212" s="137">
        <f>IF(N212="zákl. přenesená",J212,0)</f>
        <v>0</v>
      </c>
      <c r="BH212" s="137">
        <f>IF(N212="sníž. přenesená",J212,0)</f>
        <v>0</v>
      </c>
      <c r="BI212" s="137">
        <f>IF(N212="nulová",J212,0)</f>
        <v>0</v>
      </c>
      <c r="BJ212" s="13" t="s">
        <v>85</v>
      </c>
      <c r="BK212" s="137">
        <f>ROUND(I212*H212,2)</f>
        <v>0</v>
      </c>
      <c r="BL212" s="13" t="s">
        <v>266</v>
      </c>
      <c r="BM212" s="136" t="s">
        <v>1005</v>
      </c>
    </row>
    <row r="213" spans="2:65" s="1" customFormat="1" ht="19.5" x14ac:dyDescent="0.2">
      <c r="B213" s="28"/>
      <c r="D213" s="138" t="s">
        <v>229</v>
      </c>
      <c r="F213" s="139" t="s">
        <v>412</v>
      </c>
      <c r="I213" s="140"/>
      <c r="L213" s="28"/>
      <c r="M213" s="141"/>
      <c r="T213" s="52"/>
      <c r="AT213" s="13" t="s">
        <v>229</v>
      </c>
      <c r="AU213" s="13" t="s">
        <v>85</v>
      </c>
    </row>
    <row r="214" spans="2:65" s="1" customFormat="1" x14ac:dyDescent="0.2">
      <c r="B214" s="28"/>
      <c r="D214" s="142" t="s">
        <v>231</v>
      </c>
      <c r="F214" s="143" t="s">
        <v>621</v>
      </c>
      <c r="I214" s="140"/>
      <c r="L214" s="28"/>
      <c r="M214" s="141"/>
      <c r="T214" s="52"/>
      <c r="AT214" s="13" t="s">
        <v>231</v>
      </c>
      <c r="AU214" s="13" t="s">
        <v>85</v>
      </c>
    </row>
    <row r="215" spans="2:65" s="10" customFormat="1" ht="25.9" customHeight="1" x14ac:dyDescent="0.2">
      <c r="B215" s="113"/>
      <c r="D215" s="114" t="s">
        <v>76</v>
      </c>
      <c r="E215" s="115" t="s">
        <v>414</v>
      </c>
      <c r="F215" s="115" t="s">
        <v>415</v>
      </c>
      <c r="I215" s="116"/>
      <c r="J215" s="117">
        <f>BK215</f>
        <v>0</v>
      </c>
      <c r="L215" s="113"/>
      <c r="M215" s="118"/>
      <c r="P215" s="119">
        <f>SUM(P216:P233)</f>
        <v>0</v>
      </c>
      <c r="R215" s="119">
        <f>SUM(R216:R233)</f>
        <v>0.14773020000000001</v>
      </c>
      <c r="T215" s="120">
        <f>SUM(T216:T233)</f>
        <v>2.7334799999999999E-2</v>
      </c>
      <c r="AR215" s="114" t="s">
        <v>87</v>
      </c>
      <c r="AT215" s="121" t="s">
        <v>76</v>
      </c>
      <c r="AU215" s="121" t="s">
        <v>77</v>
      </c>
      <c r="AY215" s="114" t="s">
        <v>222</v>
      </c>
      <c r="BK215" s="122">
        <f>SUM(BK216:BK233)</f>
        <v>0</v>
      </c>
    </row>
    <row r="216" spans="2:65" s="1" customFormat="1" ht="16.5" customHeight="1" x14ac:dyDescent="0.2">
      <c r="B216" s="123"/>
      <c r="C216" s="124" t="s">
        <v>408</v>
      </c>
      <c r="D216" s="124" t="s">
        <v>223</v>
      </c>
      <c r="E216" s="125" t="s">
        <v>416</v>
      </c>
      <c r="F216" s="126" t="s">
        <v>417</v>
      </c>
      <c r="G216" s="127" t="s">
        <v>226</v>
      </c>
      <c r="H216" s="128">
        <v>85.89</v>
      </c>
      <c r="I216" s="129"/>
      <c r="J216" s="130">
        <f>ROUND(I216*H216,2)</f>
        <v>0</v>
      </c>
      <c r="K216" s="131"/>
      <c r="L216" s="28"/>
      <c r="M216" s="132" t="s">
        <v>1</v>
      </c>
      <c r="N216" s="133" t="s">
        <v>42</v>
      </c>
      <c r="P216" s="134">
        <f>O216*H216</f>
        <v>0</v>
      </c>
      <c r="Q216" s="134">
        <v>1E-3</v>
      </c>
      <c r="R216" s="134">
        <f>Q216*H216</f>
        <v>8.5890000000000008E-2</v>
      </c>
      <c r="S216" s="134">
        <v>3.1E-4</v>
      </c>
      <c r="T216" s="135">
        <f>S216*H216</f>
        <v>2.6625900000000001E-2</v>
      </c>
      <c r="AR216" s="136" t="s">
        <v>266</v>
      </c>
      <c r="AT216" s="136" t="s">
        <v>223</v>
      </c>
      <c r="AU216" s="136" t="s">
        <v>85</v>
      </c>
      <c r="AY216" s="13" t="s">
        <v>222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13" t="s">
        <v>85</v>
      </c>
      <c r="BK216" s="137">
        <f>ROUND(I216*H216,2)</f>
        <v>0</v>
      </c>
      <c r="BL216" s="13" t="s">
        <v>266</v>
      </c>
      <c r="BM216" s="136" t="s">
        <v>1006</v>
      </c>
    </row>
    <row r="217" spans="2:65" s="1" customFormat="1" x14ac:dyDescent="0.2">
      <c r="B217" s="28"/>
      <c r="D217" s="138" t="s">
        <v>229</v>
      </c>
      <c r="F217" s="139" t="s">
        <v>419</v>
      </c>
      <c r="I217" s="140"/>
      <c r="L217" s="28"/>
      <c r="M217" s="141"/>
      <c r="T217" s="52"/>
      <c r="AT217" s="13" t="s">
        <v>229</v>
      </c>
      <c r="AU217" s="13" t="s">
        <v>85</v>
      </c>
    </row>
    <row r="218" spans="2:65" s="1" customFormat="1" x14ac:dyDescent="0.2">
      <c r="B218" s="28"/>
      <c r="D218" s="142" t="s">
        <v>231</v>
      </c>
      <c r="F218" s="143" t="s">
        <v>527</v>
      </c>
      <c r="I218" s="140"/>
      <c r="L218" s="28"/>
      <c r="M218" s="141"/>
      <c r="T218" s="52"/>
      <c r="AT218" s="13" t="s">
        <v>231</v>
      </c>
      <c r="AU218" s="13" t="s">
        <v>85</v>
      </c>
    </row>
    <row r="219" spans="2:65" s="1" customFormat="1" ht="24.2" customHeight="1" x14ac:dyDescent="0.2">
      <c r="B219" s="123"/>
      <c r="C219" s="124" t="s">
        <v>280</v>
      </c>
      <c r="D219" s="124" t="s">
        <v>223</v>
      </c>
      <c r="E219" s="125" t="s">
        <v>422</v>
      </c>
      <c r="F219" s="126" t="s">
        <v>423</v>
      </c>
      <c r="G219" s="127" t="s">
        <v>226</v>
      </c>
      <c r="H219" s="128">
        <v>85.89</v>
      </c>
      <c r="I219" s="129"/>
      <c r="J219" s="130">
        <f>ROUND(I219*H219,2)</f>
        <v>0</v>
      </c>
      <c r="K219" s="131"/>
      <c r="L219" s="28"/>
      <c r="M219" s="132" t="s">
        <v>1</v>
      </c>
      <c r="N219" s="133" t="s">
        <v>42</v>
      </c>
      <c r="P219" s="134">
        <f>O219*H219</f>
        <v>0</v>
      </c>
      <c r="Q219" s="134">
        <v>0</v>
      </c>
      <c r="R219" s="134">
        <f>Q219*H219</f>
        <v>0</v>
      </c>
      <c r="S219" s="134">
        <v>0</v>
      </c>
      <c r="T219" s="135">
        <f>S219*H219</f>
        <v>0</v>
      </c>
      <c r="AR219" s="136" t="s">
        <v>266</v>
      </c>
      <c r="AT219" s="136" t="s">
        <v>223</v>
      </c>
      <c r="AU219" s="136" t="s">
        <v>85</v>
      </c>
      <c r="AY219" s="13" t="s">
        <v>222</v>
      </c>
      <c r="BE219" s="137">
        <f>IF(N219="základní",J219,0)</f>
        <v>0</v>
      </c>
      <c r="BF219" s="137">
        <f>IF(N219="snížená",J219,0)</f>
        <v>0</v>
      </c>
      <c r="BG219" s="137">
        <f>IF(N219="zákl. přenesená",J219,0)</f>
        <v>0</v>
      </c>
      <c r="BH219" s="137">
        <f>IF(N219="sníž. přenesená",J219,0)</f>
        <v>0</v>
      </c>
      <c r="BI219" s="137">
        <f>IF(N219="nulová",J219,0)</f>
        <v>0</v>
      </c>
      <c r="BJ219" s="13" t="s">
        <v>85</v>
      </c>
      <c r="BK219" s="137">
        <f>ROUND(I219*H219,2)</f>
        <v>0</v>
      </c>
      <c r="BL219" s="13" t="s">
        <v>266</v>
      </c>
      <c r="BM219" s="136" t="s">
        <v>1007</v>
      </c>
    </row>
    <row r="220" spans="2:65" s="1" customFormat="1" ht="19.5" x14ac:dyDescent="0.2">
      <c r="B220" s="28"/>
      <c r="D220" s="138" t="s">
        <v>229</v>
      </c>
      <c r="F220" s="139" t="s">
        <v>425</v>
      </c>
      <c r="I220" s="140"/>
      <c r="L220" s="28"/>
      <c r="M220" s="141"/>
      <c r="T220" s="52"/>
      <c r="AT220" s="13" t="s">
        <v>229</v>
      </c>
      <c r="AU220" s="13" t="s">
        <v>85</v>
      </c>
    </row>
    <row r="221" spans="2:65" s="1" customFormat="1" x14ac:dyDescent="0.2">
      <c r="B221" s="28"/>
      <c r="D221" s="142" t="s">
        <v>231</v>
      </c>
      <c r="F221" s="143" t="s">
        <v>529</v>
      </c>
      <c r="I221" s="140"/>
      <c r="L221" s="28"/>
      <c r="M221" s="141"/>
      <c r="T221" s="52"/>
      <c r="AT221" s="13" t="s">
        <v>231</v>
      </c>
      <c r="AU221" s="13" t="s">
        <v>85</v>
      </c>
    </row>
    <row r="222" spans="2:65" s="1" customFormat="1" ht="16.5" customHeight="1" x14ac:dyDescent="0.2">
      <c r="B222" s="123"/>
      <c r="C222" s="124" t="s">
        <v>421</v>
      </c>
      <c r="D222" s="124" t="s">
        <v>223</v>
      </c>
      <c r="E222" s="125" t="s">
        <v>428</v>
      </c>
      <c r="F222" s="126" t="s">
        <v>429</v>
      </c>
      <c r="G222" s="127" t="s">
        <v>226</v>
      </c>
      <c r="H222" s="128">
        <v>23.63</v>
      </c>
      <c r="I222" s="129"/>
      <c r="J222" s="130">
        <f>ROUND(I222*H222,2)</f>
        <v>0</v>
      </c>
      <c r="K222" s="131"/>
      <c r="L222" s="28"/>
      <c r="M222" s="132" t="s">
        <v>1</v>
      </c>
      <c r="N222" s="133" t="s">
        <v>42</v>
      </c>
      <c r="P222" s="134">
        <f>O222*H222</f>
        <v>0</v>
      </c>
      <c r="Q222" s="134">
        <v>0</v>
      </c>
      <c r="R222" s="134">
        <f>Q222*H222</f>
        <v>0</v>
      </c>
      <c r="S222" s="134">
        <v>3.0000000000000001E-5</v>
      </c>
      <c r="T222" s="135">
        <f>S222*H222</f>
        <v>7.0889999999999994E-4</v>
      </c>
      <c r="AR222" s="136" t="s">
        <v>266</v>
      </c>
      <c r="AT222" s="136" t="s">
        <v>223</v>
      </c>
      <c r="AU222" s="136" t="s">
        <v>85</v>
      </c>
      <c r="AY222" s="13" t="s">
        <v>222</v>
      </c>
      <c r="BE222" s="137">
        <f>IF(N222="základní",J222,0)</f>
        <v>0</v>
      </c>
      <c r="BF222" s="137">
        <f>IF(N222="snížená",J222,0)</f>
        <v>0</v>
      </c>
      <c r="BG222" s="137">
        <f>IF(N222="zákl. přenesená",J222,0)</f>
        <v>0</v>
      </c>
      <c r="BH222" s="137">
        <f>IF(N222="sníž. přenesená",J222,0)</f>
        <v>0</v>
      </c>
      <c r="BI222" s="137">
        <f>IF(N222="nulová",J222,0)</f>
        <v>0</v>
      </c>
      <c r="BJ222" s="13" t="s">
        <v>85</v>
      </c>
      <c r="BK222" s="137">
        <f>ROUND(I222*H222,2)</f>
        <v>0</v>
      </c>
      <c r="BL222" s="13" t="s">
        <v>266</v>
      </c>
      <c r="BM222" s="136" t="s">
        <v>1117</v>
      </c>
    </row>
    <row r="223" spans="2:65" s="1" customFormat="1" ht="19.5" x14ac:dyDescent="0.2">
      <c r="B223" s="28"/>
      <c r="D223" s="138" t="s">
        <v>229</v>
      </c>
      <c r="F223" s="139" t="s">
        <v>431</v>
      </c>
      <c r="I223" s="140"/>
      <c r="L223" s="28"/>
      <c r="M223" s="141"/>
      <c r="T223" s="52"/>
      <c r="AT223" s="13" t="s">
        <v>229</v>
      </c>
      <c r="AU223" s="13" t="s">
        <v>85</v>
      </c>
    </row>
    <row r="224" spans="2:65" s="1" customFormat="1" x14ac:dyDescent="0.2">
      <c r="B224" s="28"/>
      <c r="D224" s="142" t="s">
        <v>231</v>
      </c>
      <c r="F224" s="143" t="s">
        <v>432</v>
      </c>
      <c r="I224" s="140"/>
      <c r="L224" s="28"/>
      <c r="M224" s="141"/>
      <c r="T224" s="52"/>
      <c r="AT224" s="13" t="s">
        <v>231</v>
      </c>
      <c r="AU224" s="13" t="s">
        <v>85</v>
      </c>
    </row>
    <row r="225" spans="2:65" s="1" customFormat="1" ht="16.5" customHeight="1" x14ac:dyDescent="0.2">
      <c r="B225" s="123"/>
      <c r="C225" s="151" t="s">
        <v>427</v>
      </c>
      <c r="D225" s="151" t="s">
        <v>277</v>
      </c>
      <c r="E225" s="152" t="s">
        <v>434</v>
      </c>
      <c r="F225" s="153" t="s">
        <v>435</v>
      </c>
      <c r="G225" s="154" t="s">
        <v>226</v>
      </c>
      <c r="H225" s="155">
        <v>24.812000000000001</v>
      </c>
      <c r="I225" s="156"/>
      <c r="J225" s="157">
        <f>ROUND(I225*H225,2)</f>
        <v>0</v>
      </c>
      <c r="K225" s="158"/>
      <c r="L225" s="159"/>
      <c r="M225" s="160" t="s">
        <v>1</v>
      </c>
      <c r="N225" s="161" t="s">
        <v>42</v>
      </c>
      <c r="P225" s="134">
        <f>O225*H225</f>
        <v>0</v>
      </c>
      <c r="Q225" s="134">
        <v>8.9999999999999998E-4</v>
      </c>
      <c r="R225" s="134">
        <f>Q225*H225</f>
        <v>2.2330800000000001E-2</v>
      </c>
      <c r="S225" s="134">
        <v>0</v>
      </c>
      <c r="T225" s="135">
        <f>S225*H225</f>
        <v>0</v>
      </c>
      <c r="AR225" s="136" t="s">
        <v>280</v>
      </c>
      <c r="AT225" s="136" t="s">
        <v>277</v>
      </c>
      <c r="AU225" s="136" t="s">
        <v>85</v>
      </c>
      <c r="AY225" s="13" t="s">
        <v>222</v>
      </c>
      <c r="BE225" s="137">
        <f>IF(N225="základní",J225,0)</f>
        <v>0</v>
      </c>
      <c r="BF225" s="137">
        <f>IF(N225="snížená",J225,0)</f>
        <v>0</v>
      </c>
      <c r="BG225" s="137">
        <f>IF(N225="zákl. přenesená",J225,0)</f>
        <v>0</v>
      </c>
      <c r="BH225" s="137">
        <f>IF(N225="sníž. přenesená",J225,0)</f>
        <v>0</v>
      </c>
      <c r="BI225" s="137">
        <f>IF(N225="nulová",J225,0)</f>
        <v>0</v>
      </c>
      <c r="BJ225" s="13" t="s">
        <v>85</v>
      </c>
      <c r="BK225" s="137">
        <f>ROUND(I225*H225,2)</f>
        <v>0</v>
      </c>
      <c r="BL225" s="13" t="s">
        <v>266</v>
      </c>
      <c r="BM225" s="136" t="s">
        <v>1118</v>
      </c>
    </row>
    <row r="226" spans="2:65" s="1" customFormat="1" x14ac:dyDescent="0.2">
      <c r="B226" s="28"/>
      <c r="D226" s="138" t="s">
        <v>229</v>
      </c>
      <c r="F226" s="139" t="s">
        <v>435</v>
      </c>
      <c r="I226" s="140"/>
      <c r="L226" s="28"/>
      <c r="M226" s="141"/>
      <c r="T226" s="52"/>
      <c r="AT226" s="13" t="s">
        <v>229</v>
      </c>
      <c r="AU226" s="13" t="s">
        <v>85</v>
      </c>
    </row>
    <row r="227" spans="2:65" s="11" customFormat="1" x14ac:dyDescent="0.2">
      <c r="B227" s="144"/>
      <c r="D227" s="138" t="s">
        <v>252</v>
      </c>
      <c r="F227" s="145" t="s">
        <v>1010</v>
      </c>
      <c r="H227" s="146">
        <v>24.812000000000001</v>
      </c>
      <c r="I227" s="147"/>
      <c r="L227" s="144"/>
      <c r="M227" s="148"/>
      <c r="T227" s="149"/>
      <c r="AT227" s="150" t="s">
        <v>252</v>
      </c>
      <c r="AU227" s="150" t="s">
        <v>85</v>
      </c>
      <c r="AV227" s="11" t="s">
        <v>87</v>
      </c>
      <c r="AW227" s="11" t="s">
        <v>3</v>
      </c>
      <c r="AX227" s="11" t="s">
        <v>85</v>
      </c>
      <c r="AY227" s="150" t="s">
        <v>222</v>
      </c>
    </row>
    <row r="228" spans="2:65" s="1" customFormat="1" ht="24.2" customHeight="1" x14ac:dyDescent="0.2">
      <c r="B228" s="123"/>
      <c r="C228" s="124" t="s">
        <v>433</v>
      </c>
      <c r="D228" s="124" t="s">
        <v>223</v>
      </c>
      <c r="E228" s="125" t="s">
        <v>439</v>
      </c>
      <c r="F228" s="126" t="s">
        <v>440</v>
      </c>
      <c r="G228" s="127" t="s">
        <v>226</v>
      </c>
      <c r="H228" s="128">
        <v>85.89</v>
      </c>
      <c r="I228" s="129"/>
      <c r="J228" s="130">
        <f>ROUND(I228*H228,2)</f>
        <v>0</v>
      </c>
      <c r="K228" s="131"/>
      <c r="L228" s="28"/>
      <c r="M228" s="132" t="s">
        <v>1</v>
      </c>
      <c r="N228" s="133" t="s">
        <v>42</v>
      </c>
      <c r="P228" s="134">
        <f>O228*H228</f>
        <v>0</v>
      </c>
      <c r="Q228" s="134">
        <v>2.0000000000000001E-4</v>
      </c>
      <c r="R228" s="134">
        <f>Q228*H228</f>
        <v>1.7178000000000002E-2</v>
      </c>
      <c r="S228" s="134">
        <v>0</v>
      </c>
      <c r="T228" s="135">
        <f>S228*H228</f>
        <v>0</v>
      </c>
      <c r="AR228" s="136" t="s">
        <v>266</v>
      </c>
      <c r="AT228" s="136" t="s">
        <v>223</v>
      </c>
      <c r="AU228" s="136" t="s">
        <v>85</v>
      </c>
      <c r="AY228" s="13" t="s">
        <v>222</v>
      </c>
      <c r="BE228" s="137">
        <f>IF(N228="základní",J228,0)</f>
        <v>0</v>
      </c>
      <c r="BF228" s="137">
        <f>IF(N228="snížená",J228,0)</f>
        <v>0</v>
      </c>
      <c r="BG228" s="137">
        <f>IF(N228="zákl. přenesená",J228,0)</f>
        <v>0</v>
      </c>
      <c r="BH228" s="137">
        <f>IF(N228="sníž. přenesená",J228,0)</f>
        <v>0</v>
      </c>
      <c r="BI228" s="137">
        <f>IF(N228="nulová",J228,0)</f>
        <v>0</v>
      </c>
      <c r="BJ228" s="13" t="s">
        <v>85</v>
      </c>
      <c r="BK228" s="137">
        <f>ROUND(I228*H228,2)</f>
        <v>0</v>
      </c>
      <c r="BL228" s="13" t="s">
        <v>266</v>
      </c>
      <c r="BM228" s="136" t="s">
        <v>1011</v>
      </c>
    </row>
    <row r="229" spans="2:65" s="1" customFormat="1" ht="19.5" x14ac:dyDescent="0.2">
      <c r="B229" s="28"/>
      <c r="D229" s="138" t="s">
        <v>229</v>
      </c>
      <c r="F229" s="139" t="s">
        <v>442</v>
      </c>
      <c r="I229" s="140"/>
      <c r="L229" s="28"/>
      <c r="M229" s="141"/>
      <c r="T229" s="52"/>
      <c r="AT229" s="13" t="s">
        <v>229</v>
      </c>
      <c r="AU229" s="13" t="s">
        <v>85</v>
      </c>
    </row>
    <row r="230" spans="2:65" s="1" customFormat="1" x14ac:dyDescent="0.2">
      <c r="B230" s="28"/>
      <c r="D230" s="142" t="s">
        <v>231</v>
      </c>
      <c r="F230" s="143" t="s">
        <v>534</v>
      </c>
      <c r="I230" s="140"/>
      <c r="L230" s="28"/>
      <c r="M230" s="141"/>
      <c r="T230" s="52"/>
      <c r="AT230" s="13" t="s">
        <v>231</v>
      </c>
      <c r="AU230" s="13" t="s">
        <v>85</v>
      </c>
    </row>
    <row r="231" spans="2:65" s="1" customFormat="1" ht="33" customHeight="1" x14ac:dyDescent="0.2">
      <c r="B231" s="123"/>
      <c r="C231" s="124" t="s">
        <v>438</v>
      </c>
      <c r="D231" s="124" t="s">
        <v>223</v>
      </c>
      <c r="E231" s="125" t="s">
        <v>445</v>
      </c>
      <c r="F231" s="126" t="s">
        <v>446</v>
      </c>
      <c r="G231" s="127" t="s">
        <v>226</v>
      </c>
      <c r="H231" s="128">
        <v>85.89</v>
      </c>
      <c r="I231" s="129"/>
      <c r="J231" s="130">
        <f>ROUND(I231*H231,2)</f>
        <v>0</v>
      </c>
      <c r="K231" s="131"/>
      <c r="L231" s="28"/>
      <c r="M231" s="132" t="s">
        <v>1</v>
      </c>
      <c r="N231" s="133" t="s">
        <v>42</v>
      </c>
      <c r="P231" s="134">
        <f>O231*H231</f>
        <v>0</v>
      </c>
      <c r="Q231" s="134">
        <v>2.5999999999999998E-4</v>
      </c>
      <c r="R231" s="134">
        <f>Q231*H231</f>
        <v>2.2331399999999998E-2</v>
      </c>
      <c r="S231" s="134">
        <v>0</v>
      </c>
      <c r="T231" s="135">
        <f>S231*H231</f>
        <v>0</v>
      </c>
      <c r="AR231" s="136" t="s">
        <v>266</v>
      </c>
      <c r="AT231" s="136" t="s">
        <v>223</v>
      </c>
      <c r="AU231" s="136" t="s">
        <v>85</v>
      </c>
      <c r="AY231" s="13" t="s">
        <v>222</v>
      </c>
      <c r="BE231" s="137">
        <f>IF(N231="základní",J231,0)</f>
        <v>0</v>
      </c>
      <c r="BF231" s="137">
        <f>IF(N231="snížená",J231,0)</f>
        <v>0</v>
      </c>
      <c r="BG231" s="137">
        <f>IF(N231="zákl. přenesená",J231,0)</f>
        <v>0</v>
      </c>
      <c r="BH231" s="137">
        <f>IF(N231="sníž. přenesená",J231,0)</f>
        <v>0</v>
      </c>
      <c r="BI231" s="137">
        <f>IF(N231="nulová",J231,0)</f>
        <v>0</v>
      </c>
      <c r="BJ231" s="13" t="s">
        <v>85</v>
      </c>
      <c r="BK231" s="137">
        <f>ROUND(I231*H231,2)</f>
        <v>0</v>
      </c>
      <c r="BL231" s="13" t="s">
        <v>266</v>
      </c>
      <c r="BM231" s="136" t="s">
        <v>1012</v>
      </c>
    </row>
    <row r="232" spans="2:65" s="1" customFormat="1" ht="29.25" x14ac:dyDescent="0.2">
      <c r="B232" s="28"/>
      <c r="D232" s="138" t="s">
        <v>229</v>
      </c>
      <c r="F232" s="139" t="s">
        <v>448</v>
      </c>
      <c r="I232" s="140"/>
      <c r="L232" s="28"/>
      <c r="M232" s="141"/>
      <c r="T232" s="52"/>
      <c r="AT232" s="13" t="s">
        <v>229</v>
      </c>
      <c r="AU232" s="13" t="s">
        <v>85</v>
      </c>
    </row>
    <row r="233" spans="2:65" s="1" customFormat="1" x14ac:dyDescent="0.2">
      <c r="B233" s="28"/>
      <c r="D233" s="142" t="s">
        <v>231</v>
      </c>
      <c r="F233" s="143" t="s">
        <v>536</v>
      </c>
      <c r="I233" s="140"/>
      <c r="L233" s="28"/>
      <c r="M233" s="163"/>
      <c r="N233" s="164"/>
      <c r="O233" s="164"/>
      <c r="P233" s="164"/>
      <c r="Q233" s="164"/>
      <c r="R233" s="164"/>
      <c r="S233" s="164"/>
      <c r="T233" s="165"/>
      <c r="AT233" s="13" t="s">
        <v>231</v>
      </c>
      <c r="AU233" s="13" t="s">
        <v>85</v>
      </c>
    </row>
    <row r="234" spans="2:65" s="1" customFormat="1" ht="6.95" customHeight="1" x14ac:dyDescent="0.2">
      <c r="B234" s="40"/>
      <c r="C234" s="41"/>
      <c r="D234" s="41"/>
      <c r="E234" s="41"/>
      <c r="F234" s="41"/>
      <c r="G234" s="41"/>
      <c r="H234" s="41"/>
      <c r="I234" s="41"/>
      <c r="J234" s="41"/>
      <c r="K234" s="41"/>
      <c r="L234" s="28"/>
    </row>
  </sheetData>
  <autoFilter ref="C121:K233" xr:uid="{00000000-0009-0000-0000-00001C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1C00-000000000000}"/>
    <hyperlink ref="F130" r:id="rId2" xr:uid="{00000000-0004-0000-1C00-000001000000}"/>
    <hyperlink ref="F133" r:id="rId3" xr:uid="{00000000-0004-0000-1C00-000002000000}"/>
    <hyperlink ref="F136" r:id="rId4" xr:uid="{00000000-0004-0000-1C00-000003000000}"/>
    <hyperlink ref="F139" r:id="rId5" xr:uid="{00000000-0004-0000-1C00-000004000000}"/>
    <hyperlink ref="F143" r:id="rId6" xr:uid="{00000000-0004-0000-1C00-000005000000}"/>
    <hyperlink ref="F146" r:id="rId7" xr:uid="{00000000-0004-0000-1C00-000006000000}"/>
    <hyperlink ref="F151" r:id="rId8" xr:uid="{00000000-0004-0000-1C00-000007000000}"/>
    <hyperlink ref="F158" r:id="rId9" xr:uid="{00000000-0004-0000-1C00-000008000000}"/>
    <hyperlink ref="F163" r:id="rId10" xr:uid="{00000000-0004-0000-1C00-000009000000}"/>
    <hyperlink ref="F167" r:id="rId11" xr:uid="{00000000-0004-0000-1C00-00000A000000}"/>
    <hyperlink ref="F170" r:id="rId12" xr:uid="{00000000-0004-0000-1C00-00000B000000}"/>
    <hyperlink ref="F173" r:id="rId13" xr:uid="{00000000-0004-0000-1C00-00000C000000}"/>
    <hyperlink ref="F176" r:id="rId14" xr:uid="{00000000-0004-0000-1C00-00000D000000}"/>
    <hyperlink ref="F179" r:id="rId15" xr:uid="{00000000-0004-0000-1C00-00000E000000}"/>
    <hyperlink ref="F185" r:id="rId16" xr:uid="{00000000-0004-0000-1C00-00000F000000}"/>
    <hyperlink ref="F188" r:id="rId17" xr:uid="{00000000-0004-0000-1C00-000010000000}"/>
    <hyperlink ref="F191" r:id="rId18" xr:uid="{00000000-0004-0000-1C00-000011000000}"/>
    <hyperlink ref="F197" r:id="rId19" xr:uid="{00000000-0004-0000-1C00-000012000000}"/>
    <hyperlink ref="F203" r:id="rId20" xr:uid="{00000000-0004-0000-1C00-000013000000}"/>
    <hyperlink ref="F207" r:id="rId21" xr:uid="{00000000-0004-0000-1C00-000014000000}"/>
    <hyperlink ref="F211" r:id="rId22" xr:uid="{00000000-0004-0000-1C00-000015000000}"/>
    <hyperlink ref="F214" r:id="rId23" xr:uid="{00000000-0004-0000-1C00-000016000000}"/>
    <hyperlink ref="F218" r:id="rId24" xr:uid="{00000000-0004-0000-1C00-000017000000}"/>
    <hyperlink ref="F221" r:id="rId25" xr:uid="{00000000-0004-0000-1C00-000018000000}"/>
    <hyperlink ref="F224" r:id="rId26" xr:uid="{00000000-0004-0000-1C00-000019000000}"/>
    <hyperlink ref="F230" r:id="rId27" xr:uid="{00000000-0004-0000-1C00-00001A000000}"/>
    <hyperlink ref="F233" r:id="rId28" xr:uid="{00000000-0004-0000-1C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37"/>
  <sheetViews>
    <sheetView showGridLines="0" topLeftCell="A199" workbookViewId="0">
      <selection activeCell="H227" sqref="H227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90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450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ROUND(J125,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ROUND((SUM(BE125:BE236)),  2)</f>
        <v>0</v>
      </c>
      <c r="I33" s="88">
        <v>0.21</v>
      </c>
      <c r="J33" s="87">
        <f>ROUND(((SUM(BE125:BE236))*I33),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ROUND((SUM(BF125:BF236)),  2)</f>
        <v>0</v>
      </c>
      <c r="I34" s="88">
        <v>0.12</v>
      </c>
      <c r="J34" s="87">
        <f>ROUND(((SUM(BF125:BF236))*I34),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ROUND((SUM(BG125:BG236)),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ROUND((SUM(BH125:BH236)),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ROUND((SUM(BI125:BI236)),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203 - Místnost č.203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J125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J132</f>
        <v>0</v>
      </c>
      <c r="L98" s="100"/>
    </row>
    <row r="99" spans="2:12" s="8" customFormat="1" ht="24.95" customHeight="1" x14ac:dyDescent="0.2">
      <c r="B99" s="100"/>
      <c r="D99" s="101" t="s">
        <v>451</v>
      </c>
      <c r="E99" s="102"/>
      <c r="F99" s="102"/>
      <c r="G99" s="102"/>
      <c r="H99" s="102"/>
      <c r="I99" s="102"/>
      <c r="J99" s="103">
        <f>J146</f>
        <v>0</v>
      </c>
      <c r="L99" s="100"/>
    </row>
    <row r="100" spans="2:12" s="8" customFormat="1" ht="24.95" customHeight="1" x14ac:dyDescent="0.2">
      <c r="B100" s="100"/>
      <c r="D100" s="101" t="s">
        <v>452</v>
      </c>
      <c r="E100" s="102"/>
      <c r="F100" s="102"/>
      <c r="G100" s="102"/>
      <c r="H100" s="102"/>
      <c r="I100" s="102"/>
      <c r="J100" s="103">
        <f>J156</f>
        <v>0</v>
      </c>
      <c r="L100" s="100"/>
    </row>
    <row r="101" spans="2:12" s="8" customFormat="1" ht="24.95" customHeight="1" x14ac:dyDescent="0.2">
      <c r="B101" s="100"/>
      <c r="D101" s="101" t="s">
        <v>203</v>
      </c>
      <c r="E101" s="102"/>
      <c r="F101" s="102"/>
      <c r="G101" s="102"/>
      <c r="H101" s="102"/>
      <c r="I101" s="102"/>
      <c r="J101" s="103">
        <f>J166</f>
        <v>0</v>
      </c>
      <c r="L101" s="100"/>
    </row>
    <row r="102" spans="2:12" s="8" customFormat="1" ht="24.95" customHeight="1" x14ac:dyDescent="0.2">
      <c r="B102" s="100"/>
      <c r="D102" s="101" t="s">
        <v>204</v>
      </c>
      <c r="E102" s="102"/>
      <c r="F102" s="102"/>
      <c r="G102" s="102"/>
      <c r="H102" s="102"/>
      <c r="I102" s="102"/>
      <c r="J102" s="103">
        <f>J170</f>
        <v>0</v>
      </c>
      <c r="L102" s="100"/>
    </row>
    <row r="103" spans="2:12" s="8" customFormat="1" ht="24.95" customHeight="1" x14ac:dyDescent="0.2">
      <c r="B103" s="100"/>
      <c r="D103" s="101" t="s">
        <v>206</v>
      </c>
      <c r="E103" s="102"/>
      <c r="F103" s="102"/>
      <c r="G103" s="102"/>
      <c r="H103" s="102"/>
      <c r="I103" s="102"/>
      <c r="J103" s="103">
        <f>J210</f>
        <v>0</v>
      </c>
      <c r="L103" s="100"/>
    </row>
    <row r="104" spans="2:12" s="8" customFormat="1" ht="24.95" customHeight="1" x14ac:dyDescent="0.2">
      <c r="B104" s="100"/>
      <c r="D104" s="101" t="s">
        <v>453</v>
      </c>
      <c r="E104" s="102"/>
      <c r="F104" s="102"/>
      <c r="G104" s="102"/>
      <c r="H104" s="102"/>
      <c r="I104" s="102"/>
      <c r="J104" s="103">
        <f>J229</f>
        <v>0</v>
      </c>
      <c r="L104" s="100"/>
    </row>
    <row r="105" spans="2:12" s="8" customFormat="1" ht="24.95" customHeight="1" x14ac:dyDescent="0.2">
      <c r="B105" s="100"/>
      <c r="D105" s="101" t="s">
        <v>454</v>
      </c>
      <c r="E105" s="102"/>
      <c r="F105" s="102"/>
      <c r="G105" s="102"/>
      <c r="H105" s="102"/>
      <c r="I105" s="102"/>
      <c r="J105" s="103">
        <f>J232</f>
        <v>0</v>
      </c>
      <c r="L105" s="100"/>
    </row>
    <row r="106" spans="2:12" s="1" customFormat="1" ht="21.75" customHeight="1" x14ac:dyDescent="0.2">
      <c r="B106" s="28"/>
      <c r="L106" s="28"/>
    </row>
    <row r="107" spans="2:12" s="1" customFormat="1" ht="6.95" customHeight="1" x14ac:dyDescent="0.2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 x14ac:dyDescent="0.2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 x14ac:dyDescent="0.2">
      <c r="B112" s="28"/>
      <c r="C112" s="17" t="s">
        <v>207</v>
      </c>
      <c r="L112" s="28"/>
    </row>
    <row r="113" spans="2:65" s="1" customFormat="1" ht="6.95" customHeight="1" x14ac:dyDescent="0.2">
      <c r="B113" s="28"/>
      <c r="L113" s="28"/>
    </row>
    <row r="114" spans="2:65" s="1" customFormat="1" ht="12" customHeight="1" x14ac:dyDescent="0.2">
      <c r="B114" s="28"/>
      <c r="C114" s="23" t="s">
        <v>16</v>
      </c>
      <c r="L114" s="28"/>
    </row>
    <row r="115" spans="2:65" s="1" customFormat="1" ht="26.25" customHeight="1" x14ac:dyDescent="0.2">
      <c r="B115" s="28"/>
      <c r="E115" s="206" t="str">
        <f>E7</f>
        <v>NÁŠLAPNÉ VRSTVY, AKUST. PODHLEDY, VÝMALBA A VÝMĚNA ZASKLENÍ MŠ A ZŠ.17.LISTOPADU</v>
      </c>
      <c r="F115" s="207"/>
      <c r="G115" s="207"/>
      <c r="H115" s="207"/>
      <c r="L115" s="28"/>
    </row>
    <row r="116" spans="2:65" s="1" customFormat="1" ht="12" customHeight="1" x14ac:dyDescent="0.2">
      <c r="B116" s="28"/>
      <c r="C116" s="23" t="s">
        <v>194</v>
      </c>
      <c r="L116" s="28"/>
    </row>
    <row r="117" spans="2:65" s="1" customFormat="1" ht="16.5" customHeight="1" x14ac:dyDescent="0.2">
      <c r="B117" s="28"/>
      <c r="E117" s="170" t="str">
        <f>E9</f>
        <v>203 - Místnost č.203</v>
      </c>
      <c r="F117" s="205"/>
      <c r="G117" s="205"/>
      <c r="H117" s="205"/>
      <c r="L117" s="28"/>
    </row>
    <row r="118" spans="2:65" s="1" customFormat="1" ht="6.95" customHeight="1" x14ac:dyDescent="0.2">
      <c r="B118" s="28"/>
      <c r="L118" s="28"/>
    </row>
    <row r="119" spans="2:65" s="1" customFormat="1" ht="12" customHeight="1" x14ac:dyDescent="0.2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4. 4. 2025</v>
      </c>
      <c r="L119" s="28"/>
    </row>
    <row r="120" spans="2:65" s="1" customFormat="1" ht="6.95" customHeight="1" x14ac:dyDescent="0.2">
      <c r="B120" s="28"/>
      <c r="L120" s="28"/>
    </row>
    <row r="121" spans="2:65" s="1" customFormat="1" ht="15.2" customHeight="1" x14ac:dyDescent="0.2">
      <c r="B121" s="28"/>
      <c r="C121" s="23" t="s">
        <v>24</v>
      </c>
      <c r="F121" s="21" t="str">
        <f>E15</f>
        <v>Město Kopřivnice</v>
      </c>
      <c r="I121" s="23" t="s">
        <v>30</v>
      </c>
      <c r="J121" s="26" t="str">
        <f>E21</f>
        <v>Ing. Jan Stuchlík</v>
      </c>
      <c r="L121" s="28"/>
    </row>
    <row r="122" spans="2:65" s="1" customFormat="1" ht="15.2" customHeight="1" x14ac:dyDescent="0.2">
      <c r="B122" s="28"/>
      <c r="C122" s="23" t="s">
        <v>28</v>
      </c>
      <c r="F122" s="21" t="str">
        <f>IF(E18="","",E18)</f>
        <v>Vyplň údaj</v>
      </c>
      <c r="I122" s="23" t="s">
        <v>33</v>
      </c>
      <c r="J122" s="26" t="str">
        <f>E24</f>
        <v>Ladislav Pekárek</v>
      </c>
      <c r="L122" s="28"/>
    </row>
    <row r="123" spans="2:65" s="1" customFormat="1" ht="10.35" customHeight="1" x14ac:dyDescent="0.2">
      <c r="B123" s="28"/>
      <c r="L123" s="28"/>
    </row>
    <row r="124" spans="2:65" s="9" customFormat="1" ht="29.25" customHeight="1" x14ac:dyDescent="0.2">
      <c r="B124" s="104"/>
      <c r="C124" s="105" t="s">
        <v>208</v>
      </c>
      <c r="D124" s="106" t="s">
        <v>62</v>
      </c>
      <c r="E124" s="106" t="s">
        <v>58</v>
      </c>
      <c r="F124" s="106" t="s">
        <v>59</v>
      </c>
      <c r="G124" s="106" t="s">
        <v>209</v>
      </c>
      <c r="H124" s="106" t="s">
        <v>210</v>
      </c>
      <c r="I124" s="106" t="s">
        <v>211</v>
      </c>
      <c r="J124" s="107" t="s">
        <v>198</v>
      </c>
      <c r="K124" s="108" t="s">
        <v>212</v>
      </c>
      <c r="L124" s="104"/>
      <c r="M124" s="55" t="s">
        <v>1</v>
      </c>
      <c r="N124" s="56" t="s">
        <v>41</v>
      </c>
      <c r="O124" s="56" t="s">
        <v>213</v>
      </c>
      <c r="P124" s="56" t="s">
        <v>214</v>
      </c>
      <c r="Q124" s="56" t="s">
        <v>215</v>
      </c>
      <c r="R124" s="56" t="s">
        <v>216</v>
      </c>
      <c r="S124" s="56" t="s">
        <v>217</v>
      </c>
      <c r="T124" s="57" t="s">
        <v>218</v>
      </c>
    </row>
    <row r="125" spans="2:65" s="1" customFormat="1" ht="22.9" customHeight="1" x14ac:dyDescent="0.25">
      <c r="B125" s="28"/>
      <c r="C125" s="60" t="s">
        <v>219</v>
      </c>
      <c r="J125" s="109">
        <f>BK125</f>
        <v>0</v>
      </c>
      <c r="L125" s="28"/>
      <c r="M125" s="58"/>
      <c r="N125" s="49"/>
      <c r="O125" s="49"/>
      <c r="P125" s="110">
        <f>P126+P132+P146+P156+P166+P170+P210+P229+P232</f>
        <v>0</v>
      </c>
      <c r="Q125" s="49"/>
      <c r="R125" s="110">
        <f>R126+R132+R146+R156+R166+R170+R210+R229+R232</f>
        <v>2.0985992599999999</v>
      </c>
      <c r="S125" s="49"/>
      <c r="T125" s="111">
        <f>T126+T132+T146+T156+T166+T170+T210+T229+T232</f>
        <v>1.5408782000000001</v>
      </c>
      <c r="AT125" s="13" t="s">
        <v>76</v>
      </c>
      <c r="AU125" s="13" t="s">
        <v>200</v>
      </c>
      <c r="BK125" s="112">
        <f>BK126+BK132+BK146+BK156+BK166+BK170+BK210+BK229+BK232</f>
        <v>0</v>
      </c>
    </row>
    <row r="126" spans="2:65" s="10" customFormat="1" ht="25.9" customHeight="1" x14ac:dyDescent="0.2">
      <c r="B126" s="113"/>
      <c r="D126" s="114" t="s">
        <v>76</v>
      </c>
      <c r="E126" s="115" t="s">
        <v>220</v>
      </c>
      <c r="F126" s="115" t="s">
        <v>221</v>
      </c>
      <c r="I126" s="116"/>
      <c r="J126" s="117">
        <f>BK126</f>
        <v>0</v>
      </c>
      <c r="L126" s="113"/>
      <c r="M126" s="118"/>
      <c r="P126" s="119">
        <f>SUM(P127:P131)</f>
        <v>0</v>
      </c>
      <c r="R126" s="119">
        <f>SUM(R127:R131)</f>
        <v>2.6700000000000001E-3</v>
      </c>
      <c r="T126" s="120">
        <f>SUM(T127:T131)</f>
        <v>1.3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SUM(BK127:BK131)</f>
        <v>0</v>
      </c>
    </row>
    <row r="127" spans="2:65" s="1" customFormat="1" ht="24.2" customHeight="1" x14ac:dyDescent="0.2">
      <c r="B127" s="123"/>
      <c r="C127" s="124" t="s">
        <v>85</v>
      </c>
      <c r="D127" s="124" t="s">
        <v>223</v>
      </c>
      <c r="E127" s="125" t="s">
        <v>224</v>
      </c>
      <c r="F127" s="126" t="s">
        <v>225</v>
      </c>
      <c r="G127" s="127" t="s">
        <v>226</v>
      </c>
      <c r="H127" s="128">
        <v>66.75</v>
      </c>
      <c r="I127" s="129"/>
      <c r="J127" s="130">
        <f>ROUND(I127*H127,2)</f>
        <v>0</v>
      </c>
      <c r="K127" s="131"/>
      <c r="L127" s="28"/>
      <c r="M127" s="132" t="s">
        <v>1</v>
      </c>
      <c r="N127" s="133" t="s">
        <v>42</v>
      </c>
      <c r="P127" s="134">
        <f>O127*H127</f>
        <v>0</v>
      </c>
      <c r="Q127" s="134">
        <v>4.0000000000000003E-5</v>
      </c>
      <c r="R127" s="134">
        <f>Q127*H127</f>
        <v>2.6700000000000001E-3</v>
      </c>
      <c r="S127" s="134">
        <v>0</v>
      </c>
      <c r="T127" s="135">
        <f>S127*H127</f>
        <v>0</v>
      </c>
      <c r="AR127" s="136" t="s">
        <v>227</v>
      </c>
      <c r="AT127" s="136" t="s">
        <v>223</v>
      </c>
      <c r="AU127" s="136" t="s">
        <v>85</v>
      </c>
      <c r="AY127" s="13" t="s">
        <v>222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85</v>
      </c>
      <c r="BK127" s="137">
        <f>ROUND(I127*H127,2)</f>
        <v>0</v>
      </c>
      <c r="BL127" s="13" t="s">
        <v>227</v>
      </c>
      <c r="BM127" s="136" t="s">
        <v>455</v>
      </c>
    </row>
    <row r="128" spans="2:65" s="1" customFormat="1" ht="19.5" x14ac:dyDescent="0.2">
      <c r="B128" s="28"/>
      <c r="D128" s="138" t="s">
        <v>229</v>
      </c>
      <c r="F128" s="139" t="s">
        <v>230</v>
      </c>
      <c r="I128" s="140"/>
      <c r="L128" s="28"/>
      <c r="M128" s="141"/>
      <c r="T128" s="52"/>
      <c r="AT128" s="13" t="s">
        <v>229</v>
      </c>
      <c r="AU128" s="13" t="s">
        <v>85</v>
      </c>
    </row>
    <row r="129" spans="2:65" s="1" customFormat="1" x14ac:dyDescent="0.2">
      <c r="B129" s="28"/>
      <c r="D129" s="142" t="s">
        <v>231</v>
      </c>
      <c r="F129" s="143" t="s">
        <v>232</v>
      </c>
      <c r="I129" s="140"/>
      <c r="L129" s="28"/>
      <c r="M129" s="141"/>
      <c r="T129" s="52"/>
      <c r="AT129" s="13" t="s">
        <v>231</v>
      </c>
      <c r="AU129" s="13" t="s">
        <v>85</v>
      </c>
    </row>
    <row r="130" spans="2:65" s="1" customFormat="1" ht="37.9" customHeight="1" x14ac:dyDescent="0.2">
      <c r="B130" s="123"/>
      <c r="C130" s="124" t="s">
        <v>87</v>
      </c>
      <c r="D130" s="124" t="s">
        <v>223</v>
      </c>
      <c r="E130" s="125" t="s">
        <v>456</v>
      </c>
      <c r="F130" s="126" t="s">
        <v>457</v>
      </c>
      <c r="G130" s="127" t="s">
        <v>226</v>
      </c>
      <c r="H130" s="128">
        <v>6.5</v>
      </c>
      <c r="I130" s="129"/>
      <c r="J130" s="130">
        <f>ROUND(I130*H130,2)</f>
        <v>0</v>
      </c>
      <c r="K130" s="131"/>
      <c r="L130" s="28"/>
      <c r="M130" s="132" t="s">
        <v>1</v>
      </c>
      <c r="N130" s="133" t="s">
        <v>42</v>
      </c>
      <c r="P130" s="134">
        <f>O130*H130</f>
        <v>0</v>
      </c>
      <c r="Q130" s="134">
        <v>0</v>
      </c>
      <c r="R130" s="134">
        <f>Q130*H130</f>
        <v>0</v>
      </c>
      <c r="S130" s="134">
        <v>0.2</v>
      </c>
      <c r="T130" s="135">
        <f>S130*H130</f>
        <v>1.3</v>
      </c>
      <c r="AR130" s="136" t="s">
        <v>227</v>
      </c>
      <c r="AT130" s="136" t="s">
        <v>223</v>
      </c>
      <c r="AU130" s="136" t="s">
        <v>85</v>
      </c>
      <c r="AY130" s="13" t="s">
        <v>222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85</v>
      </c>
      <c r="BK130" s="137">
        <f>ROUND(I130*H130,2)</f>
        <v>0</v>
      </c>
      <c r="BL130" s="13" t="s">
        <v>227</v>
      </c>
      <c r="BM130" s="136" t="s">
        <v>458</v>
      </c>
    </row>
    <row r="131" spans="2:65" s="1" customFormat="1" ht="19.5" x14ac:dyDescent="0.2">
      <c r="B131" s="28"/>
      <c r="D131" s="138" t="s">
        <v>229</v>
      </c>
      <c r="F131" s="139" t="s">
        <v>457</v>
      </c>
      <c r="I131" s="140"/>
      <c r="L131" s="28"/>
      <c r="M131" s="141"/>
      <c r="T131" s="52"/>
      <c r="AT131" s="13" t="s">
        <v>229</v>
      </c>
      <c r="AU131" s="13" t="s">
        <v>85</v>
      </c>
    </row>
    <row r="132" spans="2:65" s="10" customFormat="1" ht="25.9" customHeight="1" x14ac:dyDescent="0.2">
      <c r="B132" s="113"/>
      <c r="D132" s="114" t="s">
        <v>76</v>
      </c>
      <c r="E132" s="115" t="s">
        <v>233</v>
      </c>
      <c r="F132" s="115" t="s">
        <v>234</v>
      </c>
      <c r="I132" s="116"/>
      <c r="J132" s="117">
        <f>BK132</f>
        <v>0</v>
      </c>
      <c r="L132" s="113"/>
      <c r="M132" s="118"/>
      <c r="P132" s="119">
        <f>SUM(P133:P145)</f>
        <v>0</v>
      </c>
      <c r="R132" s="119">
        <f>SUM(R133:R145)</f>
        <v>0</v>
      </c>
      <c r="T132" s="120">
        <f>SUM(T133:T145)</f>
        <v>0</v>
      </c>
      <c r="AR132" s="114" t="s">
        <v>85</v>
      </c>
      <c r="AT132" s="121" t="s">
        <v>76</v>
      </c>
      <c r="AU132" s="121" t="s">
        <v>77</v>
      </c>
      <c r="AY132" s="114" t="s">
        <v>222</v>
      </c>
      <c r="BK132" s="122">
        <f>SUM(BK133:BK145)</f>
        <v>0</v>
      </c>
    </row>
    <row r="133" spans="2:65" s="1" customFormat="1" ht="24.2" customHeight="1" x14ac:dyDescent="0.2">
      <c r="B133" s="123"/>
      <c r="C133" s="124" t="s">
        <v>241</v>
      </c>
      <c r="D133" s="124" t="s">
        <v>223</v>
      </c>
      <c r="E133" s="125" t="s">
        <v>235</v>
      </c>
      <c r="F133" s="126" t="s">
        <v>236</v>
      </c>
      <c r="G133" s="127" t="s">
        <v>237</v>
      </c>
      <c r="H133" s="128">
        <v>1.5409999999999999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459</v>
      </c>
    </row>
    <row r="134" spans="2:65" s="1" customFormat="1" ht="19.5" x14ac:dyDescent="0.2">
      <c r="B134" s="28"/>
      <c r="D134" s="138" t="s">
        <v>229</v>
      </c>
      <c r="F134" s="139" t="s">
        <v>239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460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" customFormat="1" ht="24.2" customHeight="1" x14ac:dyDescent="0.2">
      <c r="B136" s="123"/>
      <c r="C136" s="124" t="s">
        <v>227</v>
      </c>
      <c r="D136" s="124" t="s">
        <v>223</v>
      </c>
      <c r="E136" s="125" t="s">
        <v>242</v>
      </c>
      <c r="F136" s="126" t="s">
        <v>243</v>
      </c>
      <c r="G136" s="127" t="s">
        <v>237</v>
      </c>
      <c r="H136" s="128">
        <v>1.5409999999999999</v>
      </c>
      <c r="I136" s="129"/>
      <c r="J136" s="130">
        <f>ROUND(I136*H136,2)</f>
        <v>0</v>
      </c>
      <c r="K136" s="131"/>
      <c r="L136" s="28"/>
      <c r="M136" s="132" t="s">
        <v>1</v>
      </c>
      <c r="N136" s="133" t="s">
        <v>42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227</v>
      </c>
      <c r="AT136" s="136" t="s">
        <v>223</v>
      </c>
      <c r="AU136" s="136" t="s">
        <v>85</v>
      </c>
      <c r="AY136" s="13" t="s">
        <v>222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85</v>
      </c>
      <c r="BK136" s="137">
        <f>ROUND(I136*H136,2)</f>
        <v>0</v>
      </c>
      <c r="BL136" s="13" t="s">
        <v>227</v>
      </c>
      <c r="BM136" s="136" t="s">
        <v>461</v>
      </c>
    </row>
    <row r="137" spans="2:65" s="1" customFormat="1" ht="19.5" x14ac:dyDescent="0.2">
      <c r="B137" s="28"/>
      <c r="D137" s="138" t="s">
        <v>229</v>
      </c>
      <c r="F137" s="139" t="s">
        <v>245</v>
      </c>
      <c r="I137" s="140"/>
      <c r="L137" s="28"/>
      <c r="M137" s="141"/>
      <c r="T137" s="52"/>
      <c r="AT137" s="13" t="s">
        <v>229</v>
      </c>
      <c r="AU137" s="13" t="s">
        <v>85</v>
      </c>
    </row>
    <row r="138" spans="2:65" s="1" customFormat="1" x14ac:dyDescent="0.2">
      <c r="B138" s="28"/>
      <c r="D138" s="142" t="s">
        <v>231</v>
      </c>
      <c r="F138" s="143" t="s">
        <v>462</v>
      </c>
      <c r="I138" s="140"/>
      <c r="L138" s="28"/>
      <c r="M138" s="141"/>
      <c r="T138" s="52"/>
      <c r="AT138" s="13" t="s">
        <v>231</v>
      </c>
      <c r="AU138" s="13" t="s">
        <v>85</v>
      </c>
    </row>
    <row r="139" spans="2:65" s="1" customFormat="1" ht="24.2" customHeight="1" x14ac:dyDescent="0.2">
      <c r="B139" s="123"/>
      <c r="C139" s="124" t="s">
        <v>254</v>
      </c>
      <c r="D139" s="124" t="s">
        <v>223</v>
      </c>
      <c r="E139" s="125" t="s">
        <v>247</v>
      </c>
      <c r="F139" s="126" t="s">
        <v>248</v>
      </c>
      <c r="G139" s="127" t="s">
        <v>237</v>
      </c>
      <c r="H139" s="128">
        <v>21.574000000000002</v>
      </c>
      <c r="I139" s="129"/>
      <c r="J139" s="130">
        <f>ROUND(I139*H139,2)</f>
        <v>0</v>
      </c>
      <c r="K139" s="131"/>
      <c r="L139" s="28"/>
      <c r="M139" s="132" t="s">
        <v>1</v>
      </c>
      <c r="N139" s="133" t="s">
        <v>42</v>
      </c>
      <c r="P139" s="134">
        <f>O139*H139</f>
        <v>0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227</v>
      </c>
      <c r="AT139" s="136" t="s">
        <v>223</v>
      </c>
      <c r="AU139" s="136" t="s">
        <v>85</v>
      </c>
      <c r="AY139" s="13" t="s">
        <v>222</v>
      </c>
      <c r="BE139" s="137">
        <f>IF(N139="základní",J139,0)</f>
        <v>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3" t="s">
        <v>85</v>
      </c>
      <c r="BK139" s="137">
        <f>ROUND(I139*H139,2)</f>
        <v>0</v>
      </c>
      <c r="BL139" s="13" t="s">
        <v>227</v>
      </c>
      <c r="BM139" s="136" t="s">
        <v>463</v>
      </c>
    </row>
    <row r="140" spans="2:65" s="1" customFormat="1" ht="29.25" x14ac:dyDescent="0.2">
      <c r="B140" s="28"/>
      <c r="D140" s="138" t="s">
        <v>229</v>
      </c>
      <c r="F140" s="139" t="s">
        <v>250</v>
      </c>
      <c r="I140" s="140"/>
      <c r="L140" s="28"/>
      <c r="M140" s="141"/>
      <c r="T140" s="52"/>
      <c r="AT140" s="13" t="s">
        <v>229</v>
      </c>
      <c r="AU140" s="13" t="s">
        <v>85</v>
      </c>
    </row>
    <row r="141" spans="2:65" s="1" customFormat="1" x14ac:dyDescent="0.2">
      <c r="B141" s="28"/>
      <c r="D141" s="142" t="s">
        <v>231</v>
      </c>
      <c r="F141" s="143" t="s">
        <v>464</v>
      </c>
      <c r="I141" s="140"/>
      <c r="L141" s="28"/>
      <c r="M141" s="141"/>
      <c r="T141" s="52"/>
      <c r="AT141" s="13" t="s">
        <v>231</v>
      </c>
      <c r="AU141" s="13" t="s">
        <v>85</v>
      </c>
    </row>
    <row r="142" spans="2:65" s="11" customFormat="1" x14ac:dyDescent="0.2">
      <c r="B142" s="144"/>
      <c r="D142" s="138" t="s">
        <v>252</v>
      </c>
      <c r="F142" s="145" t="s">
        <v>465</v>
      </c>
      <c r="H142" s="146">
        <v>21.574000000000002</v>
      </c>
      <c r="I142" s="147"/>
      <c r="L142" s="144"/>
      <c r="M142" s="148"/>
      <c r="T142" s="149"/>
      <c r="AT142" s="150" t="s">
        <v>252</v>
      </c>
      <c r="AU142" s="150" t="s">
        <v>85</v>
      </c>
      <c r="AV142" s="11" t="s">
        <v>87</v>
      </c>
      <c r="AW142" s="11" t="s">
        <v>3</v>
      </c>
      <c r="AX142" s="11" t="s">
        <v>85</v>
      </c>
      <c r="AY142" s="150" t="s">
        <v>222</v>
      </c>
    </row>
    <row r="143" spans="2:65" s="1" customFormat="1" ht="37.9" customHeight="1" x14ac:dyDescent="0.2">
      <c r="B143" s="123"/>
      <c r="C143" s="124" t="s">
        <v>262</v>
      </c>
      <c r="D143" s="124" t="s">
        <v>223</v>
      </c>
      <c r="E143" s="125" t="s">
        <v>255</v>
      </c>
      <c r="F143" s="126" t="s">
        <v>256</v>
      </c>
      <c r="G143" s="127" t="s">
        <v>237</v>
      </c>
      <c r="H143" s="128">
        <v>1.5409999999999999</v>
      </c>
      <c r="I143" s="129"/>
      <c r="J143" s="130">
        <f>ROUND(I143*H143,2)</f>
        <v>0</v>
      </c>
      <c r="K143" s="131"/>
      <c r="L143" s="28"/>
      <c r="M143" s="132" t="s">
        <v>1</v>
      </c>
      <c r="N143" s="133" t="s">
        <v>42</v>
      </c>
      <c r="P143" s="134">
        <f>O143*H143</f>
        <v>0</v>
      </c>
      <c r="Q143" s="134">
        <v>0</v>
      </c>
      <c r="R143" s="134">
        <f>Q143*H143</f>
        <v>0</v>
      </c>
      <c r="S143" s="134">
        <v>0</v>
      </c>
      <c r="T143" s="135">
        <f>S143*H143</f>
        <v>0</v>
      </c>
      <c r="AR143" s="136" t="s">
        <v>227</v>
      </c>
      <c r="AT143" s="136" t="s">
        <v>223</v>
      </c>
      <c r="AU143" s="136" t="s">
        <v>85</v>
      </c>
      <c r="AY143" s="13" t="s">
        <v>222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3" t="s">
        <v>85</v>
      </c>
      <c r="BK143" s="137">
        <f>ROUND(I143*H143,2)</f>
        <v>0</v>
      </c>
      <c r="BL143" s="13" t="s">
        <v>227</v>
      </c>
      <c r="BM143" s="136" t="s">
        <v>466</v>
      </c>
    </row>
    <row r="144" spans="2:65" s="1" customFormat="1" ht="29.25" x14ac:dyDescent="0.2">
      <c r="B144" s="28"/>
      <c r="D144" s="138" t="s">
        <v>229</v>
      </c>
      <c r="F144" s="139" t="s">
        <v>258</v>
      </c>
      <c r="I144" s="140"/>
      <c r="L144" s="28"/>
      <c r="M144" s="141"/>
      <c r="T144" s="52"/>
      <c r="AT144" s="13" t="s">
        <v>229</v>
      </c>
      <c r="AU144" s="13" t="s">
        <v>85</v>
      </c>
    </row>
    <row r="145" spans="2:65" s="1" customFormat="1" x14ac:dyDescent="0.2">
      <c r="B145" s="28"/>
      <c r="D145" s="142" t="s">
        <v>231</v>
      </c>
      <c r="F145" s="143" t="s">
        <v>467</v>
      </c>
      <c r="I145" s="140"/>
      <c r="L145" s="28"/>
      <c r="M145" s="141"/>
      <c r="T145" s="52"/>
      <c r="AT145" s="13" t="s">
        <v>231</v>
      </c>
      <c r="AU145" s="13" t="s">
        <v>85</v>
      </c>
    </row>
    <row r="146" spans="2:65" s="10" customFormat="1" ht="25.9" customHeight="1" x14ac:dyDescent="0.2">
      <c r="B146" s="113"/>
      <c r="D146" s="114" t="s">
        <v>76</v>
      </c>
      <c r="E146" s="115" t="s">
        <v>468</v>
      </c>
      <c r="F146" s="115" t="s">
        <v>469</v>
      </c>
      <c r="I146" s="116"/>
      <c r="J146" s="117">
        <f>BK146</f>
        <v>0</v>
      </c>
      <c r="L146" s="113"/>
      <c r="M146" s="118"/>
      <c r="P146" s="119">
        <f>SUM(P147:P155)</f>
        <v>0</v>
      </c>
      <c r="R146" s="119">
        <f>SUM(R147:R155)</f>
        <v>9.8279999999999992E-2</v>
      </c>
      <c r="T146" s="120">
        <f>SUM(T147:T155)</f>
        <v>0</v>
      </c>
      <c r="AR146" s="114" t="s">
        <v>87</v>
      </c>
      <c r="AT146" s="121" t="s">
        <v>76</v>
      </c>
      <c r="AU146" s="121" t="s">
        <v>77</v>
      </c>
      <c r="AY146" s="114" t="s">
        <v>222</v>
      </c>
      <c r="BK146" s="122">
        <f>SUM(BK147:BK155)</f>
        <v>0</v>
      </c>
    </row>
    <row r="147" spans="2:65" s="1" customFormat="1" ht="24.2" customHeight="1" x14ac:dyDescent="0.2">
      <c r="B147" s="123"/>
      <c r="C147" s="124" t="s">
        <v>270</v>
      </c>
      <c r="D147" s="124" t="s">
        <v>223</v>
      </c>
      <c r="E147" s="125" t="s">
        <v>470</v>
      </c>
      <c r="F147" s="126" t="s">
        <v>471</v>
      </c>
      <c r="G147" s="127" t="s">
        <v>226</v>
      </c>
      <c r="H147" s="128">
        <v>78</v>
      </c>
      <c r="I147" s="129"/>
      <c r="J147" s="130">
        <f>ROUND(I147*H147,2)</f>
        <v>0</v>
      </c>
      <c r="K147" s="131"/>
      <c r="L147" s="28"/>
      <c r="M147" s="132" t="s">
        <v>1</v>
      </c>
      <c r="N147" s="133" t="s">
        <v>42</v>
      </c>
      <c r="P147" s="134">
        <f>O147*H147</f>
        <v>0</v>
      </c>
      <c r="Q147" s="134">
        <v>0</v>
      </c>
      <c r="R147" s="134">
        <f>Q147*H147</f>
        <v>0</v>
      </c>
      <c r="S147" s="134">
        <v>0</v>
      </c>
      <c r="T147" s="135">
        <f>S147*H147</f>
        <v>0</v>
      </c>
      <c r="AR147" s="136" t="s">
        <v>266</v>
      </c>
      <c r="AT147" s="136" t="s">
        <v>223</v>
      </c>
      <c r="AU147" s="136" t="s">
        <v>85</v>
      </c>
      <c r="AY147" s="13" t="s">
        <v>222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3" t="s">
        <v>85</v>
      </c>
      <c r="BK147" s="137">
        <f>ROUND(I147*H147,2)</f>
        <v>0</v>
      </c>
      <c r="BL147" s="13" t="s">
        <v>266</v>
      </c>
      <c r="BM147" s="136" t="s">
        <v>472</v>
      </c>
    </row>
    <row r="148" spans="2:65" s="1" customFormat="1" ht="29.25" x14ac:dyDescent="0.2">
      <c r="B148" s="28"/>
      <c r="D148" s="138" t="s">
        <v>229</v>
      </c>
      <c r="F148" s="139" t="s">
        <v>473</v>
      </c>
      <c r="I148" s="140"/>
      <c r="L148" s="28"/>
      <c r="M148" s="141"/>
      <c r="T148" s="52"/>
      <c r="AT148" s="13" t="s">
        <v>229</v>
      </c>
      <c r="AU148" s="13" t="s">
        <v>85</v>
      </c>
    </row>
    <row r="149" spans="2:65" s="1" customFormat="1" x14ac:dyDescent="0.2">
      <c r="B149" s="28"/>
      <c r="D149" s="142" t="s">
        <v>231</v>
      </c>
      <c r="F149" s="143" t="s">
        <v>474</v>
      </c>
      <c r="I149" s="140"/>
      <c r="L149" s="28"/>
      <c r="M149" s="141"/>
      <c r="T149" s="52"/>
      <c r="AT149" s="13" t="s">
        <v>231</v>
      </c>
      <c r="AU149" s="13" t="s">
        <v>85</v>
      </c>
    </row>
    <row r="150" spans="2:65" s="1" customFormat="1" ht="24.2" customHeight="1" x14ac:dyDescent="0.2">
      <c r="B150" s="123"/>
      <c r="C150" s="151" t="s">
        <v>276</v>
      </c>
      <c r="D150" s="151" t="s">
        <v>277</v>
      </c>
      <c r="E150" s="152" t="s">
        <v>475</v>
      </c>
      <c r="F150" s="153" t="s">
        <v>476</v>
      </c>
      <c r="G150" s="154" t="s">
        <v>226</v>
      </c>
      <c r="H150" s="155">
        <v>81.900000000000006</v>
      </c>
      <c r="I150" s="156"/>
      <c r="J150" s="157">
        <f>ROUND(I150*H150,2)</f>
        <v>0</v>
      </c>
      <c r="K150" s="158"/>
      <c r="L150" s="159"/>
      <c r="M150" s="160" t="s">
        <v>1</v>
      </c>
      <c r="N150" s="161" t="s">
        <v>42</v>
      </c>
      <c r="P150" s="134">
        <f>O150*H150</f>
        <v>0</v>
      </c>
      <c r="Q150" s="134">
        <v>1.1999999999999999E-3</v>
      </c>
      <c r="R150" s="134">
        <f>Q150*H150</f>
        <v>9.8279999999999992E-2</v>
      </c>
      <c r="S150" s="134">
        <v>0</v>
      </c>
      <c r="T150" s="135">
        <f>S150*H150</f>
        <v>0</v>
      </c>
      <c r="AR150" s="136" t="s">
        <v>280</v>
      </c>
      <c r="AT150" s="136" t="s">
        <v>277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477</v>
      </c>
    </row>
    <row r="151" spans="2:65" s="1" customFormat="1" x14ac:dyDescent="0.2">
      <c r="B151" s="28"/>
      <c r="D151" s="138" t="s">
        <v>229</v>
      </c>
      <c r="F151" s="139" t="s">
        <v>476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1" customFormat="1" x14ac:dyDescent="0.2">
      <c r="B152" s="144"/>
      <c r="D152" s="138" t="s">
        <v>252</v>
      </c>
      <c r="F152" s="145" t="s">
        <v>478</v>
      </c>
      <c r="H152" s="146">
        <v>81.900000000000006</v>
      </c>
      <c r="I152" s="147"/>
      <c r="L152" s="144"/>
      <c r="M152" s="148"/>
      <c r="T152" s="149"/>
      <c r="AT152" s="150" t="s">
        <v>252</v>
      </c>
      <c r="AU152" s="150" t="s">
        <v>85</v>
      </c>
      <c r="AV152" s="11" t="s">
        <v>87</v>
      </c>
      <c r="AW152" s="11" t="s">
        <v>3</v>
      </c>
      <c r="AX152" s="11" t="s">
        <v>85</v>
      </c>
      <c r="AY152" s="150" t="s">
        <v>222</v>
      </c>
    </row>
    <row r="153" spans="2:65" s="1" customFormat="1" ht="24.2" customHeight="1" x14ac:dyDescent="0.2">
      <c r="B153" s="123"/>
      <c r="C153" s="124" t="s">
        <v>220</v>
      </c>
      <c r="D153" s="124" t="s">
        <v>223</v>
      </c>
      <c r="E153" s="125" t="s">
        <v>479</v>
      </c>
      <c r="F153" s="126" t="s">
        <v>480</v>
      </c>
      <c r="G153" s="127" t="s">
        <v>313</v>
      </c>
      <c r="H153" s="162"/>
      <c r="I153" s="129"/>
      <c r="J153" s="130">
        <f>ROUND(I153*H153,2)</f>
        <v>0</v>
      </c>
      <c r="K153" s="131"/>
      <c r="L153" s="28"/>
      <c r="M153" s="132" t="s">
        <v>1</v>
      </c>
      <c r="N153" s="133" t="s">
        <v>42</v>
      </c>
      <c r="P153" s="134">
        <f>O153*H153</f>
        <v>0</v>
      </c>
      <c r="Q153" s="134">
        <v>0</v>
      </c>
      <c r="R153" s="134">
        <f>Q153*H153</f>
        <v>0</v>
      </c>
      <c r="S153" s="134">
        <v>0</v>
      </c>
      <c r="T153" s="135">
        <f>S153*H153</f>
        <v>0</v>
      </c>
      <c r="AR153" s="136" t="s">
        <v>266</v>
      </c>
      <c r="AT153" s="136" t="s">
        <v>223</v>
      </c>
      <c r="AU153" s="136" t="s">
        <v>85</v>
      </c>
      <c r="AY153" s="13" t="s">
        <v>222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85</v>
      </c>
      <c r="BK153" s="137">
        <f>ROUND(I153*H153,2)</f>
        <v>0</v>
      </c>
      <c r="BL153" s="13" t="s">
        <v>266</v>
      </c>
      <c r="BM153" s="136" t="s">
        <v>481</v>
      </c>
    </row>
    <row r="154" spans="2:65" s="1" customFormat="1" ht="29.25" x14ac:dyDescent="0.2">
      <c r="B154" s="28"/>
      <c r="D154" s="138" t="s">
        <v>229</v>
      </c>
      <c r="F154" s="139" t="s">
        <v>482</v>
      </c>
      <c r="I154" s="140"/>
      <c r="L154" s="28"/>
      <c r="M154" s="141"/>
      <c r="T154" s="52"/>
      <c r="AT154" s="13" t="s">
        <v>229</v>
      </c>
      <c r="AU154" s="13" t="s">
        <v>85</v>
      </c>
    </row>
    <row r="155" spans="2:65" s="1" customFormat="1" x14ac:dyDescent="0.2">
      <c r="B155" s="28"/>
      <c r="D155" s="142" t="s">
        <v>231</v>
      </c>
      <c r="F155" s="143" t="s">
        <v>483</v>
      </c>
      <c r="I155" s="140"/>
      <c r="L155" s="28"/>
      <c r="M155" s="141"/>
      <c r="T155" s="52"/>
      <c r="AT155" s="13" t="s">
        <v>231</v>
      </c>
      <c r="AU155" s="13" t="s">
        <v>85</v>
      </c>
    </row>
    <row r="156" spans="2:65" s="10" customFormat="1" ht="25.9" customHeight="1" x14ac:dyDescent="0.2">
      <c r="B156" s="113"/>
      <c r="D156" s="114" t="s">
        <v>76</v>
      </c>
      <c r="E156" s="115" t="s">
        <v>484</v>
      </c>
      <c r="F156" s="115" t="s">
        <v>485</v>
      </c>
      <c r="I156" s="116"/>
      <c r="J156" s="117">
        <f>BK156</f>
        <v>0</v>
      </c>
      <c r="L156" s="113"/>
      <c r="M156" s="118"/>
      <c r="P156" s="119">
        <f>SUM(P157:P165)</f>
        <v>0</v>
      </c>
      <c r="R156" s="119">
        <f>SUM(R157:R165)</f>
        <v>1.0561199999999999</v>
      </c>
      <c r="T156" s="120">
        <f>SUM(T157:T165)</f>
        <v>0</v>
      </c>
      <c r="AR156" s="114" t="s">
        <v>87</v>
      </c>
      <c r="AT156" s="121" t="s">
        <v>76</v>
      </c>
      <c r="AU156" s="121" t="s">
        <v>77</v>
      </c>
      <c r="AY156" s="114" t="s">
        <v>222</v>
      </c>
      <c r="BK156" s="122">
        <f>SUM(BK157:BK165)</f>
        <v>0</v>
      </c>
    </row>
    <row r="157" spans="2:65" s="1" customFormat="1" ht="37.9" customHeight="1" x14ac:dyDescent="0.2">
      <c r="B157" s="123"/>
      <c r="C157" s="124" t="s">
        <v>287</v>
      </c>
      <c r="D157" s="124" t="s">
        <v>223</v>
      </c>
      <c r="E157" s="125" t="s">
        <v>486</v>
      </c>
      <c r="F157" s="126" t="s">
        <v>487</v>
      </c>
      <c r="G157" s="127" t="s">
        <v>226</v>
      </c>
      <c r="H157" s="128">
        <v>78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3.2499999999999999E-3</v>
      </c>
      <c r="R157" s="134">
        <f>Q157*H157</f>
        <v>0.2535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488</v>
      </c>
    </row>
    <row r="158" spans="2:65" s="1" customFormat="1" ht="29.25" x14ac:dyDescent="0.2">
      <c r="B158" s="28"/>
      <c r="D158" s="138" t="s">
        <v>229</v>
      </c>
      <c r="F158" s="139" t="s">
        <v>489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490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24.2" customHeight="1" x14ac:dyDescent="0.2">
      <c r="B160" s="123"/>
      <c r="C160" s="151" t="s">
        <v>291</v>
      </c>
      <c r="D160" s="151" t="s">
        <v>277</v>
      </c>
      <c r="E160" s="152" t="s">
        <v>491</v>
      </c>
      <c r="F160" s="153" t="s">
        <v>492</v>
      </c>
      <c r="G160" s="154" t="s">
        <v>226</v>
      </c>
      <c r="H160" s="155">
        <v>81.900000000000006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9.7999999999999997E-3</v>
      </c>
      <c r="R160" s="134">
        <f>Q160*H160</f>
        <v>0.80262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493</v>
      </c>
    </row>
    <row r="161" spans="2:65" s="1" customFormat="1" ht="19.5" x14ac:dyDescent="0.2">
      <c r="B161" s="28"/>
      <c r="D161" s="138" t="s">
        <v>229</v>
      </c>
      <c r="F161" s="139" t="s">
        <v>492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1" customFormat="1" x14ac:dyDescent="0.2">
      <c r="B162" s="144"/>
      <c r="D162" s="138" t="s">
        <v>252</v>
      </c>
      <c r="F162" s="145" t="s">
        <v>478</v>
      </c>
      <c r="H162" s="146">
        <v>81.900000000000006</v>
      </c>
      <c r="I162" s="147"/>
      <c r="L162" s="144"/>
      <c r="M162" s="148"/>
      <c r="T162" s="149"/>
      <c r="AT162" s="150" t="s">
        <v>252</v>
      </c>
      <c r="AU162" s="150" t="s">
        <v>85</v>
      </c>
      <c r="AV162" s="11" t="s">
        <v>87</v>
      </c>
      <c r="AW162" s="11" t="s">
        <v>3</v>
      </c>
      <c r="AX162" s="11" t="s">
        <v>85</v>
      </c>
      <c r="AY162" s="150" t="s">
        <v>222</v>
      </c>
    </row>
    <row r="163" spans="2:65" s="1" customFormat="1" ht="24.2" customHeight="1" x14ac:dyDescent="0.2">
      <c r="B163" s="123"/>
      <c r="C163" s="124" t="s">
        <v>8</v>
      </c>
      <c r="D163" s="124" t="s">
        <v>223</v>
      </c>
      <c r="E163" s="125" t="s">
        <v>494</v>
      </c>
      <c r="F163" s="126" t="s">
        <v>495</v>
      </c>
      <c r="G163" s="127" t="s">
        <v>313</v>
      </c>
      <c r="H163" s="162"/>
      <c r="I163" s="129"/>
      <c r="J163" s="130">
        <f>ROUND(I163*H163,2)</f>
        <v>0</v>
      </c>
      <c r="K163" s="131"/>
      <c r="L163" s="28"/>
      <c r="M163" s="132" t="s">
        <v>1</v>
      </c>
      <c r="N163" s="133" t="s">
        <v>42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266</v>
      </c>
      <c r="AT163" s="136" t="s">
        <v>223</v>
      </c>
      <c r="AU163" s="136" t="s">
        <v>85</v>
      </c>
      <c r="AY163" s="13" t="s">
        <v>222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3" t="s">
        <v>85</v>
      </c>
      <c r="BK163" s="137">
        <f>ROUND(I163*H163,2)</f>
        <v>0</v>
      </c>
      <c r="BL163" s="13" t="s">
        <v>266</v>
      </c>
      <c r="BM163" s="136" t="s">
        <v>496</v>
      </c>
    </row>
    <row r="164" spans="2:65" s="1" customFormat="1" ht="29.25" x14ac:dyDescent="0.2">
      <c r="B164" s="28"/>
      <c r="D164" s="138" t="s">
        <v>229</v>
      </c>
      <c r="F164" s="139" t="s">
        <v>497</v>
      </c>
      <c r="I164" s="140"/>
      <c r="L164" s="28"/>
      <c r="M164" s="141"/>
      <c r="T164" s="52"/>
      <c r="AT164" s="13" t="s">
        <v>229</v>
      </c>
      <c r="AU164" s="13" t="s">
        <v>85</v>
      </c>
    </row>
    <row r="165" spans="2:65" s="1" customFormat="1" x14ac:dyDescent="0.2">
      <c r="B165" s="28"/>
      <c r="D165" s="142" t="s">
        <v>231</v>
      </c>
      <c r="F165" s="143" t="s">
        <v>498</v>
      </c>
      <c r="I165" s="140"/>
      <c r="L165" s="28"/>
      <c r="M165" s="141"/>
      <c r="T165" s="52"/>
      <c r="AT165" s="13" t="s">
        <v>231</v>
      </c>
      <c r="AU165" s="13" t="s">
        <v>85</v>
      </c>
    </row>
    <row r="166" spans="2:65" s="10" customFormat="1" ht="25.9" customHeight="1" x14ac:dyDescent="0.2">
      <c r="B166" s="113"/>
      <c r="D166" s="114" t="s">
        <v>76</v>
      </c>
      <c r="E166" s="115" t="s">
        <v>260</v>
      </c>
      <c r="F166" s="115" t="s">
        <v>261</v>
      </c>
      <c r="I166" s="116"/>
      <c r="J166" s="117">
        <f>BK166</f>
        <v>0</v>
      </c>
      <c r="L166" s="113"/>
      <c r="M166" s="118"/>
      <c r="P166" s="119">
        <f>SUM(P167:P169)</f>
        <v>0</v>
      </c>
      <c r="R166" s="119">
        <f>SUM(R167:R169)</f>
        <v>0</v>
      </c>
      <c r="T166" s="120">
        <f>SUM(T167:T169)</f>
        <v>2E-3</v>
      </c>
      <c r="AR166" s="114" t="s">
        <v>87</v>
      </c>
      <c r="AT166" s="121" t="s">
        <v>76</v>
      </c>
      <c r="AU166" s="121" t="s">
        <v>77</v>
      </c>
      <c r="AY166" s="114" t="s">
        <v>222</v>
      </c>
      <c r="BK166" s="122">
        <f>SUM(BK167:BK169)</f>
        <v>0</v>
      </c>
    </row>
    <row r="167" spans="2:65" s="1" customFormat="1" ht="16.5" customHeight="1" x14ac:dyDescent="0.2">
      <c r="B167" s="123"/>
      <c r="C167" s="124" t="s">
        <v>300</v>
      </c>
      <c r="D167" s="124" t="s">
        <v>223</v>
      </c>
      <c r="E167" s="125" t="s">
        <v>263</v>
      </c>
      <c r="F167" s="126" t="s">
        <v>264</v>
      </c>
      <c r="G167" s="127" t="s">
        <v>265</v>
      </c>
      <c r="H167" s="128">
        <v>2</v>
      </c>
      <c r="I167" s="129"/>
      <c r="J167" s="130">
        <f>ROUND(I167*H167,2)</f>
        <v>0</v>
      </c>
      <c r="K167" s="131"/>
      <c r="L167" s="28"/>
      <c r="M167" s="132" t="s">
        <v>1</v>
      </c>
      <c r="N167" s="133" t="s">
        <v>42</v>
      </c>
      <c r="P167" s="134">
        <f>O167*H167</f>
        <v>0</v>
      </c>
      <c r="Q167" s="134">
        <v>0</v>
      </c>
      <c r="R167" s="134">
        <f>Q167*H167</f>
        <v>0</v>
      </c>
      <c r="S167" s="134">
        <v>1E-3</v>
      </c>
      <c r="T167" s="135">
        <f>S167*H167</f>
        <v>2E-3</v>
      </c>
      <c r="AR167" s="136" t="s">
        <v>266</v>
      </c>
      <c r="AT167" s="136" t="s">
        <v>223</v>
      </c>
      <c r="AU167" s="136" t="s">
        <v>85</v>
      </c>
      <c r="AY167" s="13" t="s">
        <v>222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3" t="s">
        <v>85</v>
      </c>
      <c r="BK167" s="137">
        <f>ROUND(I167*H167,2)</f>
        <v>0</v>
      </c>
      <c r="BL167" s="13" t="s">
        <v>266</v>
      </c>
      <c r="BM167" s="136" t="s">
        <v>499</v>
      </c>
    </row>
    <row r="168" spans="2:65" s="1" customFormat="1" ht="19.5" x14ac:dyDescent="0.2">
      <c r="B168" s="28"/>
      <c r="D168" s="138" t="s">
        <v>229</v>
      </c>
      <c r="F168" s="139" t="s">
        <v>268</v>
      </c>
      <c r="I168" s="140"/>
      <c r="L168" s="28"/>
      <c r="M168" s="141"/>
      <c r="T168" s="52"/>
      <c r="AT168" s="13" t="s">
        <v>229</v>
      </c>
      <c r="AU168" s="13" t="s">
        <v>85</v>
      </c>
    </row>
    <row r="169" spans="2:65" s="1" customFormat="1" x14ac:dyDescent="0.2">
      <c r="B169" s="28"/>
      <c r="D169" s="142" t="s">
        <v>231</v>
      </c>
      <c r="F169" s="143" t="s">
        <v>500</v>
      </c>
      <c r="I169" s="140"/>
      <c r="L169" s="28"/>
      <c r="M169" s="141"/>
      <c r="T169" s="52"/>
      <c r="AT169" s="13" t="s">
        <v>231</v>
      </c>
      <c r="AU169" s="13" t="s">
        <v>85</v>
      </c>
    </row>
    <row r="170" spans="2:65" s="10" customFormat="1" ht="25.9" customHeight="1" x14ac:dyDescent="0.2">
      <c r="B170" s="113"/>
      <c r="D170" s="114" t="s">
        <v>76</v>
      </c>
      <c r="E170" s="115" t="s">
        <v>317</v>
      </c>
      <c r="F170" s="115" t="s">
        <v>318</v>
      </c>
      <c r="I170" s="116"/>
      <c r="J170" s="117">
        <f>BK170</f>
        <v>0</v>
      </c>
      <c r="L170" s="113"/>
      <c r="M170" s="118"/>
      <c r="P170" s="119">
        <f>SUM(P171:P209)</f>
        <v>0</v>
      </c>
      <c r="R170" s="119">
        <f>SUM(R171:R209)</f>
        <v>0.72221965999999993</v>
      </c>
      <c r="T170" s="120">
        <f>SUM(T171:T209)</f>
        <v>0.21022500000000002</v>
      </c>
      <c r="AR170" s="114" t="s">
        <v>87</v>
      </c>
      <c r="AT170" s="121" t="s">
        <v>76</v>
      </c>
      <c r="AU170" s="121" t="s">
        <v>77</v>
      </c>
      <c r="AY170" s="114" t="s">
        <v>222</v>
      </c>
      <c r="BK170" s="122">
        <f>SUM(BK171:BK209)</f>
        <v>0</v>
      </c>
    </row>
    <row r="171" spans="2:65" s="1" customFormat="1" ht="24.2" customHeight="1" x14ac:dyDescent="0.2">
      <c r="B171" s="123"/>
      <c r="C171" s="124" t="s">
        <v>304</v>
      </c>
      <c r="D171" s="124" t="s">
        <v>223</v>
      </c>
      <c r="E171" s="125" t="s">
        <v>319</v>
      </c>
      <c r="F171" s="126" t="s">
        <v>320</v>
      </c>
      <c r="G171" s="127" t="s">
        <v>226</v>
      </c>
      <c r="H171" s="128">
        <v>66.75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0</v>
      </c>
      <c r="R171" s="134">
        <f>Q171*H171</f>
        <v>0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501</v>
      </c>
    </row>
    <row r="172" spans="2:65" s="1" customFormat="1" ht="19.5" x14ac:dyDescent="0.2">
      <c r="B172" s="28"/>
      <c r="D172" s="138" t="s">
        <v>229</v>
      </c>
      <c r="F172" s="139" t="s">
        <v>322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502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24.2" customHeight="1" x14ac:dyDescent="0.2">
      <c r="B174" s="123"/>
      <c r="C174" s="124" t="s">
        <v>310</v>
      </c>
      <c r="D174" s="124" t="s">
        <v>223</v>
      </c>
      <c r="E174" s="125" t="s">
        <v>325</v>
      </c>
      <c r="F174" s="126" t="s">
        <v>326</v>
      </c>
      <c r="G174" s="127" t="s">
        <v>226</v>
      </c>
      <c r="H174" s="128">
        <v>66.75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3.0000000000000001E-5</v>
      </c>
      <c r="R174" s="134">
        <f>Q174*H174</f>
        <v>2.0024999999999999E-3</v>
      </c>
      <c r="S174" s="134">
        <v>0</v>
      </c>
      <c r="T174" s="135">
        <f>S174*H174</f>
        <v>0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503</v>
      </c>
    </row>
    <row r="175" spans="2:65" s="1" customFormat="1" ht="19.5" x14ac:dyDescent="0.2">
      <c r="B175" s="28"/>
      <c r="D175" s="138" t="s">
        <v>229</v>
      </c>
      <c r="F175" s="139" t="s">
        <v>328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504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33" customHeight="1" x14ac:dyDescent="0.2">
      <c r="B177" s="123"/>
      <c r="C177" s="124" t="s">
        <v>266</v>
      </c>
      <c r="D177" s="124" t="s">
        <v>223</v>
      </c>
      <c r="E177" s="125" t="s">
        <v>331</v>
      </c>
      <c r="F177" s="126" t="s">
        <v>332</v>
      </c>
      <c r="G177" s="127" t="s">
        <v>226</v>
      </c>
      <c r="H177" s="128">
        <v>66.75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7.5799999999999999E-3</v>
      </c>
      <c r="R177" s="134">
        <f>Q177*H177</f>
        <v>0.505965</v>
      </c>
      <c r="S177" s="134">
        <v>0</v>
      </c>
      <c r="T177" s="135">
        <f>S177*H177</f>
        <v>0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505</v>
      </c>
    </row>
    <row r="178" spans="2:65" s="1" customFormat="1" ht="29.25" x14ac:dyDescent="0.2">
      <c r="B178" s="28"/>
      <c r="D178" s="138" t="s">
        <v>229</v>
      </c>
      <c r="F178" s="139" t="s">
        <v>334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506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24.2" customHeight="1" x14ac:dyDescent="0.2">
      <c r="B180" s="123"/>
      <c r="C180" s="124" t="s">
        <v>324</v>
      </c>
      <c r="D180" s="124" t="s">
        <v>223</v>
      </c>
      <c r="E180" s="125" t="s">
        <v>337</v>
      </c>
      <c r="F180" s="126" t="s">
        <v>338</v>
      </c>
      <c r="G180" s="127" t="s">
        <v>226</v>
      </c>
      <c r="H180" s="128">
        <v>66.75</v>
      </c>
      <c r="I180" s="129"/>
      <c r="J180" s="130">
        <f>ROUND(I180*H180,2)</f>
        <v>0</v>
      </c>
      <c r="K180" s="131"/>
      <c r="L180" s="28"/>
      <c r="M180" s="132" t="s">
        <v>1</v>
      </c>
      <c r="N180" s="133" t="s">
        <v>42</v>
      </c>
      <c r="P180" s="134">
        <f>O180*H180</f>
        <v>0</v>
      </c>
      <c r="Q180" s="134">
        <v>0</v>
      </c>
      <c r="R180" s="134">
        <f>Q180*H180</f>
        <v>0</v>
      </c>
      <c r="S180" s="134">
        <v>3.0000000000000001E-3</v>
      </c>
      <c r="T180" s="135">
        <f>S180*H180</f>
        <v>0.20025000000000001</v>
      </c>
      <c r="AR180" s="136" t="s">
        <v>266</v>
      </c>
      <c r="AT180" s="136" t="s">
        <v>223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507</v>
      </c>
    </row>
    <row r="181" spans="2:65" s="1" customFormat="1" x14ac:dyDescent="0.2">
      <c r="B181" s="28"/>
      <c r="D181" s="138" t="s">
        <v>229</v>
      </c>
      <c r="F181" s="139" t="s">
        <v>340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" customFormat="1" x14ac:dyDescent="0.2">
      <c r="B182" s="28"/>
      <c r="D182" s="142" t="s">
        <v>231</v>
      </c>
      <c r="F182" s="143" t="s">
        <v>508</v>
      </c>
      <c r="I182" s="140"/>
      <c r="L182" s="28"/>
      <c r="M182" s="141"/>
      <c r="T182" s="52"/>
      <c r="AT182" s="13" t="s">
        <v>231</v>
      </c>
      <c r="AU182" s="13" t="s">
        <v>85</v>
      </c>
    </row>
    <row r="183" spans="2:65" s="1" customFormat="1" ht="16.5" customHeight="1" x14ac:dyDescent="0.2">
      <c r="B183" s="123"/>
      <c r="C183" s="124" t="s">
        <v>330</v>
      </c>
      <c r="D183" s="124" t="s">
        <v>223</v>
      </c>
      <c r="E183" s="125" t="s">
        <v>343</v>
      </c>
      <c r="F183" s="126" t="s">
        <v>344</v>
      </c>
      <c r="G183" s="127" t="s">
        <v>226</v>
      </c>
      <c r="H183" s="128">
        <v>66.75</v>
      </c>
      <c r="I183" s="129"/>
      <c r="J183" s="130">
        <f>ROUND(I183*H183,2)</f>
        <v>0</v>
      </c>
      <c r="K183" s="131"/>
      <c r="L183" s="28"/>
      <c r="M183" s="132" t="s">
        <v>1</v>
      </c>
      <c r="N183" s="133" t="s">
        <v>42</v>
      </c>
      <c r="P183" s="134">
        <f>O183*H183</f>
        <v>0</v>
      </c>
      <c r="Q183" s="134">
        <v>2.9999999999999997E-4</v>
      </c>
      <c r="R183" s="134">
        <f>Q183*H183</f>
        <v>2.0024999999999998E-2</v>
      </c>
      <c r="S183" s="134">
        <v>0</v>
      </c>
      <c r="T183" s="135">
        <f>S183*H183</f>
        <v>0</v>
      </c>
      <c r="AR183" s="136" t="s">
        <v>266</v>
      </c>
      <c r="AT183" s="136" t="s">
        <v>223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509</v>
      </c>
    </row>
    <row r="184" spans="2:65" s="1" customFormat="1" x14ac:dyDescent="0.2">
      <c r="B184" s="28"/>
      <c r="D184" s="138" t="s">
        <v>229</v>
      </c>
      <c r="F184" s="139" t="s">
        <v>346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" customFormat="1" x14ac:dyDescent="0.2">
      <c r="B185" s="28"/>
      <c r="D185" s="142" t="s">
        <v>231</v>
      </c>
      <c r="F185" s="143" t="s">
        <v>510</v>
      </c>
      <c r="I185" s="140"/>
      <c r="L185" s="28"/>
      <c r="M185" s="141"/>
      <c r="T185" s="52"/>
      <c r="AT185" s="13" t="s">
        <v>231</v>
      </c>
      <c r="AU185" s="13" t="s">
        <v>85</v>
      </c>
    </row>
    <row r="186" spans="2:65" s="1" customFormat="1" ht="49.15" customHeight="1" x14ac:dyDescent="0.2">
      <c r="B186" s="123"/>
      <c r="C186" s="151" t="s">
        <v>336</v>
      </c>
      <c r="D186" s="151" t="s">
        <v>277</v>
      </c>
      <c r="E186" s="152" t="s">
        <v>348</v>
      </c>
      <c r="F186" s="153" t="s">
        <v>349</v>
      </c>
      <c r="G186" s="154" t="s">
        <v>226</v>
      </c>
      <c r="H186" s="155">
        <v>73.424999999999997</v>
      </c>
      <c r="I186" s="156"/>
      <c r="J186" s="157">
        <f>ROUND(I186*H186,2)</f>
        <v>0</v>
      </c>
      <c r="K186" s="158"/>
      <c r="L186" s="159"/>
      <c r="M186" s="160" t="s">
        <v>1</v>
      </c>
      <c r="N186" s="161" t="s">
        <v>42</v>
      </c>
      <c r="P186" s="134">
        <f>O186*H186</f>
        <v>0</v>
      </c>
      <c r="Q186" s="134">
        <v>2.5999999999999999E-3</v>
      </c>
      <c r="R186" s="134">
        <f>Q186*H186</f>
        <v>0.19090499999999999</v>
      </c>
      <c r="S186" s="134">
        <v>0</v>
      </c>
      <c r="T186" s="135">
        <f>S186*H186</f>
        <v>0</v>
      </c>
      <c r="AR186" s="136" t="s">
        <v>280</v>
      </c>
      <c r="AT186" s="136" t="s">
        <v>277</v>
      </c>
      <c r="AU186" s="136" t="s">
        <v>85</v>
      </c>
      <c r="AY186" s="13" t="s">
        <v>222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3" t="s">
        <v>85</v>
      </c>
      <c r="BK186" s="137">
        <f>ROUND(I186*H186,2)</f>
        <v>0</v>
      </c>
      <c r="BL186" s="13" t="s">
        <v>266</v>
      </c>
      <c r="BM186" s="136" t="s">
        <v>511</v>
      </c>
    </row>
    <row r="187" spans="2:65" s="1" customFormat="1" ht="29.25" x14ac:dyDescent="0.2">
      <c r="B187" s="28"/>
      <c r="D187" s="138" t="s">
        <v>229</v>
      </c>
      <c r="F187" s="139" t="s">
        <v>349</v>
      </c>
      <c r="I187" s="140"/>
      <c r="L187" s="28"/>
      <c r="M187" s="141"/>
      <c r="T187" s="52"/>
      <c r="AT187" s="13" t="s">
        <v>229</v>
      </c>
      <c r="AU187" s="13" t="s">
        <v>85</v>
      </c>
    </row>
    <row r="188" spans="2:65" s="11" customFormat="1" x14ac:dyDescent="0.2">
      <c r="B188" s="144"/>
      <c r="D188" s="138" t="s">
        <v>252</v>
      </c>
      <c r="F188" s="145" t="s">
        <v>512</v>
      </c>
      <c r="H188" s="146">
        <v>73.424999999999997</v>
      </c>
      <c r="I188" s="147"/>
      <c r="L188" s="144"/>
      <c r="M188" s="148"/>
      <c r="T188" s="149"/>
      <c r="AT188" s="150" t="s">
        <v>252</v>
      </c>
      <c r="AU188" s="150" t="s">
        <v>85</v>
      </c>
      <c r="AV188" s="11" t="s">
        <v>87</v>
      </c>
      <c r="AW188" s="11" t="s">
        <v>3</v>
      </c>
      <c r="AX188" s="11" t="s">
        <v>85</v>
      </c>
      <c r="AY188" s="150" t="s">
        <v>222</v>
      </c>
    </row>
    <row r="189" spans="2:65" s="1" customFormat="1" ht="24.2" customHeight="1" x14ac:dyDescent="0.2">
      <c r="B189" s="123"/>
      <c r="C189" s="124" t="s">
        <v>342</v>
      </c>
      <c r="D189" s="124" t="s">
        <v>223</v>
      </c>
      <c r="E189" s="125" t="s">
        <v>353</v>
      </c>
      <c r="F189" s="126" t="s">
        <v>354</v>
      </c>
      <c r="G189" s="127" t="s">
        <v>355</v>
      </c>
      <c r="H189" s="128">
        <v>67</v>
      </c>
      <c r="I189" s="129"/>
      <c r="J189" s="130">
        <f>ROUND(I189*H189,2)</f>
        <v>0</v>
      </c>
      <c r="K189" s="131"/>
      <c r="L189" s="28"/>
      <c r="M189" s="132" t="s">
        <v>1</v>
      </c>
      <c r="N189" s="133" t="s">
        <v>42</v>
      </c>
      <c r="P189" s="134">
        <f>O189*H189</f>
        <v>0</v>
      </c>
      <c r="Q189" s="134">
        <v>0</v>
      </c>
      <c r="R189" s="134">
        <f>Q189*H189</f>
        <v>0</v>
      </c>
      <c r="S189" s="134">
        <v>0</v>
      </c>
      <c r="T189" s="135">
        <f>S189*H189</f>
        <v>0</v>
      </c>
      <c r="AR189" s="136" t="s">
        <v>266</v>
      </c>
      <c r="AT189" s="136" t="s">
        <v>223</v>
      </c>
      <c r="AU189" s="136" t="s">
        <v>85</v>
      </c>
      <c r="AY189" s="13" t="s">
        <v>222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3" t="s">
        <v>85</v>
      </c>
      <c r="BK189" s="137">
        <f>ROUND(I189*H189,2)</f>
        <v>0</v>
      </c>
      <c r="BL189" s="13" t="s">
        <v>266</v>
      </c>
      <c r="BM189" s="136" t="s">
        <v>513</v>
      </c>
    </row>
    <row r="190" spans="2:65" s="1" customFormat="1" x14ac:dyDescent="0.2">
      <c r="B190" s="28"/>
      <c r="D190" s="138" t="s">
        <v>229</v>
      </c>
      <c r="F190" s="139" t="s">
        <v>357</v>
      </c>
      <c r="I190" s="140"/>
      <c r="L190" s="28"/>
      <c r="M190" s="141"/>
      <c r="T190" s="52"/>
      <c r="AT190" s="13" t="s">
        <v>229</v>
      </c>
      <c r="AU190" s="13" t="s">
        <v>85</v>
      </c>
    </row>
    <row r="191" spans="2:65" s="1" customFormat="1" x14ac:dyDescent="0.2">
      <c r="B191" s="28"/>
      <c r="D191" s="142" t="s">
        <v>231</v>
      </c>
      <c r="F191" s="143" t="s">
        <v>358</v>
      </c>
      <c r="I191" s="140"/>
      <c r="L191" s="28"/>
      <c r="M191" s="141"/>
      <c r="T191" s="52"/>
      <c r="AT191" s="13" t="s">
        <v>231</v>
      </c>
      <c r="AU191" s="13" t="s">
        <v>85</v>
      </c>
    </row>
    <row r="192" spans="2:65" s="1" customFormat="1" ht="21.75" customHeight="1" x14ac:dyDescent="0.2">
      <c r="B192" s="123"/>
      <c r="C192" s="124" t="s">
        <v>7</v>
      </c>
      <c r="D192" s="124" t="s">
        <v>223</v>
      </c>
      <c r="E192" s="125" t="s">
        <v>360</v>
      </c>
      <c r="F192" s="126" t="s">
        <v>361</v>
      </c>
      <c r="G192" s="127" t="s">
        <v>355</v>
      </c>
      <c r="H192" s="128">
        <v>33.25</v>
      </c>
      <c r="I192" s="129"/>
      <c r="J192" s="130">
        <f>ROUND(I192*H192,2)</f>
        <v>0</v>
      </c>
      <c r="K192" s="131"/>
      <c r="L192" s="28"/>
      <c r="M192" s="132" t="s">
        <v>1</v>
      </c>
      <c r="N192" s="133" t="s">
        <v>42</v>
      </c>
      <c r="P192" s="134">
        <f>O192*H192</f>
        <v>0</v>
      </c>
      <c r="Q192" s="134">
        <v>0</v>
      </c>
      <c r="R192" s="134">
        <f>Q192*H192</f>
        <v>0</v>
      </c>
      <c r="S192" s="134">
        <v>2.9999999999999997E-4</v>
      </c>
      <c r="T192" s="135">
        <f>S192*H192</f>
        <v>9.9749999999999995E-3</v>
      </c>
      <c r="AR192" s="136" t="s">
        <v>266</v>
      </c>
      <c r="AT192" s="136" t="s">
        <v>223</v>
      </c>
      <c r="AU192" s="136" t="s">
        <v>85</v>
      </c>
      <c r="AY192" s="13" t="s">
        <v>222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13" t="s">
        <v>85</v>
      </c>
      <c r="BK192" s="137">
        <f>ROUND(I192*H192,2)</f>
        <v>0</v>
      </c>
      <c r="BL192" s="13" t="s">
        <v>266</v>
      </c>
      <c r="BM192" s="136" t="s">
        <v>514</v>
      </c>
    </row>
    <row r="193" spans="2:65" s="1" customFormat="1" x14ac:dyDescent="0.2">
      <c r="B193" s="28"/>
      <c r="D193" s="138" t="s">
        <v>229</v>
      </c>
      <c r="F193" s="139" t="s">
        <v>363</v>
      </c>
      <c r="I193" s="140"/>
      <c r="L193" s="28"/>
      <c r="M193" s="141"/>
      <c r="T193" s="52"/>
      <c r="AT193" s="13" t="s">
        <v>229</v>
      </c>
      <c r="AU193" s="13" t="s">
        <v>85</v>
      </c>
    </row>
    <row r="194" spans="2:65" s="1" customFormat="1" x14ac:dyDescent="0.2">
      <c r="B194" s="28"/>
      <c r="D194" s="142" t="s">
        <v>231</v>
      </c>
      <c r="F194" s="143" t="s">
        <v>515</v>
      </c>
      <c r="I194" s="140"/>
      <c r="L194" s="28"/>
      <c r="M194" s="141"/>
      <c r="T194" s="52"/>
      <c r="AT194" s="13" t="s">
        <v>231</v>
      </c>
      <c r="AU194" s="13" t="s">
        <v>85</v>
      </c>
    </row>
    <row r="195" spans="2:65" s="1" customFormat="1" ht="16.5" customHeight="1" x14ac:dyDescent="0.2">
      <c r="B195" s="123"/>
      <c r="C195" s="124" t="s">
        <v>352</v>
      </c>
      <c r="D195" s="124" t="s">
        <v>223</v>
      </c>
      <c r="E195" s="125" t="s">
        <v>366</v>
      </c>
      <c r="F195" s="126" t="s">
        <v>367</v>
      </c>
      <c r="G195" s="127" t="s">
        <v>355</v>
      </c>
      <c r="H195" s="128">
        <v>33.25</v>
      </c>
      <c r="I195" s="129"/>
      <c r="J195" s="130">
        <f>ROUND(I195*H195,2)</f>
        <v>0</v>
      </c>
      <c r="K195" s="131"/>
      <c r="L195" s="28"/>
      <c r="M195" s="132" t="s">
        <v>1</v>
      </c>
      <c r="N195" s="133" t="s">
        <v>42</v>
      </c>
      <c r="P195" s="134">
        <f>O195*H195</f>
        <v>0</v>
      </c>
      <c r="Q195" s="134">
        <v>1.0000000000000001E-5</v>
      </c>
      <c r="R195" s="134">
        <f>Q195*H195</f>
        <v>3.325E-4</v>
      </c>
      <c r="S195" s="134">
        <v>0</v>
      </c>
      <c r="T195" s="135">
        <f>S195*H195</f>
        <v>0</v>
      </c>
      <c r="AR195" s="136" t="s">
        <v>266</v>
      </c>
      <c r="AT195" s="136" t="s">
        <v>223</v>
      </c>
      <c r="AU195" s="136" t="s">
        <v>85</v>
      </c>
      <c r="AY195" s="13" t="s">
        <v>222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13" t="s">
        <v>85</v>
      </c>
      <c r="BK195" s="137">
        <f>ROUND(I195*H195,2)</f>
        <v>0</v>
      </c>
      <c r="BL195" s="13" t="s">
        <v>266</v>
      </c>
      <c r="BM195" s="136" t="s">
        <v>516</v>
      </c>
    </row>
    <row r="196" spans="2:65" s="1" customFormat="1" x14ac:dyDescent="0.2">
      <c r="B196" s="28"/>
      <c r="D196" s="138" t="s">
        <v>229</v>
      </c>
      <c r="F196" s="139" t="s">
        <v>369</v>
      </c>
      <c r="I196" s="140"/>
      <c r="L196" s="28"/>
      <c r="M196" s="141"/>
      <c r="T196" s="52"/>
      <c r="AT196" s="13" t="s">
        <v>229</v>
      </c>
      <c r="AU196" s="13" t="s">
        <v>85</v>
      </c>
    </row>
    <row r="197" spans="2:65" s="1" customFormat="1" x14ac:dyDescent="0.2">
      <c r="B197" s="28"/>
      <c r="D197" s="142" t="s">
        <v>231</v>
      </c>
      <c r="F197" s="143" t="s">
        <v>517</v>
      </c>
      <c r="I197" s="140"/>
      <c r="L197" s="28"/>
      <c r="M197" s="141"/>
      <c r="T197" s="52"/>
      <c r="AT197" s="13" t="s">
        <v>231</v>
      </c>
      <c r="AU197" s="13" t="s">
        <v>85</v>
      </c>
    </row>
    <row r="198" spans="2:65" s="1" customFormat="1" ht="16.5" customHeight="1" x14ac:dyDescent="0.2">
      <c r="B198" s="123"/>
      <c r="C198" s="151" t="s">
        <v>359</v>
      </c>
      <c r="D198" s="151" t="s">
        <v>277</v>
      </c>
      <c r="E198" s="152" t="s">
        <v>372</v>
      </c>
      <c r="F198" s="153" t="s">
        <v>373</v>
      </c>
      <c r="G198" s="154" t="s">
        <v>355</v>
      </c>
      <c r="H198" s="155">
        <v>33.686</v>
      </c>
      <c r="I198" s="156"/>
      <c r="J198" s="157">
        <f>ROUND(I198*H198,2)</f>
        <v>0</v>
      </c>
      <c r="K198" s="158"/>
      <c r="L198" s="159"/>
      <c r="M198" s="160" t="s">
        <v>1</v>
      </c>
      <c r="N198" s="161" t="s">
        <v>42</v>
      </c>
      <c r="P198" s="134">
        <f>O198*H198</f>
        <v>0</v>
      </c>
      <c r="Q198" s="134">
        <v>8.0000000000000007E-5</v>
      </c>
      <c r="R198" s="134">
        <f>Q198*H198</f>
        <v>2.6948800000000002E-3</v>
      </c>
      <c r="S198" s="134">
        <v>0</v>
      </c>
      <c r="T198" s="135">
        <f>S198*H198</f>
        <v>0</v>
      </c>
      <c r="AR198" s="136" t="s">
        <v>280</v>
      </c>
      <c r="AT198" s="136" t="s">
        <v>277</v>
      </c>
      <c r="AU198" s="136" t="s">
        <v>85</v>
      </c>
      <c r="AY198" s="13" t="s">
        <v>222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13" t="s">
        <v>85</v>
      </c>
      <c r="BK198" s="137">
        <f>ROUND(I198*H198,2)</f>
        <v>0</v>
      </c>
      <c r="BL198" s="13" t="s">
        <v>266</v>
      </c>
      <c r="BM198" s="136" t="s">
        <v>518</v>
      </c>
    </row>
    <row r="199" spans="2:65" s="1" customFormat="1" x14ac:dyDescent="0.2">
      <c r="B199" s="28"/>
      <c r="D199" s="138" t="s">
        <v>229</v>
      </c>
      <c r="F199" s="139" t="s">
        <v>373</v>
      </c>
      <c r="I199" s="140"/>
      <c r="L199" s="28"/>
      <c r="M199" s="141"/>
      <c r="T199" s="52"/>
      <c r="AT199" s="13" t="s">
        <v>229</v>
      </c>
      <c r="AU199" s="13" t="s">
        <v>85</v>
      </c>
    </row>
    <row r="200" spans="2:65" s="11" customFormat="1" x14ac:dyDescent="0.2">
      <c r="B200" s="144"/>
      <c r="D200" s="138" t="s">
        <v>252</v>
      </c>
      <c r="F200" s="145" t="s">
        <v>519</v>
      </c>
      <c r="H200" s="146">
        <v>33.686</v>
      </c>
      <c r="I200" s="147"/>
      <c r="L200" s="144"/>
      <c r="M200" s="148"/>
      <c r="T200" s="149"/>
      <c r="AT200" s="150" t="s">
        <v>252</v>
      </c>
      <c r="AU200" s="150" t="s">
        <v>85</v>
      </c>
      <c r="AV200" s="11" t="s">
        <v>87</v>
      </c>
      <c r="AW200" s="11" t="s">
        <v>3</v>
      </c>
      <c r="AX200" s="11" t="s">
        <v>85</v>
      </c>
      <c r="AY200" s="150" t="s">
        <v>222</v>
      </c>
    </row>
    <row r="201" spans="2:65" s="1" customFormat="1" ht="16.5" customHeight="1" x14ac:dyDescent="0.2">
      <c r="B201" s="123"/>
      <c r="C201" s="124" t="s">
        <v>365</v>
      </c>
      <c r="D201" s="124" t="s">
        <v>223</v>
      </c>
      <c r="E201" s="125" t="s">
        <v>377</v>
      </c>
      <c r="F201" s="126" t="s">
        <v>378</v>
      </c>
      <c r="G201" s="127" t="s">
        <v>355</v>
      </c>
      <c r="H201" s="128">
        <v>1.7</v>
      </c>
      <c r="I201" s="129"/>
      <c r="J201" s="130">
        <f>ROUND(I201*H201,2)</f>
        <v>0</v>
      </c>
      <c r="K201" s="131"/>
      <c r="L201" s="28"/>
      <c r="M201" s="132" t="s">
        <v>1</v>
      </c>
      <c r="N201" s="133" t="s">
        <v>42</v>
      </c>
      <c r="P201" s="134">
        <f>O201*H201</f>
        <v>0</v>
      </c>
      <c r="Q201" s="134">
        <v>0</v>
      </c>
      <c r="R201" s="134">
        <f>Q201*H201</f>
        <v>0</v>
      </c>
      <c r="S201" s="134">
        <v>0</v>
      </c>
      <c r="T201" s="135">
        <f>S201*H201</f>
        <v>0</v>
      </c>
      <c r="AR201" s="136" t="s">
        <v>266</v>
      </c>
      <c r="AT201" s="136" t="s">
        <v>223</v>
      </c>
      <c r="AU201" s="136" t="s">
        <v>85</v>
      </c>
      <c r="AY201" s="13" t="s">
        <v>222</v>
      </c>
      <c r="BE201" s="137">
        <f>IF(N201="základní",J201,0)</f>
        <v>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13" t="s">
        <v>85</v>
      </c>
      <c r="BK201" s="137">
        <f>ROUND(I201*H201,2)</f>
        <v>0</v>
      </c>
      <c r="BL201" s="13" t="s">
        <v>266</v>
      </c>
      <c r="BM201" s="136" t="s">
        <v>520</v>
      </c>
    </row>
    <row r="202" spans="2:65" s="1" customFormat="1" x14ac:dyDescent="0.2">
      <c r="B202" s="28"/>
      <c r="D202" s="138" t="s">
        <v>229</v>
      </c>
      <c r="F202" s="139" t="s">
        <v>380</v>
      </c>
      <c r="I202" s="140"/>
      <c r="L202" s="28"/>
      <c r="M202" s="141"/>
      <c r="T202" s="52"/>
      <c r="AT202" s="13" t="s">
        <v>229</v>
      </c>
      <c r="AU202" s="13" t="s">
        <v>85</v>
      </c>
    </row>
    <row r="203" spans="2:65" s="1" customFormat="1" x14ac:dyDescent="0.2">
      <c r="B203" s="28"/>
      <c r="D203" s="142" t="s">
        <v>231</v>
      </c>
      <c r="F203" s="143" t="s">
        <v>521</v>
      </c>
      <c r="I203" s="140"/>
      <c r="L203" s="28"/>
      <c r="M203" s="141"/>
      <c r="T203" s="52"/>
      <c r="AT203" s="13" t="s">
        <v>231</v>
      </c>
      <c r="AU203" s="13" t="s">
        <v>85</v>
      </c>
    </row>
    <row r="204" spans="2:65" s="1" customFormat="1" ht="16.5" customHeight="1" x14ac:dyDescent="0.2">
      <c r="B204" s="123"/>
      <c r="C204" s="151" t="s">
        <v>371</v>
      </c>
      <c r="D204" s="151" t="s">
        <v>277</v>
      </c>
      <c r="E204" s="152" t="s">
        <v>383</v>
      </c>
      <c r="F204" s="153" t="s">
        <v>384</v>
      </c>
      <c r="G204" s="154" t="s">
        <v>355</v>
      </c>
      <c r="H204" s="155">
        <v>1.734</v>
      </c>
      <c r="I204" s="156"/>
      <c r="J204" s="157">
        <f>ROUND(I204*H204,2)</f>
        <v>0</v>
      </c>
      <c r="K204" s="158"/>
      <c r="L204" s="159"/>
      <c r="M204" s="160" t="s">
        <v>1</v>
      </c>
      <c r="N204" s="161" t="s">
        <v>42</v>
      </c>
      <c r="P204" s="134">
        <f>O204*H204</f>
        <v>0</v>
      </c>
      <c r="Q204" s="134">
        <v>1.7000000000000001E-4</v>
      </c>
      <c r="R204" s="134">
        <f>Q204*H204</f>
        <v>2.9478000000000002E-4</v>
      </c>
      <c r="S204" s="134">
        <v>0</v>
      </c>
      <c r="T204" s="135">
        <f>S204*H204</f>
        <v>0</v>
      </c>
      <c r="AR204" s="136" t="s">
        <v>280</v>
      </c>
      <c r="AT204" s="136" t="s">
        <v>277</v>
      </c>
      <c r="AU204" s="136" t="s">
        <v>85</v>
      </c>
      <c r="AY204" s="13" t="s">
        <v>222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13" t="s">
        <v>85</v>
      </c>
      <c r="BK204" s="137">
        <f>ROUND(I204*H204,2)</f>
        <v>0</v>
      </c>
      <c r="BL204" s="13" t="s">
        <v>266</v>
      </c>
      <c r="BM204" s="136" t="s">
        <v>522</v>
      </c>
    </row>
    <row r="205" spans="2:65" s="1" customFormat="1" x14ac:dyDescent="0.2">
      <c r="B205" s="28"/>
      <c r="D205" s="138" t="s">
        <v>229</v>
      </c>
      <c r="F205" s="139" t="s">
        <v>384</v>
      </c>
      <c r="I205" s="140"/>
      <c r="L205" s="28"/>
      <c r="M205" s="141"/>
      <c r="T205" s="52"/>
      <c r="AT205" s="13" t="s">
        <v>229</v>
      </c>
      <c r="AU205" s="13" t="s">
        <v>85</v>
      </c>
    </row>
    <row r="206" spans="2:65" s="11" customFormat="1" x14ac:dyDescent="0.2">
      <c r="B206" s="144"/>
      <c r="D206" s="138" t="s">
        <v>252</v>
      </c>
      <c r="F206" s="145" t="s">
        <v>523</v>
      </c>
      <c r="H206" s="146">
        <v>1.734</v>
      </c>
      <c r="I206" s="147"/>
      <c r="L206" s="144"/>
      <c r="M206" s="148"/>
      <c r="T206" s="149"/>
      <c r="AT206" s="150" t="s">
        <v>252</v>
      </c>
      <c r="AU206" s="150" t="s">
        <v>85</v>
      </c>
      <c r="AV206" s="11" t="s">
        <v>87</v>
      </c>
      <c r="AW206" s="11" t="s">
        <v>3</v>
      </c>
      <c r="AX206" s="11" t="s">
        <v>85</v>
      </c>
      <c r="AY206" s="150" t="s">
        <v>222</v>
      </c>
    </row>
    <row r="207" spans="2:65" s="1" customFormat="1" ht="24.2" customHeight="1" x14ac:dyDescent="0.2">
      <c r="B207" s="123"/>
      <c r="C207" s="124" t="s">
        <v>376</v>
      </c>
      <c r="D207" s="124" t="s">
        <v>223</v>
      </c>
      <c r="E207" s="125" t="s">
        <v>388</v>
      </c>
      <c r="F207" s="126" t="s">
        <v>389</v>
      </c>
      <c r="G207" s="127" t="s">
        <v>313</v>
      </c>
      <c r="H207" s="162"/>
      <c r="I207" s="129"/>
      <c r="J207" s="130">
        <f>ROUND(I207*H207,2)</f>
        <v>0</v>
      </c>
      <c r="K207" s="131"/>
      <c r="L207" s="28"/>
      <c r="M207" s="132" t="s">
        <v>1</v>
      </c>
      <c r="N207" s="133" t="s">
        <v>42</v>
      </c>
      <c r="P207" s="134">
        <f>O207*H207</f>
        <v>0</v>
      </c>
      <c r="Q207" s="134">
        <v>0</v>
      </c>
      <c r="R207" s="134">
        <f>Q207*H207</f>
        <v>0</v>
      </c>
      <c r="S207" s="134">
        <v>0</v>
      </c>
      <c r="T207" s="135">
        <f>S207*H207</f>
        <v>0</v>
      </c>
      <c r="AR207" s="136" t="s">
        <v>266</v>
      </c>
      <c r="AT207" s="136" t="s">
        <v>223</v>
      </c>
      <c r="AU207" s="136" t="s">
        <v>85</v>
      </c>
      <c r="AY207" s="13" t="s">
        <v>222</v>
      </c>
      <c r="BE207" s="137">
        <f>IF(N207="základní",J207,0)</f>
        <v>0</v>
      </c>
      <c r="BF207" s="137">
        <f>IF(N207="snížená",J207,0)</f>
        <v>0</v>
      </c>
      <c r="BG207" s="137">
        <f>IF(N207="zákl. přenesená",J207,0)</f>
        <v>0</v>
      </c>
      <c r="BH207" s="137">
        <f>IF(N207="sníž. přenesená",J207,0)</f>
        <v>0</v>
      </c>
      <c r="BI207" s="137">
        <f>IF(N207="nulová",J207,0)</f>
        <v>0</v>
      </c>
      <c r="BJ207" s="13" t="s">
        <v>85</v>
      </c>
      <c r="BK207" s="137">
        <f>ROUND(I207*H207,2)</f>
        <v>0</v>
      </c>
      <c r="BL207" s="13" t="s">
        <v>266</v>
      </c>
      <c r="BM207" s="136" t="s">
        <v>524</v>
      </c>
    </row>
    <row r="208" spans="2:65" s="1" customFormat="1" ht="29.25" x14ac:dyDescent="0.2">
      <c r="B208" s="28"/>
      <c r="D208" s="138" t="s">
        <v>229</v>
      </c>
      <c r="F208" s="139" t="s">
        <v>391</v>
      </c>
      <c r="I208" s="140"/>
      <c r="L208" s="28"/>
      <c r="M208" s="141"/>
      <c r="T208" s="52"/>
      <c r="AT208" s="13" t="s">
        <v>229</v>
      </c>
      <c r="AU208" s="13" t="s">
        <v>85</v>
      </c>
    </row>
    <row r="209" spans="2:65" s="1" customFormat="1" x14ac:dyDescent="0.2">
      <c r="B209" s="28"/>
      <c r="D209" s="142" t="s">
        <v>231</v>
      </c>
      <c r="F209" s="143" t="s">
        <v>525</v>
      </c>
      <c r="I209" s="140"/>
      <c r="L209" s="28"/>
      <c r="M209" s="141"/>
      <c r="T209" s="52"/>
      <c r="AT209" s="13" t="s">
        <v>231</v>
      </c>
      <c r="AU209" s="13" t="s">
        <v>85</v>
      </c>
    </row>
    <row r="210" spans="2:65" s="10" customFormat="1" ht="25.9" customHeight="1" x14ac:dyDescent="0.2">
      <c r="B210" s="113"/>
      <c r="D210" s="114" t="s">
        <v>76</v>
      </c>
      <c r="E210" s="115" t="s">
        <v>414</v>
      </c>
      <c r="F210" s="115" t="s">
        <v>415</v>
      </c>
      <c r="I210" s="116"/>
      <c r="J210" s="117">
        <f>BK210</f>
        <v>0</v>
      </c>
      <c r="L210" s="113"/>
      <c r="M210" s="118"/>
      <c r="P210" s="119">
        <f>SUM(P211:P228)</f>
        <v>0</v>
      </c>
      <c r="R210" s="119">
        <f>SUM(R211:R228)</f>
        <v>0.21930959999999999</v>
      </c>
      <c r="T210" s="120">
        <f>SUM(T211:T228)</f>
        <v>2.86532E-2</v>
      </c>
      <c r="AR210" s="114" t="s">
        <v>87</v>
      </c>
      <c r="AT210" s="121" t="s">
        <v>76</v>
      </c>
      <c r="AU210" s="121" t="s">
        <v>77</v>
      </c>
      <c r="AY210" s="114" t="s">
        <v>222</v>
      </c>
      <c r="BK210" s="122">
        <f>SUM(BK211:BK228)</f>
        <v>0</v>
      </c>
    </row>
    <row r="211" spans="2:65" s="1" customFormat="1" ht="16.5" customHeight="1" x14ac:dyDescent="0.2">
      <c r="B211" s="123"/>
      <c r="C211" s="124" t="s">
        <v>382</v>
      </c>
      <c r="D211" s="124" t="s">
        <v>223</v>
      </c>
      <c r="E211" s="125" t="s">
        <v>416</v>
      </c>
      <c r="F211" s="126" t="s">
        <v>417</v>
      </c>
      <c r="G211" s="127" t="s">
        <v>226</v>
      </c>
      <c r="H211" s="128">
        <v>85.97</v>
      </c>
      <c r="I211" s="129"/>
      <c r="J211" s="130">
        <f>ROUND(I211*H211,2)</f>
        <v>0</v>
      </c>
      <c r="K211" s="131"/>
      <c r="L211" s="28"/>
      <c r="M211" s="132" t="s">
        <v>1</v>
      </c>
      <c r="N211" s="133" t="s">
        <v>42</v>
      </c>
      <c r="P211" s="134">
        <f>O211*H211</f>
        <v>0</v>
      </c>
      <c r="Q211" s="134">
        <v>1E-3</v>
      </c>
      <c r="R211" s="134">
        <f>Q211*H211</f>
        <v>8.5970000000000005E-2</v>
      </c>
      <c r="S211" s="134">
        <v>3.1E-4</v>
      </c>
      <c r="T211" s="135">
        <f>S211*H211</f>
        <v>2.6650699999999999E-2</v>
      </c>
      <c r="AR211" s="136" t="s">
        <v>266</v>
      </c>
      <c r="AT211" s="136" t="s">
        <v>223</v>
      </c>
      <c r="AU211" s="136" t="s">
        <v>85</v>
      </c>
      <c r="AY211" s="13" t="s">
        <v>222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13" t="s">
        <v>85</v>
      </c>
      <c r="BK211" s="137">
        <f>ROUND(I211*H211,2)</f>
        <v>0</v>
      </c>
      <c r="BL211" s="13" t="s">
        <v>266</v>
      </c>
      <c r="BM211" s="136" t="s">
        <v>526</v>
      </c>
    </row>
    <row r="212" spans="2:65" s="1" customFormat="1" x14ac:dyDescent="0.2">
      <c r="B212" s="28"/>
      <c r="D212" s="138" t="s">
        <v>229</v>
      </c>
      <c r="F212" s="139" t="s">
        <v>419</v>
      </c>
      <c r="I212" s="140"/>
      <c r="L212" s="28"/>
      <c r="M212" s="141"/>
      <c r="T212" s="52"/>
      <c r="AT212" s="13" t="s">
        <v>229</v>
      </c>
      <c r="AU212" s="13" t="s">
        <v>85</v>
      </c>
    </row>
    <row r="213" spans="2:65" s="1" customFormat="1" x14ac:dyDescent="0.2">
      <c r="B213" s="28"/>
      <c r="D213" s="142" t="s">
        <v>231</v>
      </c>
      <c r="F213" s="143" t="s">
        <v>527</v>
      </c>
      <c r="I213" s="140"/>
      <c r="L213" s="28"/>
      <c r="M213" s="141"/>
      <c r="T213" s="52"/>
      <c r="AT213" s="13" t="s">
        <v>231</v>
      </c>
      <c r="AU213" s="13" t="s">
        <v>85</v>
      </c>
    </row>
    <row r="214" spans="2:65" s="1" customFormat="1" ht="24.2" customHeight="1" x14ac:dyDescent="0.2">
      <c r="B214" s="123"/>
      <c r="C214" s="124" t="s">
        <v>387</v>
      </c>
      <c r="D214" s="124" t="s">
        <v>223</v>
      </c>
      <c r="E214" s="125" t="s">
        <v>422</v>
      </c>
      <c r="F214" s="126" t="s">
        <v>423</v>
      </c>
      <c r="G214" s="127" t="s">
        <v>226</v>
      </c>
      <c r="H214" s="128">
        <v>85.97</v>
      </c>
      <c r="I214" s="129"/>
      <c r="J214" s="130">
        <f>ROUND(I214*H214,2)</f>
        <v>0</v>
      </c>
      <c r="K214" s="131"/>
      <c r="L214" s="28"/>
      <c r="M214" s="132" t="s">
        <v>1</v>
      </c>
      <c r="N214" s="133" t="s">
        <v>42</v>
      </c>
      <c r="P214" s="134">
        <f>O214*H214</f>
        <v>0</v>
      </c>
      <c r="Q214" s="134">
        <v>0</v>
      </c>
      <c r="R214" s="134">
        <f>Q214*H214</f>
        <v>0</v>
      </c>
      <c r="S214" s="134">
        <v>0</v>
      </c>
      <c r="T214" s="135">
        <f>S214*H214</f>
        <v>0</v>
      </c>
      <c r="AR214" s="136" t="s">
        <v>266</v>
      </c>
      <c r="AT214" s="136" t="s">
        <v>223</v>
      </c>
      <c r="AU214" s="136" t="s">
        <v>85</v>
      </c>
      <c r="AY214" s="13" t="s">
        <v>222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13" t="s">
        <v>85</v>
      </c>
      <c r="BK214" s="137">
        <f>ROUND(I214*H214,2)</f>
        <v>0</v>
      </c>
      <c r="BL214" s="13" t="s">
        <v>266</v>
      </c>
      <c r="BM214" s="136" t="s">
        <v>528</v>
      </c>
    </row>
    <row r="215" spans="2:65" s="1" customFormat="1" ht="19.5" x14ac:dyDescent="0.2">
      <c r="B215" s="28"/>
      <c r="D215" s="138" t="s">
        <v>229</v>
      </c>
      <c r="F215" s="139" t="s">
        <v>425</v>
      </c>
      <c r="I215" s="140"/>
      <c r="L215" s="28"/>
      <c r="M215" s="141"/>
      <c r="T215" s="52"/>
      <c r="AT215" s="13" t="s">
        <v>229</v>
      </c>
      <c r="AU215" s="13" t="s">
        <v>85</v>
      </c>
    </row>
    <row r="216" spans="2:65" s="1" customFormat="1" x14ac:dyDescent="0.2">
      <c r="B216" s="28"/>
      <c r="D216" s="142" t="s">
        <v>231</v>
      </c>
      <c r="F216" s="143" t="s">
        <v>529</v>
      </c>
      <c r="I216" s="140"/>
      <c r="L216" s="28"/>
      <c r="M216" s="141"/>
      <c r="T216" s="52"/>
      <c r="AT216" s="13" t="s">
        <v>231</v>
      </c>
      <c r="AU216" s="13" t="s">
        <v>85</v>
      </c>
    </row>
    <row r="217" spans="2:65" s="1" customFormat="1" ht="16.5" customHeight="1" x14ac:dyDescent="0.2">
      <c r="B217" s="123"/>
      <c r="C217" s="124" t="s">
        <v>395</v>
      </c>
      <c r="D217" s="124" t="s">
        <v>223</v>
      </c>
      <c r="E217" s="125" t="s">
        <v>428</v>
      </c>
      <c r="F217" s="126" t="s">
        <v>429</v>
      </c>
      <c r="G217" s="127" t="s">
        <v>226</v>
      </c>
      <c r="H217" s="128">
        <v>66.75</v>
      </c>
      <c r="I217" s="129"/>
      <c r="J217" s="130">
        <f>ROUND(I217*H217,2)</f>
        <v>0</v>
      </c>
      <c r="K217" s="131"/>
      <c r="L217" s="28"/>
      <c r="M217" s="132" t="s">
        <v>1</v>
      </c>
      <c r="N217" s="133" t="s">
        <v>42</v>
      </c>
      <c r="P217" s="134">
        <f>O217*H217</f>
        <v>0</v>
      </c>
      <c r="Q217" s="134">
        <v>0</v>
      </c>
      <c r="R217" s="134">
        <f>Q217*H217</f>
        <v>0</v>
      </c>
      <c r="S217" s="134">
        <v>3.0000000000000001E-5</v>
      </c>
      <c r="T217" s="135">
        <f>S217*H217</f>
        <v>2.0024999999999999E-3</v>
      </c>
      <c r="AR217" s="136" t="s">
        <v>266</v>
      </c>
      <c r="AT217" s="136" t="s">
        <v>223</v>
      </c>
      <c r="AU217" s="136" t="s">
        <v>85</v>
      </c>
      <c r="AY217" s="13" t="s">
        <v>222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13" t="s">
        <v>85</v>
      </c>
      <c r="BK217" s="137">
        <f>ROUND(I217*H217,2)</f>
        <v>0</v>
      </c>
      <c r="BL217" s="13" t="s">
        <v>266</v>
      </c>
      <c r="BM217" s="136" t="s">
        <v>530</v>
      </c>
    </row>
    <row r="218" spans="2:65" s="1" customFormat="1" ht="19.5" x14ac:dyDescent="0.2">
      <c r="B218" s="28"/>
      <c r="D218" s="138" t="s">
        <v>229</v>
      </c>
      <c r="F218" s="139" t="s">
        <v>431</v>
      </c>
      <c r="I218" s="140"/>
      <c r="L218" s="28"/>
      <c r="M218" s="141"/>
      <c r="T218" s="52"/>
      <c r="AT218" s="13" t="s">
        <v>229</v>
      </c>
      <c r="AU218" s="13" t="s">
        <v>85</v>
      </c>
    </row>
    <row r="219" spans="2:65" s="1" customFormat="1" x14ac:dyDescent="0.2">
      <c r="B219" s="28"/>
      <c r="D219" s="142" t="s">
        <v>231</v>
      </c>
      <c r="F219" s="143" t="s">
        <v>432</v>
      </c>
      <c r="I219" s="140"/>
      <c r="L219" s="28"/>
      <c r="M219" s="141"/>
      <c r="T219" s="52"/>
      <c r="AT219" s="13" t="s">
        <v>231</v>
      </c>
      <c r="AU219" s="13" t="s">
        <v>85</v>
      </c>
    </row>
    <row r="220" spans="2:65" s="1" customFormat="1" ht="16.5" customHeight="1" x14ac:dyDescent="0.2">
      <c r="B220" s="123"/>
      <c r="C220" s="151" t="s">
        <v>402</v>
      </c>
      <c r="D220" s="151" t="s">
        <v>277</v>
      </c>
      <c r="E220" s="152" t="s">
        <v>434</v>
      </c>
      <c r="F220" s="153" t="s">
        <v>435</v>
      </c>
      <c r="G220" s="154" t="s">
        <v>226</v>
      </c>
      <c r="H220" s="155">
        <v>70.087999999999994</v>
      </c>
      <c r="I220" s="156"/>
      <c r="J220" s="157">
        <f>ROUND(I220*H220,2)</f>
        <v>0</v>
      </c>
      <c r="K220" s="158"/>
      <c r="L220" s="159"/>
      <c r="M220" s="160" t="s">
        <v>1</v>
      </c>
      <c r="N220" s="161" t="s">
        <v>42</v>
      </c>
      <c r="P220" s="134">
        <f>O220*H220</f>
        <v>0</v>
      </c>
      <c r="Q220" s="134">
        <v>8.9999999999999998E-4</v>
      </c>
      <c r="R220" s="134">
        <f>Q220*H220</f>
        <v>6.3079199999999988E-2</v>
      </c>
      <c r="S220" s="134">
        <v>0</v>
      </c>
      <c r="T220" s="135">
        <f>S220*H220</f>
        <v>0</v>
      </c>
      <c r="AR220" s="136" t="s">
        <v>280</v>
      </c>
      <c r="AT220" s="136" t="s">
        <v>277</v>
      </c>
      <c r="AU220" s="136" t="s">
        <v>85</v>
      </c>
      <c r="AY220" s="13" t="s">
        <v>222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3" t="s">
        <v>85</v>
      </c>
      <c r="BK220" s="137">
        <f>ROUND(I220*H220,2)</f>
        <v>0</v>
      </c>
      <c r="BL220" s="13" t="s">
        <v>266</v>
      </c>
      <c r="BM220" s="136" t="s">
        <v>531</v>
      </c>
    </row>
    <row r="221" spans="2:65" s="1" customFormat="1" x14ac:dyDescent="0.2">
      <c r="B221" s="28"/>
      <c r="D221" s="138" t="s">
        <v>229</v>
      </c>
      <c r="F221" s="139" t="s">
        <v>435</v>
      </c>
      <c r="I221" s="140"/>
      <c r="L221" s="28"/>
      <c r="M221" s="141"/>
      <c r="T221" s="52"/>
      <c r="AT221" s="13" t="s">
        <v>229</v>
      </c>
      <c r="AU221" s="13" t="s">
        <v>85</v>
      </c>
    </row>
    <row r="222" spans="2:65" s="11" customFormat="1" x14ac:dyDescent="0.2">
      <c r="B222" s="144"/>
      <c r="D222" s="138" t="s">
        <v>252</v>
      </c>
      <c r="F222" s="145" t="s">
        <v>532</v>
      </c>
      <c r="H222" s="146">
        <v>70.087999999999994</v>
      </c>
      <c r="I222" s="147"/>
      <c r="L222" s="144"/>
      <c r="M222" s="148"/>
      <c r="T222" s="149"/>
      <c r="AT222" s="150" t="s">
        <v>252</v>
      </c>
      <c r="AU222" s="150" t="s">
        <v>85</v>
      </c>
      <c r="AV222" s="11" t="s">
        <v>87</v>
      </c>
      <c r="AW222" s="11" t="s">
        <v>3</v>
      </c>
      <c r="AX222" s="11" t="s">
        <v>85</v>
      </c>
      <c r="AY222" s="150" t="s">
        <v>222</v>
      </c>
    </row>
    <row r="223" spans="2:65" s="1" customFormat="1" ht="24.2" customHeight="1" x14ac:dyDescent="0.2">
      <c r="B223" s="123"/>
      <c r="C223" s="124" t="s">
        <v>408</v>
      </c>
      <c r="D223" s="124" t="s">
        <v>223</v>
      </c>
      <c r="E223" s="125" t="s">
        <v>439</v>
      </c>
      <c r="F223" s="126" t="s">
        <v>440</v>
      </c>
      <c r="G223" s="127" t="s">
        <v>226</v>
      </c>
      <c r="H223" s="128">
        <v>152.74</v>
      </c>
      <c r="I223" s="129"/>
      <c r="J223" s="130">
        <f>ROUND(I223*H223,2)</f>
        <v>0</v>
      </c>
      <c r="K223" s="131"/>
      <c r="L223" s="28"/>
      <c r="M223" s="132" t="s">
        <v>1</v>
      </c>
      <c r="N223" s="133" t="s">
        <v>42</v>
      </c>
      <c r="P223" s="134">
        <f>O223*H223</f>
        <v>0</v>
      </c>
      <c r="Q223" s="134">
        <v>2.0000000000000001E-4</v>
      </c>
      <c r="R223" s="134">
        <f>Q223*H223</f>
        <v>3.0548000000000002E-2</v>
      </c>
      <c r="S223" s="134">
        <v>0</v>
      </c>
      <c r="T223" s="135">
        <f>S223*H223</f>
        <v>0</v>
      </c>
      <c r="AR223" s="136" t="s">
        <v>266</v>
      </c>
      <c r="AT223" s="136" t="s">
        <v>223</v>
      </c>
      <c r="AU223" s="136" t="s">
        <v>85</v>
      </c>
      <c r="AY223" s="13" t="s">
        <v>222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3" t="s">
        <v>85</v>
      </c>
      <c r="BK223" s="137">
        <f>ROUND(I223*H223,2)</f>
        <v>0</v>
      </c>
      <c r="BL223" s="13" t="s">
        <v>266</v>
      </c>
      <c r="BM223" s="136" t="s">
        <v>533</v>
      </c>
    </row>
    <row r="224" spans="2:65" s="1" customFormat="1" ht="19.5" x14ac:dyDescent="0.2">
      <c r="B224" s="28"/>
      <c r="D224" s="138" t="s">
        <v>229</v>
      </c>
      <c r="F224" s="139" t="s">
        <v>442</v>
      </c>
      <c r="I224" s="140"/>
      <c r="L224" s="28"/>
      <c r="M224" s="141"/>
      <c r="T224" s="52"/>
      <c r="AT224" s="13" t="s">
        <v>229</v>
      </c>
      <c r="AU224" s="13" t="s">
        <v>85</v>
      </c>
    </row>
    <row r="225" spans="2:65" s="1" customFormat="1" x14ac:dyDescent="0.2">
      <c r="B225" s="28"/>
      <c r="D225" s="142" t="s">
        <v>231</v>
      </c>
      <c r="F225" s="143" t="s">
        <v>534</v>
      </c>
      <c r="I225" s="140"/>
      <c r="L225" s="28"/>
      <c r="M225" s="141"/>
      <c r="T225" s="52"/>
      <c r="AT225" s="13" t="s">
        <v>231</v>
      </c>
      <c r="AU225" s="13" t="s">
        <v>85</v>
      </c>
    </row>
    <row r="226" spans="2:65" s="1" customFormat="1" ht="33" customHeight="1" x14ac:dyDescent="0.2">
      <c r="B226" s="123"/>
      <c r="C226" s="124" t="s">
        <v>280</v>
      </c>
      <c r="D226" s="124" t="s">
        <v>223</v>
      </c>
      <c r="E226" s="125" t="s">
        <v>445</v>
      </c>
      <c r="F226" s="126" t="s">
        <v>446</v>
      </c>
      <c r="G226" s="127" t="s">
        <v>226</v>
      </c>
      <c r="H226" s="128">
        <v>152.74</v>
      </c>
      <c r="I226" s="129"/>
      <c r="J226" s="130">
        <f>ROUND(I226*H226,2)</f>
        <v>0</v>
      </c>
      <c r="K226" s="131"/>
      <c r="L226" s="28"/>
      <c r="M226" s="132" t="s">
        <v>1</v>
      </c>
      <c r="N226" s="133" t="s">
        <v>42</v>
      </c>
      <c r="P226" s="134">
        <f>O226*H226</f>
        <v>0</v>
      </c>
      <c r="Q226" s="134">
        <v>2.5999999999999998E-4</v>
      </c>
      <c r="R226" s="134">
        <f>Q226*H226</f>
        <v>3.9712400000000002E-2</v>
      </c>
      <c r="S226" s="134">
        <v>0</v>
      </c>
      <c r="T226" s="135">
        <f>S226*H226</f>
        <v>0</v>
      </c>
      <c r="AR226" s="136" t="s">
        <v>266</v>
      </c>
      <c r="AT226" s="136" t="s">
        <v>223</v>
      </c>
      <c r="AU226" s="136" t="s">
        <v>85</v>
      </c>
      <c r="AY226" s="13" t="s">
        <v>222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13" t="s">
        <v>85</v>
      </c>
      <c r="BK226" s="137">
        <f>ROUND(I226*H226,2)</f>
        <v>0</v>
      </c>
      <c r="BL226" s="13" t="s">
        <v>266</v>
      </c>
      <c r="BM226" s="136" t="s">
        <v>535</v>
      </c>
    </row>
    <row r="227" spans="2:65" s="1" customFormat="1" ht="29.25" x14ac:dyDescent="0.2">
      <c r="B227" s="28"/>
      <c r="D227" s="138" t="s">
        <v>229</v>
      </c>
      <c r="F227" s="139" t="s">
        <v>448</v>
      </c>
      <c r="I227" s="140"/>
      <c r="L227" s="28"/>
      <c r="M227" s="141"/>
      <c r="T227" s="52"/>
      <c r="AT227" s="13" t="s">
        <v>229</v>
      </c>
      <c r="AU227" s="13" t="s">
        <v>85</v>
      </c>
    </row>
    <row r="228" spans="2:65" s="1" customFormat="1" x14ac:dyDescent="0.2">
      <c r="B228" s="28"/>
      <c r="D228" s="142" t="s">
        <v>231</v>
      </c>
      <c r="F228" s="143" t="s">
        <v>536</v>
      </c>
      <c r="I228" s="140"/>
      <c r="L228" s="28"/>
      <c r="M228" s="141"/>
      <c r="T228" s="52"/>
      <c r="AT228" s="13" t="s">
        <v>231</v>
      </c>
      <c r="AU228" s="13" t="s">
        <v>85</v>
      </c>
    </row>
    <row r="229" spans="2:65" s="10" customFormat="1" ht="25.9" customHeight="1" x14ac:dyDescent="0.2">
      <c r="B229" s="113"/>
      <c r="D229" s="114" t="s">
        <v>76</v>
      </c>
      <c r="E229" s="115" t="s">
        <v>537</v>
      </c>
      <c r="F229" s="115" t="s">
        <v>538</v>
      </c>
      <c r="I229" s="116"/>
      <c r="J229" s="117">
        <f>BK229</f>
        <v>0</v>
      </c>
      <c r="L229" s="113"/>
      <c r="M229" s="118"/>
      <c r="P229" s="119">
        <f>SUM(P230:P231)</f>
        <v>0</v>
      </c>
      <c r="R229" s="119">
        <f>SUM(R230:R231)</f>
        <v>0</v>
      </c>
      <c r="T229" s="120">
        <f>SUM(T230:T231)</f>
        <v>0</v>
      </c>
      <c r="AR229" s="114" t="s">
        <v>87</v>
      </c>
      <c r="AT229" s="121" t="s">
        <v>76</v>
      </c>
      <c r="AU229" s="121" t="s">
        <v>77</v>
      </c>
      <c r="AY229" s="114" t="s">
        <v>222</v>
      </c>
      <c r="BK229" s="122">
        <f>SUM(BK230:BK231)</f>
        <v>0</v>
      </c>
    </row>
    <row r="230" spans="2:65" s="1" customFormat="1" ht="24.2" customHeight="1" x14ac:dyDescent="0.2">
      <c r="B230" s="123"/>
      <c r="C230" s="124" t="s">
        <v>421</v>
      </c>
      <c r="D230" s="124" t="s">
        <v>223</v>
      </c>
      <c r="E230" s="125" t="s">
        <v>539</v>
      </c>
      <c r="F230" s="126" t="s">
        <v>540</v>
      </c>
      <c r="G230" s="127" t="s">
        <v>541</v>
      </c>
      <c r="H230" s="128">
        <v>1</v>
      </c>
      <c r="I230" s="129"/>
      <c r="J230" s="130">
        <f>ROUND(I230*H230,2)</f>
        <v>0</v>
      </c>
      <c r="K230" s="131"/>
      <c r="L230" s="28"/>
      <c r="M230" s="132" t="s">
        <v>1</v>
      </c>
      <c r="N230" s="133" t="s">
        <v>42</v>
      </c>
      <c r="P230" s="134">
        <f>O230*H230</f>
        <v>0</v>
      </c>
      <c r="Q230" s="134">
        <v>0</v>
      </c>
      <c r="R230" s="134">
        <f>Q230*H230</f>
        <v>0</v>
      </c>
      <c r="S230" s="134">
        <v>0</v>
      </c>
      <c r="T230" s="135">
        <f>S230*H230</f>
        <v>0</v>
      </c>
      <c r="AR230" s="136" t="s">
        <v>266</v>
      </c>
      <c r="AT230" s="136" t="s">
        <v>223</v>
      </c>
      <c r="AU230" s="136" t="s">
        <v>85</v>
      </c>
      <c r="AY230" s="13" t="s">
        <v>222</v>
      </c>
      <c r="BE230" s="137">
        <f>IF(N230="základní",J230,0)</f>
        <v>0</v>
      </c>
      <c r="BF230" s="137">
        <f>IF(N230="snížená",J230,0)</f>
        <v>0</v>
      </c>
      <c r="BG230" s="137">
        <f>IF(N230="zákl. přenesená",J230,0)</f>
        <v>0</v>
      </c>
      <c r="BH230" s="137">
        <f>IF(N230="sníž. přenesená",J230,0)</f>
        <v>0</v>
      </c>
      <c r="BI230" s="137">
        <f>IF(N230="nulová",J230,0)</f>
        <v>0</v>
      </c>
      <c r="BJ230" s="13" t="s">
        <v>85</v>
      </c>
      <c r="BK230" s="137">
        <f>ROUND(I230*H230,2)</f>
        <v>0</v>
      </c>
      <c r="BL230" s="13" t="s">
        <v>266</v>
      </c>
      <c r="BM230" s="136" t="s">
        <v>542</v>
      </c>
    </row>
    <row r="231" spans="2:65" s="1" customFormat="1" x14ac:dyDescent="0.2">
      <c r="B231" s="28"/>
      <c r="D231" s="138" t="s">
        <v>229</v>
      </c>
      <c r="F231" s="139" t="s">
        <v>540</v>
      </c>
      <c r="I231" s="140"/>
      <c r="L231" s="28"/>
      <c r="M231" s="141"/>
      <c r="T231" s="52"/>
      <c r="AT231" s="13" t="s">
        <v>229</v>
      </c>
      <c r="AU231" s="13" t="s">
        <v>85</v>
      </c>
    </row>
    <row r="232" spans="2:65" s="10" customFormat="1" ht="25.9" customHeight="1" x14ac:dyDescent="0.2">
      <c r="B232" s="113"/>
      <c r="D232" s="114" t="s">
        <v>76</v>
      </c>
      <c r="E232" s="115" t="s">
        <v>543</v>
      </c>
      <c r="F232" s="115" t="s">
        <v>544</v>
      </c>
      <c r="I232" s="116"/>
      <c r="J232" s="117">
        <f>BK232</f>
        <v>0</v>
      </c>
      <c r="L232" s="113"/>
      <c r="M232" s="118"/>
      <c r="P232" s="119">
        <f>SUM(P233:P236)</f>
        <v>0</v>
      </c>
      <c r="R232" s="119">
        <f>SUM(R233:R236)</f>
        <v>0</v>
      </c>
      <c r="T232" s="120">
        <f>SUM(T233:T236)</f>
        <v>0</v>
      </c>
      <c r="AR232" s="114" t="s">
        <v>227</v>
      </c>
      <c r="AT232" s="121" t="s">
        <v>76</v>
      </c>
      <c r="AU232" s="121" t="s">
        <v>77</v>
      </c>
      <c r="AY232" s="114" t="s">
        <v>222</v>
      </c>
      <c r="BK232" s="122">
        <f>SUM(BK233:BK236)</f>
        <v>0</v>
      </c>
    </row>
    <row r="233" spans="2:65" s="1" customFormat="1" ht="24.2" customHeight="1" x14ac:dyDescent="0.2">
      <c r="B233" s="123"/>
      <c r="C233" s="124" t="s">
        <v>427</v>
      </c>
      <c r="D233" s="124" t="s">
        <v>223</v>
      </c>
      <c r="E233" s="125" t="s">
        <v>545</v>
      </c>
      <c r="F233" s="126" t="s">
        <v>546</v>
      </c>
      <c r="G233" s="127" t="s">
        <v>541</v>
      </c>
      <c r="H233" s="128">
        <v>1</v>
      </c>
      <c r="I233" s="129"/>
      <c r="J233" s="130">
        <f>ROUND(I233*H233,2)</f>
        <v>0</v>
      </c>
      <c r="K233" s="131"/>
      <c r="L233" s="28"/>
      <c r="M233" s="132" t="s">
        <v>1</v>
      </c>
      <c r="N233" s="133" t="s">
        <v>42</v>
      </c>
      <c r="P233" s="134">
        <f>O233*H233</f>
        <v>0</v>
      </c>
      <c r="Q233" s="134">
        <v>0</v>
      </c>
      <c r="R233" s="134">
        <f>Q233*H233</f>
        <v>0</v>
      </c>
      <c r="S233" s="134">
        <v>0</v>
      </c>
      <c r="T233" s="135">
        <f>S233*H233</f>
        <v>0</v>
      </c>
      <c r="AR233" s="136" t="s">
        <v>227</v>
      </c>
      <c r="AT233" s="136" t="s">
        <v>223</v>
      </c>
      <c r="AU233" s="136" t="s">
        <v>85</v>
      </c>
      <c r="AY233" s="13" t="s">
        <v>222</v>
      </c>
      <c r="BE233" s="137">
        <f>IF(N233="základní",J233,0)</f>
        <v>0</v>
      </c>
      <c r="BF233" s="137">
        <f>IF(N233="snížená",J233,0)</f>
        <v>0</v>
      </c>
      <c r="BG233" s="137">
        <f>IF(N233="zákl. přenesená",J233,0)</f>
        <v>0</v>
      </c>
      <c r="BH233" s="137">
        <f>IF(N233="sníž. přenesená",J233,0)</f>
        <v>0</v>
      </c>
      <c r="BI233" s="137">
        <f>IF(N233="nulová",J233,0)</f>
        <v>0</v>
      </c>
      <c r="BJ233" s="13" t="s">
        <v>85</v>
      </c>
      <c r="BK233" s="137">
        <f>ROUND(I233*H233,2)</f>
        <v>0</v>
      </c>
      <c r="BL233" s="13" t="s">
        <v>227</v>
      </c>
      <c r="BM233" s="136" t="s">
        <v>547</v>
      </c>
    </row>
    <row r="234" spans="2:65" s="1" customFormat="1" ht="19.5" x14ac:dyDescent="0.2">
      <c r="B234" s="28"/>
      <c r="D234" s="138" t="s">
        <v>229</v>
      </c>
      <c r="F234" s="139" t="s">
        <v>546</v>
      </c>
      <c r="I234" s="140"/>
      <c r="L234" s="28"/>
      <c r="M234" s="141"/>
      <c r="T234" s="52"/>
      <c r="AT234" s="13" t="s">
        <v>229</v>
      </c>
      <c r="AU234" s="13" t="s">
        <v>85</v>
      </c>
    </row>
    <row r="235" spans="2:65" s="1" customFormat="1" ht="16.5" customHeight="1" x14ac:dyDescent="0.2">
      <c r="B235" s="123"/>
      <c r="C235" s="124" t="s">
        <v>433</v>
      </c>
      <c r="D235" s="124" t="s">
        <v>223</v>
      </c>
      <c r="E235" s="125" t="s">
        <v>548</v>
      </c>
      <c r="F235" s="126" t="s">
        <v>549</v>
      </c>
      <c r="G235" s="127" t="s">
        <v>541</v>
      </c>
      <c r="H235" s="128">
        <v>1</v>
      </c>
      <c r="I235" s="129"/>
      <c r="J235" s="130">
        <f>ROUND(I235*H235,2)</f>
        <v>0</v>
      </c>
      <c r="K235" s="131"/>
      <c r="L235" s="28"/>
      <c r="M235" s="132" t="s">
        <v>1</v>
      </c>
      <c r="N235" s="133" t="s">
        <v>42</v>
      </c>
      <c r="P235" s="134">
        <f>O235*H235</f>
        <v>0</v>
      </c>
      <c r="Q235" s="134">
        <v>0</v>
      </c>
      <c r="R235" s="134">
        <f>Q235*H235</f>
        <v>0</v>
      </c>
      <c r="S235" s="134">
        <v>0</v>
      </c>
      <c r="T235" s="135">
        <f>S235*H235</f>
        <v>0</v>
      </c>
      <c r="AR235" s="136" t="s">
        <v>227</v>
      </c>
      <c r="AT235" s="136" t="s">
        <v>223</v>
      </c>
      <c r="AU235" s="136" t="s">
        <v>85</v>
      </c>
      <c r="AY235" s="13" t="s">
        <v>222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13" t="s">
        <v>85</v>
      </c>
      <c r="BK235" s="137">
        <f>ROUND(I235*H235,2)</f>
        <v>0</v>
      </c>
      <c r="BL235" s="13" t="s">
        <v>227</v>
      </c>
      <c r="BM235" s="136" t="s">
        <v>550</v>
      </c>
    </row>
    <row r="236" spans="2:65" s="1" customFormat="1" x14ac:dyDescent="0.2">
      <c r="B236" s="28"/>
      <c r="D236" s="138" t="s">
        <v>229</v>
      </c>
      <c r="F236" s="139" t="s">
        <v>549</v>
      </c>
      <c r="I236" s="140"/>
      <c r="L236" s="28"/>
      <c r="M236" s="163"/>
      <c r="N236" s="164"/>
      <c r="O236" s="164"/>
      <c r="P236" s="164"/>
      <c r="Q236" s="164"/>
      <c r="R236" s="164"/>
      <c r="S236" s="164"/>
      <c r="T236" s="165"/>
      <c r="AT236" s="13" t="s">
        <v>229</v>
      </c>
      <c r="AU236" s="13" t="s">
        <v>85</v>
      </c>
    </row>
    <row r="237" spans="2:65" s="1" customFormat="1" ht="6.95" customHeight="1" x14ac:dyDescent="0.2">
      <c r="B237" s="40"/>
      <c r="C237" s="41"/>
      <c r="D237" s="41"/>
      <c r="E237" s="41"/>
      <c r="F237" s="41"/>
      <c r="G237" s="41"/>
      <c r="H237" s="41"/>
      <c r="I237" s="41"/>
      <c r="J237" s="41"/>
      <c r="K237" s="41"/>
      <c r="L237" s="28"/>
    </row>
  </sheetData>
  <autoFilter ref="C124:K236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9" r:id="rId1" xr:uid="{00000000-0004-0000-0200-000000000000}"/>
    <hyperlink ref="F135" r:id="rId2" xr:uid="{00000000-0004-0000-0200-000001000000}"/>
    <hyperlink ref="F138" r:id="rId3" xr:uid="{00000000-0004-0000-0200-000002000000}"/>
    <hyperlink ref="F141" r:id="rId4" xr:uid="{00000000-0004-0000-0200-000003000000}"/>
    <hyperlink ref="F145" r:id="rId5" xr:uid="{00000000-0004-0000-0200-000004000000}"/>
    <hyperlink ref="F149" r:id="rId6" xr:uid="{00000000-0004-0000-0200-000005000000}"/>
    <hyperlink ref="F155" r:id="rId7" xr:uid="{00000000-0004-0000-0200-000006000000}"/>
    <hyperlink ref="F159" r:id="rId8" xr:uid="{00000000-0004-0000-0200-000007000000}"/>
    <hyperlink ref="F165" r:id="rId9" xr:uid="{00000000-0004-0000-0200-000008000000}"/>
    <hyperlink ref="F169" r:id="rId10" xr:uid="{00000000-0004-0000-0200-000009000000}"/>
    <hyperlink ref="F173" r:id="rId11" xr:uid="{00000000-0004-0000-0200-00000A000000}"/>
    <hyperlink ref="F176" r:id="rId12" xr:uid="{00000000-0004-0000-0200-00000B000000}"/>
    <hyperlink ref="F179" r:id="rId13" xr:uid="{00000000-0004-0000-0200-00000C000000}"/>
    <hyperlink ref="F182" r:id="rId14" xr:uid="{00000000-0004-0000-0200-00000D000000}"/>
    <hyperlink ref="F185" r:id="rId15" xr:uid="{00000000-0004-0000-0200-00000E000000}"/>
    <hyperlink ref="F191" r:id="rId16" xr:uid="{00000000-0004-0000-0200-00000F000000}"/>
    <hyperlink ref="F194" r:id="rId17" xr:uid="{00000000-0004-0000-0200-000010000000}"/>
    <hyperlink ref="F197" r:id="rId18" xr:uid="{00000000-0004-0000-0200-000011000000}"/>
    <hyperlink ref="F203" r:id="rId19" xr:uid="{00000000-0004-0000-0200-000012000000}"/>
    <hyperlink ref="F209" r:id="rId20" xr:uid="{00000000-0004-0000-0200-000013000000}"/>
    <hyperlink ref="F213" r:id="rId21" xr:uid="{00000000-0004-0000-0200-000014000000}"/>
    <hyperlink ref="F216" r:id="rId22" xr:uid="{00000000-0004-0000-0200-000015000000}"/>
    <hyperlink ref="F219" r:id="rId23" xr:uid="{00000000-0004-0000-0200-000016000000}"/>
    <hyperlink ref="F225" r:id="rId24" xr:uid="{00000000-0004-0000-0200-000017000000}"/>
    <hyperlink ref="F228" r:id="rId25" xr:uid="{00000000-0004-0000-02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BM187"/>
  <sheetViews>
    <sheetView showGridLines="0" topLeftCell="A157" workbookViewId="0">
      <selection activeCell="A157" sqref="A157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171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1119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ROUND((SUM(BE122:BE186)),  2)</f>
        <v>0</v>
      </c>
      <c r="I33" s="88">
        <v>0.21</v>
      </c>
      <c r="J33" s="87">
        <f>ROUND(((SUM(BE122:BE186))*I33),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ROUND((SUM(BF122:BF186)),  2)</f>
        <v>0</v>
      </c>
      <c r="I34" s="88">
        <v>0.12</v>
      </c>
      <c r="J34" s="87">
        <f>ROUND(((SUM(BF122:BF186))*I34),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ROUND((SUM(BG122:BG186)),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ROUND((SUM(BH122:BH186)),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ROUND((SUM(BI122:BI186)),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CH 01 - Chodba 1.n.p.(školka)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J127</f>
        <v>0</v>
      </c>
      <c r="L98" s="100"/>
    </row>
    <row r="99" spans="2:12" s="8" customFormat="1" ht="24.95" customHeight="1" x14ac:dyDescent="0.2">
      <c r="B99" s="100"/>
      <c r="D99" s="101" t="s">
        <v>451</v>
      </c>
      <c r="E99" s="102"/>
      <c r="F99" s="102"/>
      <c r="G99" s="102"/>
      <c r="H99" s="102"/>
      <c r="I99" s="102"/>
      <c r="J99" s="103">
        <f>J141</f>
        <v>0</v>
      </c>
      <c r="L99" s="100"/>
    </row>
    <row r="100" spans="2:12" s="8" customFormat="1" ht="24.95" customHeight="1" x14ac:dyDescent="0.2">
      <c r="B100" s="100"/>
      <c r="D100" s="101" t="s">
        <v>452</v>
      </c>
      <c r="E100" s="102"/>
      <c r="F100" s="102"/>
      <c r="G100" s="102"/>
      <c r="H100" s="102"/>
      <c r="I100" s="102"/>
      <c r="J100" s="103">
        <f>J151</f>
        <v>0</v>
      </c>
      <c r="L100" s="100"/>
    </row>
    <row r="101" spans="2:12" s="8" customFormat="1" ht="24.95" customHeight="1" x14ac:dyDescent="0.2">
      <c r="B101" s="100"/>
      <c r="D101" s="101" t="s">
        <v>1120</v>
      </c>
      <c r="E101" s="102"/>
      <c r="F101" s="102"/>
      <c r="G101" s="102"/>
      <c r="H101" s="102"/>
      <c r="I101" s="102"/>
      <c r="J101" s="103">
        <f>J161</f>
        <v>0</v>
      </c>
      <c r="L101" s="100"/>
    </row>
    <row r="102" spans="2:12" s="8" customFormat="1" ht="24.95" customHeight="1" x14ac:dyDescent="0.2">
      <c r="B102" s="100"/>
      <c r="D102" s="101" t="s">
        <v>206</v>
      </c>
      <c r="E102" s="102"/>
      <c r="F102" s="102"/>
      <c r="G102" s="102"/>
      <c r="H102" s="102"/>
      <c r="I102" s="102"/>
      <c r="J102" s="103">
        <f>J168</f>
        <v>0</v>
      </c>
      <c r="L102" s="100"/>
    </row>
    <row r="103" spans="2:12" s="1" customFormat="1" ht="21.75" customHeight="1" x14ac:dyDescent="0.2">
      <c r="B103" s="28"/>
      <c r="L103" s="28"/>
    </row>
    <row r="104" spans="2:12" s="1" customFormat="1" ht="6.95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 x14ac:dyDescent="0.2">
      <c r="B109" s="28"/>
      <c r="C109" s="17" t="s">
        <v>207</v>
      </c>
      <c r="L109" s="28"/>
    </row>
    <row r="110" spans="2:12" s="1" customFormat="1" ht="6.95" customHeight="1" x14ac:dyDescent="0.2">
      <c r="B110" s="28"/>
      <c r="L110" s="28"/>
    </row>
    <row r="111" spans="2:12" s="1" customFormat="1" ht="12" customHeight="1" x14ac:dyDescent="0.2">
      <c r="B111" s="28"/>
      <c r="C111" s="23" t="s">
        <v>16</v>
      </c>
      <c r="L111" s="28"/>
    </row>
    <row r="112" spans="2:12" s="1" customFormat="1" ht="26.25" customHeight="1" x14ac:dyDescent="0.2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 x14ac:dyDescent="0.2">
      <c r="B113" s="28"/>
      <c r="C113" s="23" t="s">
        <v>194</v>
      </c>
      <c r="L113" s="28"/>
    </row>
    <row r="114" spans="2:65" s="1" customFormat="1" ht="16.5" customHeight="1" x14ac:dyDescent="0.2">
      <c r="B114" s="28"/>
      <c r="E114" s="170" t="str">
        <f>E9</f>
        <v>CH 01 - Chodba 1.n.p.(školka)</v>
      </c>
      <c r="F114" s="205"/>
      <c r="G114" s="205"/>
      <c r="H114" s="205"/>
      <c r="L114" s="28"/>
    </row>
    <row r="115" spans="2:65" s="1" customFormat="1" ht="6.95" customHeight="1" x14ac:dyDescent="0.2">
      <c r="B115" s="28"/>
      <c r="L115" s="28"/>
    </row>
    <row r="116" spans="2:65" s="1" customFormat="1" ht="12" customHeight="1" x14ac:dyDescent="0.2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 x14ac:dyDescent="0.2">
      <c r="B117" s="28"/>
      <c r="L117" s="28"/>
    </row>
    <row r="118" spans="2:65" s="1" customFormat="1" ht="15.2" customHeight="1" x14ac:dyDescent="0.2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 x14ac:dyDescent="0.2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 x14ac:dyDescent="0.2">
      <c r="B120" s="28"/>
      <c r="L120" s="28"/>
    </row>
    <row r="121" spans="2:65" s="9" customFormat="1" ht="29.25" customHeight="1" x14ac:dyDescent="0.2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 x14ac:dyDescent="0.25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P123+P127+P141+P151+P161+P168</f>
        <v>0</v>
      </c>
      <c r="Q122" s="49"/>
      <c r="R122" s="110">
        <f>R123+R127+R141+R151+R161+R168</f>
        <v>2.0533399999999995</v>
      </c>
      <c r="S122" s="49"/>
      <c r="T122" s="111">
        <f>T123+T127+T141+T151+T161+T168</f>
        <v>6.0323900000000004</v>
      </c>
      <c r="AT122" s="13" t="s">
        <v>76</v>
      </c>
      <c r="AU122" s="13" t="s">
        <v>200</v>
      </c>
      <c r="BK122" s="112">
        <f>BK123+BK127+BK141+BK151+BK161+BK168</f>
        <v>0</v>
      </c>
    </row>
    <row r="123" spans="2:65" s="10" customFormat="1" ht="25.9" customHeight="1" x14ac:dyDescent="0.2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SUM(P124:P126)</f>
        <v>0</v>
      </c>
      <c r="R123" s="119">
        <f>SUM(R124:R126)</f>
        <v>4.8000000000000004E-3</v>
      </c>
      <c r="T123" s="120">
        <f>SUM(T124:T126)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SUM(BK124:BK126)</f>
        <v>0</v>
      </c>
    </row>
    <row r="124" spans="2:65" s="1" customFormat="1" ht="24.2" customHeight="1" x14ac:dyDescent="0.2">
      <c r="B124" s="123"/>
      <c r="C124" s="124" t="s">
        <v>85</v>
      </c>
      <c r="D124" s="124" t="s">
        <v>223</v>
      </c>
      <c r="E124" s="125" t="s">
        <v>224</v>
      </c>
      <c r="F124" s="126" t="s">
        <v>225</v>
      </c>
      <c r="G124" s="127" t="s">
        <v>226</v>
      </c>
      <c r="H124" s="128">
        <v>120</v>
      </c>
      <c r="I124" s="129"/>
      <c r="J124" s="130">
        <f>ROUND(I124*H124,2)</f>
        <v>0</v>
      </c>
      <c r="K124" s="131"/>
      <c r="L124" s="28"/>
      <c r="M124" s="132" t="s">
        <v>1</v>
      </c>
      <c r="N124" s="133" t="s">
        <v>42</v>
      </c>
      <c r="P124" s="134">
        <f>O124*H124</f>
        <v>0</v>
      </c>
      <c r="Q124" s="134">
        <v>4.0000000000000003E-5</v>
      </c>
      <c r="R124" s="134">
        <f>Q124*H124</f>
        <v>4.8000000000000004E-3</v>
      </c>
      <c r="S124" s="134">
        <v>0</v>
      </c>
      <c r="T124" s="135">
        <f>S124*H124</f>
        <v>0</v>
      </c>
      <c r="AR124" s="136" t="s">
        <v>227</v>
      </c>
      <c r="AT124" s="136" t="s">
        <v>223</v>
      </c>
      <c r="AU124" s="136" t="s">
        <v>85</v>
      </c>
      <c r="AY124" s="13" t="s">
        <v>222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3" t="s">
        <v>85</v>
      </c>
      <c r="BK124" s="137">
        <f>ROUND(I124*H124,2)</f>
        <v>0</v>
      </c>
      <c r="BL124" s="13" t="s">
        <v>227</v>
      </c>
      <c r="BM124" s="136" t="s">
        <v>1121</v>
      </c>
    </row>
    <row r="125" spans="2:65" s="1" customFormat="1" ht="19.5" x14ac:dyDescent="0.2">
      <c r="B125" s="28"/>
      <c r="D125" s="138" t="s">
        <v>229</v>
      </c>
      <c r="F125" s="139" t="s">
        <v>230</v>
      </c>
      <c r="I125" s="140"/>
      <c r="L125" s="28"/>
      <c r="M125" s="141"/>
      <c r="T125" s="52"/>
      <c r="AT125" s="13" t="s">
        <v>229</v>
      </c>
      <c r="AU125" s="13" t="s">
        <v>85</v>
      </c>
    </row>
    <row r="126" spans="2:65" s="1" customFormat="1" x14ac:dyDescent="0.2">
      <c r="B126" s="28"/>
      <c r="D126" s="142" t="s">
        <v>231</v>
      </c>
      <c r="F126" s="143" t="s">
        <v>232</v>
      </c>
      <c r="I126" s="140"/>
      <c r="L126" s="28"/>
      <c r="M126" s="141"/>
      <c r="T126" s="52"/>
      <c r="AT126" s="13" t="s">
        <v>231</v>
      </c>
      <c r="AU126" s="13" t="s">
        <v>85</v>
      </c>
    </row>
    <row r="127" spans="2:65" s="10" customFormat="1" ht="25.9" customHeight="1" x14ac:dyDescent="0.2">
      <c r="B127" s="113"/>
      <c r="D127" s="114" t="s">
        <v>76</v>
      </c>
      <c r="E127" s="115" t="s">
        <v>233</v>
      </c>
      <c r="F127" s="115" t="s">
        <v>234</v>
      </c>
      <c r="I127" s="116"/>
      <c r="J127" s="117">
        <f>BK127</f>
        <v>0</v>
      </c>
      <c r="L127" s="113"/>
      <c r="M127" s="118"/>
      <c r="P127" s="119">
        <f>SUM(P128:P140)</f>
        <v>0</v>
      </c>
      <c r="R127" s="119">
        <f>SUM(R128:R140)</f>
        <v>0</v>
      </c>
      <c r="T127" s="120">
        <f>SUM(T128:T140)</f>
        <v>0</v>
      </c>
      <c r="AR127" s="114" t="s">
        <v>85</v>
      </c>
      <c r="AT127" s="121" t="s">
        <v>76</v>
      </c>
      <c r="AU127" s="121" t="s">
        <v>77</v>
      </c>
      <c r="AY127" s="114" t="s">
        <v>222</v>
      </c>
      <c r="BK127" s="122">
        <f>SUM(BK128:BK140)</f>
        <v>0</v>
      </c>
    </row>
    <row r="128" spans="2:65" s="1" customFormat="1" ht="24.2" customHeight="1" x14ac:dyDescent="0.2">
      <c r="B128" s="123"/>
      <c r="C128" s="124" t="s">
        <v>87</v>
      </c>
      <c r="D128" s="124" t="s">
        <v>223</v>
      </c>
      <c r="E128" s="125" t="s">
        <v>235</v>
      </c>
      <c r="F128" s="126" t="s">
        <v>236</v>
      </c>
      <c r="G128" s="127" t="s">
        <v>237</v>
      </c>
      <c r="H128" s="128">
        <v>6.032</v>
      </c>
      <c r="I128" s="129"/>
      <c r="J128" s="130">
        <f>ROUND(I128*H128,2)</f>
        <v>0</v>
      </c>
      <c r="K128" s="131"/>
      <c r="L128" s="28"/>
      <c r="M128" s="132" t="s">
        <v>1</v>
      </c>
      <c r="N128" s="133" t="s">
        <v>42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227</v>
      </c>
      <c r="AT128" s="136" t="s">
        <v>223</v>
      </c>
      <c r="AU128" s="136" t="s">
        <v>85</v>
      </c>
      <c r="AY128" s="13" t="s">
        <v>222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85</v>
      </c>
      <c r="BK128" s="137">
        <f>ROUND(I128*H128,2)</f>
        <v>0</v>
      </c>
      <c r="BL128" s="13" t="s">
        <v>227</v>
      </c>
      <c r="BM128" s="136" t="s">
        <v>1122</v>
      </c>
    </row>
    <row r="129" spans="2:65" s="1" customFormat="1" ht="19.5" x14ac:dyDescent="0.2">
      <c r="B129" s="28"/>
      <c r="D129" s="138" t="s">
        <v>229</v>
      </c>
      <c r="F129" s="139" t="s">
        <v>239</v>
      </c>
      <c r="I129" s="140"/>
      <c r="L129" s="28"/>
      <c r="M129" s="141"/>
      <c r="T129" s="52"/>
      <c r="AT129" s="13" t="s">
        <v>229</v>
      </c>
      <c r="AU129" s="13" t="s">
        <v>85</v>
      </c>
    </row>
    <row r="130" spans="2:65" s="1" customFormat="1" x14ac:dyDescent="0.2">
      <c r="B130" s="28"/>
      <c r="D130" s="142" t="s">
        <v>231</v>
      </c>
      <c r="F130" s="143" t="s">
        <v>460</v>
      </c>
      <c r="I130" s="140"/>
      <c r="L130" s="28"/>
      <c r="M130" s="141"/>
      <c r="T130" s="52"/>
      <c r="AT130" s="13" t="s">
        <v>231</v>
      </c>
      <c r="AU130" s="13" t="s">
        <v>85</v>
      </c>
    </row>
    <row r="131" spans="2:65" s="1" customFormat="1" ht="24.2" customHeight="1" x14ac:dyDescent="0.2">
      <c r="B131" s="123"/>
      <c r="C131" s="124" t="s">
        <v>241</v>
      </c>
      <c r="D131" s="124" t="s">
        <v>223</v>
      </c>
      <c r="E131" s="125" t="s">
        <v>242</v>
      </c>
      <c r="F131" s="126" t="s">
        <v>243</v>
      </c>
      <c r="G131" s="127" t="s">
        <v>237</v>
      </c>
      <c r="H131" s="128">
        <v>6.032</v>
      </c>
      <c r="I131" s="129"/>
      <c r="J131" s="130">
        <f>ROUND(I131*H131,2)</f>
        <v>0</v>
      </c>
      <c r="K131" s="131"/>
      <c r="L131" s="28"/>
      <c r="M131" s="132" t="s">
        <v>1</v>
      </c>
      <c r="N131" s="133" t="s">
        <v>42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227</v>
      </c>
      <c r="AT131" s="136" t="s">
        <v>223</v>
      </c>
      <c r="AU131" s="136" t="s">
        <v>85</v>
      </c>
      <c r="AY131" s="13" t="s">
        <v>222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85</v>
      </c>
      <c r="BK131" s="137">
        <f>ROUND(I131*H131,2)</f>
        <v>0</v>
      </c>
      <c r="BL131" s="13" t="s">
        <v>227</v>
      </c>
      <c r="BM131" s="136" t="s">
        <v>1123</v>
      </c>
    </row>
    <row r="132" spans="2:65" s="1" customFormat="1" ht="19.5" x14ac:dyDescent="0.2">
      <c r="B132" s="28"/>
      <c r="D132" s="138" t="s">
        <v>229</v>
      </c>
      <c r="F132" s="139" t="s">
        <v>245</v>
      </c>
      <c r="I132" s="140"/>
      <c r="L132" s="28"/>
      <c r="M132" s="141"/>
      <c r="T132" s="52"/>
      <c r="AT132" s="13" t="s">
        <v>229</v>
      </c>
      <c r="AU132" s="13" t="s">
        <v>85</v>
      </c>
    </row>
    <row r="133" spans="2:65" s="1" customFormat="1" x14ac:dyDescent="0.2">
      <c r="B133" s="28"/>
      <c r="D133" s="142" t="s">
        <v>231</v>
      </c>
      <c r="F133" s="143" t="s">
        <v>462</v>
      </c>
      <c r="I133" s="140"/>
      <c r="L133" s="28"/>
      <c r="M133" s="141"/>
      <c r="T133" s="52"/>
      <c r="AT133" s="13" t="s">
        <v>231</v>
      </c>
      <c r="AU133" s="13" t="s">
        <v>85</v>
      </c>
    </row>
    <row r="134" spans="2:65" s="1" customFormat="1" ht="24.2" customHeight="1" x14ac:dyDescent="0.2">
      <c r="B134" s="123"/>
      <c r="C134" s="124" t="s">
        <v>227</v>
      </c>
      <c r="D134" s="124" t="s">
        <v>223</v>
      </c>
      <c r="E134" s="125" t="s">
        <v>247</v>
      </c>
      <c r="F134" s="126" t="s">
        <v>248</v>
      </c>
      <c r="G134" s="127" t="s">
        <v>237</v>
      </c>
      <c r="H134" s="128">
        <v>84.447999999999993</v>
      </c>
      <c r="I134" s="129"/>
      <c r="J134" s="130">
        <f>ROUND(I134*H134,2)</f>
        <v>0</v>
      </c>
      <c r="K134" s="131"/>
      <c r="L134" s="28"/>
      <c r="M134" s="132" t="s">
        <v>1</v>
      </c>
      <c r="N134" s="133" t="s">
        <v>42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227</v>
      </c>
      <c r="AT134" s="136" t="s">
        <v>223</v>
      </c>
      <c r="AU134" s="136" t="s">
        <v>85</v>
      </c>
      <c r="AY134" s="13" t="s">
        <v>222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85</v>
      </c>
      <c r="BK134" s="137">
        <f>ROUND(I134*H134,2)</f>
        <v>0</v>
      </c>
      <c r="BL134" s="13" t="s">
        <v>227</v>
      </c>
      <c r="BM134" s="136" t="s">
        <v>1124</v>
      </c>
    </row>
    <row r="135" spans="2:65" s="1" customFormat="1" ht="29.25" x14ac:dyDescent="0.2">
      <c r="B135" s="28"/>
      <c r="D135" s="138" t="s">
        <v>229</v>
      </c>
      <c r="F135" s="139" t="s">
        <v>250</v>
      </c>
      <c r="I135" s="140"/>
      <c r="L135" s="28"/>
      <c r="M135" s="141"/>
      <c r="T135" s="52"/>
      <c r="AT135" s="13" t="s">
        <v>229</v>
      </c>
      <c r="AU135" s="13" t="s">
        <v>85</v>
      </c>
    </row>
    <row r="136" spans="2:65" s="1" customFormat="1" x14ac:dyDescent="0.2">
      <c r="B136" s="28"/>
      <c r="D136" s="142" t="s">
        <v>231</v>
      </c>
      <c r="F136" s="143" t="s">
        <v>464</v>
      </c>
      <c r="I136" s="140"/>
      <c r="L136" s="28"/>
      <c r="M136" s="141"/>
      <c r="T136" s="52"/>
      <c r="AT136" s="13" t="s">
        <v>231</v>
      </c>
      <c r="AU136" s="13" t="s">
        <v>85</v>
      </c>
    </row>
    <row r="137" spans="2:65" s="11" customFormat="1" x14ac:dyDescent="0.2">
      <c r="B137" s="144"/>
      <c r="D137" s="138" t="s">
        <v>252</v>
      </c>
      <c r="F137" s="145" t="s">
        <v>1125</v>
      </c>
      <c r="H137" s="146">
        <v>84.447999999999993</v>
      </c>
      <c r="I137" s="147"/>
      <c r="L137" s="144"/>
      <c r="M137" s="148"/>
      <c r="T137" s="149"/>
      <c r="AT137" s="150" t="s">
        <v>252</v>
      </c>
      <c r="AU137" s="150" t="s">
        <v>85</v>
      </c>
      <c r="AV137" s="11" t="s">
        <v>87</v>
      </c>
      <c r="AW137" s="11" t="s">
        <v>3</v>
      </c>
      <c r="AX137" s="11" t="s">
        <v>85</v>
      </c>
      <c r="AY137" s="150" t="s">
        <v>222</v>
      </c>
    </row>
    <row r="138" spans="2:65" s="1" customFormat="1" ht="37.9" customHeight="1" x14ac:dyDescent="0.2">
      <c r="B138" s="123"/>
      <c r="C138" s="124" t="s">
        <v>254</v>
      </c>
      <c r="D138" s="124" t="s">
        <v>223</v>
      </c>
      <c r="E138" s="125" t="s">
        <v>255</v>
      </c>
      <c r="F138" s="126" t="s">
        <v>256</v>
      </c>
      <c r="G138" s="127" t="s">
        <v>237</v>
      </c>
      <c r="H138" s="128">
        <v>6.032</v>
      </c>
      <c r="I138" s="129"/>
      <c r="J138" s="130">
        <f>ROUND(I138*H138,2)</f>
        <v>0</v>
      </c>
      <c r="K138" s="131"/>
      <c r="L138" s="28"/>
      <c r="M138" s="132" t="s">
        <v>1</v>
      </c>
      <c r="N138" s="133" t="s">
        <v>42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227</v>
      </c>
      <c r="AT138" s="136" t="s">
        <v>223</v>
      </c>
      <c r="AU138" s="136" t="s">
        <v>85</v>
      </c>
      <c r="AY138" s="13" t="s">
        <v>222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85</v>
      </c>
      <c r="BK138" s="137">
        <f>ROUND(I138*H138,2)</f>
        <v>0</v>
      </c>
      <c r="BL138" s="13" t="s">
        <v>227</v>
      </c>
      <c r="BM138" s="136" t="s">
        <v>1126</v>
      </c>
    </row>
    <row r="139" spans="2:65" s="1" customFormat="1" ht="29.25" x14ac:dyDescent="0.2">
      <c r="B139" s="28"/>
      <c r="D139" s="138" t="s">
        <v>229</v>
      </c>
      <c r="F139" s="139" t="s">
        <v>258</v>
      </c>
      <c r="I139" s="140"/>
      <c r="L139" s="28"/>
      <c r="M139" s="141"/>
      <c r="T139" s="52"/>
      <c r="AT139" s="13" t="s">
        <v>229</v>
      </c>
      <c r="AU139" s="13" t="s">
        <v>85</v>
      </c>
    </row>
    <row r="140" spans="2:65" s="1" customFormat="1" x14ac:dyDescent="0.2">
      <c r="B140" s="28"/>
      <c r="D140" s="142" t="s">
        <v>231</v>
      </c>
      <c r="F140" s="143" t="s">
        <v>467</v>
      </c>
      <c r="I140" s="140"/>
      <c r="L140" s="28"/>
      <c r="M140" s="141"/>
      <c r="T140" s="52"/>
      <c r="AT140" s="13" t="s">
        <v>231</v>
      </c>
      <c r="AU140" s="13" t="s">
        <v>85</v>
      </c>
    </row>
    <row r="141" spans="2:65" s="10" customFormat="1" ht="25.9" customHeight="1" x14ac:dyDescent="0.2">
      <c r="B141" s="113"/>
      <c r="D141" s="114" t="s">
        <v>76</v>
      </c>
      <c r="E141" s="115" t="s">
        <v>468</v>
      </c>
      <c r="F141" s="115" t="s">
        <v>469</v>
      </c>
      <c r="I141" s="116"/>
      <c r="J141" s="117">
        <f>BK141</f>
        <v>0</v>
      </c>
      <c r="L141" s="113"/>
      <c r="M141" s="118"/>
      <c r="P141" s="119">
        <f>SUM(P142:P150)</f>
        <v>0</v>
      </c>
      <c r="R141" s="119">
        <f>SUM(R142:R150)</f>
        <v>0.15119999999999997</v>
      </c>
      <c r="T141" s="120">
        <f>SUM(T142:T150)</f>
        <v>0</v>
      </c>
      <c r="AR141" s="114" t="s">
        <v>87</v>
      </c>
      <c r="AT141" s="121" t="s">
        <v>76</v>
      </c>
      <c r="AU141" s="121" t="s">
        <v>77</v>
      </c>
      <c r="AY141" s="114" t="s">
        <v>222</v>
      </c>
      <c r="BK141" s="122">
        <f>SUM(BK142:BK150)</f>
        <v>0</v>
      </c>
    </row>
    <row r="142" spans="2:65" s="1" customFormat="1" ht="24.2" customHeight="1" x14ac:dyDescent="0.2">
      <c r="B142" s="123"/>
      <c r="C142" s="124" t="s">
        <v>262</v>
      </c>
      <c r="D142" s="124" t="s">
        <v>223</v>
      </c>
      <c r="E142" s="125" t="s">
        <v>470</v>
      </c>
      <c r="F142" s="126" t="s">
        <v>471</v>
      </c>
      <c r="G142" s="127" t="s">
        <v>226</v>
      </c>
      <c r="H142" s="128">
        <v>120</v>
      </c>
      <c r="I142" s="129"/>
      <c r="J142" s="130">
        <f>ROUND(I142*H142,2)</f>
        <v>0</v>
      </c>
      <c r="K142" s="131"/>
      <c r="L142" s="28"/>
      <c r="M142" s="132" t="s">
        <v>1</v>
      </c>
      <c r="N142" s="133" t="s">
        <v>42</v>
      </c>
      <c r="P142" s="134">
        <f>O142*H142</f>
        <v>0</v>
      </c>
      <c r="Q142" s="134">
        <v>0</v>
      </c>
      <c r="R142" s="134">
        <f>Q142*H142</f>
        <v>0</v>
      </c>
      <c r="S142" s="134">
        <v>0</v>
      </c>
      <c r="T142" s="135">
        <f>S142*H142</f>
        <v>0</v>
      </c>
      <c r="AR142" s="136" t="s">
        <v>266</v>
      </c>
      <c r="AT142" s="136" t="s">
        <v>223</v>
      </c>
      <c r="AU142" s="136" t="s">
        <v>85</v>
      </c>
      <c r="AY142" s="13" t="s">
        <v>222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3" t="s">
        <v>85</v>
      </c>
      <c r="BK142" s="137">
        <f>ROUND(I142*H142,2)</f>
        <v>0</v>
      </c>
      <c r="BL142" s="13" t="s">
        <v>266</v>
      </c>
      <c r="BM142" s="136" t="s">
        <v>1127</v>
      </c>
    </row>
    <row r="143" spans="2:65" s="1" customFormat="1" ht="29.25" x14ac:dyDescent="0.2">
      <c r="B143" s="28"/>
      <c r="D143" s="138" t="s">
        <v>229</v>
      </c>
      <c r="F143" s="139" t="s">
        <v>473</v>
      </c>
      <c r="I143" s="140"/>
      <c r="L143" s="28"/>
      <c r="M143" s="141"/>
      <c r="T143" s="52"/>
      <c r="AT143" s="13" t="s">
        <v>229</v>
      </c>
      <c r="AU143" s="13" t="s">
        <v>85</v>
      </c>
    </row>
    <row r="144" spans="2:65" s="1" customFormat="1" x14ac:dyDescent="0.2">
      <c r="B144" s="28"/>
      <c r="D144" s="142" t="s">
        <v>231</v>
      </c>
      <c r="F144" s="143" t="s">
        <v>474</v>
      </c>
      <c r="I144" s="140"/>
      <c r="L144" s="28"/>
      <c r="M144" s="141"/>
      <c r="T144" s="52"/>
      <c r="AT144" s="13" t="s">
        <v>231</v>
      </c>
      <c r="AU144" s="13" t="s">
        <v>85</v>
      </c>
    </row>
    <row r="145" spans="2:65" s="1" customFormat="1" ht="24.2" customHeight="1" x14ac:dyDescent="0.2">
      <c r="B145" s="123"/>
      <c r="C145" s="151" t="s">
        <v>270</v>
      </c>
      <c r="D145" s="151" t="s">
        <v>277</v>
      </c>
      <c r="E145" s="152" t="s">
        <v>475</v>
      </c>
      <c r="F145" s="153" t="s">
        <v>476</v>
      </c>
      <c r="G145" s="154" t="s">
        <v>226</v>
      </c>
      <c r="H145" s="155">
        <v>126</v>
      </c>
      <c r="I145" s="156"/>
      <c r="J145" s="157">
        <f>ROUND(I145*H145,2)</f>
        <v>0</v>
      </c>
      <c r="K145" s="158"/>
      <c r="L145" s="159"/>
      <c r="M145" s="160" t="s">
        <v>1</v>
      </c>
      <c r="N145" s="161" t="s">
        <v>42</v>
      </c>
      <c r="P145" s="134">
        <f>O145*H145</f>
        <v>0</v>
      </c>
      <c r="Q145" s="134">
        <v>1.1999999999999999E-3</v>
      </c>
      <c r="R145" s="134">
        <f>Q145*H145</f>
        <v>0.15119999999999997</v>
      </c>
      <c r="S145" s="134">
        <v>0</v>
      </c>
      <c r="T145" s="135">
        <f>S145*H145</f>
        <v>0</v>
      </c>
      <c r="AR145" s="136" t="s">
        <v>280</v>
      </c>
      <c r="AT145" s="136" t="s">
        <v>277</v>
      </c>
      <c r="AU145" s="136" t="s">
        <v>85</v>
      </c>
      <c r="AY145" s="13" t="s">
        <v>222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3" t="s">
        <v>85</v>
      </c>
      <c r="BK145" s="137">
        <f>ROUND(I145*H145,2)</f>
        <v>0</v>
      </c>
      <c r="BL145" s="13" t="s">
        <v>266</v>
      </c>
      <c r="BM145" s="136" t="s">
        <v>1128</v>
      </c>
    </row>
    <row r="146" spans="2:65" s="1" customFormat="1" x14ac:dyDescent="0.2">
      <c r="B146" s="28"/>
      <c r="D146" s="138" t="s">
        <v>229</v>
      </c>
      <c r="F146" s="139" t="s">
        <v>476</v>
      </c>
      <c r="I146" s="140"/>
      <c r="L146" s="28"/>
      <c r="M146" s="141"/>
      <c r="T146" s="52"/>
      <c r="AT146" s="13" t="s">
        <v>229</v>
      </c>
      <c r="AU146" s="13" t="s">
        <v>85</v>
      </c>
    </row>
    <row r="147" spans="2:65" s="11" customFormat="1" x14ac:dyDescent="0.2">
      <c r="B147" s="144"/>
      <c r="D147" s="138" t="s">
        <v>252</v>
      </c>
      <c r="F147" s="145" t="s">
        <v>1129</v>
      </c>
      <c r="H147" s="146">
        <v>126</v>
      </c>
      <c r="I147" s="147"/>
      <c r="L147" s="144"/>
      <c r="M147" s="148"/>
      <c r="T147" s="149"/>
      <c r="AT147" s="150" t="s">
        <v>252</v>
      </c>
      <c r="AU147" s="150" t="s">
        <v>85</v>
      </c>
      <c r="AV147" s="11" t="s">
        <v>87</v>
      </c>
      <c r="AW147" s="11" t="s">
        <v>3</v>
      </c>
      <c r="AX147" s="11" t="s">
        <v>85</v>
      </c>
      <c r="AY147" s="150" t="s">
        <v>222</v>
      </c>
    </row>
    <row r="148" spans="2:65" s="1" customFormat="1" ht="24.2" customHeight="1" x14ac:dyDescent="0.2">
      <c r="B148" s="123"/>
      <c r="C148" s="124" t="s">
        <v>276</v>
      </c>
      <c r="D148" s="124" t="s">
        <v>223</v>
      </c>
      <c r="E148" s="125" t="s">
        <v>479</v>
      </c>
      <c r="F148" s="126" t="s">
        <v>480</v>
      </c>
      <c r="G148" s="127" t="s">
        <v>313</v>
      </c>
      <c r="H148" s="162"/>
      <c r="I148" s="129"/>
      <c r="J148" s="130">
        <f>ROUND(I148*H148,2)</f>
        <v>0</v>
      </c>
      <c r="K148" s="131"/>
      <c r="L148" s="28"/>
      <c r="M148" s="132" t="s">
        <v>1</v>
      </c>
      <c r="N148" s="133" t="s">
        <v>42</v>
      </c>
      <c r="P148" s="134">
        <f>O148*H148</f>
        <v>0</v>
      </c>
      <c r="Q148" s="134">
        <v>0</v>
      </c>
      <c r="R148" s="134">
        <f>Q148*H148</f>
        <v>0</v>
      </c>
      <c r="S148" s="134">
        <v>0</v>
      </c>
      <c r="T148" s="135">
        <f>S148*H148</f>
        <v>0</v>
      </c>
      <c r="AR148" s="136" t="s">
        <v>266</v>
      </c>
      <c r="AT148" s="136" t="s">
        <v>223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266</v>
      </c>
      <c r="BM148" s="136" t="s">
        <v>1130</v>
      </c>
    </row>
    <row r="149" spans="2:65" s="1" customFormat="1" ht="29.25" x14ac:dyDescent="0.2">
      <c r="B149" s="28"/>
      <c r="D149" s="138" t="s">
        <v>229</v>
      </c>
      <c r="F149" s="139" t="s">
        <v>482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x14ac:dyDescent="0.2">
      <c r="B150" s="28"/>
      <c r="D150" s="142" t="s">
        <v>231</v>
      </c>
      <c r="F150" s="143" t="s">
        <v>483</v>
      </c>
      <c r="I150" s="140"/>
      <c r="L150" s="28"/>
      <c r="M150" s="141"/>
      <c r="T150" s="52"/>
      <c r="AT150" s="13" t="s">
        <v>231</v>
      </c>
      <c r="AU150" s="13" t="s">
        <v>85</v>
      </c>
    </row>
    <row r="151" spans="2:65" s="10" customFormat="1" ht="25.9" customHeight="1" x14ac:dyDescent="0.2">
      <c r="B151" s="113"/>
      <c r="D151" s="114" t="s">
        <v>76</v>
      </c>
      <c r="E151" s="115" t="s">
        <v>484</v>
      </c>
      <c r="F151" s="115" t="s">
        <v>485</v>
      </c>
      <c r="I151" s="116"/>
      <c r="J151" s="117">
        <f>BK151</f>
        <v>0</v>
      </c>
      <c r="L151" s="113"/>
      <c r="M151" s="118"/>
      <c r="P151" s="119">
        <f>SUM(P152:P160)</f>
        <v>0</v>
      </c>
      <c r="R151" s="119">
        <f>SUM(R152:R160)</f>
        <v>1.6247999999999998</v>
      </c>
      <c r="T151" s="120">
        <f>SUM(T152:T160)</f>
        <v>0</v>
      </c>
      <c r="AR151" s="114" t="s">
        <v>87</v>
      </c>
      <c r="AT151" s="121" t="s">
        <v>76</v>
      </c>
      <c r="AU151" s="121" t="s">
        <v>77</v>
      </c>
      <c r="AY151" s="114" t="s">
        <v>222</v>
      </c>
      <c r="BK151" s="122">
        <f>SUM(BK152:BK160)</f>
        <v>0</v>
      </c>
    </row>
    <row r="152" spans="2:65" s="1" customFormat="1" ht="37.9" customHeight="1" x14ac:dyDescent="0.2">
      <c r="B152" s="123"/>
      <c r="C152" s="124" t="s">
        <v>220</v>
      </c>
      <c r="D152" s="124" t="s">
        <v>223</v>
      </c>
      <c r="E152" s="125" t="s">
        <v>486</v>
      </c>
      <c r="F152" s="126" t="s">
        <v>487</v>
      </c>
      <c r="G152" s="127" t="s">
        <v>226</v>
      </c>
      <c r="H152" s="128">
        <v>120</v>
      </c>
      <c r="I152" s="129"/>
      <c r="J152" s="130">
        <f>ROUND(I152*H152,2)</f>
        <v>0</v>
      </c>
      <c r="K152" s="131"/>
      <c r="L152" s="28"/>
      <c r="M152" s="132" t="s">
        <v>1</v>
      </c>
      <c r="N152" s="133" t="s">
        <v>42</v>
      </c>
      <c r="P152" s="134">
        <f>O152*H152</f>
        <v>0</v>
      </c>
      <c r="Q152" s="134">
        <v>3.2499999999999999E-3</v>
      </c>
      <c r="R152" s="134">
        <f>Q152*H152</f>
        <v>0.38999999999999996</v>
      </c>
      <c r="S152" s="134">
        <v>0</v>
      </c>
      <c r="T152" s="135">
        <f>S152*H152</f>
        <v>0</v>
      </c>
      <c r="AR152" s="136" t="s">
        <v>266</v>
      </c>
      <c r="AT152" s="136" t="s">
        <v>223</v>
      </c>
      <c r="AU152" s="136" t="s">
        <v>85</v>
      </c>
      <c r="AY152" s="13" t="s">
        <v>222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3" t="s">
        <v>85</v>
      </c>
      <c r="BK152" s="137">
        <f>ROUND(I152*H152,2)</f>
        <v>0</v>
      </c>
      <c r="BL152" s="13" t="s">
        <v>266</v>
      </c>
      <c r="BM152" s="136" t="s">
        <v>1131</v>
      </c>
    </row>
    <row r="153" spans="2:65" s="1" customFormat="1" ht="29.25" x14ac:dyDescent="0.2">
      <c r="B153" s="28"/>
      <c r="D153" s="138" t="s">
        <v>229</v>
      </c>
      <c r="F153" s="139" t="s">
        <v>489</v>
      </c>
      <c r="I153" s="140"/>
      <c r="L153" s="28"/>
      <c r="M153" s="141"/>
      <c r="T153" s="52"/>
      <c r="AT153" s="13" t="s">
        <v>229</v>
      </c>
      <c r="AU153" s="13" t="s">
        <v>85</v>
      </c>
    </row>
    <row r="154" spans="2:65" s="1" customFormat="1" x14ac:dyDescent="0.2">
      <c r="B154" s="28"/>
      <c r="D154" s="142" t="s">
        <v>231</v>
      </c>
      <c r="F154" s="143" t="s">
        <v>490</v>
      </c>
      <c r="I154" s="140"/>
      <c r="L154" s="28"/>
      <c r="M154" s="141"/>
      <c r="T154" s="52"/>
      <c r="AT154" s="13" t="s">
        <v>231</v>
      </c>
      <c r="AU154" s="13" t="s">
        <v>85</v>
      </c>
    </row>
    <row r="155" spans="2:65" s="1" customFormat="1" ht="24.2" customHeight="1" x14ac:dyDescent="0.2">
      <c r="B155" s="123"/>
      <c r="C155" s="151" t="s">
        <v>287</v>
      </c>
      <c r="D155" s="151" t="s">
        <v>277</v>
      </c>
      <c r="E155" s="152" t="s">
        <v>491</v>
      </c>
      <c r="F155" s="153" t="s">
        <v>492</v>
      </c>
      <c r="G155" s="154" t="s">
        <v>226</v>
      </c>
      <c r="H155" s="155">
        <v>126</v>
      </c>
      <c r="I155" s="156"/>
      <c r="J155" s="157">
        <f>ROUND(I155*H155,2)</f>
        <v>0</v>
      </c>
      <c r="K155" s="158"/>
      <c r="L155" s="159"/>
      <c r="M155" s="160" t="s">
        <v>1</v>
      </c>
      <c r="N155" s="161" t="s">
        <v>42</v>
      </c>
      <c r="P155" s="134">
        <f>O155*H155</f>
        <v>0</v>
      </c>
      <c r="Q155" s="134">
        <v>9.7999999999999997E-3</v>
      </c>
      <c r="R155" s="134">
        <f>Q155*H155</f>
        <v>1.2347999999999999</v>
      </c>
      <c r="S155" s="134">
        <v>0</v>
      </c>
      <c r="T155" s="135">
        <f>S155*H155</f>
        <v>0</v>
      </c>
      <c r="AR155" s="136" t="s">
        <v>280</v>
      </c>
      <c r="AT155" s="136" t="s">
        <v>277</v>
      </c>
      <c r="AU155" s="136" t="s">
        <v>85</v>
      </c>
      <c r="AY155" s="13" t="s">
        <v>222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85</v>
      </c>
      <c r="BK155" s="137">
        <f>ROUND(I155*H155,2)</f>
        <v>0</v>
      </c>
      <c r="BL155" s="13" t="s">
        <v>266</v>
      </c>
      <c r="BM155" s="136" t="s">
        <v>1132</v>
      </c>
    </row>
    <row r="156" spans="2:65" s="1" customFormat="1" ht="19.5" x14ac:dyDescent="0.2">
      <c r="B156" s="28"/>
      <c r="D156" s="138" t="s">
        <v>229</v>
      </c>
      <c r="F156" s="139" t="s">
        <v>492</v>
      </c>
      <c r="I156" s="140"/>
      <c r="L156" s="28"/>
      <c r="M156" s="141"/>
      <c r="T156" s="52"/>
      <c r="AT156" s="13" t="s">
        <v>229</v>
      </c>
      <c r="AU156" s="13" t="s">
        <v>85</v>
      </c>
    </row>
    <row r="157" spans="2:65" s="11" customFormat="1" x14ac:dyDescent="0.2">
      <c r="B157" s="144"/>
      <c r="D157" s="138" t="s">
        <v>252</v>
      </c>
      <c r="F157" s="145" t="s">
        <v>1129</v>
      </c>
      <c r="H157" s="146">
        <v>126</v>
      </c>
      <c r="I157" s="147"/>
      <c r="L157" s="144"/>
      <c r="M157" s="148"/>
      <c r="T157" s="149"/>
      <c r="AT157" s="150" t="s">
        <v>252</v>
      </c>
      <c r="AU157" s="150" t="s">
        <v>85</v>
      </c>
      <c r="AV157" s="11" t="s">
        <v>87</v>
      </c>
      <c r="AW157" s="11" t="s">
        <v>3</v>
      </c>
      <c r="AX157" s="11" t="s">
        <v>85</v>
      </c>
      <c r="AY157" s="150" t="s">
        <v>222</v>
      </c>
    </row>
    <row r="158" spans="2:65" s="1" customFormat="1" ht="24.2" customHeight="1" x14ac:dyDescent="0.2">
      <c r="B158" s="123"/>
      <c r="C158" s="124" t="s">
        <v>291</v>
      </c>
      <c r="D158" s="124" t="s">
        <v>223</v>
      </c>
      <c r="E158" s="125" t="s">
        <v>494</v>
      </c>
      <c r="F158" s="126" t="s">
        <v>495</v>
      </c>
      <c r="G158" s="127" t="s">
        <v>313</v>
      </c>
      <c r="H158" s="162"/>
      <c r="I158" s="129"/>
      <c r="J158" s="130">
        <f>ROUND(I158*H158,2)</f>
        <v>0</v>
      </c>
      <c r="K158" s="131"/>
      <c r="L158" s="28"/>
      <c r="M158" s="132" t="s">
        <v>1</v>
      </c>
      <c r="N158" s="133" t="s">
        <v>42</v>
      </c>
      <c r="P158" s="134">
        <f>O158*H158</f>
        <v>0</v>
      </c>
      <c r="Q158" s="134">
        <v>0</v>
      </c>
      <c r="R158" s="134">
        <f>Q158*H158</f>
        <v>0</v>
      </c>
      <c r="S158" s="134">
        <v>0</v>
      </c>
      <c r="T158" s="135">
        <f>S158*H158</f>
        <v>0</v>
      </c>
      <c r="AR158" s="136" t="s">
        <v>266</v>
      </c>
      <c r="AT158" s="136" t="s">
        <v>223</v>
      </c>
      <c r="AU158" s="136" t="s">
        <v>85</v>
      </c>
      <c r="AY158" s="13" t="s">
        <v>222</v>
      </c>
      <c r="BE158" s="137">
        <f>IF(N158="základní",J158,0)</f>
        <v>0</v>
      </c>
      <c r="BF158" s="137">
        <f>IF(N158="snížená",J158,0)</f>
        <v>0</v>
      </c>
      <c r="BG158" s="137">
        <f>IF(N158="zákl. přenesená",J158,0)</f>
        <v>0</v>
      </c>
      <c r="BH158" s="137">
        <f>IF(N158="sníž. přenesená",J158,0)</f>
        <v>0</v>
      </c>
      <c r="BI158" s="137">
        <f>IF(N158="nulová",J158,0)</f>
        <v>0</v>
      </c>
      <c r="BJ158" s="13" t="s">
        <v>85</v>
      </c>
      <c r="BK158" s="137">
        <f>ROUND(I158*H158,2)</f>
        <v>0</v>
      </c>
      <c r="BL158" s="13" t="s">
        <v>266</v>
      </c>
      <c r="BM158" s="136" t="s">
        <v>1133</v>
      </c>
    </row>
    <row r="159" spans="2:65" s="1" customFormat="1" ht="29.25" x14ac:dyDescent="0.2">
      <c r="B159" s="28"/>
      <c r="D159" s="138" t="s">
        <v>229</v>
      </c>
      <c r="F159" s="139" t="s">
        <v>497</v>
      </c>
      <c r="I159" s="140"/>
      <c r="L159" s="28"/>
      <c r="M159" s="141"/>
      <c r="T159" s="52"/>
      <c r="AT159" s="13" t="s">
        <v>229</v>
      </c>
      <c r="AU159" s="13" t="s">
        <v>85</v>
      </c>
    </row>
    <row r="160" spans="2:65" s="1" customFormat="1" x14ac:dyDescent="0.2">
      <c r="B160" s="28"/>
      <c r="D160" s="142" t="s">
        <v>231</v>
      </c>
      <c r="F160" s="143" t="s">
        <v>498</v>
      </c>
      <c r="I160" s="140"/>
      <c r="L160" s="28"/>
      <c r="M160" s="141"/>
      <c r="T160" s="52"/>
      <c r="AT160" s="13" t="s">
        <v>231</v>
      </c>
      <c r="AU160" s="13" t="s">
        <v>85</v>
      </c>
    </row>
    <row r="161" spans="2:65" s="10" customFormat="1" ht="25.9" customHeight="1" x14ac:dyDescent="0.2">
      <c r="B161" s="113"/>
      <c r="D161" s="114" t="s">
        <v>76</v>
      </c>
      <c r="E161" s="115" t="s">
        <v>1134</v>
      </c>
      <c r="F161" s="115" t="s">
        <v>1135</v>
      </c>
      <c r="I161" s="116"/>
      <c r="J161" s="117">
        <f>BK161</f>
        <v>0</v>
      </c>
      <c r="L161" s="113"/>
      <c r="M161" s="118"/>
      <c r="P161" s="119">
        <f>SUM(P162:P167)</f>
        <v>0</v>
      </c>
      <c r="R161" s="119">
        <f>SUM(R162:R167)</f>
        <v>0</v>
      </c>
      <c r="T161" s="120">
        <f>SUM(T162:T167)</f>
        <v>5.9950000000000001</v>
      </c>
      <c r="AR161" s="114" t="s">
        <v>87</v>
      </c>
      <c r="AT161" s="121" t="s">
        <v>76</v>
      </c>
      <c r="AU161" s="121" t="s">
        <v>77</v>
      </c>
      <c r="AY161" s="114" t="s">
        <v>222</v>
      </c>
      <c r="BK161" s="122">
        <f>SUM(BK162:BK167)</f>
        <v>0</v>
      </c>
    </row>
    <row r="162" spans="2:65" s="1" customFormat="1" ht="16.5" customHeight="1" x14ac:dyDescent="0.2">
      <c r="B162" s="123"/>
      <c r="C162" s="124" t="s">
        <v>8</v>
      </c>
      <c r="D162" s="124" t="s">
        <v>223</v>
      </c>
      <c r="E162" s="125" t="s">
        <v>1136</v>
      </c>
      <c r="F162" s="126" t="s">
        <v>1137</v>
      </c>
      <c r="G162" s="127" t="s">
        <v>226</v>
      </c>
      <c r="H162" s="128">
        <v>109</v>
      </c>
      <c r="I162" s="129"/>
      <c r="J162" s="130">
        <f>ROUND(I162*H162,2)</f>
        <v>0</v>
      </c>
      <c r="K162" s="131"/>
      <c r="L162" s="28"/>
      <c r="M162" s="132" t="s">
        <v>1</v>
      </c>
      <c r="N162" s="133" t="s">
        <v>42</v>
      </c>
      <c r="P162" s="134">
        <f>O162*H162</f>
        <v>0</v>
      </c>
      <c r="Q162" s="134">
        <v>0</v>
      </c>
      <c r="R162" s="134">
        <f>Q162*H162</f>
        <v>0</v>
      </c>
      <c r="S162" s="134">
        <v>5.5E-2</v>
      </c>
      <c r="T162" s="135">
        <f>S162*H162</f>
        <v>5.9950000000000001</v>
      </c>
      <c r="AR162" s="136" t="s">
        <v>266</v>
      </c>
      <c r="AT162" s="136" t="s">
        <v>223</v>
      </c>
      <c r="AU162" s="136" t="s">
        <v>85</v>
      </c>
      <c r="AY162" s="13" t="s">
        <v>222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3" t="s">
        <v>85</v>
      </c>
      <c r="BK162" s="137">
        <f>ROUND(I162*H162,2)</f>
        <v>0</v>
      </c>
      <c r="BL162" s="13" t="s">
        <v>266</v>
      </c>
      <c r="BM162" s="136" t="s">
        <v>1138</v>
      </c>
    </row>
    <row r="163" spans="2:65" s="1" customFormat="1" x14ac:dyDescent="0.2">
      <c r="B163" s="28"/>
      <c r="D163" s="138" t="s">
        <v>229</v>
      </c>
      <c r="F163" s="139" t="s">
        <v>1139</v>
      </c>
      <c r="I163" s="140"/>
      <c r="L163" s="28"/>
      <c r="M163" s="141"/>
      <c r="T163" s="52"/>
      <c r="AT163" s="13" t="s">
        <v>229</v>
      </c>
      <c r="AU163" s="13" t="s">
        <v>85</v>
      </c>
    </row>
    <row r="164" spans="2:65" s="1" customFormat="1" x14ac:dyDescent="0.2">
      <c r="B164" s="28"/>
      <c r="D164" s="142" t="s">
        <v>231</v>
      </c>
      <c r="F164" s="143" t="s">
        <v>1140</v>
      </c>
      <c r="I164" s="140"/>
      <c r="L164" s="28"/>
      <c r="M164" s="141"/>
      <c r="T164" s="52"/>
      <c r="AT164" s="13" t="s">
        <v>231</v>
      </c>
      <c r="AU164" s="13" t="s">
        <v>85</v>
      </c>
    </row>
    <row r="165" spans="2:65" s="1" customFormat="1" ht="24.2" customHeight="1" x14ac:dyDescent="0.2">
      <c r="B165" s="123"/>
      <c r="C165" s="124" t="s">
        <v>300</v>
      </c>
      <c r="D165" s="124" t="s">
        <v>223</v>
      </c>
      <c r="E165" s="125" t="s">
        <v>1141</v>
      </c>
      <c r="F165" s="126" t="s">
        <v>1142</v>
      </c>
      <c r="G165" s="127" t="s">
        <v>313</v>
      </c>
      <c r="H165" s="162"/>
      <c r="I165" s="129"/>
      <c r="J165" s="130">
        <f>ROUND(I165*H165,2)</f>
        <v>0</v>
      </c>
      <c r="K165" s="131"/>
      <c r="L165" s="28"/>
      <c r="M165" s="132" t="s">
        <v>1</v>
      </c>
      <c r="N165" s="133" t="s">
        <v>42</v>
      </c>
      <c r="P165" s="134">
        <f>O165*H165</f>
        <v>0</v>
      </c>
      <c r="Q165" s="134">
        <v>0</v>
      </c>
      <c r="R165" s="134">
        <f>Q165*H165</f>
        <v>0</v>
      </c>
      <c r="S165" s="134">
        <v>0</v>
      </c>
      <c r="T165" s="135">
        <f>S165*H165</f>
        <v>0</v>
      </c>
      <c r="AR165" s="136" t="s">
        <v>266</v>
      </c>
      <c r="AT165" s="136" t="s">
        <v>223</v>
      </c>
      <c r="AU165" s="136" t="s">
        <v>85</v>
      </c>
      <c r="AY165" s="13" t="s">
        <v>222</v>
      </c>
      <c r="BE165" s="137">
        <f>IF(N165="základní",J165,0)</f>
        <v>0</v>
      </c>
      <c r="BF165" s="137">
        <f>IF(N165="snížená",J165,0)</f>
        <v>0</v>
      </c>
      <c r="BG165" s="137">
        <f>IF(N165="zákl. přenesená",J165,0)</f>
        <v>0</v>
      </c>
      <c r="BH165" s="137">
        <f>IF(N165="sníž. přenesená",J165,0)</f>
        <v>0</v>
      </c>
      <c r="BI165" s="137">
        <f>IF(N165="nulová",J165,0)</f>
        <v>0</v>
      </c>
      <c r="BJ165" s="13" t="s">
        <v>85</v>
      </c>
      <c r="BK165" s="137">
        <f>ROUND(I165*H165,2)</f>
        <v>0</v>
      </c>
      <c r="BL165" s="13" t="s">
        <v>266</v>
      </c>
      <c r="BM165" s="136" t="s">
        <v>1143</v>
      </c>
    </row>
    <row r="166" spans="2:65" s="1" customFormat="1" ht="29.25" x14ac:dyDescent="0.2">
      <c r="B166" s="28"/>
      <c r="D166" s="138" t="s">
        <v>229</v>
      </c>
      <c r="F166" s="139" t="s">
        <v>1144</v>
      </c>
      <c r="I166" s="140"/>
      <c r="L166" s="28"/>
      <c r="M166" s="141"/>
      <c r="T166" s="52"/>
      <c r="AT166" s="13" t="s">
        <v>229</v>
      </c>
      <c r="AU166" s="13" t="s">
        <v>85</v>
      </c>
    </row>
    <row r="167" spans="2:65" s="1" customFormat="1" x14ac:dyDescent="0.2">
      <c r="B167" s="28"/>
      <c r="D167" s="142" t="s">
        <v>231</v>
      </c>
      <c r="F167" s="143" t="s">
        <v>1145</v>
      </c>
      <c r="I167" s="140"/>
      <c r="L167" s="28"/>
      <c r="M167" s="141"/>
      <c r="T167" s="52"/>
      <c r="AT167" s="13" t="s">
        <v>231</v>
      </c>
      <c r="AU167" s="13" t="s">
        <v>85</v>
      </c>
    </row>
    <row r="168" spans="2:65" s="10" customFormat="1" ht="25.9" customHeight="1" x14ac:dyDescent="0.2">
      <c r="B168" s="113"/>
      <c r="D168" s="114" t="s">
        <v>76</v>
      </c>
      <c r="E168" s="115" t="s">
        <v>414</v>
      </c>
      <c r="F168" s="115" t="s">
        <v>415</v>
      </c>
      <c r="I168" s="116"/>
      <c r="J168" s="117">
        <f>BK168</f>
        <v>0</v>
      </c>
      <c r="L168" s="113"/>
      <c r="M168" s="118"/>
      <c r="P168" s="119">
        <f>SUM(P169:P186)</f>
        <v>0</v>
      </c>
      <c r="R168" s="119">
        <f>SUM(R169:R186)</f>
        <v>0.27253999999999995</v>
      </c>
      <c r="T168" s="120">
        <f>SUM(T169:T186)</f>
        <v>3.739E-2</v>
      </c>
      <c r="AR168" s="114" t="s">
        <v>87</v>
      </c>
      <c r="AT168" s="121" t="s">
        <v>76</v>
      </c>
      <c r="AU168" s="121" t="s">
        <v>77</v>
      </c>
      <c r="AY168" s="114" t="s">
        <v>222</v>
      </c>
      <c r="BK168" s="122">
        <f>SUM(BK169:BK186)</f>
        <v>0</v>
      </c>
    </row>
    <row r="169" spans="2:65" s="1" customFormat="1" ht="16.5" customHeight="1" x14ac:dyDescent="0.2">
      <c r="B169" s="123"/>
      <c r="C169" s="124" t="s">
        <v>304</v>
      </c>
      <c r="D169" s="124" t="s">
        <v>223</v>
      </c>
      <c r="E169" s="125" t="s">
        <v>416</v>
      </c>
      <c r="F169" s="126" t="s">
        <v>417</v>
      </c>
      <c r="G169" s="127" t="s">
        <v>226</v>
      </c>
      <c r="H169" s="128">
        <v>109</v>
      </c>
      <c r="I169" s="129"/>
      <c r="J169" s="130">
        <f>ROUND(I169*H169,2)</f>
        <v>0</v>
      </c>
      <c r="K169" s="131"/>
      <c r="L169" s="28"/>
      <c r="M169" s="132" t="s">
        <v>1</v>
      </c>
      <c r="N169" s="133" t="s">
        <v>42</v>
      </c>
      <c r="P169" s="134">
        <f>O169*H169</f>
        <v>0</v>
      </c>
      <c r="Q169" s="134">
        <v>1E-3</v>
      </c>
      <c r="R169" s="134">
        <f>Q169*H169</f>
        <v>0.109</v>
      </c>
      <c r="S169" s="134">
        <v>3.1E-4</v>
      </c>
      <c r="T169" s="135">
        <f>S169*H169</f>
        <v>3.3790000000000001E-2</v>
      </c>
      <c r="AR169" s="136" t="s">
        <v>266</v>
      </c>
      <c r="AT169" s="136" t="s">
        <v>223</v>
      </c>
      <c r="AU169" s="136" t="s">
        <v>85</v>
      </c>
      <c r="AY169" s="13" t="s">
        <v>222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3" t="s">
        <v>85</v>
      </c>
      <c r="BK169" s="137">
        <f>ROUND(I169*H169,2)</f>
        <v>0</v>
      </c>
      <c r="BL169" s="13" t="s">
        <v>266</v>
      </c>
      <c r="BM169" s="136" t="s">
        <v>1146</v>
      </c>
    </row>
    <row r="170" spans="2:65" s="1" customFormat="1" x14ac:dyDescent="0.2">
      <c r="B170" s="28"/>
      <c r="D170" s="138" t="s">
        <v>229</v>
      </c>
      <c r="F170" s="139" t="s">
        <v>419</v>
      </c>
      <c r="I170" s="140"/>
      <c r="L170" s="28"/>
      <c r="M170" s="141"/>
      <c r="T170" s="52"/>
      <c r="AT170" s="13" t="s">
        <v>229</v>
      </c>
      <c r="AU170" s="13" t="s">
        <v>85</v>
      </c>
    </row>
    <row r="171" spans="2:65" s="1" customFormat="1" x14ac:dyDescent="0.2">
      <c r="B171" s="28"/>
      <c r="D171" s="142" t="s">
        <v>231</v>
      </c>
      <c r="F171" s="143" t="s">
        <v>527</v>
      </c>
      <c r="I171" s="140"/>
      <c r="L171" s="28"/>
      <c r="M171" s="141"/>
      <c r="T171" s="52"/>
      <c r="AT171" s="13" t="s">
        <v>231</v>
      </c>
      <c r="AU171" s="13" t="s">
        <v>85</v>
      </c>
    </row>
    <row r="172" spans="2:65" s="1" customFormat="1" ht="24.2" customHeight="1" x14ac:dyDescent="0.2">
      <c r="B172" s="123"/>
      <c r="C172" s="124" t="s">
        <v>310</v>
      </c>
      <c r="D172" s="124" t="s">
        <v>223</v>
      </c>
      <c r="E172" s="125" t="s">
        <v>422</v>
      </c>
      <c r="F172" s="126" t="s">
        <v>423</v>
      </c>
      <c r="G172" s="127" t="s">
        <v>226</v>
      </c>
      <c r="H172" s="128">
        <v>109</v>
      </c>
      <c r="I172" s="129"/>
      <c r="J172" s="130">
        <f>ROUND(I172*H172,2)</f>
        <v>0</v>
      </c>
      <c r="K172" s="131"/>
      <c r="L172" s="28"/>
      <c r="M172" s="132" t="s">
        <v>1</v>
      </c>
      <c r="N172" s="133" t="s">
        <v>42</v>
      </c>
      <c r="P172" s="134">
        <f>O172*H172</f>
        <v>0</v>
      </c>
      <c r="Q172" s="134">
        <v>0</v>
      </c>
      <c r="R172" s="134">
        <f>Q172*H172</f>
        <v>0</v>
      </c>
      <c r="S172" s="134">
        <v>0</v>
      </c>
      <c r="T172" s="135">
        <f>S172*H172</f>
        <v>0</v>
      </c>
      <c r="AR172" s="136" t="s">
        <v>266</v>
      </c>
      <c r="AT172" s="136" t="s">
        <v>223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1147</v>
      </c>
    </row>
    <row r="173" spans="2:65" s="1" customFormat="1" ht="19.5" x14ac:dyDescent="0.2">
      <c r="B173" s="28"/>
      <c r="D173" s="138" t="s">
        <v>229</v>
      </c>
      <c r="F173" s="139" t="s">
        <v>425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" customFormat="1" x14ac:dyDescent="0.2">
      <c r="B174" s="28"/>
      <c r="D174" s="142" t="s">
        <v>231</v>
      </c>
      <c r="F174" s="143" t="s">
        <v>529</v>
      </c>
      <c r="I174" s="140"/>
      <c r="L174" s="28"/>
      <c r="M174" s="141"/>
      <c r="T174" s="52"/>
      <c r="AT174" s="13" t="s">
        <v>231</v>
      </c>
      <c r="AU174" s="13" t="s">
        <v>85</v>
      </c>
    </row>
    <row r="175" spans="2:65" s="1" customFormat="1" ht="16.5" customHeight="1" x14ac:dyDescent="0.2">
      <c r="B175" s="123"/>
      <c r="C175" s="124" t="s">
        <v>266</v>
      </c>
      <c r="D175" s="124" t="s">
        <v>223</v>
      </c>
      <c r="E175" s="125" t="s">
        <v>428</v>
      </c>
      <c r="F175" s="126" t="s">
        <v>429</v>
      </c>
      <c r="G175" s="127" t="s">
        <v>226</v>
      </c>
      <c r="H175" s="128">
        <v>120</v>
      </c>
      <c r="I175" s="129"/>
      <c r="J175" s="130">
        <f>ROUND(I175*H175,2)</f>
        <v>0</v>
      </c>
      <c r="K175" s="131"/>
      <c r="L175" s="28"/>
      <c r="M175" s="132" t="s">
        <v>1</v>
      </c>
      <c r="N175" s="133" t="s">
        <v>42</v>
      </c>
      <c r="P175" s="134">
        <f>O175*H175</f>
        <v>0</v>
      </c>
      <c r="Q175" s="134">
        <v>0</v>
      </c>
      <c r="R175" s="134">
        <f>Q175*H175</f>
        <v>0</v>
      </c>
      <c r="S175" s="134">
        <v>3.0000000000000001E-5</v>
      </c>
      <c r="T175" s="135">
        <f>S175*H175</f>
        <v>3.5999999999999999E-3</v>
      </c>
      <c r="AR175" s="136" t="s">
        <v>266</v>
      </c>
      <c r="AT175" s="136" t="s">
        <v>223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1148</v>
      </c>
    </row>
    <row r="176" spans="2:65" s="1" customFormat="1" ht="19.5" x14ac:dyDescent="0.2">
      <c r="B176" s="28"/>
      <c r="D176" s="138" t="s">
        <v>229</v>
      </c>
      <c r="F176" s="139" t="s">
        <v>431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x14ac:dyDescent="0.2">
      <c r="B177" s="28"/>
      <c r="D177" s="142" t="s">
        <v>231</v>
      </c>
      <c r="F177" s="143" t="s">
        <v>432</v>
      </c>
      <c r="I177" s="140"/>
      <c r="L177" s="28"/>
      <c r="M177" s="141"/>
      <c r="T177" s="52"/>
      <c r="AT177" s="13" t="s">
        <v>231</v>
      </c>
      <c r="AU177" s="13" t="s">
        <v>85</v>
      </c>
    </row>
    <row r="178" spans="2:65" s="1" customFormat="1" ht="16.5" customHeight="1" x14ac:dyDescent="0.2">
      <c r="B178" s="123"/>
      <c r="C178" s="151" t="s">
        <v>324</v>
      </c>
      <c r="D178" s="151" t="s">
        <v>277</v>
      </c>
      <c r="E178" s="152" t="s">
        <v>434</v>
      </c>
      <c r="F178" s="153" t="s">
        <v>435</v>
      </c>
      <c r="G178" s="154" t="s">
        <v>226</v>
      </c>
      <c r="H178" s="155">
        <v>126</v>
      </c>
      <c r="I178" s="156"/>
      <c r="J178" s="157">
        <f>ROUND(I178*H178,2)</f>
        <v>0</v>
      </c>
      <c r="K178" s="158"/>
      <c r="L178" s="159"/>
      <c r="M178" s="160" t="s">
        <v>1</v>
      </c>
      <c r="N178" s="161" t="s">
        <v>42</v>
      </c>
      <c r="P178" s="134">
        <f>O178*H178</f>
        <v>0</v>
      </c>
      <c r="Q178" s="134">
        <v>8.9999999999999998E-4</v>
      </c>
      <c r="R178" s="134">
        <f>Q178*H178</f>
        <v>0.1134</v>
      </c>
      <c r="S178" s="134">
        <v>0</v>
      </c>
      <c r="T178" s="135">
        <f>S178*H178</f>
        <v>0</v>
      </c>
      <c r="AR178" s="136" t="s">
        <v>280</v>
      </c>
      <c r="AT178" s="136" t="s">
        <v>277</v>
      </c>
      <c r="AU178" s="136" t="s">
        <v>85</v>
      </c>
      <c r="AY178" s="13" t="s">
        <v>222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3" t="s">
        <v>85</v>
      </c>
      <c r="BK178" s="137">
        <f>ROUND(I178*H178,2)</f>
        <v>0</v>
      </c>
      <c r="BL178" s="13" t="s">
        <v>266</v>
      </c>
      <c r="BM178" s="136" t="s">
        <v>1149</v>
      </c>
    </row>
    <row r="179" spans="2:65" s="1" customFormat="1" x14ac:dyDescent="0.2">
      <c r="B179" s="28"/>
      <c r="D179" s="138" t="s">
        <v>229</v>
      </c>
      <c r="F179" s="139" t="s">
        <v>435</v>
      </c>
      <c r="I179" s="140"/>
      <c r="L179" s="28"/>
      <c r="M179" s="141"/>
      <c r="T179" s="52"/>
      <c r="AT179" s="13" t="s">
        <v>229</v>
      </c>
      <c r="AU179" s="13" t="s">
        <v>85</v>
      </c>
    </row>
    <row r="180" spans="2:65" s="11" customFormat="1" x14ac:dyDescent="0.2">
      <c r="B180" s="144"/>
      <c r="D180" s="138" t="s">
        <v>252</v>
      </c>
      <c r="F180" s="145" t="s">
        <v>1129</v>
      </c>
      <c r="H180" s="146">
        <v>126</v>
      </c>
      <c r="I180" s="147"/>
      <c r="L180" s="144"/>
      <c r="M180" s="148"/>
      <c r="T180" s="149"/>
      <c r="AT180" s="150" t="s">
        <v>252</v>
      </c>
      <c r="AU180" s="150" t="s">
        <v>85</v>
      </c>
      <c r="AV180" s="11" t="s">
        <v>87</v>
      </c>
      <c r="AW180" s="11" t="s">
        <v>3</v>
      </c>
      <c r="AX180" s="11" t="s">
        <v>85</v>
      </c>
      <c r="AY180" s="150" t="s">
        <v>222</v>
      </c>
    </row>
    <row r="181" spans="2:65" s="1" customFormat="1" ht="24.2" customHeight="1" x14ac:dyDescent="0.2">
      <c r="B181" s="123"/>
      <c r="C181" s="124" t="s">
        <v>330</v>
      </c>
      <c r="D181" s="124" t="s">
        <v>223</v>
      </c>
      <c r="E181" s="125" t="s">
        <v>439</v>
      </c>
      <c r="F181" s="126" t="s">
        <v>440</v>
      </c>
      <c r="G181" s="127" t="s">
        <v>226</v>
      </c>
      <c r="H181" s="128">
        <v>109</v>
      </c>
      <c r="I181" s="129"/>
      <c r="J181" s="130">
        <f>ROUND(I181*H181,2)</f>
        <v>0</v>
      </c>
      <c r="K181" s="131"/>
      <c r="L181" s="28"/>
      <c r="M181" s="132" t="s">
        <v>1</v>
      </c>
      <c r="N181" s="133" t="s">
        <v>42</v>
      </c>
      <c r="P181" s="134">
        <f>O181*H181</f>
        <v>0</v>
      </c>
      <c r="Q181" s="134">
        <v>2.0000000000000001E-4</v>
      </c>
      <c r="R181" s="134">
        <f>Q181*H181</f>
        <v>2.18E-2</v>
      </c>
      <c r="S181" s="134">
        <v>0</v>
      </c>
      <c r="T181" s="135">
        <f>S181*H181</f>
        <v>0</v>
      </c>
      <c r="AR181" s="136" t="s">
        <v>266</v>
      </c>
      <c r="AT181" s="136" t="s">
        <v>223</v>
      </c>
      <c r="AU181" s="136" t="s">
        <v>85</v>
      </c>
      <c r="AY181" s="13" t="s">
        <v>222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3" t="s">
        <v>85</v>
      </c>
      <c r="BK181" s="137">
        <f>ROUND(I181*H181,2)</f>
        <v>0</v>
      </c>
      <c r="BL181" s="13" t="s">
        <v>266</v>
      </c>
      <c r="BM181" s="136" t="s">
        <v>1150</v>
      </c>
    </row>
    <row r="182" spans="2:65" s="1" customFormat="1" ht="19.5" x14ac:dyDescent="0.2">
      <c r="B182" s="28"/>
      <c r="D182" s="138" t="s">
        <v>229</v>
      </c>
      <c r="F182" s="139" t="s">
        <v>442</v>
      </c>
      <c r="I182" s="140"/>
      <c r="L182" s="28"/>
      <c r="M182" s="141"/>
      <c r="T182" s="52"/>
      <c r="AT182" s="13" t="s">
        <v>229</v>
      </c>
      <c r="AU182" s="13" t="s">
        <v>85</v>
      </c>
    </row>
    <row r="183" spans="2:65" s="1" customFormat="1" x14ac:dyDescent="0.2">
      <c r="B183" s="28"/>
      <c r="D183" s="142" t="s">
        <v>231</v>
      </c>
      <c r="F183" s="143" t="s">
        <v>534</v>
      </c>
      <c r="I183" s="140"/>
      <c r="L183" s="28"/>
      <c r="M183" s="141"/>
      <c r="T183" s="52"/>
      <c r="AT183" s="13" t="s">
        <v>231</v>
      </c>
      <c r="AU183" s="13" t="s">
        <v>85</v>
      </c>
    </row>
    <row r="184" spans="2:65" s="1" customFormat="1" ht="33" customHeight="1" x14ac:dyDescent="0.2">
      <c r="B184" s="123"/>
      <c r="C184" s="124" t="s">
        <v>336</v>
      </c>
      <c r="D184" s="124" t="s">
        <v>223</v>
      </c>
      <c r="E184" s="125" t="s">
        <v>445</v>
      </c>
      <c r="F184" s="126" t="s">
        <v>446</v>
      </c>
      <c r="G184" s="127" t="s">
        <v>226</v>
      </c>
      <c r="H184" s="128">
        <v>109</v>
      </c>
      <c r="I184" s="129"/>
      <c r="J184" s="130">
        <f>ROUND(I184*H184,2)</f>
        <v>0</v>
      </c>
      <c r="K184" s="131"/>
      <c r="L184" s="28"/>
      <c r="M184" s="132" t="s">
        <v>1</v>
      </c>
      <c r="N184" s="133" t="s">
        <v>42</v>
      </c>
      <c r="P184" s="134">
        <f>O184*H184</f>
        <v>0</v>
      </c>
      <c r="Q184" s="134">
        <v>2.5999999999999998E-4</v>
      </c>
      <c r="R184" s="134">
        <f>Q184*H184</f>
        <v>2.8339999999999997E-2</v>
      </c>
      <c r="S184" s="134">
        <v>0</v>
      </c>
      <c r="T184" s="135">
        <f>S184*H184</f>
        <v>0</v>
      </c>
      <c r="AR184" s="136" t="s">
        <v>266</v>
      </c>
      <c r="AT184" s="136" t="s">
        <v>223</v>
      </c>
      <c r="AU184" s="136" t="s">
        <v>85</v>
      </c>
      <c r="AY184" s="13" t="s">
        <v>222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3" t="s">
        <v>85</v>
      </c>
      <c r="BK184" s="137">
        <f>ROUND(I184*H184,2)</f>
        <v>0</v>
      </c>
      <c r="BL184" s="13" t="s">
        <v>266</v>
      </c>
      <c r="BM184" s="136" t="s">
        <v>1151</v>
      </c>
    </row>
    <row r="185" spans="2:65" s="1" customFormat="1" ht="29.25" x14ac:dyDescent="0.2">
      <c r="B185" s="28"/>
      <c r="D185" s="138" t="s">
        <v>229</v>
      </c>
      <c r="F185" s="139" t="s">
        <v>448</v>
      </c>
      <c r="I185" s="140"/>
      <c r="L185" s="28"/>
      <c r="M185" s="141"/>
      <c r="T185" s="52"/>
      <c r="AT185" s="13" t="s">
        <v>229</v>
      </c>
      <c r="AU185" s="13" t="s">
        <v>85</v>
      </c>
    </row>
    <row r="186" spans="2:65" s="1" customFormat="1" x14ac:dyDescent="0.2">
      <c r="B186" s="28"/>
      <c r="D186" s="142" t="s">
        <v>231</v>
      </c>
      <c r="F186" s="143" t="s">
        <v>536</v>
      </c>
      <c r="I186" s="140"/>
      <c r="L186" s="28"/>
      <c r="M186" s="163"/>
      <c r="N186" s="164"/>
      <c r="O186" s="164"/>
      <c r="P186" s="164"/>
      <c r="Q186" s="164"/>
      <c r="R186" s="164"/>
      <c r="S186" s="164"/>
      <c r="T186" s="165"/>
      <c r="AT186" s="13" t="s">
        <v>231</v>
      </c>
      <c r="AU186" s="13" t="s">
        <v>85</v>
      </c>
    </row>
    <row r="187" spans="2:65" s="1" customFormat="1" ht="6.95" customHeight="1" x14ac:dyDescent="0.2"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28"/>
    </row>
  </sheetData>
  <autoFilter ref="C121:K186" xr:uid="{00000000-0009-0000-0000-00001D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1D00-000000000000}"/>
    <hyperlink ref="F130" r:id="rId2" xr:uid="{00000000-0004-0000-1D00-000001000000}"/>
    <hyperlink ref="F133" r:id="rId3" xr:uid="{00000000-0004-0000-1D00-000002000000}"/>
    <hyperlink ref="F136" r:id="rId4" xr:uid="{00000000-0004-0000-1D00-000003000000}"/>
    <hyperlink ref="F140" r:id="rId5" xr:uid="{00000000-0004-0000-1D00-000004000000}"/>
    <hyperlink ref="F144" r:id="rId6" xr:uid="{00000000-0004-0000-1D00-000005000000}"/>
    <hyperlink ref="F150" r:id="rId7" xr:uid="{00000000-0004-0000-1D00-000006000000}"/>
    <hyperlink ref="F154" r:id="rId8" xr:uid="{00000000-0004-0000-1D00-000007000000}"/>
    <hyperlink ref="F160" r:id="rId9" xr:uid="{00000000-0004-0000-1D00-000008000000}"/>
    <hyperlink ref="F164" r:id="rId10" xr:uid="{00000000-0004-0000-1D00-000009000000}"/>
    <hyperlink ref="F167" r:id="rId11" xr:uid="{00000000-0004-0000-1D00-00000A000000}"/>
    <hyperlink ref="F171" r:id="rId12" xr:uid="{00000000-0004-0000-1D00-00000B000000}"/>
    <hyperlink ref="F174" r:id="rId13" xr:uid="{00000000-0004-0000-1D00-00000C000000}"/>
    <hyperlink ref="F177" r:id="rId14" xr:uid="{00000000-0004-0000-1D00-00000D000000}"/>
    <hyperlink ref="F183" r:id="rId15" xr:uid="{00000000-0004-0000-1D00-00000E000000}"/>
    <hyperlink ref="F186" r:id="rId16" xr:uid="{00000000-0004-0000-1D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7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BM186"/>
  <sheetViews>
    <sheetView showGridLines="0" topLeftCell="A155" workbookViewId="0">
      <selection activeCell="A181" sqref="A181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174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1152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ROUND(J120,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ROUND((SUM(BE120:BE185)),  2)</f>
        <v>0</v>
      </c>
      <c r="I33" s="88">
        <v>0.21</v>
      </c>
      <c r="J33" s="87">
        <f>ROUND(((SUM(BE120:BE185))*I33),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ROUND((SUM(BF120:BF185)),  2)</f>
        <v>0</v>
      </c>
      <c r="I34" s="88">
        <v>0.12</v>
      </c>
      <c r="J34" s="87">
        <f>ROUND(((SUM(BF120:BF185))*I34),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ROUND((SUM(BG120:BG185)),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ROUND((SUM(BH120:BH185)),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ROUND((SUM(BI120:BI185)),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CH 02 - Chodba 2.n.p.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J120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J128</f>
        <v>0</v>
      </c>
      <c r="L98" s="100"/>
    </row>
    <row r="99" spans="2:12" s="8" customFormat="1" ht="24.95" customHeight="1" x14ac:dyDescent="0.2">
      <c r="B99" s="100"/>
      <c r="D99" s="101" t="s">
        <v>204</v>
      </c>
      <c r="E99" s="102"/>
      <c r="F99" s="102"/>
      <c r="G99" s="102"/>
      <c r="H99" s="102"/>
      <c r="I99" s="102"/>
      <c r="J99" s="103">
        <f>J142</f>
        <v>0</v>
      </c>
      <c r="L99" s="100"/>
    </row>
    <row r="100" spans="2:12" s="8" customFormat="1" ht="24.95" customHeight="1" x14ac:dyDescent="0.2">
      <c r="B100" s="100"/>
      <c r="D100" s="101" t="s">
        <v>206</v>
      </c>
      <c r="E100" s="102"/>
      <c r="F100" s="102"/>
      <c r="G100" s="102"/>
      <c r="H100" s="102"/>
      <c r="I100" s="102"/>
      <c r="J100" s="103">
        <f>J167</f>
        <v>0</v>
      </c>
      <c r="L100" s="100"/>
    </row>
    <row r="101" spans="2:12" s="1" customFormat="1" ht="21.75" customHeight="1" x14ac:dyDescent="0.2">
      <c r="B101" s="28"/>
      <c r="L101" s="28"/>
    </row>
    <row r="102" spans="2:12" s="1" customFormat="1" ht="6.95" customHeight="1" x14ac:dyDescent="0.2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6" spans="2:12" s="1" customFormat="1" ht="6.95" customHeight="1" x14ac:dyDescent="0.2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 x14ac:dyDescent="0.2">
      <c r="B107" s="28"/>
      <c r="C107" s="17" t="s">
        <v>207</v>
      </c>
      <c r="L107" s="28"/>
    </row>
    <row r="108" spans="2:12" s="1" customFormat="1" ht="6.95" customHeight="1" x14ac:dyDescent="0.2">
      <c r="B108" s="28"/>
      <c r="L108" s="28"/>
    </row>
    <row r="109" spans="2:12" s="1" customFormat="1" ht="12" customHeight="1" x14ac:dyDescent="0.2">
      <c r="B109" s="28"/>
      <c r="C109" s="23" t="s">
        <v>16</v>
      </c>
      <c r="L109" s="28"/>
    </row>
    <row r="110" spans="2:12" s="1" customFormat="1" ht="26.25" customHeight="1" x14ac:dyDescent="0.2">
      <c r="B110" s="28"/>
      <c r="E110" s="206" t="str">
        <f>E7</f>
        <v>NÁŠLAPNÉ VRSTVY, AKUST. PODHLEDY, VÝMALBA A VÝMĚNA ZASKLENÍ MŠ A ZŠ.17.LISTOPADU</v>
      </c>
      <c r="F110" s="207"/>
      <c r="G110" s="207"/>
      <c r="H110" s="207"/>
      <c r="L110" s="28"/>
    </row>
    <row r="111" spans="2:12" s="1" customFormat="1" ht="12" customHeight="1" x14ac:dyDescent="0.2">
      <c r="B111" s="28"/>
      <c r="C111" s="23" t="s">
        <v>194</v>
      </c>
      <c r="L111" s="28"/>
    </row>
    <row r="112" spans="2:12" s="1" customFormat="1" ht="16.5" customHeight="1" x14ac:dyDescent="0.2">
      <c r="B112" s="28"/>
      <c r="E112" s="170" t="str">
        <f>E9</f>
        <v>CH 02 - Chodba 2.n.p.</v>
      </c>
      <c r="F112" s="205"/>
      <c r="G112" s="205"/>
      <c r="H112" s="205"/>
      <c r="L112" s="28"/>
    </row>
    <row r="113" spans="2:65" s="1" customFormat="1" ht="6.95" customHeight="1" x14ac:dyDescent="0.2">
      <c r="B113" s="28"/>
      <c r="L113" s="28"/>
    </row>
    <row r="114" spans="2:65" s="1" customFormat="1" ht="12" customHeight="1" x14ac:dyDescent="0.2">
      <c r="B114" s="28"/>
      <c r="C114" s="23" t="s">
        <v>20</v>
      </c>
      <c r="F114" s="21" t="str">
        <f>F12</f>
        <v xml:space="preserve"> </v>
      </c>
      <c r="I114" s="23" t="s">
        <v>22</v>
      </c>
      <c r="J114" s="48" t="str">
        <f>IF(J12="","",J12)</f>
        <v>4. 4. 2025</v>
      </c>
      <c r="L114" s="28"/>
    </row>
    <row r="115" spans="2:65" s="1" customFormat="1" ht="6.95" customHeight="1" x14ac:dyDescent="0.2">
      <c r="B115" s="28"/>
      <c r="L115" s="28"/>
    </row>
    <row r="116" spans="2:65" s="1" customFormat="1" ht="15.2" customHeight="1" x14ac:dyDescent="0.2">
      <c r="B116" s="28"/>
      <c r="C116" s="23" t="s">
        <v>24</v>
      </c>
      <c r="F116" s="21" t="str">
        <f>E15</f>
        <v>Město Kopřivnice</v>
      </c>
      <c r="I116" s="23" t="s">
        <v>30</v>
      </c>
      <c r="J116" s="26" t="str">
        <f>E21</f>
        <v>Ing. Jan Stuchlík</v>
      </c>
      <c r="L116" s="28"/>
    </row>
    <row r="117" spans="2:65" s="1" customFormat="1" ht="15.2" customHeight="1" x14ac:dyDescent="0.2">
      <c r="B117" s="28"/>
      <c r="C117" s="23" t="s">
        <v>28</v>
      </c>
      <c r="F117" s="21" t="str">
        <f>IF(E18="","",E18)</f>
        <v>Vyplň údaj</v>
      </c>
      <c r="I117" s="23" t="s">
        <v>33</v>
      </c>
      <c r="J117" s="26" t="str">
        <f>E24</f>
        <v>Ladislav Pekárek</v>
      </c>
      <c r="L117" s="28"/>
    </row>
    <row r="118" spans="2:65" s="1" customFormat="1" ht="10.35" customHeight="1" x14ac:dyDescent="0.2">
      <c r="B118" s="28"/>
      <c r="L118" s="28"/>
    </row>
    <row r="119" spans="2:65" s="9" customFormat="1" ht="29.25" customHeight="1" x14ac:dyDescent="0.2">
      <c r="B119" s="104"/>
      <c r="C119" s="105" t="s">
        <v>208</v>
      </c>
      <c r="D119" s="106" t="s">
        <v>62</v>
      </c>
      <c r="E119" s="106" t="s">
        <v>58</v>
      </c>
      <c r="F119" s="106" t="s">
        <v>59</v>
      </c>
      <c r="G119" s="106" t="s">
        <v>209</v>
      </c>
      <c r="H119" s="106" t="s">
        <v>210</v>
      </c>
      <c r="I119" s="106" t="s">
        <v>211</v>
      </c>
      <c r="J119" s="107" t="s">
        <v>198</v>
      </c>
      <c r="K119" s="108" t="s">
        <v>212</v>
      </c>
      <c r="L119" s="104"/>
      <c r="M119" s="55" t="s">
        <v>1</v>
      </c>
      <c r="N119" s="56" t="s">
        <v>41</v>
      </c>
      <c r="O119" s="56" t="s">
        <v>213</v>
      </c>
      <c r="P119" s="56" t="s">
        <v>214</v>
      </c>
      <c r="Q119" s="56" t="s">
        <v>215</v>
      </c>
      <c r="R119" s="56" t="s">
        <v>216</v>
      </c>
      <c r="S119" s="56" t="s">
        <v>217</v>
      </c>
      <c r="T119" s="57" t="s">
        <v>218</v>
      </c>
    </row>
    <row r="120" spans="2:65" s="1" customFormat="1" ht="22.9" customHeight="1" x14ac:dyDescent="0.25">
      <c r="B120" s="28"/>
      <c r="C120" s="60" t="s">
        <v>219</v>
      </c>
      <c r="J120" s="109">
        <f>BK120</f>
        <v>0</v>
      </c>
      <c r="L120" s="28"/>
      <c r="M120" s="58"/>
      <c r="N120" s="49"/>
      <c r="O120" s="49"/>
      <c r="P120" s="110">
        <f>P121+P128+P142+P167</f>
        <v>0</v>
      </c>
      <c r="Q120" s="49"/>
      <c r="R120" s="110">
        <f>R121+R128+R142+R167</f>
        <v>3.4349825000000003</v>
      </c>
      <c r="S120" s="49"/>
      <c r="T120" s="111">
        <f>T121+T128+T142+T167</f>
        <v>5.1750098000000007</v>
      </c>
      <c r="AT120" s="13" t="s">
        <v>76</v>
      </c>
      <c r="AU120" s="13" t="s">
        <v>200</v>
      </c>
      <c r="BK120" s="112">
        <f>BK121+BK128+BK142+BK167</f>
        <v>0</v>
      </c>
    </row>
    <row r="121" spans="2:65" s="10" customFormat="1" ht="25.9" customHeight="1" x14ac:dyDescent="0.2">
      <c r="B121" s="113"/>
      <c r="D121" s="114" t="s">
        <v>76</v>
      </c>
      <c r="E121" s="115" t="s">
        <v>220</v>
      </c>
      <c r="F121" s="115" t="s">
        <v>221</v>
      </c>
      <c r="I121" s="116"/>
      <c r="J121" s="117">
        <f>BK121</f>
        <v>0</v>
      </c>
      <c r="L121" s="113"/>
      <c r="M121" s="118"/>
      <c r="P121" s="119">
        <f>SUM(P122:P127)</f>
        <v>0</v>
      </c>
      <c r="R121" s="119">
        <f>SUM(R122:R127)</f>
        <v>5.7464000000000005E-3</v>
      </c>
      <c r="T121" s="120">
        <f>SUM(T122:T127)</f>
        <v>5.0281000000000002</v>
      </c>
      <c r="AR121" s="114" t="s">
        <v>85</v>
      </c>
      <c r="AT121" s="121" t="s">
        <v>76</v>
      </c>
      <c r="AU121" s="121" t="s">
        <v>77</v>
      </c>
      <c r="AY121" s="114" t="s">
        <v>222</v>
      </c>
      <c r="BK121" s="122">
        <f>SUM(BK122:BK127)</f>
        <v>0</v>
      </c>
    </row>
    <row r="122" spans="2:65" s="1" customFormat="1" ht="24.2" customHeight="1" x14ac:dyDescent="0.2">
      <c r="B122" s="123"/>
      <c r="C122" s="124" t="s">
        <v>85</v>
      </c>
      <c r="D122" s="124" t="s">
        <v>223</v>
      </c>
      <c r="E122" s="125" t="s">
        <v>224</v>
      </c>
      <c r="F122" s="126" t="s">
        <v>225</v>
      </c>
      <c r="G122" s="127" t="s">
        <v>226</v>
      </c>
      <c r="H122" s="128">
        <v>143.66</v>
      </c>
      <c r="I122" s="129"/>
      <c r="J122" s="130">
        <f>ROUND(I122*H122,2)</f>
        <v>0</v>
      </c>
      <c r="K122" s="131"/>
      <c r="L122" s="28"/>
      <c r="M122" s="132" t="s">
        <v>1</v>
      </c>
      <c r="N122" s="133" t="s">
        <v>42</v>
      </c>
      <c r="P122" s="134">
        <f>O122*H122</f>
        <v>0</v>
      </c>
      <c r="Q122" s="134">
        <v>4.0000000000000003E-5</v>
      </c>
      <c r="R122" s="134">
        <f>Q122*H122</f>
        <v>5.7464000000000005E-3</v>
      </c>
      <c r="S122" s="134">
        <v>0</v>
      </c>
      <c r="T122" s="135">
        <f>S122*H122</f>
        <v>0</v>
      </c>
      <c r="AR122" s="136" t="s">
        <v>227</v>
      </c>
      <c r="AT122" s="136" t="s">
        <v>223</v>
      </c>
      <c r="AU122" s="136" t="s">
        <v>85</v>
      </c>
      <c r="AY122" s="13" t="s">
        <v>222</v>
      </c>
      <c r="BE122" s="137">
        <f>IF(N122="základní",J122,0)</f>
        <v>0</v>
      </c>
      <c r="BF122" s="137">
        <f>IF(N122="snížená",J122,0)</f>
        <v>0</v>
      </c>
      <c r="BG122" s="137">
        <f>IF(N122="zákl. přenesená",J122,0)</f>
        <v>0</v>
      </c>
      <c r="BH122" s="137">
        <f>IF(N122="sníž. přenesená",J122,0)</f>
        <v>0</v>
      </c>
      <c r="BI122" s="137">
        <f>IF(N122="nulová",J122,0)</f>
        <v>0</v>
      </c>
      <c r="BJ122" s="13" t="s">
        <v>85</v>
      </c>
      <c r="BK122" s="137">
        <f>ROUND(I122*H122,2)</f>
        <v>0</v>
      </c>
      <c r="BL122" s="13" t="s">
        <v>227</v>
      </c>
      <c r="BM122" s="136" t="s">
        <v>1153</v>
      </c>
    </row>
    <row r="123" spans="2:65" s="1" customFormat="1" ht="19.5" x14ac:dyDescent="0.2">
      <c r="B123" s="28"/>
      <c r="D123" s="138" t="s">
        <v>229</v>
      </c>
      <c r="F123" s="139" t="s">
        <v>230</v>
      </c>
      <c r="I123" s="140"/>
      <c r="L123" s="28"/>
      <c r="M123" s="141"/>
      <c r="T123" s="52"/>
      <c r="AT123" s="13" t="s">
        <v>229</v>
      </c>
      <c r="AU123" s="13" t="s">
        <v>85</v>
      </c>
    </row>
    <row r="124" spans="2:65" s="1" customFormat="1" x14ac:dyDescent="0.2">
      <c r="B124" s="28"/>
      <c r="D124" s="142" t="s">
        <v>231</v>
      </c>
      <c r="F124" s="143" t="s">
        <v>232</v>
      </c>
      <c r="I124" s="140"/>
      <c r="L124" s="28"/>
      <c r="M124" s="141"/>
      <c r="T124" s="52"/>
      <c r="AT124" s="13" t="s">
        <v>231</v>
      </c>
      <c r="AU124" s="13" t="s">
        <v>85</v>
      </c>
    </row>
    <row r="125" spans="2:65" s="1" customFormat="1" ht="24.2" customHeight="1" x14ac:dyDescent="0.2">
      <c r="B125" s="123"/>
      <c r="C125" s="124" t="s">
        <v>87</v>
      </c>
      <c r="D125" s="124" t="s">
        <v>223</v>
      </c>
      <c r="E125" s="125" t="s">
        <v>1154</v>
      </c>
      <c r="F125" s="126" t="s">
        <v>1155</v>
      </c>
      <c r="G125" s="127" t="s">
        <v>226</v>
      </c>
      <c r="H125" s="128">
        <v>143.66</v>
      </c>
      <c r="I125" s="129"/>
      <c r="J125" s="130">
        <f>ROUND(I125*H125,2)</f>
        <v>0</v>
      </c>
      <c r="K125" s="131"/>
      <c r="L125" s="28"/>
      <c r="M125" s="132" t="s">
        <v>1</v>
      </c>
      <c r="N125" s="133" t="s">
        <v>42</v>
      </c>
      <c r="P125" s="134">
        <f>O125*H125</f>
        <v>0</v>
      </c>
      <c r="Q125" s="134">
        <v>0</v>
      </c>
      <c r="R125" s="134">
        <f>Q125*H125</f>
        <v>0</v>
      </c>
      <c r="S125" s="134">
        <v>3.5000000000000003E-2</v>
      </c>
      <c r="T125" s="135">
        <f>S125*H125</f>
        <v>5.0281000000000002</v>
      </c>
      <c r="AR125" s="136" t="s">
        <v>227</v>
      </c>
      <c r="AT125" s="136" t="s">
        <v>223</v>
      </c>
      <c r="AU125" s="136" t="s">
        <v>85</v>
      </c>
      <c r="AY125" s="13" t="s">
        <v>222</v>
      </c>
      <c r="BE125" s="137">
        <f>IF(N125="základní",J125,0)</f>
        <v>0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13" t="s">
        <v>85</v>
      </c>
      <c r="BK125" s="137">
        <f>ROUND(I125*H125,2)</f>
        <v>0</v>
      </c>
      <c r="BL125" s="13" t="s">
        <v>227</v>
      </c>
      <c r="BM125" s="136" t="s">
        <v>1156</v>
      </c>
    </row>
    <row r="126" spans="2:65" s="1" customFormat="1" ht="29.25" x14ac:dyDescent="0.2">
      <c r="B126" s="28"/>
      <c r="D126" s="138" t="s">
        <v>229</v>
      </c>
      <c r="F126" s="139" t="s">
        <v>1157</v>
      </c>
      <c r="I126" s="140"/>
      <c r="L126" s="28"/>
      <c r="M126" s="141"/>
      <c r="T126" s="52"/>
      <c r="AT126" s="13" t="s">
        <v>229</v>
      </c>
      <c r="AU126" s="13" t="s">
        <v>85</v>
      </c>
    </row>
    <row r="127" spans="2:65" s="1" customFormat="1" x14ac:dyDescent="0.2">
      <c r="B127" s="28"/>
      <c r="D127" s="142" t="s">
        <v>231</v>
      </c>
      <c r="F127" s="143" t="s">
        <v>1158</v>
      </c>
      <c r="I127" s="140"/>
      <c r="L127" s="28"/>
      <c r="M127" s="141"/>
      <c r="T127" s="52"/>
      <c r="AT127" s="13" t="s">
        <v>231</v>
      </c>
      <c r="AU127" s="13" t="s">
        <v>85</v>
      </c>
    </row>
    <row r="128" spans="2:65" s="10" customFormat="1" ht="25.9" customHeight="1" x14ac:dyDescent="0.2">
      <c r="B128" s="113"/>
      <c r="D128" s="114" t="s">
        <v>76</v>
      </c>
      <c r="E128" s="115" t="s">
        <v>233</v>
      </c>
      <c r="F128" s="115" t="s">
        <v>234</v>
      </c>
      <c r="I128" s="116"/>
      <c r="J128" s="117">
        <f>BK128</f>
        <v>0</v>
      </c>
      <c r="L128" s="113"/>
      <c r="M128" s="118"/>
      <c r="P128" s="119">
        <f>SUM(P129:P141)</f>
        <v>0</v>
      </c>
      <c r="R128" s="119">
        <f>SUM(R129:R141)</f>
        <v>0</v>
      </c>
      <c r="T128" s="120">
        <f>SUM(T129:T141)</f>
        <v>0</v>
      </c>
      <c r="AR128" s="114" t="s">
        <v>85</v>
      </c>
      <c r="AT128" s="121" t="s">
        <v>76</v>
      </c>
      <c r="AU128" s="121" t="s">
        <v>77</v>
      </c>
      <c r="AY128" s="114" t="s">
        <v>222</v>
      </c>
      <c r="BK128" s="122">
        <f>SUM(BK129:BK141)</f>
        <v>0</v>
      </c>
    </row>
    <row r="129" spans="2:65" s="1" customFormat="1" ht="24.2" customHeight="1" x14ac:dyDescent="0.2">
      <c r="B129" s="123"/>
      <c r="C129" s="124" t="s">
        <v>241</v>
      </c>
      <c r="D129" s="124" t="s">
        <v>223</v>
      </c>
      <c r="E129" s="125" t="s">
        <v>235</v>
      </c>
      <c r="F129" s="126" t="s">
        <v>236</v>
      </c>
      <c r="G129" s="127" t="s">
        <v>237</v>
      </c>
      <c r="H129" s="128">
        <v>5.1749999999999998</v>
      </c>
      <c r="I129" s="129"/>
      <c r="J129" s="130">
        <f>ROUND(I129*H129,2)</f>
        <v>0</v>
      </c>
      <c r="K129" s="131"/>
      <c r="L129" s="28"/>
      <c r="M129" s="132" t="s">
        <v>1</v>
      </c>
      <c r="N129" s="133" t="s">
        <v>42</v>
      </c>
      <c r="P129" s="134">
        <f>O129*H129</f>
        <v>0</v>
      </c>
      <c r="Q129" s="134">
        <v>0</v>
      </c>
      <c r="R129" s="134">
        <f>Q129*H129</f>
        <v>0</v>
      </c>
      <c r="S129" s="134">
        <v>0</v>
      </c>
      <c r="T129" s="135">
        <f>S129*H129</f>
        <v>0</v>
      </c>
      <c r="AR129" s="136" t="s">
        <v>227</v>
      </c>
      <c r="AT129" s="136" t="s">
        <v>223</v>
      </c>
      <c r="AU129" s="136" t="s">
        <v>85</v>
      </c>
      <c r="AY129" s="13" t="s">
        <v>222</v>
      </c>
      <c r="BE129" s="137">
        <f>IF(N129="základní",J129,0)</f>
        <v>0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13" t="s">
        <v>85</v>
      </c>
      <c r="BK129" s="137">
        <f>ROUND(I129*H129,2)</f>
        <v>0</v>
      </c>
      <c r="BL129" s="13" t="s">
        <v>227</v>
      </c>
      <c r="BM129" s="136" t="s">
        <v>1122</v>
      </c>
    </row>
    <row r="130" spans="2:65" s="1" customFormat="1" ht="19.5" x14ac:dyDescent="0.2">
      <c r="B130" s="28"/>
      <c r="D130" s="138" t="s">
        <v>229</v>
      </c>
      <c r="F130" s="139" t="s">
        <v>239</v>
      </c>
      <c r="I130" s="140"/>
      <c r="L130" s="28"/>
      <c r="M130" s="141"/>
      <c r="T130" s="52"/>
      <c r="AT130" s="13" t="s">
        <v>229</v>
      </c>
      <c r="AU130" s="13" t="s">
        <v>85</v>
      </c>
    </row>
    <row r="131" spans="2:65" s="1" customFormat="1" x14ac:dyDescent="0.2">
      <c r="B131" s="28"/>
      <c r="D131" s="142" t="s">
        <v>231</v>
      </c>
      <c r="F131" s="143" t="s">
        <v>460</v>
      </c>
      <c r="I131" s="140"/>
      <c r="L131" s="28"/>
      <c r="M131" s="141"/>
      <c r="T131" s="52"/>
      <c r="AT131" s="13" t="s">
        <v>231</v>
      </c>
      <c r="AU131" s="13" t="s">
        <v>85</v>
      </c>
    </row>
    <row r="132" spans="2:65" s="1" customFormat="1" ht="24.2" customHeight="1" x14ac:dyDescent="0.2">
      <c r="B132" s="123"/>
      <c r="C132" s="124" t="s">
        <v>227</v>
      </c>
      <c r="D132" s="124" t="s">
        <v>223</v>
      </c>
      <c r="E132" s="125" t="s">
        <v>242</v>
      </c>
      <c r="F132" s="126" t="s">
        <v>243</v>
      </c>
      <c r="G132" s="127" t="s">
        <v>237</v>
      </c>
      <c r="H132" s="128">
        <v>5.1749999999999998</v>
      </c>
      <c r="I132" s="129"/>
      <c r="J132" s="130">
        <f>ROUND(I132*H132,2)</f>
        <v>0</v>
      </c>
      <c r="K132" s="131"/>
      <c r="L132" s="28"/>
      <c r="M132" s="132" t="s">
        <v>1</v>
      </c>
      <c r="N132" s="133" t="s">
        <v>42</v>
      </c>
      <c r="P132" s="134">
        <f>O132*H132</f>
        <v>0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227</v>
      </c>
      <c r="AT132" s="136" t="s">
        <v>223</v>
      </c>
      <c r="AU132" s="136" t="s">
        <v>85</v>
      </c>
      <c r="AY132" s="13" t="s">
        <v>222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3" t="s">
        <v>85</v>
      </c>
      <c r="BK132" s="137">
        <f>ROUND(I132*H132,2)</f>
        <v>0</v>
      </c>
      <c r="BL132" s="13" t="s">
        <v>227</v>
      </c>
      <c r="BM132" s="136" t="s">
        <v>1123</v>
      </c>
    </row>
    <row r="133" spans="2:65" s="1" customFormat="1" ht="19.5" x14ac:dyDescent="0.2">
      <c r="B133" s="28"/>
      <c r="D133" s="138" t="s">
        <v>229</v>
      </c>
      <c r="F133" s="139" t="s">
        <v>245</v>
      </c>
      <c r="I133" s="140"/>
      <c r="L133" s="28"/>
      <c r="M133" s="141"/>
      <c r="T133" s="52"/>
      <c r="AT133" s="13" t="s">
        <v>229</v>
      </c>
      <c r="AU133" s="13" t="s">
        <v>85</v>
      </c>
    </row>
    <row r="134" spans="2:65" s="1" customFormat="1" x14ac:dyDescent="0.2">
      <c r="B134" s="28"/>
      <c r="D134" s="142" t="s">
        <v>231</v>
      </c>
      <c r="F134" s="143" t="s">
        <v>462</v>
      </c>
      <c r="I134" s="140"/>
      <c r="L134" s="28"/>
      <c r="M134" s="141"/>
      <c r="T134" s="52"/>
      <c r="AT134" s="13" t="s">
        <v>231</v>
      </c>
      <c r="AU134" s="13" t="s">
        <v>85</v>
      </c>
    </row>
    <row r="135" spans="2:65" s="1" customFormat="1" ht="24.2" customHeight="1" x14ac:dyDescent="0.2">
      <c r="B135" s="123"/>
      <c r="C135" s="124" t="s">
        <v>254</v>
      </c>
      <c r="D135" s="124" t="s">
        <v>223</v>
      </c>
      <c r="E135" s="125" t="s">
        <v>247</v>
      </c>
      <c r="F135" s="126" t="s">
        <v>248</v>
      </c>
      <c r="G135" s="127" t="s">
        <v>237</v>
      </c>
      <c r="H135" s="128">
        <v>72.45</v>
      </c>
      <c r="I135" s="129"/>
      <c r="J135" s="130">
        <f>ROUND(I135*H135,2)</f>
        <v>0</v>
      </c>
      <c r="K135" s="131"/>
      <c r="L135" s="28"/>
      <c r="M135" s="132" t="s">
        <v>1</v>
      </c>
      <c r="N135" s="133" t="s">
        <v>42</v>
      </c>
      <c r="P135" s="134">
        <f>O135*H135</f>
        <v>0</v>
      </c>
      <c r="Q135" s="134">
        <v>0</v>
      </c>
      <c r="R135" s="134">
        <f>Q135*H135</f>
        <v>0</v>
      </c>
      <c r="S135" s="134">
        <v>0</v>
      </c>
      <c r="T135" s="135">
        <f>S135*H135</f>
        <v>0</v>
      </c>
      <c r="AR135" s="136" t="s">
        <v>227</v>
      </c>
      <c r="AT135" s="136" t="s">
        <v>223</v>
      </c>
      <c r="AU135" s="136" t="s">
        <v>85</v>
      </c>
      <c r="AY135" s="13" t="s">
        <v>222</v>
      </c>
      <c r="BE135" s="137">
        <f>IF(N135="základní",J135,0)</f>
        <v>0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13" t="s">
        <v>85</v>
      </c>
      <c r="BK135" s="137">
        <f>ROUND(I135*H135,2)</f>
        <v>0</v>
      </c>
      <c r="BL135" s="13" t="s">
        <v>227</v>
      </c>
      <c r="BM135" s="136" t="s">
        <v>1124</v>
      </c>
    </row>
    <row r="136" spans="2:65" s="1" customFormat="1" ht="29.25" x14ac:dyDescent="0.2">
      <c r="B136" s="28"/>
      <c r="D136" s="138" t="s">
        <v>229</v>
      </c>
      <c r="F136" s="139" t="s">
        <v>250</v>
      </c>
      <c r="I136" s="140"/>
      <c r="L136" s="28"/>
      <c r="M136" s="141"/>
      <c r="T136" s="52"/>
      <c r="AT136" s="13" t="s">
        <v>229</v>
      </c>
      <c r="AU136" s="13" t="s">
        <v>85</v>
      </c>
    </row>
    <row r="137" spans="2:65" s="1" customFormat="1" x14ac:dyDescent="0.2">
      <c r="B137" s="28"/>
      <c r="D137" s="142" t="s">
        <v>231</v>
      </c>
      <c r="F137" s="143" t="s">
        <v>464</v>
      </c>
      <c r="I137" s="140"/>
      <c r="L137" s="28"/>
      <c r="M137" s="141"/>
      <c r="T137" s="52"/>
      <c r="AT137" s="13" t="s">
        <v>231</v>
      </c>
      <c r="AU137" s="13" t="s">
        <v>85</v>
      </c>
    </row>
    <row r="138" spans="2:65" s="11" customFormat="1" x14ac:dyDescent="0.2">
      <c r="B138" s="144"/>
      <c r="D138" s="138" t="s">
        <v>252</v>
      </c>
      <c r="F138" s="145" t="s">
        <v>1159</v>
      </c>
      <c r="H138" s="146">
        <v>72.45</v>
      </c>
      <c r="I138" s="147"/>
      <c r="L138" s="144"/>
      <c r="M138" s="148"/>
      <c r="T138" s="149"/>
      <c r="AT138" s="150" t="s">
        <v>252</v>
      </c>
      <c r="AU138" s="150" t="s">
        <v>85</v>
      </c>
      <c r="AV138" s="11" t="s">
        <v>87</v>
      </c>
      <c r="AW138" s="11" t="s">
        <v>3</v>
      </c>
      <c r="AX138" s="11" t="s">
        <v>85</v>
      </c>
      <c r="AY138" s="150" t="s">
        <v>222</v>
      </c>
    </row>
    <row r="139" spans="2:65" s="1" customFormat="1" ht="37.9" customHeight="1" x14ac:dyDescent="0.2">
      <c r="B139" s="123"/>
      <c r="C139" s="124" t="s">
        <v>262</v>
      </c>
      <c r="D139" s="124" t="s">
        <v>223</v>
      </c>
      <c r="E139" s="125" t="s">
        <v>255</v>
      </c>
      <c r="F139" s="126" t="s">
        <v>256</v>
      </c>
      <c r="G139" s="127" t="s">
        <v>237</v>
      </c>
      <c r="H139" s="128">
        <v>5.1749999999999998</v>
      </c>
      <c r="I139" s="129"/>
      <c r="J139" s="130">
        <f>ROUND(I139*H139,2)</f>
        <v>0</v>
      </c>
      <c r="K139" s="131"/>
      <c r="L139" s="28"/>
      <c r="M139" s="132" t="s">
        <v>1</v>
      </c>
      <c r="N139" s="133" t="s">
        <v>42</v>
      </c>
      <c r="P139" s="134">
        <f>O139*H139</f>
        <v>0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227</v>
      </c>
      <c r="AT139" s="136" t="s">
        <v>223</v>
      </c>
      <c r="AU139" s="136" t="s">
        <v>85</v>
      </c>
      <c r="AY139" s="13" t="s">
        <v>222</v>
      </c>
      <c r="BE139" s="137">
        <f>IF(N139="základní",J139,0)</f>
        <v>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3" t="s">
        <v>85</v>
      </c>
      <c r="BK139" s="137">
        <f>ROUND(I139*H139,2)</f>
        <v>0</v>
      </c>
      <c r="BL139" s="13" t="s">
        <v>227</v>
      </c>
      <c r="BM139" s="136" t="s">
        <v>1126</v>
      </c>
    </row>
    <row r="140" spans="2:65" s="1" customFormat="1" ht="29.25" x14ac:dyDescent="0.2">
      <c r="B140" s="28"/>
      <c r="D140" s="138" t="s">
        <v>229</v>
      </c>
      <c r="F140" s="139" t="s">
        <v>258</v>
      </c>
      <c r="I140" s="140"/>
      <c r="L140" s="28"/>
      <c r="M140" s="141"/>
      <c r="T140" s="52"/>
      <c r="AT140" s="13" t="s">
        <v>229</v>
      </c>
      <c r="AU140" s="13" t="s">
        <v>85</v>
      </c>
    </row>
    <row r="141" spans="2:65" s="1" customFormat="1" x14ac:dyDescent="0.2">
      <c r="B141" s="28"/>
      <c r="D141" s="142" t="s">
        <v>231</v>
      </c>
      <c r="F141" s="143" t="s">
        <v>467</v>
      </c>
      <c r="I141" s="140"/>
      <c r="L141" s="28"/>
      <c r="M141" s="141"/>
      <c r="T141" s="52"/>
      <c r="AT141" s="13" t="s">
        <v>231</v>
      </c>
      <c r="AU141" s="13" t="s">
        <v>85</v>
      </c>
    </row>
    <row r="142" spans="2:65" s="10" customFormat="1" ht="25.9" customHeight="1" x14ac:dyDescent="0.2">
      <c r="B142" s="113"/>
      <c r="D142" s="114" t="s">
        <v>76</v>
      </c>
      <c r="E142" s="115" t="s">
        <v>317</v>
      </c>
      <c r="F142" s="115" t="s">
        <v>318</v>
      </c>
      <c r="I142" s="116"/>
      <c r="J142" s="117">
        <f>BK142</f>
        <v>0</v>
      </c>
      <c r="L142" s="113"/>
      <c r="M142" s="118"/>
      <c r="P142" s="119">
        <f>SUM(P143:P166)</f>
        <v>0</v>
      </c>
      <c r="R142" s="119">
        <f>SUM(R143:R166)</f>
        <v>2.6218774000000002</v>
      </c>
      <c r="T142" s="120">
        <f>SUM(T143:T166)</f>
        <v>0</v>
      </c>
      <c r="AR142" s="114" t="s">
        <v>87</v>
      </c>
      <c r="AT142" s="121" t="s">
        <v>76</v>
      </c>
      <c r="AU142" s="121" t="s">
        <v>77</v>
      </c>
      <c r="AY142" s="114" t="s">
        <v>222</v>
      </c>
      <c r="BK142" s="122">
        <f>SUM(BK143:BK166)</f>
        <v>0</v>
      </c>
    </row>
    <row r="143" spans="2:65" s="1" customFormat="1" ht="24.2" customHeight="1" x14ac:dyDescent="0.2">
      <c r="B143" s="123"/>
      <c r="C143" s="124" t="s">
        <v>270</v>
      </c>
      <c r="D143" s="124" t="s">
        <v>223</v>
      </c>
      <c r="E143" s="125" t="s">
        <v>319</v>
      </c>
      <c r="F143" s="126" t="s">
        <v>320</v>
      </c>
      <c r="G143" s="127" t="s">
        <v>226</v>
      </c>
      <c r="H143" s="128">
        <v>143.66</v>
      </c>
      <c r="I143" s="129"/>
      <c r="J143" s="130">
        <f>ROUND(I143*H143,2)</f>
        <v>0</v>
      </c>
      <c r="K143" s="131"/>
      <c r="L143" s="28"/>
      <c r="M143" s="132" t="s">
        <v>1</v>
      </c>
      <c r="N143" s="133" t="s">
        <v>42</v>
      </c>
      <c r="P143" s="134">
        <f>O143*H143</f>
        <v>0</v>
      </c>
      <c r="Q143" s="134">
        <v>0</v>
      </c>
      <c r="R143" s="134">
        <f>Q143*H143</f>
        <v>0</v>
      </c>
      <c r="S143" s="134">
        <v>0</v>
      </c>
      <c r="T143" s="135">
        <f>S143*H143</f>
        <v>0</v>
      </c>
      <c r="AR143" s="136" t="s">
        <v>266</v>
      </c>
      <c r="AT143" s="136" t="s">
        <v>223</v>
      </c>
      <c r="AU143" s="136" t="s">
        <v>85</v>
      </c>
      <c r="AY143" s="13" t="s">
        <v>222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3" t="s">
        <v>85</v>
      </c>
      <c r="BK143" s="137">
        <f>ROUND(I143*H143,2)</f>
        <v>0</v>
      </c>
      <c r="BL143" s="13" t="s">
        <v>266</v>
      </c>
      <c r="BM143" s="136" t="s">
        <v>1160</v>
      </c>
    </row>
    <row r="144" spans="2:65" s="1" customFormat="1" ht="19.5" x14ac:dyDescent="0.2">
      <c r="B144" s="28"/>
      <c r="D144" s="138" t="s">
        <v>229</v>
      </c>
      <c r="F144" s="139" t="s">
        <v>322</v>
      </c>
      <c r="I144" s="140"/>
      <c r="L144" s="28"/>
      <c r="M144" s="141"/>
      <c r="T144" s="52"/>
      <c r="AT144" s="13" t="s">
        <v>229</v>
      </c>
      <c r="AU144" s="13" t="s">
        <v>85</v>
      </c>
    </row>
    <row r="145" spans="2:65" s="1" customFormat="1" x14ac:dyDescent="0.2">
      <c r="B145" s="28"/>
      <c r="D145" s="142" t="s">
        <v>231</v>
      </c>
      <c r="F145" s="143" t="s">
        <v>502</v>
      </c>
      <c r="I145" s="140"/>
      <c r="L145" s="28"/>
      <c r="M145" s="141"/>
      <c r="T145" s="52"/>
      <c r="AT145" s="13" t="s">
        <v>231</v>
      </c>
      <c r="AU145" s="13" t="s">
        <v>85</v>
      </c>
    </row>
    <row r="146" spans="2:65" s="1" customFormat="1" ht="24.2" customHeight="1" x14ac:dyDescent="0.2">
      <c r="B146" s="123"/>
      <c r="C146" s="124" t="s">
        <v>276</v>
      </c>
      <c r="D146" s="124" t="s">
        <v>223</v>
      </c>
      <c r="E146" s="125" t="s">
        <v>325</v>
      </c>
      <c r="F146" s="126" t="s">
        <v>326</v>
      </c>
      <c r="G146" s="127" t="s">
        <v>226</v>
      </c>
      <c r="H146" s="128">
        <v>143.66</v>
      </c>
      <c r="I146" s="129"/>
      <c r="J146" s="130">
        <f>ROUND(I146*H146,2)</f>
        <v>0</v>
      </c>
      <c r="K146" s="131"/>
      <c r="L146" s="28"/>
      <c r="M146" s="132" t="s">
        <v>1</v>
      </c>
      <c r="N146" s="133" t="s">
        <v>42</v>
      </c>
      <c r="P146" s="134">
        <f>O146*H146</f>
        <v>0</v>
      </c>
      <c r="Q146" s="134">
        <v>3.0000000000000001E-5</v>
      </c>
      <c r="R146" s="134">
        <f>Q146*H146</f>
        <v>4.3097999999999999E-3</v>
      </c>
      <c r="S146" s="134">
        <v>0</v>
      </c>
      <c r="T146" s="135">
        <f>S146*H146</f>
        <v>0</v>
      </c>
      <c r="AR146" s="136" t="s">
        <v>266</v>
      </c>
      <c r="AT146" s="136" t="s">
        <v>223</v>
      </c>
      <c r="AU146" s="136" t="s">
        <v>85</v>
      </c>
      <c r="AY146" s="13" t="s">
        <v>222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13" t="s">
        <v>85</v>
      </c>
      <c r="BK146" s="137">
        <f>ROUND(I146*H146,2)</f>
        <v>0</v>
      </c>
      <c r="BL146" s="13" t="s">
        <v>266</v>
      </c>
      <c r="BM146" s="136" t="s">
        <v>1161</v>
      </c>
    </row>
    <row r="147" spans="2:65" s="1" customFormat="1" ht="19.5" x14ac:dyDescent="0.2">
      <c r="B147" s="28"/>
      <c r="D147" s="138" t="s">
        <v>229</v>
      </c>
      <c r="F147" s="139" t="s">
        <v>328</v>
      </c>
      <c r="I147" s="140"/>
      <c r="L147" s="28"/>
      <c r="M147" s="141"/>
      <c r="T147" s="52"/>
      <c r="AT147" s="13" t="s">
        <v>229</v>
      </c>
      <c r="AU147" s="13" t="s">
        <v>85</v>
      </c>
    </row>
    <row r="148" spans="2:65" s="1" customFormat="1" x14ac:dyDescent="0.2">
      <c r="B148" s="28"/>
      <c r="D148" s="142" t="s">
        <v>231</v>
      </c>
      <c r="F148" s="143" t="s">
        <v>504</v>
      </c>
      <c r="I148" s="140"/>
      <c r="L148" s="28"/>
      <c r="M148" s="141"/>
      <c r="T148" s="52"/>
      <c r="AT148" s="13" t="s">
        <v>231</v>
      </c>
      <c r="AU148" s="13" t="s">
        <v>85</v>
      </c>
    </row>
    <row r="149" spans="2:65" s="1" customFormat="1" ht="37.9" customHeight="1" x14ac:dyDescent="0.2">
      <c r="B149" s="123"/>
      <c r="C149" s="124" t="s">
        <v>220</v>
      </c>
      <c r="D149" s="124" t="s">
        <v>223</v>
      </c>
      <c r="E149" s="125" t="s">
        <v>1162</v>
      </c>
      <c r="F149" s="126" t="s">
        <v>1163</v>
      </c>
      <c r="G149" s="127" t="s">
        <v>226</v>
      </c>
      <c r="H149" s="128">
        <v>143.66</v>
      </c>
      <c r="I149" s="129"/>
      <c r="J149" s="130">
        <f>ROUND(I149*H149,2)</f>
        <v>0</v>
      </c>
      <c r="K149" s="131"/>
      <c r="L149" s="28"/>
      <c r="M149" s="132" t="s">
        <v>1</v>
      </c>
      <c r="N149" s="133" t="s">
        <v>42</v>
      </c>
      <c r="P149" s="134">
        <f>O149*H149</f>
        <v>0</v>
      </c>
      <c r="Q149" s="134">
        <v>1.4999999999999999E-2</v>
      </c>
      <c r="R149" s="134">
        <f>Q149*H149</f>
        <v>2.1549</v>
      </c>
      <c r="S149" s="134">
        <v>0</v>
      </c>
      <c r="T149" s="135">
        <f>S149*H149</f>
        <v>0</v>
      </c>
      <c r="AR149" s="136" t="s">
        <v>266</v>
      </c>
      <c r="AT149" s="136" t="s">
        <v>223</v>
      </c>
      <c r="AU149" s="136" t="s">
        <v>85</v>
      </c>
      <c r="AY149" s="13" t="s">
        <v>222</v>
      </c>
      <c r="BE149" s="137">
        <f>IF(N149="základní",J149,0)</f>
        <v>0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13" t="s">
        <v>85</v>
      </c>
      <c r="BK149" s="137">
        <f>ROUND(I149*H149,2)</f>
        <v>0</v>
      </c>
      <c r="BL149" s="13" t="s">
        <v>266</v>
      </c>
      <c r="BM149" s="136" t="s">
        <v>1164</v>
      </c>
    </row>
    <row r="150" spans="2:65" s="1" customFormat="1" ht="29.25" x14ac:dyDescent="0.2">
      <c r="B150" s="28"/>
      <c r="D150" s="138" t="s">
        <v>229</v>
      </c>
      <c r="F150" s="139" t="s">
        <v>1165</v>
      </c>
      <c r="I150" s="140"/>
      <c r="L150" s="28"/>
      <c r="M150" s="141"/>
      <c r="T150" s="52"/>
      <c r="AT150" s="13" t="s">
        <v>229</v>
      </c>
      <c r="AU150" s="13" t="s">
        <v>85</v>
      </c>
    </row>
    <row r="151" spans="2:65" s="1" customFormat="1" x14ac:dyDescent="0.2">
      <c r="B151" s="28"/>
      <c r="D151" s="142" t="s">
        <v>231</v>
      </c>
      <c r="F151" s="143" t="s">
        <v>1166</v>
      </c>
      <c r="I151" s="140"/>
      <c r="L151" s="28"/>
      <c r="M151" s="141"/>
      <c r="T151" s="52"/>
      <c r="AT151" s="13" t="s">
        <v>231</v>
      </c>
      <c r="AU151" s="13" t="s">
        <v>85</v>
      </c>
    </row>
    <row r="152" spans="2:65" s="1" customFormat="1" ht="16.5" customHeight="1" x14ac:dyDescent="0.2">
      <c r="B152" s="123"/>
      <c r="C152" s="124" t="s">
        <v>287</v>
      </c>
      <c r="D152" s="124" t="s">
        <v>223</v>
      </c>
      <c r="E152" s="125" t="s">
        <v>343</v>
      </c>
      <c r="F152" s="126" t="s">
        <v>344</v>
      </c>
      <c r="G152" s="127" t="s">
        <v>226</v>
      </c>
      <c r="H152" s="128">
        <v>143.66</v>
      </c>
      <c r="I152" s="129"/>
      <c r="J152" s="130">
        <f>ROUND(I152*H152,2)</f>
        <v>0</v>
      </c>
      <c r="K152" s="131"/>
      <c r="L152" s="28"/>
      <c r="M152" s="132" t="s">
        <v>1</v>
      </c>
      <c r="N152" s="133" t="s">
        <v>42</v>
      </c>
      <c r="P152" s="134">
        <f>O152*H152</f>
        <v>0</v>
      </c>
      <c r="Q152" s="134">
        <v>2.9999999999999997E-4</v>
      </c>
      <c r="R152" s="134">
        <f>Q152*H152</f>
        <v>4.3097999999999997E-2</v>
      </c>
      <c r="S152" s="134">
        <v>0</v>
      </c>
      <c r="T152" s="135">
        <f>S152*H152</f>
        <v>0</v>
      </c>
      <c r="AR152" s="136" t="s">
        <v>266</v>
      </c>
      <c r="AT152" s="136" t="s">
        <v>223</v>
      </c>
      <c r="AU152" s="136" t="s">
        <v>85</v>
      </c>
      <c r="AY152" s="13" t="s">
        <v>222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3" t="s">
        <v>85</v>
      </c>
      <c r="BK152" s="137">
        <f>ROUND(I152*H152,2)</f>
        <v>0</v>
      </c>
      <c r="BL152" s="13" t="s">
        <v>266</v>
      </c>
      <c r="BM152" s="136" t="s">
        <v>1167</v>
      </c>
    </row>
    <row r="153" spans="2:65" s="1" customFormat="1" x14ac:dyDescent="0.2">
      <c r="B153" s="28"/>
      <c r="D153" s="138" t="s">
        <v>229</v>
      </c>
      <c r="F153" s="139" t="s">
        <v>346</v>
      </c>
      <c r="I153" s="140"/>
      <c r="L153" s="28"/>
      <c r="M153" s="141"/>
      <c r="T153" s="52"/>
      <c r="AT153" s="13" t="s">
        <v>229</v>
      </c>
      <c r="AU153" s="13" t="s">
        <v>85</v>
      </c>
    </row>
    <row r="154" spans="2:65" s="1" customFormat="1" x14ac:dyDescent="0.2">
      <c r="B154" s="28"/>
      <c r="D154" s="142" t="s">
        <v>231</v>
      </c>
      <c r="F154" s="143" t="s">
        <v>510</v>
      </c>
      <c r="I154" s="140"/>
      <c r="L154" s="28"/>
      <c r="M154" s="141"/>
      <c r="T154" s="52"/>
      <c r="AT154" s="13" t="s">
        <v>231</v>
      </c>
      <c r="AU154" s="13" t="s">
        <v>85</v>
      </c>
    </row>
    <row r="155" spans="2:65" s="1" customFormat="1" ht="49.15" customHeight="1" x14ac:dyDescent="0.2">
      <c r="B155" s="123"/>
      <c r="C155" s="151" t="s">
        <v>291</v>
      </c>
      <c r="D155" s="151" t="s">
        <v>277</v>
      </c>
      <c r="E155" s="152" t="s">
        <v>348</v>
      </c>
      <c r="F155" s="153" t="s">
        <v>349</v>
      </c>
      <c r="G155" s="154" t="s">
        <v>226</v>
      </c>
      <c r="H155" s="155">
        <v>158.02600000000001</v>
      </c>
      <c r="I155" s="156"/>
      <c r="J155" s="157">
        <f>ROUND(I155*H155,2)</f>
        <v>0</v>
      </c>
      <c r="K155" s="158"/>
      <c r="L155" s="159"/>
      <c r="M155" s="160" t="s">
        <v>1</v>
      </c>
      <c r="N155" s="161" t="s">
        <v>42</v>
      </c>
      <c r="P155" s="134">
        <f>O155*H155</f>
        <v>0</v>
      </c>
      <c r="Q155" s="134">
        <v>2.5999999999999999E-3</v>
      </c>
      <c r="R155" s="134">
        <f>Q155*H155</f>
        <v>0.4108676</v>
      </c>
      <c r="S155" s="134">
        <v>0</v>
      </c>
      <c r="T155" s="135">
        <f>S155*H155</f>
        <v>0</v>
      </c>
      <c r="AR155" s="136" t="s">
        <v>280</v>
      </c>
      <c r="AT155" s="136" t="s">
        <v>277</v>
      </c>
      <c r="AU155" s="136" t="s">
        <v>85</v>
      </c>
      <c r="AY155" s="13" t="s">
        <v>222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85</v>
      </c>
      <c r="BK155" s="137">
        <f>ROUND(I155*H155,2)</f>
        <v>0</v>
      </c>
      <c r="BL155" s="13" t="s">
        <v>266</v>
      </c>
      <c r="BM155" s="136" t="s">
        <v>1168</v>
      </c>
    </row>
    <row r="156" spans="2:65" s="1" customFormat="1" ht="29.25" x14ac:dyDescent="0.2">
      <c r="B156" s="28"/>
      <c r="D156" s="138" t="s">
        <v>229</v>
      </c>
      <c r="F156" s="139" t="s">
        <v>349</v>
      </c>
      <c r="I156" s="140"/>
      <c r="L156" s="28"/>
      <c r="M156" s="141"/>
      <c r="T156" s="52"/>
      <c r="AT156" s="13" t="s">
        <v>229</v>
      </c>
      <c r="AU156" s="13" t="s">
        <v>85</v>
      </c>
    </row>
    <row r="157" spans="2:65" s="11" customFormat="1" x14ac:dyDescent="0.2">
      <c r="B157" s="144"/>
      <c r="D157" s="138" t="s">
        <v>252</v>
      </c>
      <c r="F157" s="145" t="s">
        <v>1169</v>
      </c>
      <c r="H157" s="146">
        <v>158.02600000000001</v>
      </c>
      <c r="I157" s="147"/>
      <c r="L157" s="144"/>
      <c r="M157" s="148"/>
      <c r="T157" s="149"/>
      <c r="AT157" s="150" t="s">
        <v>252</v>
      </c>
      <c r="AU157" s="150" t="s">
        <v>85</v>
      </c>
      <c r="AV157" s="11" t="s">
        <v>87</v>
      </c>
      <c r="AW157" s="11" t="s">
        <v>3</v>
      </c>
      <c r="AX157" s="11" t="s">
        <v>85</v>
      </c>
      <c r="AY157" s="150" t="s">
        <v>222</v>
      </c>
    </row>
    <row r="158" spans="2:65" s="1" customFormat="1" ht="24.2" customHeight="1" x14ac:dyDescent="0.2">
      <c r="B158" s="123"/>
      <c r="C158" s="124" t="s">
        <v>8</v>
      </c>
      <c r="D158" s="124" t="s">
        <v>223</v>
      </c>
      <c r="E158" s="125" t="s">
        <v>353</v>
      </c>
      <c r="F158" s="126" t="s">
        <v>354</v>
      </c>
      <c r="G158" s="127" t="s">
        <v>355</v>
      </c>
      <c r="H158" s="128">
        <v>144</v>
      </c>
      <c r="I158" s="129"/>
      <c r="J158" s="130">
        <f>ROUND(I158*H158,2)</f>
        <v>0</v>
      </c>
      <c r="K158" s="131"/>
      <c r="L158" s="28"/>
      <c r="M158" s="132" t="s">
        <v>1</v>
      </c>
      <c r="N158" s="133" t="s">
        <v>42</v>
      </c>
      <c r="P158" s="134">
        <f>O158*H158</f>
        <v>0</v>
      </c>
      <c r="Q158" s="134">
        <v>0</v>
      </c>
      <c r="R158" s="134">
        <f>Q158*H158</f>
        <v>0</v>
      </c>
      <c r="S158" s="134">
        <v>0</v>
      </c>
      <c r="T158" s="135">
        <f>S158*H158</f>
        <v>0</v>
      </c>
      <c r="AR158" s="136" t="s">
        <v>266</v>
      </c>
      <c r="AT158" s="136" t="s">
        <v>223</v>
      </c>
      <c r="AU158" s="136" t="s">
        <v>85</v>
      </c>
      <c r="AY158" s="13" t="s">
        <v>222</v>
      </c>
      <c r="BE158" s="137">
        <f>IF(N158="základní",J158,0)</f>
        <v>0</v>
      </c>
      <c r="BF158" s="137">
        <f>IF(N158="snížená",J158,0)</f>
        <v>0</v>
      </c>
      <c r="BG158" s="137">
        <f>IF(N158="zákl. přenesená",J158,0)</f>
        <v>0</v>
      </c>
      <c r="BH158" s="137">
        <f>IF(N158="sníž. přenesená",J158,0)</f>
        <v>0</v>
      </c>
      <c r="BI158" s="137">
        <f>IF(N158="nulová",J158,0)</f>
        <v>0</v>
      </c>
      <c r="BJ158" s="13" t="s">
        <v>85</v>
      </c>
      <c r="BK158" s="137">
        <f>ROUND(I158*H158,2)</f>
        <v>0</v>
      </c>
      <c r="BL158" s="13" t="s">
        <v>266</v>
      </c>
      <c r="BM158" s="136" t="s">
        <v>1170</v>
      </c>
    </row>
    <row r="159" spans="2:65" s="1" customFormat="1" x14ac:dyDescent="0.2">
      <c r="B159" s="28"/>
      <c r="D159" s="138" t="s">
        <v>229</v>
      </c>
      <c r="F159" s="139" t="s">
        <v>357</v>
      </c>
      <c r="I159" s="140"/>
      <c r="L159" s="28"/>
      <c r="M159" s="141"/>
      <c r="T159" s="52"/>
      <c r="AT159" s="13" t="s">
        <v>229</v>
      </c>
      <c r="AU159" s="13" t="s">
        <v>85</v>
      </c>
    </row>
    <row r="160" spans="2:65" s="1" customFormat="1" x14ac:dyDescent="0.2">
      <c r="B160" s="28"/>
      <c r="D160" s="142" t="s">
        <v>231</v>
      </c>
      <c r="F160" s="143" t="s">
        <v>358</v>
      </c>
      <c r="I160" s="140"/>
      <c r="L160" s="28"/>
      <c r="M160" s="141"/>
      <c r="T160" s="52"/>
      <c r="AT160" s="13" t="s">
        <v>231</v>
      </c>
      <c r="AU160" s="13" t="s">
        <v>85</v>
      </c>
    </row>
    <row r="161" spans="2:65" s="1" customFormat="1" ht="16.5" customHeight="1" x14ac:dyDescent="0.2">
      <c r="B161" s="123"/>
      <c r="C161" s="124" t="s">
        <v>300</v>
      </c>
      <c r="D161" s="124" t="s">
        <v>223</v>
      </c>
      <c r="E161" s="125" t="s">
        <v>366</v>
      </c>
      <c r="F161" s="126" t="s">
        <v>367</v>
      </c>
      <c r="G161" s="127" t="s">
        <v>355</v>
      </c>
      <c r="H161" s="128">
        <v>95</v>
      </c>
      <c r="I161" s="129"/>
      <c r="J161" s="130">
        <f>ROUND(I161*H161,2)</f>
        <v>0</v>
      </c>
      <c r="K161" s="131"/>
      <c r="L161" s="28"/>
      <c r="M161" s="132" t="s">
        <v>1</v>
      </c>
      <c r="N161" s="133" t="s">
        <v>42</v>
      </c>
      <c r="P161" s="134">
        <f>O161*H161</f>
        <v>0</v>
      </c>
      <c r="Q161" s="134">
        <v>1.0000000000000001E-5</v>
      </c>
      <c r="R161" s="134">
        <f>Q161*H161</f>
        <v>9.5000000000000011E-4</v>
      </c>
      <c r="S161" s="134">
        <v>0</v>
      </c>
      <c r="T161" s="135">
        <f>S161*H161</f>
        <v>0</v>
      </c>
      <c r="AR161" s="136" t="s">
        <v>266</v>
      </c>
      <c r="AT161" s="136" t="s">
        <v>223</v>
      </c>
      <c r="AU161" s="136" t="s">
        <v>85</v>
      </c>
      <c r="AY161" s="13" t="s">
        <v>222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3" t="s">
        <v>85</v>
      </c>
      <c r="BK161" s="137">
        <f>ROUND(I161*H161,2)</f>
        <v>0</v>
      </c>
      <c r="BL161" s="13" t="s">
        <v>266</v>
      </c>
      <c r="BM161" s="136" t="s">
        <v>1171</v>
      </c>
    </row>
    <row r="162" spans="2:65" s="1" customFormat="1" x14ac:dyDescent="0.2">
      <c r="B162" s="28"/>
      <c r="D162" s="138" t="s">
        <v>229</v>
      </c>
      <c r="F162" s="139" t="s">
        <v>369</v>
      </c>
      <c r="I162" s="140"/>
      <c r="L162" s="28"/>
      <c r="M162" s="141"/>
      <c r="T162" s="52"/>
      <c r="AT162" s="13" t="s">
        <v>229</v>
      </c>
      <c r="AU162" s="13" t="s">
        <v>85</v>
      </c>
    </row>
    <row r="163" spans="2:65" s="1" customFormat="1" x14ac:dyDescent="0.2">
      <c r="B163" s="28"/>
      <c r="D163" s="142" t="s">
        <v>231</v>
      </c>
      <c r="F163" s="143" t="s">
        <v>517</v>
      </c>
      <c r="I163" s="140"/>
      <c r="L163" s="28"/>
      <c r="M163" s="141"/>
      <c r="T163" s="52"/>
      <c r="AT163" s="13" t="s">
        <v>231</v>
      </c>
      <c r="AU163" s="13" t="s">
        <v>85</v>
      </c>
    </row>
    <row r="164" spans="2:65" s="1" customFormat="1" ht="16.5" customHeight="1" x14ac:dyDescent="0.2">
      <c r="B164" s="123"/>
      <c r="C164" s="151" t="s">
        <v>304</v>
      </c>
      <c r="D164" s="151" t="s">
        <v>277</v>
      </c>
      <c r="E164" s="152" t="s">
        <v>372</v>
      </c>
      <c r="F164" s="153" t="s">
        <v>373</v>
      </c>
      <c r="G164" s="154" t="s">
        <v>355</v>
      </c>
      <c r="H164" s="155">
        <v>96.9</v>
      </c>
      <c r="I164" s="156"/>
      <c r="J164" s="157">
        <f>ROUND(I164*H164,2)</f>
        <v>0</v>
      </c>
      <c r="K164" s="158"/>
      <c r="L164" s="159"/>
      <c r="M164" s="160" t="s">
        <v>1</v>
      </c>
      <c r="N164" s="161" t="s">
        <v>42</v>
      </c>
      <c r="P164" s="134">
        <f>O164*H164</f>
        <v>0</v>
      </c>
      <c r="Q164" s="134">
        <v>8.0000000000000007E-5</v>
      </c>
      <c r="R164" s="134">
        <f>Q164*H164</f>
        <v>7.7520000000000011E-3</v>
      </c>
      <c r="S164" s="134">
        <v>0</v>
      </c>
      <c r="T164" s="135">
        <f>S164*H164</f>
        <v>0</v>
      </c>
      <c r="AR164" s="136" t="s">
        <v>280</v>
      </c>
      <c r="AT164" s="136" t="s">
        <v>277</v>
      </c>
      <c r="AU164" s="136" t="s">
        <v>85</v>
      </c>
      <c r="AY164" s="13" t="s">
        <v>222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3" t="s">
        <v>85</v>
      </c>
      <c r="BK164" s="137">
        <f>ROUND(I164*H164,2)</f>
        <v>0</v>
      </c>
      <c r="BL164" s="13" t="s">
        <v>266</v>
      </c>
      <c r="BM164" s="136" t="s">
        <v>1172</v>
      </c>
    </row>
    <row r="165" spans="2:65" s="1" customFormat="1" x14ac:dyDescent="0.2">
      <c r="B165" s="28"/>
      <c r="D165" s="138" t="s">
        <v>229</v>
      </c>
      <c r="F165" s="139" t="s">
        <v>373</v>
      </c>
      <c r="I165" s="140"/>
      <c r="L165" s="28"/>
      <c r="M165" s="141"/>
      <c r="T165" s="52"/>
      <c r="AT165" s="13" t="s">
        <v>229</v>
      </c>
      <c r="AU165" s="13" t="s">
        <v>85</v>
      </c>
    </row>
    <row r="166" spans="2:65" s="11" customFormat="1" x14ac:dyDescent="0.2">
      <c r="B166" s="144"/>
      <c r="D166" s="138" t="s">
        <v>252</v>
      </c>
      <c r="F166" s="145" t="s">
        <v>1173</v>
      </c>
      <c r="H166" s="146">
        <v>96.9</v>
      </c>
      <c r="I166" s="147"/>
      <c r="L166" s="144"/>
      <c r="M166" s="148"/>
      <c r="T166" s="149"/>
      <c r="AT166" s="150" t="s">
        <v>252</v>
      </c>
      <c r="AU166" s="150" t="s">
        <v>85</v>
      </c>
      <c r="AV166" s="11" t="s">
        <v>87</v>
      </c>
      <c r="AW166" s="11" t="s">
        <v>3</v>
      </c>
      <c r="AX166" s="11" t="s">
        <v>85</v>
      </c>
      <c r="AY166" s="150" t="s">
        <v>222</v>
      </c>
    </row>
    <row r="167" spans="2:65" s="10" customFormat="1" ht="25.9" customHeight="1" x14ac:dyDescent="0.2">
      <c r="B167" s="113"/>
      <c r="D167" s="114" t="s">
        <v>76</v>
      </c>
      <c r="E167" s="115" t="s">
        <v>414</v>
      </c>
      <c r="F167" s="115" t="s">
        <v>415</v>
      </c>
      <c r="I167" s="116"/>
      <c r="J167" s="117">
        <f>BK167</f>
        <v>0</v>
      </c>
      <c r="L167" s="113"/>
      <c r="M167" s="118"/>
      <c r="P167" s="119">
        <f>SUM(P168:P185)</f>
        <v>0</v>
      </c>
      <c r="R167" s="119">
        <f>SUM(R168:R185)</f>
        <v>0.80735869999999998</v>
      </c>
      <c r="T167" s="120">
        <f>SUM(T168:T185)</f>
        <v>0.14690980000000001</v>
      </c>
      <c r="AR167" s="114" t="s">
        <v>87</v>
      </c>
      <c r="AT167" s="121" t="s">
        <v>76</v>
      </c>
      <c r="AU167" s="121" t="s">
        <v>77</v>
      </c>
      <c r="AY167" s="114" t="s">
        <v>222</v>
      </c>
      <c r="BK167" s="122">
        <f>SUM(BK168:BK185)</f>
        <v>0</v>
      </c>
    </row>
    <row r="168" spans="2:65" s="1" customFormat="1" ht="16.5" customHeight="1" x14ac:dyDescent="0.2">
      <c r="B168" s="123"/>
      <c r="C168" s="124" t="s">
        <v>310</v>
      </c>
      <c r="D168" s="124" t="s">
        <v>223</v>
      </c>
      <c r="E168" s="125" t="s">
        <v>416</v>
      </c>
      <c r="F168" s="126" t="s">
        <v>417</v>
      </c>
      <c r="G168" s="127" t="s">
        <v>226</v>
      </c>
      <c r="H168" s="128">
        <v>460</v>
      </c>
      <c r="I168" s="129"/>
      <c r="J168" s="130">
        <f>ROUND(I168*H168,2)</f>
        <v>0</v>
      </c>
      <c r="K168" s="131"/>
      <c r="L168" s="28"/>
      <c r="M168" s="132" t="s">
        <v>1</v>
      </c>
      <c r="N168" s="133" t="s">
        <v>42</v>
      </c>
      <c r="P168" s="134">
        <f>O168*H168</f>
        <v>0</v>
      </c>
      <c r="Q168" s="134">
        <v>1E-3</v>
      </c>
      <c r="R168" s="134">
        <f>Q168*H168</f>
        <v>0.46</v>
      </c>
      <c r="S168" s="134">
        <v>3.1E-4</v>
      </c>
      <c r="T168" s="135">
        <f>S168*H168</f>
        <v>0.1426</v>
      </c>
      <c r="AR168" s="136" t="s">
        <v>266</v>
      </c>
      <c r="AT168" s="136" t="s">
        <v>223</v>
      </c>
      <c r="AU168" s="136" t="s">
        <v>85</v>
      </c>
      <c r="AY168" s="13" t="s">
        <v>222</v>
      </c>
      <c r="BE168" s="137">
        <f>IF(N168="základní",J168,0)</f>
        <v>0</v>
      </c>
      <c r="BF168" s="137">
        <f>IF(N168="snížená",J168,0)</f>
        <v>0</v>
      </c>
      <c r="BG168" s="137">
        <f>IF(N168="zákl. přenesená",J168,0)</f>
        <v>0</v>
      </c>
      <c r="BH168" s="137">
        <f>IF(N168="sníž. přenesená",J168,0)</f>
        <v>0</v>
      </c>
      <c r="BI168" s="137">
        <f>IF(N168="nulová",J168,0)</f>
        <v>0</v>
      </c>
      <c r="BJ168" s="13" t="s">
        <v>85</v>
      </c>
      <c r="BK168" s="137">
        <f>ROUND(I168*H168,2)</f>
        <v>0</v>
      </c>
      <c r="BL168" s="13" t="s">
        <v>266</v>
      </c>
      <c r="BM168" s="136" t="s">
        <v>1174</v>
      </c>
    </row>
    <row r="169" spans="2:65" s="1" customFormat="1" x14ac:dyDescent="0.2">
      <c r="B169" s="28"/>
      <c r="D169" s="138" t="s">
        <v>229</v>
      </c>
      <c r="F169" s="139" t="s">
        <v>419</v>
      </c>
      <c r="I169" s="140"/>
      <c r="L169" s="28"/>
      <c r="M169" s="141"/>
      <c r="T169" s="52"/>
      <c r="AT169" s="13" t="s">
        <v>229</v>
      </c>
      <c r="AU169" s="13" t="s">
        <v>85</v>
      </c>
    </row>
    <row r="170" spans="2:65" s="1" customFormat="1" x14ac:dyDescent="0.2">
      <c r="B170" s="28"/>
      <c r="D170" s="142" t="s">
        <v>231</v>
      </c>
      <c r="F170" s="143" t="s">
        <v>527</v>
      </c>
      <c r="I170" s="140"/>
      <c r="L170" s="28"/>
      <c r="M170" s="141"/>
      <c r="T170" s="52"/>
      <c r="AT170" s="13" t="s">
        <v>231</v>
      </c>
      <c r="AU170" s="13" t="s">
        <v>85</v>
      </c>
    </row>
    <row r="171" spans="2:65" s="1" customFormat="1" ht="24.2" customHeight="1" x14ac:dyDescent="0.2">
      <c r="B171" s="123"/>
      <c r="C171" s="124" t="s">
        <v>266</v>
      </c>
      <c r="D171" s="124" t="s">
        <v>223</v>
      </c>
      <c r="E171" s="125" t="s">
        <v>422</v>
      </c>
      <c r="F171" s="126" t="s">
        <v>423</v>
      </c>
      <c r="G171" s="127" t="s">
        <v>226</v>
      </c>
      <c r="H171" s="128">
        <v>460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0</v>
      </c>
      <c r="R171" s="134">
        <f>Q171*H171</f>
        <v>0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1175</v>
      </c>
    </row>
    <row r="172" spans="2:65" s="1" customFormat="1" ht="19.5" x14ac:dyDescent="0.2">
      <c r="B172" s="28"/>
      <c r="D172" s="138" t="s">
        <v>229</v>
      </c>
      <c r="F172" s="139" t="s">
        <v>425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529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16.5" customHeight="1" x14ac:dyDescent="0.2">
      <c r="B174" s="123"/>
      <c r="C174" s="124" t="s">
        <v>324</v>
      </c>
      <c r="D174" s="124" t="s">
        <v>223</v>
      </c>
      <c r="E174" s="125" t="s">
        <v>428</v>
      </c>
      <c r="F174" s="126" t="s">
        <v>429</v>
      </c>
      <c r="G174" s="127" t="s">
        <v>226</v>
      </c>
      <c r="H174" s="128">
        <v>143.66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0</v>
      </c>
      <c r="R174" s="134">
        <f>Q174*H174</f>
        <v>0</v>
      </c>
      <c r="S174" s="134">
        <v>3.0000000000000001E-5</v>
      </c>
      <c r="T174" s="135">
        <f>S174*H174</f>
        <v>4.3097999999999999E-3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1176</v>
      </c>
    </row>
    <row r="175" spans="2:65" s="1" customFormat="1" ht="19.5" x14ac:dyDescent="0.2">
      <c r="B175" s="28"/>
      <c r="D175" s="138" t="s">
        <v>229</v>
      </c>
      <c r="F175" s="139" t="s">
        <v>431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432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16.5" customHeight="1" x14ac:dyDescent="0.2">
      <c r="B177" s="123"/>
      <c r="C177" s="151" t="s">
        <v>330</v>
      </c>
      <c r="D177" s="151" t="s">
        <v>277</v>
      </c>
      <c r="E177" s="152" t="s">
        <v>434</v>
      </c>
      <c r="F177" s="153" t="s">
        <v>435</v>
      </c>
      <c r="G177" s="154" t="s">
        <v>226</v>
      </c>
      <c r="H177" s="155">
        <v>150.84299999999999</v>
      </c>
      <c r="I177" s="156"/>
      <c r="J177" s="157">
        <f>ROUND(I177*H177,2)</f>
        <v>0</v>
      </c>
      <c r="K177" s="158"/>
      <c r="L177" s="159"/>
      <c r="M177" s="160" t="s">
        <v>1</v>
      </c>
      <c r="N177" s="161" t="s">
        <v>42</v>
      </c>
      <c r="P177" s="134">
        <f>O177*H177</f>
        <v>0</v>
      </c>
      <c r="Q177" s="134">
        <v>8.9999999999999998E-4</v>
      </c>
      <c r="R177" s="134">
        <f>Q177*H177</f>
        <v>0.13575869999999998</v>
      </c>
      <c r="S177" s="134">
        <v>0</v>
      </c>
      <c r="T177" s="135">
        <f>S177*H177</f>
        <v>0</v>
      </c>
      <c r="AR177" s="136" t="s">
        <v>280</v>
      </c>
      <c r="AT177" s="136" t="s">
        <v>277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1177</v>
      </c>
    </row>
    <row r="178" spans="2:65" s="1" customFormat="1" x14ac:dyDescent="0.2">
      <c r="B178" s="28"/>
      <c r="D178" s="138" t="s">
        <v>229</v>
      </c>
      <c r="F178" s="139" t="s">
        <v>435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1" customFormat="1" x14ac:dyDescent="0.2">
      <c r="B179" s="144"/>
      <c r="D179" s="138" t="s">
        <v>252</v>
      </c>
      <c r="F179" s="145" t="s">
        <v>1178</v>
      </c>
      <c r="H179" s="146">
        <v>150.84299999999999</v>
      </c>
      <c r="I179" s="147"/>
      <c r="L179" s="144"/>
      <c r="M179" s="148"/>
      <c r="T179" s="149"/>
      <c r="AT179" s="150" t="s">
        <v>252</v>
      </c>
      <c r="AU179" s="150" t="s">
        <v>85</v>
      </c>
      <c r="AV179" s="11" t="s">
        <v>87</v>
      </c>
      <c r="AW179" s="11" t="s">
        <v>3</v>
      </c>
      <c r="AX179" s="11" t="s">
        <v>85</v>
      </c>
      <c r="AY179" s="150" t="s">
        <v>222</v>
      </c>
    </row>
    <row r="180" spans="2:65" s="1" customFormat="1" ht="24.2" customHeight="1" x14ac:dyDescent="0.2">
      <c r="B180" s="123"/>
      <c r="C180" s="124" t="s">
        <v>336</v>
      </c>
      <c r="D180" s="124" t="s">
        <v>223</v>
      </c>
      <c r="E180" s="125" t="s">
        <v>439</v>
      </c>
      <c r="F180" s="126" t="s">
        <v>440</v>
      </c>
      <c r="G180" s="127" t="s">
        <v>226</v>
      </c>
      <c r="H180" s="128">
        <v>460</v>
      </c>
      <c r="I180" s="129"/>
      <c r="J180" s="130">
        <f>ROUND(I180*H180,2)</f>
        <v>0</v>
      </c>
      <c r="K180" s="131"/>
      <c r="L180" s="28"/>
      <c r="M180" s="132" t="s">
        <v>1</v>
      </c>
      <c r="N180" s="133" t="s">
        <v>42</v>
      </c>
      <c r="P180" s="134">
        <f>O180*H180</f>
        <v>0</v>
      </c>
      <c r="Q180" s="134">
        <v>2.0000000000000001E-4</v>
      </c>
      <c r="R180" s="134">
        <f>Q180*H180</f>
        <v>9.1999999999999998E-2</v>
      </c>
      <c r="S180" s="134">
        <v>0</v>
      </c>
      <c r="T180" s="135">
        <f>S180*H180</f>
        <v>0</v>
      </c>
      <c r="AR180" s="136" t="s">
        <v>266</v>
      </c>
      <c r="AT180" s="136" t="s">
        <v>223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1179</v>
      </c>
    </row>
    <row r="181" spans="2:65" s="1" customFormat="1" ht="19.5" x14ac:dyDescent="0.2">
      <c r="B181" s="28"/>
      <c r="D181" s="138" t="s">
        <v>229</v>
      </c>
      <c r="F181" s="139" t="s">
        <v>442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" customFormat="1" x14ac:dyDescent="0.2">
      <c r="B182" s="28"/>
      <c r="D182" s="142" t="s">
        <v>231</v>
      </c>
      <c r="F182" s="143" t="s">
        <v>534</v>
      </c>
      <c r="I182" s="140"/>
      <c r="L182" s="28"/>
      <c r="M182" s="141"/>
      <c r="T182" s="52"/>
      <c r="AT182" s="13" t="s">
        <v>231</v>
      </c>
      <c r="AU182" s="13" t="s">
        <v>85</v>
      </c>
    </row>
    <row r="183" spans="2:65" s="1" customFormat="1" ht="33" customHeight="1" x14ac:dyDescent="0.2">
      <c r="B183" s="123"/>
      <c r="C183" s="124" t="s">
        <v>342</v>
      </c>
      <c r="D183" s="124" t="s">
        <v>223</v>
      </c>
      <c r="E183" s="125" t="s">
        <v>445</v>
      </c>
      <c r="F183" s="126" t="s">
        <v>446</v>
      </c>
      <c r="G183" s="127" t="s">
        <v>226</v>
      </c>
      <c r="H183" s="128">
        <v>460</v>
      </c>
      <c r="I183" s="129"/>
      <c r="J183" s="130">
        <f>ROUND(I183*H183,2)</f>
        <v>0</v>
      </c>
      <c r="K183" s="131"/>
      <c r="L183" s="28"/>
      <c r="M183" s="132" t="s">
        <v>1</v>
      </c>
      <c r="N183" s="133" t="s">
        <v>42</v>
      </c>
      <c r="P183" s="134">
        <f>O183*H183</f>
        <v>0</v>
      </c>
      <c r="Q183" s="134">
        <v>2.5999999999999998E-4</v>
      </c>
      <c r="R183" s="134">
        <f>Q183*H183</f>
        <v>0.11959999999999998</v>
      </c>
      <c r="S183" s="134">
        <v>0</v>
      </c>
      <c r="T183" s="135">
        <f>S183*H183</f>
        <v>0</v>
      </c>
      <c r="AR183" s="136" t="s">
        <v>266</v>
      </c>
      <c r="AT183" s="136" t="s">
        <v>223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1180</v>
      </c>
    </row>
    <row r="184" spans="2:65" s="1" customFormat="1" ht="29.25" x14ac:dyDescent="0.2">
      <c r="B184" s="28"/>
      <c r="D184" s="138" t="s">
        <v>229</v>
      </c>
      <c r="F184" s="139" t="s">
        <v>448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" customFormat="1" x14ac:dyDescent="0.2">
      <c r="B185" s="28"/>
      <c r="D185" s="142" t="s">
        <v>231</v>
      </c>
      <c r="F185" s="143" t="s">
        <v>536</v>
      </c>
      <c r="I185" s="140"/>
      <c r="L185" s="28"/>
      <c r="M185" s="163"/>
      <c r="N185" s="164"/>
      <c r="O185" s="164"/>
      <c r="P185" s="164"/>
      <c r="Q185" s="164"/>
      <c r="R185" s="164"/>
      <c r="S185" s="164"/>
      <c r="T185" s="165"/>
      <c r="AT185" s="13" t="s">
        <v>231</v>
      </c>
      <c r="AU185" s="13" t="s">
        <v>85</v>
      </c>
    </row>
    <row r="186" spans="2:65" s="1" customFormat="1" ht="6.95" customHeight="1" x14ac:dyDescent="0.2">
      <c r="B186" s="40"/>
      <c r="C186" s="41"/>
      <c r="D186" s="41"/>
      <c r="E186" s="41"/>
      <c r="F186" s="41"/>
      <c r="G186" s="41"/>
      <c r="H186" s="41"/>
      <c r="I186" s="41"/>
      <c r="J186" s="41"/>
      <c r="K186" s="41"/>
      <c r="L186" s="28"/>
    </row>
  </sheetData>
  <autoFilter ref="C119:K185" xr:uid="{00000000-0009-0000-0000-00001E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1E00-000000000000}"/>
    <hyperlink ref="F127" r:id="rId2" xr:uid="{00000000-0004-0000-1E00-000001000000}"/>
    <hyperlink ref="F131" r:id="rId3" xr:uid="{00000000-0004-0000-1E00-000002000000}"/>
    <hyperlink ref="F134" r:id="rId4" xr:uid="{00000000-0004-0000-1E00-000003000000}"/>
    <hyperlink ref="F137" r:id="rId5" xr:uid="{00000000-0004-0000-1E00-000004000000}"/>
    <hyperlink ref="F141" r:id="rId6" xr:uid="{00000000-0004-0000-1E00-000005000000}"/>
    <hyperlink ref="F145" r:id="rId7" xr:uid="{00000000-0004-0000-1E00-000006000000}"/>
    <hyperlink ref="F148" r:id="rId8" xr:uid="{00000000-0004-0000-1E00-000007000000}"/>
    <hyperlink ref="F151" r:id="rId9" xr:uid="{00000000-0004-0000-1E00-000008000000}"/>
    <hyperlink ref="F154" r:id="rId10" xr:uid="{00000000-0004-0000-1E00-000009000000}"/>
    <hyperlink ref="F160" r:id="rId11" xr:uid="{00000000-0004-0000-1E00-00000A000000}"/>
    <hyperlink ref="F163" r:id="rId12" xr:uid="{00000000-0004-0000-1E00-00000B000000}"/>
    <hyperlink ref="F170" r:id="rId13" xr:uid="{00000000-0004-0000-1E00-00000C000000}"/>
    <hyperlink ref="F173" r:id="rId14" xr:uid="{00000000-0004-0000-1E00-00000D000000}"/>
    <hyperlink ref="F176" r:id="rId15" xr:uid="{00000000-0004-0000-1E00-00000E000000}"/>
    <hyperlink ref="F182" r:id="rId16" xr:uid="{00000000-0004-0000-1E00-00000F000000}"/>
    <hyperlink ref="F185" r:id="rId17" xr:uid="{00000000-0004-0000-1E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BM186"/>
  <sheetViews>
    <sheetView showGridLines="0" topLeftCell="A158" workbookViewId="0">
      <selection activeCell="A158" sqref="A15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177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1181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ROUND(J120,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ROUND((SUM(BE120:BE185)),  2)</f>
        <v>0</v>
      </c>
      <c r="I33" s="88">
        <v>0.21</v>
      </c>
      <c r="J33" s="87">
        <f>ROUND(((SUM(BE120:BE185))*I33),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ROUND((SUM(BF120:BF185)),  2)</f>
        <v>0</v>
      </c>
      <c r="I34" s="88">
        <v>0.12</v>
      </c>
      <c r="J34" s="87">
        <f>ROUND(((SUM(BF120:BF185))*I34),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ROUND((SUM(BG120:BG185)),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ROUND((SUM(BH120:BH185)),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ROUND((SUM(BI120:BI185)),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CH 03 - Chodba 3.n.p.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J120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J128</f>
        <v>0</v>
      </c>
      <c r="L98" s="100"/>
    </row>
    <row r="99" spans="2:12" s="8" customFormat="1" ht="24.95" customHeight="1" x14ac:dyDescent="0.2">
      <c r="B99" s="100"/>
      <c r="D99" s="101" t="s">
        <v>204</v>
      </c>
      <c r="E99" s="102"/>
      <c r="F99" s="102"/>
      <c r="G99" s="102"/>
      <c r="H99" s="102"/>
      <c r="I99" s="102"/>
      <c r="J99" s="103">
        <f>J142</f>
        <v>0</v>
      </c>
      <c r="L99" s="100"/>
    </row>
    <row r="100" spans="2:12" s="8" customFormat="1" ht="24.95" customHeight="1" x14ac:dyDescent="0.2">
      <c r="B100" s="100"/>
      <c r="D100" s="101" t="s">
        <v>206</v>
      </c>
      <c r="E100" s="102"/>
      <c r="F100" s="102"/>
      <c r="G100" s="102"/>
      <c r="H100" s="102"/>
      <c r="I100" s="102"/>
      <c r="J100" s="103">
        <f>J167</f>
        <v>0</v>
      </c>
      <c r="L100" s="100"/>
    </row>
    <row r="101" spans="2:12" s="1" customFormat="1" ht="21.75" customHeight="1" x14ac:dyDescent="0.2">
      <c r="B101" s="28"/>
      <c r="L101" s="28"/>
    </row>
    <row r="102" spans="2:12" s="1" customFormat="1" ht="6.95" customHeight="1" x14ac:dyDescent="0.2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6" spans="2:12" s="1" customFormat="1" ht="6.95" customHeight="1" x14ac:dyDescent="0.2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 x14ac:dyDescent="0.2">
      <c r="B107" s="28"/>
      <c r="C107" s="17" t="s">
        <v>207</v>
      </c>
      <c r="L107" s="28"/>
    </row>
    <row r="108" spans="2:12" s="1" customFormat="1" ht="6.95" customHeight="1" x14ac:dyDescent="0.2">
      <c r="B108" s="28"/>
      <c r="L108" s="28"/>
    </row>
    <row r="109" spans="2:12" s="1" customFormat="1" ht="12" customHeight="1" x14ac:dyDescent="0.2">
      <c r="B109" s="28"/>
      <c r="C109" s="23" t="s">
        <v>16</v>
      </c>
      <c r="L109" s="28"/>
    </row>
    <row r="110" spans="2:12" s="1" customFormat="1" ht="26.25" customHeight="1" x14ac:dyDescent="0.2">
      <c r="B110" s="28"/>
      <c r="E110" s="206" t="str">
        <f>E7</f>
        <v>NÁŠLAPNÉ VRSTVY, AKUST. PODHLEDY, VÝMALBA A VÝMĚNA ZASKLENÍ MŠ A ZŠ.17.LISTOPADU</v>
      </c>
      <c r="F110" s="207"/>
      <c r="G110" s="207"/>
      <c r="H110" s="207"/>
      <c r="L110" s="28"/>
    </row>
    <row r="111" spans="2:12" s="1" customFormat="1" ht="12" customHeight="1" x14ac:dyDescent="0.2">
      <c r="B111" s="28"/>
      <c r="C111" s="23" t="s">
        <v>194</v>
      </c>
      <c r="L111" s="28"/>
    </row>
    <row r="112" spans="2:12" s="1" customFormat="1" ht="16.5" customHeight="1" x14ac:dyDescent="0.2">
      <c r="B112" s="28"/>
      <c r="E112" s="170" t="str">
        <f>E9</f>
        <v>CH 03 - Chodba 3.n.p.</v>
      </c>
      <c r="F112" s="205"/>
      <c r="G112" s="205"/>
      <c r="H112" s="205"/>
      <c r="L112" s="28"/>
    </row>
    <row r="113" spans="2:65" s="1" customFormat="1" ht="6.95" customHeight="1" x14ac:dyDescent="0.2">
      <c r="B113" s="28"/>
      <c r="L113" s="28"/>
    </row>
    <row r="114" spans="2:65" s="1" customFormat="1" ht="12" customHeight="1" x14ac:dyDescent="0.2">
      <c r="B114" s="28"/>
      <c r="C114" s="23" t="s">
        <v>20</v>
      </c>
      <c r="F114" s="21" t="str">
        <f>F12</f>
        <v xml:space="preserve"> </v>
      </c>
      <c r="I114" s="23" t="s">
        <v>22</v>
      </c>
      <c r="J114" s="48" t="str">
        <f>IF(J12="","",J12)</f>
        <v>4. 4. 2025</v>
      </c>
      <c r="L114" s="28"/>
    </row>
    <row r="115" spans="2:65" s="1" customFormat="1" ht="6.95" customHeight="1" x14ac:dyDescent="0.2">
      <c r="B115" s="28"/>
      <c r="L115" s="28"/>
    </row>
    <row r="116" spans="2:65" s="1" customFormat="1" ht="15.2" customHeight="1" x14ac:dyDescent="0.2">
      <c r="B116" s="28"/>
      <c r="C116" s="23" t="s">
        <v>24</v>
      </c>
      <c r="F116" s="21" t="str">
        <f>E15</f>
        <v>Město Kopřivnice</v>
      </c>
      <c r="I116" s="23" t="s">
        <v>30</v>
      </c>
      <c r="J116" s="26" t="str">
        <f>E21</f>
        <v>Ing. Jan Stuchlík</v>
      </c>
      <c r="L116" s="28"/>
    </row>
    <row r="117" spans="2:65" s="1" customFormat="1" ht="15.2" customHeight="1" x14ac:dyDescent="0.2">
      <c r="B117" s="28"/>
      <c r="C117" s="23" t="s">
        <v>28</v>
      </c>
      <c r="F117" s="21" t="str">
        <f>IF(E18="","",E18)</f>
        <v>Vyplň údaj</v>
      </c>
      <c r="I117" s="23" t="s">
        <v>33</v>
      </c>
      <c r="J117" s="26" t="str">
        <f>E24</f>
        <v>Ladislav Pekárek</v>
      </c>
      <c r="L117" s="28"/>
    </row>
    <row r="118" spans="2:65" s="1" customFormat="1" ht="10.35" customHeight="1" x14ac:dyDescent="0.2">
      <c r="B118" s="28"/>
      <c r="L118" s="28"/>
    </row>
    <row r="119" spans="2:65" s="9" customFormat="1" ht="29.25" customHeight="1" x14ac:dyDescent="0.2">
      <c r="B119" s="104"/>
      <c r="C119" s="105" t="s">
        <v>208</v>
      </c>
      <c r="D119" s="106" t="s">
        <v>62</v>
      </c>
      <c r="E119" s="106" t="s">
        <v>58</v>
      </c>
      <c r="F119" s="106" t="s">
        <v>59</v>
      </c>
      <c r="G119" s="106" t="s">
        <v>209</v>
      </c>
      <c r="H119" s="106" t="s">
        <v>210</v>
      </c>
      <c r="I119" s="106" t="s">
        <v>211</v>
      </c>
      <c r="J119" s="107" t="s">
        <v>198</v>
      </c>
      <c r="K119" s="108" t="s">
        <v>212</v>
      </c>
      <c r="L119" s="104"/>
      <c r="M119" s="55" t="s">
        <v>1</v>
      </c>
      <c r="N119" s="56" t="s">
        <v>41</v>
      </c>
      <c r="O119" s="56" t="s">
        <v>213</v>
      </c>
      <c r="P119" s="56" t="s">
        <v>214</v>
      </c>
      <c r="Q119" s="56" t="s">
        <v>215</v>
      </c>
      <c r="R119" s="56" t="s">
        <v>216</v>
      </c>
      <c r="S119" s="56" t="s">
        <v>217</v>
      </c>
      <c r="T119" s="57" t="s">
        <v>218</v>
      </c>
    </row>
    <row r="120" spans="2:65" s="1" customFormat="1" ht="22.9" customHeight="1" x14ac:dyDescent="0.25">
      <c r="B120" s="28"/>
      <c r="C120" s="60" t="s">
        <v>219</v>
      </c>
      <c r="J120" s="109">
        <f>BK120</f>
        <v>0</v>
      </c>
      <c r="L120" s="28"/>
      <c r="M120" s="58"/>
      <c r="N120" s="49"/>
      <c r="O120" s="49"/>
      <c r="P120" s="110">
        <f>P121+P128+P142+P167</f>
        <v>0</v>
      </c>
      <c r="Q120" s="49"/>
      <c r="R120" s="110">
        <f>R121+R128+R142+R167</f>
        <v>3.4349825000000003</v>
      </c>
      <c r="S120" s="49"/>
      <c r="T120" s="111">
        <f>T121+T128+T142+T167</f>
        <v>5.1750098000000007</v>
      </c>
      <c r="AT120" s="13" t="s">
        <v>76</v>
      </c>
      <c r="AU120" s="13" t="s">
        <v>200</v>
      </c>
      <c r="BK120" s="112">
        <f>BK121+BK128+BK142+BK167</f>
        <v>0</v>
      </c>
    </row>
    <row r="121" spans="2:65" s="10" customFormat="1" ht="25.9" customHeight="1" x14ac:dyDescent="0.2">
      <c r="B121" s="113"/>
      <c r="D121" s="114" t="s">
        <v>76</v>
      </c>
      <c r="E121" s="115" t="s">
        <v>220</v>
      </c>
      <c r="F121" s="115" t="s">
        <v>221</v>
      </c>
      <c r="I121" s="116"/>
      <c r="J121" s="117">
        <f>BK121</f>
        <v>0</v>
      </c>
      <c r="L121" s="113"/>
      <c r="M121" s="118"/>
      <c r="P121" s="119">
        <f>SUM(P122:P127)</f>
        <v>0</v>
      </c>
      <c r="R121" s="119">
        <f>SUM(R122:R127)</f>
        <v>5.7464000000000005E-3</v>
      </c>
      <c r="T121" s="120">
        <f>SUM(T122:T127)</f>
        <v>5.0281000000000002</v>
      </c>
      <c r="AR121" s="114" t="s">
        <v>85</v>
      </c>
      <c r="AT121" s="121" t="s">
        <v>76</v>
      </c>
      <c r="AU121" s="121" t="s">
        <v>77</v>
      </c>
      <c r="AY121" s="114" t="s">
        <v>222</v>
      </c>
      <c r="BK121" s="122">
        <f>SUM(BK122:BK127)</f>
        <v>0</v>
      </c>
    </row>
    <row r="122" spans="2:65" s="1" customFormat="1" ht="24.2" customHeight="1" x14ac:dyDescent="0.2">
      <c r="B122" s="123"/>
      <c r="C122" s="124" t="s">
        <v>85</v>
      </c>
      <c r="D122" s="124" t="s">
        <v>223</v>
      </c>
      <c r="E122" s="125" t="s">
        <v>224</v>
      </c>
      <c r="F122" s="126" t="s">
        <v>225</v>
      </c>
      <c r="G122" s="127" t="s">
        <v>226</v>
      </c>
      <c r="H122" s="128">
        <v>143.66</v>
      </c>
      <c r="I122" s="129"/>
      <c r="J122" s="130">
        <f>ROUND(I122*H122,2)</f>
        <v>0</v>
      </c>
      <c r="K122" s="131"/>
      <c r="L122" s="28"/>
      <c r="M122" s="132" t="s">
        <v>1</v>
      </c>
      <c r="N122" s="133" t="s">
        <v>42</v>
      </c>
      <c r="P122" s="134">
        <f>O122*H122</f>
        <v>0</v>
      </c>
      <c r="Q122" s="134">
        <v>4.0000000000000003E-5</v>
      </c>
      <c r="R122" s="134">
        <f>Q122*H122</f>
        <v>5.7464000000000005E-3</v>
      </c>
      <c r="S122" s="134">
        <v>0</v>
      </c>
      <c r="T122" s="135">
        <f>S122*H122</f>
        <v>0</v>
      </c>
      <c r="AR122" s="136" t="s">
        <v>227</v>
      </c>
      <c r="AT122" s="136" t="s">
        <v>223</v>
      </c>
      <c r="AU122" s="136" t="s">
        <v>85</v>
      </c>
      <c r="AY122" s="13" t="s">
        <v>222</v>
      </c>
      <c r="BE122" s="137">
        <f>IF(N122="základní",J122,0)</f>
        <v>0</v>
      </c>
      <c r="BF122" s="137">
        <f>IF(N122="snížená",J122,0)</f>
        <v>0</v>
      </c>
      <c r="BG122" s="137">
        <f>IF(N122="zákl. přenesená",J122,0)</f>
        <v>0</v>
      </c>
      <c r="BH122" s="137">
        <f>IF(N122="sníž. přenesená",J122,0)</f>
        <v>0</v>
      </c>
      <c r="BI122" s="137">
        <f>IF(N122="nulová",J122,0)</f>
        <v>0</v>
      </c>
      <c r="BJ122" s="13" t="s">
        <v>85</v>
      </c>
      <c r="BK122" s="137">
        <f>ROUND(I122*H122,2)</f>
        <v>0</v>
      </c>
      <c r="BL122" s="13" t="s">
        <v>227</v>
      </c>
      <c r="BM122" s="136" t="s">
        <v>1182</v>
      </c>
    </row>
    <row r="123" spans="2:65" s="1" customFormat="1" ht="19.5" x14ac:dyDescent="0.2">
      <c r="B123" s="28"/>
      <c r="D123" s="138" t="s">
        <v>229</v>
      </c>
      <c r="F123" s="139" t="s">
        <v>230</v>
      </c>
      <c r="I123" s="140"/>
      <c r="L123" s="28"/>
      <c r="M123" s="141"/>
      <c r="T123" s="52"/>
      <c r="AT123" s="13" t="s">
        <v>229</v>
      </c>
      <c r="AU123" s="13" t="s">
        <v>85</v>
      </c>
    </row>
    <row r="124" spans="2:65" s="1" customFormat="1" x14ac:dyDescent="0.2">
      <c r="B124" s="28"/>
      <c r="D124" s="142" t="s">
        <v>231</v>
      </c>
      <c r="F124" s="143" t="s">
        <v>232</v>
      </c>
      <c r="I124" s="140"/>
      <c r="L124" s="28"/>
      <c r="M124" s="141"/>
      <c r="T124" s="52"/>
      <c r="AT124" s="13" t="s">
        <v>231</v>
      </c>
      <c r="AU124" s="13" t="s">
        <v>85</v>
      </c>
    </row>
    <row r="125" spans="2:65" s="1" customFormat="1" ht="24.2" customHeight="1" x14ac:dyDescent="0.2">
      <c r="B125" s="123"/>
      <c r="C125" s="124" t="s">
        <v>87</v>
      </c>
      <c r="D125" s="124" t="s">
        <v>223</v>
      </c>
      <c r="E125" s="125" t="s">
        <v>1154</v>
      </c>
      <c r="F125" s="126" t="s">
        <v>1155</v>
      </c>
      <c r="G125" s="127" t="s">
        <v>226</v>
      </c>
      <c r="H125" s="128">
        <v>143.66</v>
      </c>
      <c r="I125" s="129"/>
      <c r="J125" s="130">
        <f>ROUND(I125*H125,2)</f>
        <v>0</v>
      </c>
      <c r="K125" s="131"/>
      <c r="L125" s="28"/>
      <c r="M125" s="132" t="s">
        <v>1</v>
      </c>
      <c r="N125" s="133" t="s">
        <v>42</v>
      </c>
      <c r="P125" s="134">
        <f>O125*H125</f>
        <v>0</v>
      </c>
      <c r="Q125" s="134">
        <v>0</v>
      </c>
      <c r="R125" s="134">
        <f>Q125*H125</f>
        <v>0</v>
      </c>
      <c r="S125" s="134">
        <v>3.5000000000000003E-2</v>
      </c>
      <c r="T125" s="135">
        <f>S125*H125</f>
        <v>5.0281000000000002</v>
      </c>
      <c r="AR125" s="136" t="s">
        <v>227</v>
      </c>
      <c r="AT125" s="136" t="s">
        <v>223</v>
      </c>
      <c r="AU125" s="136" t="s">
        <v>85</v>
      </c>
      <c r="AY125" s="13" t="s">
        <v>222</v>
      </c>
      <c r="BE125" s="137">
        <f>IF(N125="základní",J125,0)</f>
        <v>0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13" t="s">
        <v>85</v>
      </c>
      <c r="BK125" s="137">
        <f>ROUND(I125*H125,2)</f>
        <v>0</v>
      </c>
      <c r="BL125" s="13" t="s">
        <v>227</v>
      </c>
      <c r="BM125" s="136" t="s">
        <v>1156</v>
      </c>
    </row>
    <row r="126" spans="2:65" s="1" customFormat="1" ht="29.25" x14ac:dyDescent="0.2">
      <c r="B126" s="28"/>
      <c r="D126" s="138" t="s">
        <v>229</v>
      </c>
      <c r="F126" s="139" t="s">
        <v>1157</v>
      </c>
      <c r="I126" s="140"/>
      <c r="L126" s="28"/>
      <c r="M126" s="141"/>
      <c r="T126" s="52"/>
      <c r="AT126" s="13" t="s">
        <v>229</v>
      </c>
      <c r="AU126" s="13" t="s">
        <v>85</v>
      </c>
    </row>
    <row r="127" spans="2:65" s="1" customFormat="1" x14ac:dyDescent="0.2">
      <c r="B127" s="28"/>
      <c r="D127" s="142" t="s">
        <v>231</v>
      </c>
      <c r="F127" s="143" t="s">
        <v>1158</v>
      </c>
      <c r="I127" s="140"/>
      <c r="L127" s="28"/>
      <c r="M127" s="141"/>
      <c r="T127" s="52"/>
      <c r="AT127" s="13" t="s">
        <v>231</v>
      </c>
      <c r="AU127" s="13" t="s">
        <v>85</v>
      </c>
    </row>
    <row r="128" spans="2:65" s="10" customFormat="1" ht="25.9" customHeight="1" x14ac:dyDescent="0.2">
      <c r="B128" s="113"/>
      <c r="D128" s="114" t="s">
        <v>76</v>
      </c>
      <c r="E128" s="115" t="s">
        <v>233</v>
      </c>
      <c r="F128" s="115" t="s">
        <v>234</v>
      </c>
      <c r="I128" s="116"/>
      <c r="J128" s="117">
        <f>BK128</f>
        <v>0</v>
      </c>
      <c r="L128" s="113"/>
      <c r="M128" s="118"/>
      <c r="P128" s="119">
        <f>SUM(P129:P141)</f>
        <v>0</v>
      </c>
      <c r="R128" s="119">
        <f>SUM(R129:R141)</f>
        <v>0</v>
      </c>
      <c r="T128" s="120">
        <f>SUM(T129:T141)</f>
        <v>0</v>
      </c>
      <c r="AR128" s="114" t="s">
        <v>85</v>
      </c>
      <c r="AT128" s="121" t="s">
        <v>76</v>
      </c>
      <c r="AU128" s="121" t="s">
        <v>77</v>
      </c>
      <c r="AY128" s="114" t="s">
        <v>222</v>
      </c>
      <c r="BK128" s="122">
        <f>SUM(BK129:BK141)</f>
        <v>0</v>
      </c>
    </row>
    <row r="129" spans="2:65" s="1" customFormat="1" ht="24.2" customHeight="1" x14ac:dyDescent="0.2">
      <c r="B129" s="123"/>
      <c r="C129" s="124" t="s">
        <v>241</v>
      </c>
      <c r="D129" s="124" t="s">
        <v>223</v>
      </c>
      <c r="E129" s="125" t="s">
        <v>235</v>
      </c>
      <c r="F129" s="126" t="s">
        <v>236</v>
      </c>
      <c r="G129" s="127" t="s">
        <v>237</v>
      </c>
      <c r="H129" s="128">
        <v>5.1749999999999998</v>
      </c>
      <c r="I129" s="129"/>
      <c r="J129" s="130">
        <f>ROUND(I129*H129,2)</f>
        <v>0</v>
      </c>
      <c r="K129" s="131"/>
      <c r="L129" s="28"/>
      <c r="M129" s="132" t="s">
        <v>1</v>
      </c>
      <c r="N129" s="133" t="s">
        <v>42</v>
      </c>
      <c r="P129" s="134">
        <f>O129*H129</f>
        <v>0</v>
      </c>
      <c r="Q129" s="134">
        <v>0</v>
      </c>
      <c r="R129" s="134">
        <f>Q129*H129</f>
        <v>0</v>
      </c>
      <c r="S129" s="134">
        <v>0</v>
      </c>
      <c r="T129" s="135">
        <f>S129*H129</f>
        <v>0</v>
      </c>
      <c r="AR129" s="136" t="s">
        <v>227</v>
      </c>
      <c r="AT129" s="136" t="s">
        <v>223</v>
      </c>
      <c r="AU129" s="136" t="s">
        <v>85</v>
      </c>
      <c r="AY129" s="13" t="s">
        <v>222</v>
      </c>
      <c r="BE129" s="137">
        <f>IF(N129="základní",J129,0)</f>
        <v>0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13" t="s">
        <v>85</v>
      </c>
      <c r="BK129" s="137">
        <f>ROUND(I129*H129,2)</f>
        <v>0</v>
      </c>
      <c r="BL129" s="13" t="s">
        <v>227</v>
      </c>
      <c r="BM129" s="136" t="s">
        <v>1122</v>
      </c>
    </row>
    <row r="130" spans="2:65" s="1" customFormat="1" ht="19.5" x14ac:dyDescent="0.2">
      <c r="B130" s="28"/>
      <c r="D130" s="138" t="s">
        <v>229</v>
      </c>
      <c r="F130" s="139" t="s">
        <v>239</v>
      </c>
      <c r="I130" s="140"/>
      <c r="L130" s="28"/>
      <c r="M130" s="141"/>
      <c r="T130" s="52"/>
      <c r="AT130" s="13" t="s">
        <v>229</v>
      </c>
      <c r="AU130" s="13" t="s">
        <v>85</v>
      </c>
    </row>
    <row r="131" spans="2:65" s="1" customFormat="1" x14ac:dyDescent="0.2">
      <c r="B131" s="28"/>
      <c r="D131" s="142" t="s">
        <v>231</v>
      </c>
      <c r="F131" s="143" t="s">
        <v>460</v>
      </c>
      <c r="I131" s="140"/>
      <c r="L131" s="28"/>
      <c r="M131" s="141"/>
      <c r="T131" s="52"/>
      <c r="AT131" s="13" t="s">
        <v>231</v>
      </c>
      <c r="AU131" s="13" t="s">
        <v>85</v>
      </c>
    </row>
    <row r="132" spans="2:65" s="1" customFormat="1" ht="24.2" customHeight="1" x14ac:dyDescent="0.2">
      <c r="B132" s="123"/>
      <c r="C132" s="124" t="s">
        <v>227</v>
      </c>
      <c r="D132" s="124" t="s">
        <v>223</v>
      </c>
      <c r="E132" s="125" t="s">
        <v>242</v>
      </c>
      <c r="F132" s="126" t="s">
        <v>243</v>
      </c>
      <c r="G132" s="127" t="s">
        <v>237</v>
      </c>
      <c r="H132" s="128">
        <v>5.1749999999999998</v>
      </c>
      <c r="I132" s="129"/>
      <c r="J132" s="130">
        <f>ROUND(I132*H132,2)</f>
        <v>0</v>
      </c>
      <c r="K132" s="131"/>
      <c r="L132" s="28"/>
      <c r="M132" s="132" t="s">
        <v>1</v>
      </c>
      <c r="N132" s="133" t="s">
        <v>42</v>
      </c>
      <c r="P132" s="134">
        <f>O132*H132</f>
        <v>0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227</v>
      </c>
      <c r="AT132" s="136" t="s">
        <v>223</v>
      </c>
      <c r="AU132" s="136" t="s">
        <v>85</v>
      </c>
      <c r="AY132" s="13" t="s">
        <v>222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3" t="s">
        <v>85</v>
      </c>
      <c r="BK132" s="137">
        <f>ROUND(I132*H132,2)</f>
        <v>0</v>
      </c>
      <c r="BL132" s="13" t="s">
        <v>227</v>
      </c>
      <c r="BM132" s="136" t="s">
        <v>1123</v>
      </c>
    </row>
    <row r="133" spans="2:65" s="1" customFormat="1" ht="19.5" x14ac:dyDescent="0.2">
      <c r="B133" s="28"/>
      <c r="D133" s="138" t="s">
        <v>229</v>
      </c>
      <c r="F133" s="139" t="s">
        <v>245</v>
      </c>
      <c r="I133" s="140"/>
      <c r="L133" s="28"/>
      <c r="M133" s="141"/>
      <c r="T133" s="52"/>
      <c r="AT133" s="13" t="s">
        <v>229</v>
      </c>
      <c r="AU133" s="13" t="s">
        <v>85</v>
      </c>
    </row>
    <row r="134" spans="2:65" s="1" customFormat="1" x14ac:dyDescent="0.2">
      <c r="B134" s="28"/>
      <c r="D134" s="142" t="s">
        <v>231</v>
      </c>
      <c r="F134" s="143" t="s">
        <v>462</v>
      </c>
      <c r="I134" s="140"/>
      <c r="L134" s="28"/>
      <c r="M134" s="141"/>
      <c r="T134" s="52"/>
      <c r="AT134" s="13" t="s">
        <v>231</v>
      </c>
      <c r="AU134" s="13" t="s">
        <v>85</v>
      </c>
    </row>
    <row r="135" spans="2:65" s="1" customFormat="1" ht="24.2" customHeight="1" x14ac:dyDescent="0.2">
      <c r="B135" s="123"/>
      <c r="C135" s="124" t="s">
        <v>254</v>
      </c>
      <c r="D135" s="124" t="s">
        <v>223</v>
      </c>
      <c r="E135" s="125" t="s">
        <v>247</v>
      </c>
      <c r="F135" s="126" t="s">
        <v>248</v>
      </c>
      <c r="G135" s="127" t="s">
        <v>237</v>
      </c>
      <c r="H135" s="128">
        <v>72.45</v>
      </c>
      <c r="I135" s="129"/>
      <c r="J135" s="130">
        <f>ROUND(I135*H135,2)</f>
        <v>0</v>
      </c>
      <c r="K135" s="131"/>
      <c r="L135" s="28"/>
      <c r="M135" s="132" t="s">
        <v>1</v>
      </c>
      <c r="N135" s="133" t="s">
        <v>42</v>
      </c>
      <c r="P135" s="134">
        <f>O135*H135</f>
        <v>0</v>
      </c>
      <c r="Q135" s="134">
        <v>0</v>
      </c>
      <c r="R135" s="134">
        <f>Q135*H135</f>
        <v>0</v>
      </c>
      <c r="S135" s="134">
        <v>0</v>
      </c>
      <c r="T135" s="135">
        <f>S135*H135</f>
        <v>0</v>
      </c>
      <c r="AR135" s="136" t="s">
        <v>227</v>
      </c>
      <c r="AT135" s="136" t="s">
        <v>223</v>
      </c>
      <c r="AU135" s="136" t="s">
        <v>85</v>
      </c>
      <c r="AY135" s="13" t="s">
        <v>222</v>
      </c>
      <c r="BE135" s="137">
        <f>IF(N135="základní",J135,0)</f>
        <v>0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13" t="s">
        <v>85</v>
      </c>
      <c r="BK135" s="137">
        <f>ROUND(I135*H135,2)</f>
        <v>0</v>
      </c>
      <c r="BL135" s="13" t="s">
        <v>227</v>
      </c>
      <c r="BM135" s="136" t="s">
        <v>1124</v>
      </c>
    </row>
    <row r="136" spans="2:65" s="1" customFormat="1" ht="29.25" x14ac:dyDescent="0.2">
      <c r="B136" s="28"/>
      <c r="D136" s="138" t="s">
        <v>229</v>
      </c>
      <c r="F136" s="139" t="s">
        <v>250</v>
      </c>
      <c r="I136" s="140"/>
      <c r="L136" s="28"/>
      <c r="M136" s="141"/>
      <c r="T136" s="52"/>
      <c r="AT136" s="13" t="s">
        <v>229</v>
      </c>
      <c r="AU136" s="13" t="s">
        <v>85</v>
      </c>
    </row>
    <row r="137" spans="2:65" s="1" customFormat="1" x14ac:dyDescent="0.2">
      <c r="B137" s="28"/>
      <c r="D137" s="142" t="s">
        <v>231</v>
      </c>
      <c r="F137" s="143" t="s">
        <v>464</v>
      </c>
      <c r="I137" s="140"/>
      <c r="L137" s="28"/>
      <c r="M137" s="141"/>
      <c r="T137" s="52"/>
      <c r="AT137" s="13" t="s">
        <v>231</v>
      </c>
      <c r="AU137" s="13" t="s">
        <v>85</v>
      </c>
    </row>
    <row r="138" spans="2:65" s="11" customFormat="1" x14ac:dyDescent="0.2">
      <c r="B138" s="144"/>
      <c r="D138" s="138" t="s">
        <v>252</v>
      </c>
      <c r="F138" s="145" t="s">
        <v>1159</v>
      </c>
      <c r="H138" s="146">
        <v>72.45</v>
      </c>
      <c r="I138" s="147"/>
      <c r="L138" s="144"/>
      <c r="M138" s="148"/>
      <c r="T138" s="149"/>
      <c r="AT138" s="150" t="s">
        <v>252</v>
      </c>
      <c r="AU138" s="150" t="s">
        <v>85</v>
      </c>
      <c r="AV138" s="11" t="s">
        <v>87</v>
      </c>
      <c r="AW138" s="11" t="s">
        <v>3</v>
      </c>
      <c r="AX138" s="11" t="s">
        <v>85</v>
      </c>
      <c r="AY138" s="150" t="s">
        <v>222</v>
      </c>
    </row>
    <row r="139" spans="2:65" s="1" customFormat="1" ht="37.9" customHeight="1" x14ac:dyDescent="0.2">
      <c r="B139" s="123"/>
      <c r="C139" s="124" t="s">
        <v>262</v>
      </c>
      <c r="D139" s="124" t="s">
        <v>223</v>
      </c>
      <c r="E139" s="125" t="s">
        <v>255</v>
      </c>
      <c r="F139" s="126" t="s">
        <v>256</v>
      </c>
      <c r="G139" s="127" t="s">
        <v>237</v>
      </c>
      <c r="H139" s="128">
        <v>5.1749999999999998</v>
      </c>
      <c r="I139" s="129"/>
      <c r="J139" s="130">
        <f>ROUND(I139*H139,2)</f>
        <v>0</v>
      </c>
      <c r="K139" s="131"/>
      <c r="L139" s="28"/>
      <c r="M139" s="132" t="s">
        <v>1</v>
      </c>
      <c r="N139" s="133" t="s">
        <v>42</v>
      </c>
      <c r="P139" s="134">
        <f>O139*H139</f>
        <v>0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227</v>
      </c>
      <c r="AT139" s="136" t="s">
        <v>223</v>
      </c>
      <c r="AU139" s="136" t="s">
        <v>85</v>
      </c>
      <c r="AY139" s="13" t="s">
        <v>222</v>
      </c>
      <c r="BE139" s="137">
        <f>IF(N139="základní",J139,0)</f>
        <v>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3" t="s">
        <v>85</v>
      </c>
      <c r="BK139" s="137">
        <f>ROUND(I139*H139,2)</f>
        <v>0</v>
      </c>
      <c r="BL139" s="13" t="s">
        <v>227</v>
      </c>
      <c r="BM139" s="136" t="s">
        <v>1126</v>
      </c>
    </row>
    <row r="140" spans="2:65" s="1" customFormat="1" ht="29.25" x14ac:dyDescent="0.2">
      <c r="B140" s="28"/>
      <c r="D140" s="138" t="s">
        <v>229</v>
      </c>
      <c r="F140" s="139" t="s">
        <v>258</v>
      </c>
      <c r="I140" s="140"/>
      <c r="L140" s="28"/>
      <c r="M140" s="141"/>
      <c r="T140" s="52"/>
      <c r="AT140" s="13" t="s">
        <v>229</v>
      </c>
      <c r="AU140" s="13" t="s">
        <v>85</v>
      </c>
    </row>
    <row r="141" spans="2:65" s="1" customFormat="1" x14ac:dyDescent="0.2">
      <c r="B141" s="28"/>
      <c r="D141" s="142" t="s">
        <v>231</v>
      </c>
      <c r="F141" s="143" t="s">
        <v>467</v>
      </c>
      <c r="I141" s="140"/>
      <c r="L141" s="28"/>
      <c r="M141" s="141"/>
      <c r="T141" s="52"/>
      <c r="AT141" s="13" t="s">
        <v>231</v>
      </c>
      <c r="AU141" s="13" t="s">
        <v>85</v>
      </c>
    </row>
    <row r="142" spans="2:65" s="10" customFormat="1" ht="25.9" customHeight="1" x14ac:dyDescent="0.2">
      <c r="B142" s="113"/>
      <c r="D142" s="114" t="s">
        <v>76</v>
      </c>
      <c r="E142" s="115" t="s">
        <v>317</v>
      </c>
      <c r="F142" s="115" t="s">
        <v>318</v>
      </c>
      <c r="I142" s="116"/>
      <c r="J142" s="117">
        <f>BK142</f>
        <v>0</v>
      </c>
      <c r="L142" s="113"/>
      <c r="M142" s="118"/>
      <c r="P142" s="119">
        <f>SUM(P143:P166)</f>
        <v>0</v>
      </c>
      <c r="R142" s="119">
        <f>SUM(R143:R166)</f>
        <v>2.6218774000000002</v>
      </c>
      <c r="T142" s="120">
        <f>SUM(T143:T166)</f>
        <v>0</v>
      </c>
      <c r="AR142" s="114" t="s">
        <v>87</v>
      </c>
      <c r="AT142" s="121" t="s">
        <v>76</v>
      </c>
      <c r="AU142" s="121" t="s">
        <v>77</v>
      </c>
      <c r="AY142" s="114" t="s">
        <v>222</v>
      </c>
      <c r="BK142" s="122">
        <f>SUM(BK143:BK166)</f>
        <v>0</v>
      </c>
    </row>
    <row r="143" spans="2:65" s="1" customFormat="1" ht="24.2" customHeight="1" x14ac:dyDescent="0.2">
      <c r="B143" s="123"/>
      <c r="C143" s="124" t="s">
        <v>270</v>
      </c>
      <c r="D143" s="124" t="s">
        <v>223</v>
      </c>
      <c r="E143" s="125" t="s">
        <v>319</v>
      </c>
      <c r="F143" s="126" t="s">
        <v>320</v>
      </c>
      <c r="G143" s="127" t="s">
        <v>226</v>
      </c>
      <c r="H143" s="128">
        <v>143.66</v>
      </c>
      <c r="I143" s="129"/>
      <c r="J143" s="130">
        <f>ROUND(I143*H143,2)</f>
        <v>0</v>
      </c>
      <c r="K143" s="131"/>
      <c r="L143" s="28"/>
      <c r="M143" s="132" t="s">
        <v>1</v>
      </c>
      <c r="N143" s="133" t="s">
        <v>42</v>
      </c>
      <c r="P143" s="134">
        <f>O143*H143</f>
        <v>0</v>
      </c>
      <c r="Q143" s="134">
        <v>0</v>
      </c>
      <c r="R143" s="134">
        <f>Q143*H143</f>
        <v>0</v>
      </c>
      <c r="S143" s="134">
        <v>0</v>
      </c>
      <c r="T143" s="135">
        <f>S143*H143</f>
        <v>0</v>
      </c>
      <c r="AR143" s="136" t="s">
        <v>266</v>
      </c>
      <c r="AT143" s="136" t="s">
        <v>223</v>
      </c>
      <c r="AU143" s="136" t="s">
        <v>85</v>
      </c>
      <c r="AY143" s="13" t="s">
        <v>222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3" t="s">
        <v>85</v>
      </c>
      <c r="BK143" s="137">
        <f>ROUND(I143*H143,2)</f>
        <v>0</v>
      </c>
      <c r="BL143" s="13" t="s">
        <v>266</v>
      </c>
      <c r="BM143" s="136" t="s">
        <v>1160</v>
      </c>
    </row>
    <row r="144" spans="2:65" s="1" customFormat="1" ht="19.5" x14ac:dyDescent="0.2">
      <c r="B144" s="28"/>
      <c r="D144" s="138" t="s">
        <v>229</v>
      </c>
      <c r="F144" s="139" t="s">
        <v>322</v>
      </c>
      <c r="I144" s="140"/>
      <c r="L144" s="28"/>
      <c r="M144" s="141"/>
      <c r="T144" s="52"/>
      <c r="AT144" s="13" t="s">
        <v>229</v>
      </c>
      <c r="AU144" s="13" t="s">
        <v>85</v>
      </c>
    </row>
    <row r="145" spans="2:65" s="1" customFormat="1" x14ac:dyDescent="0.2">
      <c r="B145" s="28"/>
      <c r="D145" s="142" t="s">
        <v>231</v>
      </c>
      <c r="F145" s="143" t="s">
        <v>502</v>
      </c>
      <c r="I145" s="140"/>
      <c r="L145" s="28"/>
      <c r="M145" s="141"/>
      <c r="T145" s="52"/>
      <c r="AT145" s="13" t="s">
        <v>231</v>
      </c>
      <c r="AU145" s="13" t="s">
        <v>85</v>
      </c>
    </row>
    <row r="146" spans="2:65" s="1" customFormat="1" ht="24.2" customHeight="1" x14ac:dyDescent="0.2">
      <c r="B146" s="123"/>
      <c r="C146" s="124" t="s">
        <v>276</v>
      </c>
      <c r="D146" s="124" t="s">
        <v>223</v>
      </c>
      <c r="E146" s="125" t="s">
        <v>325</v>
      </c>
      <c r="F146" s="126" t="s">
        <v>326</v>
      </c>
      <c r="G146" s="127" t="s">
        <v>226</v>
      </c>
      <c r="H146" s="128">
        <v>143.66</v>
      </c>
      <c r="I146" s="129"/>
      <c r="J146" s="130">
        <f>ROUND(I146*H146,2)</f>
        <v>0</v>
      </c>
      <c r="K146" s="131"/>
      <c r="L146" s="28"/>
      <c r="M146" s="132" t="s">
        <v>1</v>
      </c>
      <c r="N146" s="133" t="s">
        <v>42</v>
      </c>
      <c r="P146" s="134">
        <f>O146*H146</f>
        <v>0</v>
      </c>
      <c r="Q146" s="134">
        <v>3.0000000000000001E-5</v>
      </c>
      <c r="R146" s="134">
        <f>Q146*H146</f>
        <v>4.3097999999999999E-3</v>
      </c>
      <c r="S146" s="134">
        <v>0</v>
      </c>
      <c r="T146" s="135">
        <f>S146*H146</f>
        <v>0</v>
      </c>
      <c r="AR146" s="136" t="s">
        <v>266</v>
      </c>
      <c r="AT146" s="136" t="s">
        <v>223</v>
      </c>
      <c r="AU146" s="136" t="s">
        <v>85</v>
      </c>
      <c r="AY146" s="13" t="s">
        <v>222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13" t="s">
        <v>85</v>
      </c>
      <c r="BK146" s="137">
        <f>ROUND(I146*H146,2)</f>
        <v>0</v>
      </c>
      <c r="BL146" s="13" t="s">
        <v>266</v>
      </c>
      <c r="BM146" s="136" t="s">
        <v>1161</v>
      </c>
    </row>
    <row r="147" spans="2:65" s="1" customFormat="1" ht="19.5" x14ac:dyDescent="0.2">
      <c r="B147" s="28"/>
      <c r="D147" s="138" t="s">
        <v>229</v>
      </c>
      <c r="F147" s="139" t="s">
        <v>328</v>
      </c>
      <c r="I147" s="140"/>
      <c r="L147" s="28"/>
      <c r="M147" s="141"/>
      <c r="T147" s="52"/>
      <c r="AT147" s="13" t="s">
        <v>229</v>
      </c>
      <c r="AU147" s="13" t="s">
        <v>85</v>
      </c>
    </row>
    <row r="148" spans="2:65" s="1" customFormat="1" x14ac:dyDescent="0.2">
      <c r="B148" s="28"/>
      <c r="D148" s="142" t="s">
        <v>231</v>
      </c>
      <c r="F148" s="143" t="s">
        <v>504</v>
      </c>
      <c r="I148" s="140"/>
      <c r="L148" s="28"/>
      <c r="M148" s="141"/>
      <c r="T148" s="52"/>
      <c r="AT148" s="13" t="s">
        <v>231</v>
      </c>
      <c r="AU148" s="13" t="s">
        <v>85</v>
      </c>
    </row>
    <row r="149" spans="2:65" s="1" customFormat="1" ht="37.9" customHeight="1" x14ac:dyDescent="0.2">
      <c r="B149" s="123"/>
      <c r="C149" s="124" t="s">
        <v>220</v>
      </c>
      <c r="D149" s="124" t="s">
        <v>223</v>
      </c>
      <c r="E149" s="125" t="s">
        <v>1162</v>
      </c>
      <c r="F149" s="126" t="s">
        <v>1163</v>
      </c>
      <c r="G149" s="127" t="s">
        <v>226</v>
      </c>
      <c r="H149" s="128">
        <v>143.66</v>
      </c>
      <c r="I149" s="129"/>
      <c r="J149" s="130">
        <f>ROUND(I149*H149,2)</f>
        <v>0</v>
      </c>
      <c r="K149" s="131"/>
      <c r="L149" s="28"/>
      <c r="M149" s="132" t="s">
        <v>1</v>
      </c>
      <c r="N149" s="133" t="s">
        <v>42</v>
      </c>
      <c r="P149" s="134">
        <f>O149*H149</f>
        <v>0</v>
      </c>
      <c r="Q149" s="134">
        <v>1.4999999999999999E-2</v>
      </c>
      <c r="R149" s="134">
        <f>Q149*H149</f>
        <v>2.1549</v>
      </c>
      <c r="S149" s="134">
        <v>0</v>
      </c>
      <c r="T149" s="135">
        <f>S149*H149</f>
        <v>0</v>
      </c>
      <c r="AR149" s="136" t="s">
        <v>266</v>
      </c>
      <c r="AT149" s="136" t="s">
        <v>223</v>
      </c>
      <c r="AU149" s="136" t="s">
        <v>85</v>
      </c>
      <c r="AY149" s="13" t="s">
        <v>222</v>
      </c>
      <c r="BE149" s="137">
        <f>IF(N149="základní",J149,0)</f>
        <v>0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13" t="s">
        <v>85</v>
      </c>
      <c r="BK149" s="137">
        <f>ROUND(I149*H149,2)</f>
        <v>0</v>
      </c>
      <c r="BL149" s="13" t="s">
        <v>266</v>
      </c>
      <c r="BM149" s="136" t="s">
        <v>1164</v>
      </c>
    </row>
    <row r="150" spans="2:65" s="1" customFormat="1" ht="29.25" x14ac:dyDescent="0.2">
      <c r="B150" s="28"/>
      <c r="D150" s="138" t="s">
        <v>229</v>
      </c>
      <c r="F150" s="139" t="s">
        <v>1165</v>
      </c>
      <c r="I150" s="140"/>
      <c r="L150" s="28"/>
      <c r="M150" s="141"/>
      <c r="T150" s="52"/>
      <c r="AT150" s="13" t="s">
        <v>229</v>
      </c>
      <c r="AU150" s="13" t="s">
        <v>85</v>
      </c>
    </row>
    <row r="151" spans="2:65" s="1" customFormat="1" x14ac:dyDescent="0.2">
      <c r="B151" s="28"/>
      <c r="D151" s="142" t="s">
        <v>231</v>
      </c>
      <c r="F151" s="143" t="s">
        <v>1166</v>
      </c>
      <c r="I151" s="140"/>
      <c r="L151" s="28"/>
      <c r="M151" s="141"/>
      <c r="T151" s="52"/>
      <c r="AT151" s="13" t="s">
        <v>231</v>
      </c>
      <c r="AU151" s="13" t="s">
        <v>85</v>
      </c>
    </row>
    <row r="152" spans="2:65" s="1" customFormat="1" ht="16.5" customHeight="1" x14ac:dyDescent="0.2">
      <c r="B152" s="123"/>
      <c r="C152" s="124" t="s">
        <v>287</v>
      </c>
      <c r="D152" s="124" t="s">
        <v>223</v>
      </c>
      <c r="E152" s="125" t="s">
        <v>343</v>
      </c>
      <c r="F152" s="126" t="s">
        <v>344</v>
      </c>
      <c r="G152" s="127" t="s">
        <v>226</v>
      </c>
      <c r="H152" s="128">
        <v>143.66</v>
      </c>
      <c r="I152" s="129"/>
      <c r="J152" s="130">
        <f>ROUND(I152*H152,2)</f>
        <v>0</v>
      </c>
      <c r="K152" s="131"/>
      <c r="L152" s="28"/>
      <c r="M152" s="132" t="s">
        <v>1</v>
      </c>
      <c r="N152" s="133" t="s">
        <v>42</v>
      </c>
      <c r="P152" s="134">
        <f>O152*H152</f>
        <v>0</v>
      </c>
      <c r="Q152" s="134">
        <v>2.9999999999999997E-4</v>
      </c>
      <c r="R152" s="134">
        <f>Q152*H152</f>
        <v>4.3097999999999997E-2</v>
      </c>
      <c r="S152" s="134">
        <v>0</v>
      </c>
      <c r="T152" s="135">
        <f>S152*H152</f>
        <v>0</v>
      </c>
      <c r="AR152" s="136" t="s">
        <v>266</v>
      </c>
      <c r="AT152" s="136" t="s">
        <v>223</v>
      </c>
      <c r="AU152" s="136" t="s">
        <v>85</v>
      </c>
      <c r="AY152" s="13" t="s">
        <v>222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3" t="s">
        <v>85</v>
      </c>
      <c r="BK152" s="137">
        <f>ROUND(I152*H152,2)</f>
        <v>0</v>
      </c>
      <c r="BL152" s="13" t="s">
        <v>266</v>
      </c>
      <c r="BM152" s="136" t="s">
        <v>1167</v>
      </c>
    </row>
    <row r="153" spans="2:65" s="1" customFormat="1" x14ac:dyDescent="0.2">
      <c r="B153" s="28"/>
      <c r="D153" s="138" t="s">
        <v>229</v>
      </c>
      <c r="F153" s="139" t="s">
        <v>346</v>
      </c>
      <c r="I153" s="140"/>
      <c r="L153" s="28"/>
      <c r="M153" s="141"/>
      <c r="T153" s="52"/>
      <c r="AT153" s="13" t="s">
        <v>229</v>
      </c>
      <c r="AU153" s="13" t="s">
        <v>85</v>
      </c>
    </row>
    <row r="154" spans="2:65" s="1" customFormat="1" x14ac:dyDescent="0.2">
      <c r="B154" s="28"/>
      <c r="D154" s="142" t="s">
        <v>231</v>
      </c>
      <c r="F154" s="143" t="s">
        <v>510</v>
      </c>
      <c r="I154" s="140"/>
      <c r="L154" s="28"/>
      <c r="M154" s="141"/>
      <c r="T154" s="52"/>
      <c r="AT154" s="13" t="s">
        <v>231</v>
      </c>
      <c r="AU154" s="13" t="s">
        <v>85</v>
      </c>
    </row>
    <row r="155" spans="2:65" s="1" customFormat="1" ht="49.15" customHeight="1" x14ac:dyDescent="0.2">
      <c r="B155" s="123"/>
      <c r="C155" s="151" t="s">
        <v>291</v>
      </c>
      <c r="D155" s="151" t="s">
        <v>277</v>
      </c>
      <c r="E155" s="152" t="s">
        <v>348</v>
      </c>
      <c r="F155" s="153" t="s">
        <v>349</v>
      </c>
      <c r="G155" s="154" t="s">
        <v>226</v>
      </c>
      <c r="H155" s="155">
        <v>158.02600000000001</v>
      </c>
      <c r="I155" s="156"/>
      <c r="J155" s="157">
        <f>ROUND(I155*H155,2)</f>
        <v>0</v>
      </c>
      <c r="K155" s="158"/>
      <c r="L155" s="159"/>
      <c r="M155" s="160" t="s">
        <v>1</v>
      </c>
      <c r="N155" s="161" t="s">
        <v>42</v>
      </c>
      <c r="P155" s="134">
        <f>O155*H155</f>
        <v>0</v>
      </c>
      <c r="Q155" s="134">
        <v>2.5999999999999999E-3</v>
      </c>
      <c r="R155" s="134">
        <f>Q155*H155</f>
        <v>0.4108676</v>
      </c>
      <c r="S155" s="134">
        <v>0</v>
      </c>
      <c r="T155" s="135">
        <f>S155*H155</f>
        <v>0</v>
      </c>
      <c r="AR155" s="136" t="s">
        <v>280</v>
      </c>
      <c r="AT155" s="136" t="s">
        <v>277</v>
      </c>
      <c r="AU155" s="136" t="s">
        <v>85</v>
      </c>
      <c r="AY155" s="13" t="s">
        <v>222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85</v>
      </c>
      <c r="BK155" s="137">
        <f>ROUND(I155*H155,2)</f>
        <v>0</v>
      </c>
      <c r="BL155" s="13" t="s">
        <v>266</v>
      </c>
      <c r="BM155" s="136" t="s">
        <v>1168</v>
      </c>
    </row>
    <row r="156" spans="2:65" s="1" customFormat="1" ht="29.25" x14ac:dyDescent="0.2">
      <c r="B156" s="28"/>
      <c r="D156" s="138" t="s">
        <v>229</v>
      </c>
      <c r="F156" s="139" t="s">
        <v>349</v>
      </c>
      <c r="I156" s="140"/>
      <c r="L156" s="28"/>
      <c r="M156" s="141"/>
      <c r="T156" s="52"/>
      <c r="AT156" s="13" t="s">
        <v>229</v>
      </c>
      <c r="AU156" s="13" t="s">
        <v>85</v>
      </c>
    </row>
    <row r="157" spans="2:65" s="11" customFormat="1" x14ac:dyDescent="0.2">
      <c r="B157" s="144"/>
      <c r="D157" s="138" t="s">
        <v>252</v>
      </c>
      <c r="F157" s="145" t="s">
        <v>1169</v>
      </c>
      <c r="H157" s="146">
        <v>158.02600000000001</v>
      </c>
      <c r="I157" s="147"/>
      <c r="L157" s="144"/>
      <c r="M157" s="148"/>
      <c r="T157" s="149"/>
      <c r="AT157" s="150" t="s">
        <v>252</v>
      </c>
      <c r="AU157" s="150" t="s">
        <v>85</v>
      </c>
      <c r="AV157" s="11" t="s">
        <v>87</v>
      </c>
      <c r="AW157" s="11" t="s">
        <v>3</v>
      </c>
      <c r="AX157" s="11" t="s">
        <v>85</v>
      </c>
      <c r="AY157" s="150" t="s">
        <v>222</v>
      </c>
    </row>
    <row r="158" spans="2:65" s="1" customFormat="1" ht="24.2" customHeight="1" x14ac:dyDescent="0.2">
      <c r="B158" s="123"/>
      <c r="C158" s="124" t="s">
        <v>8</v>
      </c>
      <c r="D158" s="124" t="s">
        <v>223</v>
      </c>
      <c r="E158" s="125" t="s">
        <v>353</v>
      </c>
      <c r="F158" s="126" t="s">
        <v>354</v>
      </c>
      <c r="G158" s="127" t="s">
        <v>355</v>
      </c>
      <c r="H158" s="128">
        <v>144</v>
      </c>
      <c r="I158" s="129"/>
      <c r="J158" s="130">
        <f>ROUND(I158*H158,2)</f>
        <v>0</v>
      </c>
      <c r="K158" s="131"/>
      <c r="L158" s="28"/>
      <c r="M158" s="132" t="s">
        <v>1</v>
      </c>
      <c r="N158" s="133" t="s">
        <v>42</v>
      </c>
      <c r="P158" s="134">
        <f>O158*H158</f>
        <v>0</v>
      </c>
      <c r="Q158" s="134">
        <v>0</v>
      </c>
      <c r="R158" s="134">
        <f>Q158*H158</f>
        <v>0</v>
      </c>
      <c r="S158" s="134">
        <v>0</v>
      </c>
      <c r="T158" s="135">
        <f>S158*H158</f>
        <v>0</v>
      </c>
      <c r="AR158" s="136" t="s">
        <v>266</v>
      </c>
      <c r="AT158" s="136" t="s">
        <v>223</v>
      </c>
      <c r="AU158" s="136" t="s">
        <v>85</v>
      </c>
      <c r="AY158" s="13" t="s">
        <v>222</v>
      </c>
      <c r="BE158" s="137">
        <f>IF(N158="základní",J158,0)</f>
        <v>0</v>
      </c>
      <c r="BF158" s="137">
        <f>IF(N158="snížená",J158,0)</f>
        <v>0</v>
      </c>
      <c r="BG158" s="137">
        <f>IF(N158="zákl. přenesená",J158,0)</f>
        <v>0</v>
      </c>
      <c r="BH158" s="137">
        <f>IF(N158="sníž. přenesená",J158,0)</f>
        <v>0</v>
      </c>
      <c r="BI158" s="137">
        <f>IF(N158="nulová",J158,0)</f>
        <v>0</v>
      </c>
      <c r="BJ158" s="13" t="s">
        <v>85</v>
      </c>
      <c r="BK158" s="137">
        <f>ROUND(I158*H158,2)</f>
        <v>0</v>
      </c>
      <c r="BL158" s="13" t="s">
        <v>266</v>
      </c>
      <c r="BM158" s="136" t="s">
        <v>1183</v>
      </c>
    </row>
    <row r="159" spans="2:65" s="1" customFormat="1" x14ac:dyDescent="0.2">
      <c r="B159" s="28"/>
      <c r="D159" s="138" t="s">
        <v>229</v>
      </c>
      <c r="F159" s="139" t="s">
        <v>357</v>
      </c>
      <c r="I159" s="140"/>
      <c r="L159" s="28"/>
      <c r="M159" s="141"/>
      <c r="T159" s="52"/>
      <c r="AT159" s="13" t="s">
        <v>229</v>
      </c>
      <c r="AU159" s="13" t="s">
        <v>85</v>
      </c>
    </row>
    <row r="160" spans="2:65" s="1" customFormat="1" x14ac:dyDescent="0.2">
      <c r="B160" s="28"/>
      <c r="D160" s="142" t="s">
        <v>231</v>
      </c>
      <c r="F160" s="143" t="s">
        <v>358</v>
      </c>
      <c r="I160" s="140"/>
      <c r="L160" s="28"/>
      <c r="M160" s="141"/>
      <c r="T160" s="52"/>
      <c r="AT160" s="13" t="s">
        <v>231</v>
      </c>
      <c r="AU160" s="13" t="s">
        <v>85</v>
      </c>
    </row>
    <row r="161" spans="2:65" s="1" customFormat="1" ht="16.5" customHeight="1" x14ac:dyDescent="0.2">
      <c r="B161" s="123"/>
      <c r="C161" s="124" t="s">
        <v>300</v>
      </c>
      <c r="D161" s="124" t="s">
        <v>223</v>
      </c>
      <c r="E161" s="125" t="s">
        <v>366</v>
      </c>
      <c r="F161" s="126" t="s">
        <v>367</v>
      </c>
      <c r="G161" s="127" t="s">
        <v>355</v>
      </c>
      <c r="H161" s="128">
        <v>95</v>
      </c>
      <c r="I161" s="129"/>
      <c r="J161" s="130">
        <f>ROUND(I161*H161,2)</f>
        <v>0</v>
      </c>
      <c r="K161" s="131"/>
      <c r="L161" s="28"/>
      <c r="M161" s="132" t="s">
        <v>1</v>
      </c>
      <c r="N161" s="133" t="s">
        <v>42</v>
      </c>
      <c r="P161" s="134">
        <f>O161*H161</f>
        <v>0</v>
      </c>
      <c r="Q161" s="134">
        <v>1.0000000000000001E-5</v>
      </c>
      <c r="R161" s="134">
        <f>Q161*H161</f>
        <v>9.5000000000000011E-4</v>
      </c>
      <c r="S161" s="134">
        <v>0</v>
      </c>
      <c r="T161" s="135">
        <f>S161*H161</f>
        <v>0</v>
      </c>
      <c r="AR161" s="136" t="s">
        <v>266</v>
      </c>
      <c r="AT161" s="136" t="s">
        <v>223</v>
      </c>
      <c r="AU161" s="136" t="s">
        <v>85</v>
      </c>
      <c r="AY161" s="13" t="s">
        <v>222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3" t="s">
        <v>85</v>
      </c>
      <c r="BK161" s="137">
        <f>ROUND(I161*H161,2)</f>
        <v>0</v>
      </c>
      <c r="BL161" s="13" t="s">
        <v>266</v>
      </c>
      <c r="BM161" s="136" t="s">
        <v>1171</v>
      </c>
    </row>
    <row r="162" spans="2:65" s="1" customFormat="1" x14ac:dyDescent="0.2">
      <c r="B162" s="28"/>
      <c r="D162" s="138" t="s">
        <v>229</v>
      </c>
      <c r="F162" s="139" t="s">
        <v>369</v>
      </c>
      <c r="I162" s="140"/>
      <c r="L162" s="28"/>
      <c r="M162" s="141"/>
      <c r="T162" s="52"/>
      <c r="AT162" s="13" t="s">
        <v>229</v>
      </c>
      <c r="AU162" s="13" t="s">
        <v>85</v>
      </c>
    </row>
    <row r="163" spans="2:65" s="1" customFormat="1" x14ac:dyDescent="0.2">
      <c r="B163" s="28"/>
      <c r="D163" s="142" t="s">
        <v>231</v>
      </c>
      <c r="F163" s="143" t="s">
        <v>517</v>
      </c>
      <c r="I163" s="140"/>
      <c r="L163" s="28"/>
      <c r="M163" s="141"/>
      <c r="T163" s="52"/>
      <c r="AT163" s="13" t="s">
        <v>231</v>
      </c>
      <c r="AU163" s="13" t="s">
        <v>85</v>
      </c>
    </row>
    <row r="164" spans="2:65" s="1" customFormat="1" ht="16.5" customHeight="1" x14ac:dyDescent="0.2">
      <c r="B164" s="123"/>
      <c r="C164" s="151" t="s">
        <v>304</v>
      </c>
      <c r="D164" s="151" t="s">
        <v>277</v>
      </c>
      <c r="E164" s="152" t="s">
        <v>372</v>
      </c>
      <c r="F164" s="153" t="s">
        <v>373</v>
      </c>
      <c r="G164" s="154" t="s">
        <v>355</v>
      </c>
      <c r="H164" s="155">
        <v>96.9</v>
      </c>
      <c r="I164" s="156"/>
      <c r="J164" s="157">
        <f>ROUND(I164*H164,2)</f>
        <v>0</v>
      </c>
      <c r="K164" s="158"/>
      <c r="L164" s="159"/>
      <c r="M164" s="160" t="s">
        <v>1</v>
      </c>
      <c r="N164" s="161" t="s">
        <v>42</v>
      </c>
      <c r="P164" s="134">
        <f>O164*H164</f>
        <v>0</v>
      </c>
      <c r="Q164" s="134">
        <v>8.0000000000000007E-5</v>
      </c>
      <c r="R164" s="134">
        <f>Q164*H164</f>
        <v>7.7520000000000011E-3</v>
      </c>
      <c r="S164" s="134">
        <v>0</v>
      </c>
      <c r="T164" s="135">
        <f>S164*H164</f>
        <v>0</v>
      </c>
      <c r="AR164" s="136" t="s">
        <v>280</v>
      </c>
      <c r="AT164" s="136" t="s">
        <v>277</v>
      </c>
      <c r="AU164" s="136" t="s">
        <v>85</v>
      </c>
      <c r="AY164" s="13" t="s">
        <v>222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3" t="s">
        <v>85</v>
      </c>
      <c r="BK164" s="137">
        <f>ROUND(I164*H164,2)</f>
        <v>0</v>
      </c>
      <c r="BL164" s="13" t="s">
        <v>266</v>
      </c>
      <c r="BM164" s="136" t="s">
        <v>1172</v>
      </c>
    </row>
    <row r="165" spans="2:65" s="1" customFormat="1" x14ac:dyDescent="0.2">
      <c r="B165" s="28"/>
      <c r="D165" s="138" t="s">
        <v>229</v>
      </c>
      <c r="F165" s="139" t="s">
        <v>373</v>
      </c>
      <c r="I165" s="140"/>
      <c r="L165" s="28"/>
      <c r="M165" s="141"/>
      <c r="T165" s="52"/>
      <c r="AT165" s="13" t="s">
        <v>229</v>
      </c>
      <c r="AU165" s="13" t="s">
        <v>85</v>
      </c>
    </row>
    <row r="166" spans="2:65" s="11" customFormat="1" x14ac:dyDescent="0.2">
      <c r="B166" s="144"/>
      <c r="D166" s="138" t="s">
        <v>252</v>
      </c>
      <c r="F166" s="145" t="s">
        <v>1173</v>
      </c>
      <c r="H166" s="146">
        <v>96.9</v>
      </c>
      <c r="I166" s="147"/>
      <c r="L166" s="144"/>
      <c r="M166" s="148"/>
      <c r="T166" s="149"/>
      <c r="AT166" s="150" t="s">
        <v>252</v>
      </c>
      <c r="AU166" s="150" t="s">
        <v>85</v>
      </c>
      <c r="AV166" s="11" t="s">
        <v>87</v>
      </c>
      <c r="AW166" s="11" t="s">
        <v>3</v>
      </c>
      <c r="AX166" s="11" t="s">
        <v>85</v>
      </c>
      <c r="AY166" s="150" t="s">
        <v>222</v>
      </c>
    </row>
    <row r="167" spans="2:65" s="10" customFormat="1" ht="25.9" customHeight="1" x14ac:dyDescent="0.2">
      <c r="B167" s="113"/>
      <c r="D167" s="114" t="s">
        <v>76</v>
      </c>
      <c r="E167" s="115" t="s">
        <v>414</v>
      </c>
      <c r="F167" s="115" t="s">
        <v>415</v>
      </c>
      <c r="I167" s="116"/>
      <c r="J167" s="117">
        <f>BK167</f>
        <v>0</v>
      </c>
      <c r="L167" s="113"/>
      <c r="M167" s="118"/>
      <c r="P167" s="119">
        <f>SUM(P168:P185)</f>
        <v>0</v>
      </c>
      <c r="R167" s="119">
        <f>SUM(R168:R185)</f>
        <v>0.80735869999999998</v>
      </c>
      <c r="T167" s="120">
        <f>SUM(T168:T185)</f>
        <v>0.14690980000000001</v>
      </c>
      <c r="AR167" s="114" t="s">
        <v>87</v>
      </c>
      <c r="AT167" s="121" t="s">
        <v>76</v>
      </c>
      <c r="AU167" s="121" t="s">
        <v>77</v>
      </c>
      <c r="AY167" s="114" t="s">
        <v>222</v>
      </c>
      <c r="BK167" s="122">
        <f>SUM(BK168:BK185)</f>
        <v>0</v>
      </c>
    </row>
    <row r="168" spans="2:65" s="1" customFormat="1" ht="16.5" customHeight="1" x14ac:dyDescent="0.2">
      <c r="B168" s="123"/>
      <c r="C168" s="124" t="s">
        <v>310</v>
      </c>
      <c r="D168" s="124" t="s">
        <v>223</v>
      </c>
      <c r="E168" s="125" t="s">
        <v>416</v>
      </c>
      <c r="F168" s="126" t="s">
        <v>417</v>
      </c>
      <c r="G168" s="127" t="s">
        <v>226</v>
      </c>
      <c r="H168" s="128">
        <v>460</v>
      </c>
      <c r="I168" s="129"/>
      <c r="J168" s="130">
        <f>ROUND(I168*H168,2)</f>
        <v>0</v>
      </c>
      <c r="K168" s="131"/>
      <c r="L168" s="28"/>
      <c r="M168" s="132" t="s">
        <v>1</v>
      </c>
      <c r="N168" s="133" t="s">
        <v>42</v>
      </c>
      <c r="P168" s="134">
        <f>O168*H168</f>
        <v>0</v>
      </c>
      <c r="Q168" s="134">
        <v>1E-3</v>
      </c>
      <c r="R168" s="134">
        <f>Q168*H168</f>
        <v>0.46</v>
      </c>
      <c r="S168" s="134">
        <v>3.1E-4</v>
      </c>
      <c r="T168" s="135">
        <f>S168*H168</f>
        <v>0.1426</v>
      </c>
      <c r="AR168" s="136" t="s">
        <v>266</v>
      </c>
      <c r="AT168" s="136" t="s">
        <v>223</v>
      </c>
      <c r="AU168" s="136" t="s">
        <v>85</v>
      </c>
      <c r="AY168" s="13" t="s">
        <v>222</v>
      </c>
      <c r="BE168" s="137">
        <f>IF(N168="základní",J168,0)</f>
        <v>0</v>
      </c>
      <c r="BF168" s="137">
        <f>IF(N168="snížená",J168,0)</f>
        <v>0</v>
      </c>
      <c r="BG168" s="137">
        <f>IF(N168="zákl. přenesená",J168,0)</f>
        <v>0</v>
      </c>
      <c r="BH168" s="137">
        <f>IF(N168="sníž. přenesená",J168,0)</f>
        <v>0</v>
      </c>
      <c r="BI168" s="137">
        <f>IF(N168="nulová",J168,0)</f>
        <v>0</v>
      </c>
      <c r="BJ168" s="13" t="s">
        <v>85</v>
      </c>
      <c r="BK168" s="137">
        <f>ROUND(I168*H168,2)</f>
        <v>0</v>
      </c>
      <c r="BL168" s="13" t="s">
        <v>266</v>
      </c>
      <c r="BM168" s="136" t="s">
        <v>1174</v>
      </c>
    </row>
    <row r="169" spans="2:65" s="1" customFormat="1" x14ac:dyDescent="0.2">
      <c r="B169" s="28"/>
      <c r="D169" s="138" t="s">
        <v>229</v>
      </c>
      <c r="F169" s="139" t="s">
        <v>419</v>
      </c>
      <c r="I169" s="140"/>
      <c r="L169" s="28"/>
      <c r="M169" s="141"/>
      <c r="T169" s="52"/>
      <c r="AT169" s="13" t="s">
        <v>229</v>
      </c>
      <c r="AU169" s="13" t="s">
        <v>85</v>
      </c>
    </row>
    <row r="170" spans="2:65" s="1" customFormat="1" x14ac:dyDescent="0.2">
      <c r="B170" s="28"/>
      <c r="D170" s="142" t="s">
        <v>231</v>
      </c>
      <c r="F170" s="143" t="s">
        <v>527</v>
      </c>
      <c r="I170" s="140"/>
      <c r="L170" s="28"/>
      <c r="M170" s="141"/>
      <c r="T170" s="52"/>
      <c r="AT170" s="13" t="s">
        <v>231</v>
      </c>
      <c r="AU170" s="13" t="s">
        <v>85</v>
      </c>
    </row>
    <row r="171" spans="2:65" s="1" customFormat="1" ht="24.2" customHeight="1" x14ac:dyDescent="0.2">
      <c r="B171" s="123"/>
      <c r="C171" s="124" t="s">
        <v>266</v>
      </c>
      <c r="D171" s="124" t="s">
        <v>223</v>
      </c>
      <c r="E171" s="125" t="s">
        <v>422</v>
      </c>
      <c r="F171" s="126" t="s">
        <v>423</v>
      </c>
      <c r="G171" s="127" t="s">
        <v>226</v>
      </c>
      <c r="H171" s="128">
        <v>460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0</v>
      </c>
      <c r="R171" s="134">
        <f>Q171*H171</f>
        <v>0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1175</v>
      </c>
    </row>
    <row r="172" spans="2:65" s="1" customFormat="1" ht="19.5" x14ac:dyDescent="0.2">
      <c r="B172" s="28"/>
      <c r="D172" s="138" t="s">
        <v>229</v>
      </c>
      <c r="F172" s="139" t="s">
        <v>425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529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16.5" customHeight="1" x14ac:dyDescent="0.2">
      <c r="B174" s="123"/>
      <c r="C174" s="124" t="s">
        <v>324</v>
      </c>
      <c r="D174" s="124" t="s">
        <v>223</v>
      </c>
      <c r="E174" s="125" t="s">
        <v>428</v>
      </c>
      <c r="F174" s="126" t="s">
        <v>429</v>
      </c>
      <c r="G174" s="127" t="s">
        <v>226</v>
      </c>
      <c r="H174" s="128">
        <v>143.66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0</v>
      </c>
      <c r="R174" s="134">
        <f>Q174*H174</f>
        <v>0</v>
      </c>
      <c r="S174" s="134">
        <v>3.0000000000000001E-5</v>
      </c>
      <c r="T174" s="135">
        <f>S174*H174</f>
        <v>4.3097999999999999E-3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1184</v>
      </c>
    </row>
    <row r="175" spans="2:65" s="1" customFormat="1" ht="19.5" x14ac:dyDescent="0.2">
      <c r="B175" s="28"/>
      <c r="D175" s="138" t="s">
        <v>229</v>
      </c>
      <c r="F175" s="139" t="s">
        <v>431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432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16.5" customHeight="1" x14ac:dyDescent="0.2">
      <c r="B177" s="123"/>
      <c r="C177" s="151" t="s">
        <v>330</v>
      </c>
      <c r="D177" s="151" t="s">
        <v>277</v>
      </c>
      <c r="E177" s="152" t="s">
        <v>434</v>
      </c>
      <c r="F177" s="153" t="s">
        <v>435</v>
      </c>
      <c r="G177" s="154" t="s">
        <v>226</v>
      </c>
      <c r="H177" s="155">
        <v>150.84299999999999</v>
      </c>
      <c r="I177" s="156"/>
      <c r="J177" s="157">
        <f>ROUND(I177*H177,2)</f>
        <v>0</v>
      </c>
      <c r="K177" s="158"/>
      <c r="L177" s="159"/>
      <c r="M177" s="160" t="s">
        <v>1</v>
      </c>
      <c r="N177" s="161" t="s">
        <v>42</v>
      </c>
      <c r="P177" s="134">
        <f>O177*H177</f>
        <v>0</v>
      </c>
      <c r="Q177" s="134">
        <v>8.9999999999999998E-4</v>
      </c>
      <c r="R177" s="134">
        <f>Q177*H177</f>
        <v>0.13575869999999998</v>
      </c>
      <c r="S177" s="134">
        <v>0</v>
      </c>
      <c r="T177" s="135">
        <f>S177*H177</f>
        <v>0</v>
      </c>
      <c r="AR177" s="136" t="s">
        <v>280</v>
      </c>
      <c r="AT177" s="136" t="s">
        <v>277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1185</v>
      </c>
    </row>
    <row r="178" spans="2:65" s="1" customFormat="1" x14ac:dyDescent="0.2">
      <c r="B178" s="28"/>
      <c r="D178" s="138" t="s">
        <v>229</v>
      </c>
      <c r="F178" s="139" t="s">
        <v>435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1" customFormat="1" x14ac:dyDescent="0.2">
      <c r="B179" s="144"/>
      <c r="D179" s="138" t="s">
        <v>252</v>
      </c>
      <c r="F179" s="145" t="s">
        <v>1178</v>
      </c>
      <c r="H179" s="146">
        <v>150.84299999999999</v>
      </c>
      <c r="I179" s="147"/>
      <c r="L179" s="144"/>
      <c r="M179" s="148"/>
      <c r="T179" s="149"/>
      <c r="AT179" s="150" t="s">
        <v>252</v>
      </c>
      <c r="AU179" s="150" t="s">
        <v>85</v>
      </c>
      <c r="AV179" s="11" t="s">
        <v>87</v>
      </c>
      <c r="AW179" s="11" t="s">
        <v>3</v>
      </c>
      <c r="AX179" s="11" t="s">
        <v>85</v>
      </c>
      <c r="AY179" s="150" t="s">
        <v>222</v>
      </c>
    </row>
    <row r="180" spans="2:65" s="1" customFormat="1" ht="24.2" customHeight="1" x14ac:dyDescent="0.2">
      <c r="B180" s="123"/>
      <c r="C180" s="124" t="s">
        <v>336</v>
      </c>
      <c r="D180" s="124" t="s">
        <v>223</v>
      </c>
      <c r="E180" s="125" t="s">
        <v>439</v>
      </c>
      <c r="F180" s="126" t="s">
        <v>440</v>
      </c>
      <c r="G180" s="127" t="s">
        <v>226</v>
      </c>
      <c r="H180" s="128">
        <v>460</v>
      </c>
      <c r="I180" s="129"/>
      <c r="J180" s="130">
        <f>ROUND(I180*H180,2)</f>
        <v>0</v>
      </c>
      <c r="K180" s="131"/>
      <c r="L180" s="28"/>
      <c r="M180" s="132" t="s">
        <v>1</v>
      </c>
      <c r="N180" s="133" t="s">
        <v>42</v>
      </c>
      <c r="P180" s="134">
        <f>O180*H180</f>
        <v>0</v>
      </c>
      <c r="Q180" s="134">
        <v>2.0000000000000001E-4</v>
      </c>
      <c r="R180" s="134">
        <f>Q180*H180</f>
        <v>9.1999999999999998E-2</v>
      </c>
      <c r="S180" s="134">
        <v>0</v>
      </c>
      <c r="T180" s="135">
        <f>S180*H180</f>
        <v>0</v>
      </c>
      <c r="AR180" s="136" t="s">
        <v>266</v>
      </c>
      <c r="AT180" s="136" t="s">
        <v>223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1179</v>
      </c>
    </row>
    <row r="181" spans="2:65" s="1" customFormat="1" ht="19.5" x14ac:dyDescent="0.2">
      <c r="B181" s="28"/>
      <c r="D181" s="138" t="s">
        <v>229</v>
      </c>
      <c r="F181" s="139" t="s">
        <v>442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" customFormat="1" x14ac:dyDescent="0.2">
      <c r="B182" s="28"/>
      <c r="D182" s="142" t="s">
        <v>231</v>
      </c>
      <c r="F182" s="143" t="s">
        <v>534</v>
      </c>
      <c r="I182" s="140"/>
      <c r="L182" s="28"/>
      <c r="M182" s="141"/>
      <c r="T182" s="52"/>
      <c r="AT182" s="13" t="s">
        <v>231</v>
      </c>
      <c r="AU182" s="13" t="s">
        <v>85</v>
      </c>
    </row>
    <row r="183" spans="2:65" s="1" customFormat="1" ht="33" customHeight="1" x14ac:dyDescent="0.2">
      <c r="B183" s="123"/>
      <c r="C183" s="124" t="s">
        <v>342</v>
      </c>
      <c r="D183" s="124" t="s">
        <v>223</v>
      </c>
      <c r="E183" s="125" t="s">
        <v>445</v>
      </c>
      <c r="F183" s="126" t="s">
        <v>446</v>
      </c>
      <c r="G183" s="127" t="s">
        <v>226</v>
      </c>
      <c r="H183" s="128">
        <v>460</v>
      </c>
      <c r="I183" s="129"/>
      <c r="J183" s="130">
        <f>ROUND(I183*H183,2)</f>
        <v>0</v>
      </c>
      <c r="K183" s="131"/>
      <c r="L183" s="28"/>
      <c r="M183" s="132" t="s">
        <v>1</v>
      </c>
      <c r="N183" s="133" t="s">
        <v>42</v>
      </c>
      <c r="P183" s="134">
        <f>O183*H183</f>
        <v>0</v>
      </c>
      <c r="Q183" s="134">
        <v>2.5999999999999998E-4</v>
      </c>
      <c r="R183" s="134">
        <f>Q183*H183</f>
        <v>0.11959999999999998</v>
      </c>
      <c r="S183" s="134">
        <v>0</v>
      </c>
      <c r="T183" s="135">
        <f>S183*H183</f>
        <v>0</v>
      </c>
      <c r="AR183" s="136" t="s">
        <v>266</v>
      </c>
      <c r="AT183" s="136" t="s">
        <v>223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1180</v>
      </c>
    </row>
    <row r="184" spans="2:65" s="1" customFormat="1" ht="29.25" x14ac:dyDescent="0.2">
      <c r="B184" s="28"/>
      <c r="D184" s="138" t="s">
        <v>229</v>
      </c>
      <c r="F184" s="139" t="s">
        <v>448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" customFormat="1" x14ac:dyDescent="0.2">
      <c r="B185" s="28"/>
      <c r="D185" s="142" t="s">
        <v>231</v>
      </c>
      <c r="F185" s="143" t="s">
        <v>536</v>
      </c>
      <c r="I185" s="140"/>
      <c r="L185" s="28"/>
      <c r="M185" s="163"/>
      <c r="N185" s="164"/>
      <c r="O185" s="164"/>
      <c r="P185" s="164"/>
      <c r="Q185" s="164"/>
      <c r="R185" s="164"/>
      <c r="S185" s="164"/>
      <c r="T185" s="165"/>
      <c r="AT185" s="13" t="s">
        <v>231</v>
      </c>
      <c r="AU185" s="13" t="s">
        <v>85</v>
      </c>
    </row>
    <row r="186" spans="2:65" s="1" customFormat="1" ht="6.95" customHeight="1" x14ac:dyDescent="0.2">
      <c r="B186" s="40"/>
      <c r="C186" s="41"/>
      <c r="D186" s="41"/>
      <c r="E186" s="41"/>
      <c r="F186" s="41"/>
      <c r="G186" s="41"/>
      <c r="H186" s="41"/>
      <c r="I186" s="41"/>
      <c r="J186" s="41"/>
      <c r="K186" s="41"/>
      <c r="L186" s="28"/>
    </row>
  </sheetData>
  <autoFilter ref="C119:K185" xr:uid="{00000000-0009-0000-0000-00001F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1F00-000000000000}"/>
    <hyperlink ref="F127" r:id="rId2" xr:uid="{00000000-0004-0000-1F00-000001000000}"/>
    <hyperlink ref="F131" r:id="rId3" xr:uid="{00000000-0004-0000-1F00-000002000000}"/>
    <hyperlink ref="F134" r:id="rId4" xr:uid="{00000000-0004-0000-1F00-000003000000}"/>
    <hyperlink ref="F137" r:id="rId5" xr:uid="{00000000-0004-0000-1F00-000004000000}"/>
    <hyperlink ref="F141" r:id="rId6" xr:uid="{00000000-0004-0000-1F00-000005000000}"/>
    <hyperlink ref="F145" r:id="rId7" xr:uid="{00000000-0004-0000-1F00-000006000000}"/>
    <hyperlink ref="F148" r:id="rId8" xr:uid="{00000000-0004-0000-1F00-000007000000}"/>
    <hyperlink ref="F151" r:id="rId9" xr:uid="{00000000-0004-0000-1F00-000008000000}"/>
    <hyperlink ref="F154" r:id="rId10" xr:uid="{00000000-0004-0000-1F00-000009000000}"/>
    <hyperlink ref="F160" r:id="rId11" xr:uid="{00000000-0004-0000-1F00-00000A000000}"/>
    <hyperlink ref="F163" r:id="rId12" xr:uid="{00000000-0004-0000-1F00-00000B000000}"/>
    <hyperlink ref="F170" r:id="rId13" xr:uid="{00000000-0004-0000-1F00-00000C000000}"/>
    <hyperlink ref="F173" r:id="rId14" xr:uid="{00000000-0004-0000-1F00-00000D000000}"/>
    <hyperlink ref="F176" r:id="rId15" xr:uid="{00000000-0004-0000-1F00-00000E000000}"/>
    <hyperlink ref="F182" r:id="rId16" xr:uid="{00000000-0004-0000-1F00-00000F000000}"/>
    <hyperlink ref="F185" r:id="rId17" xr:uid="{00000000-0004-0000-1F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2:BM211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180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1186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ROUND(J123,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ROUND((SUM(BE123:BE210)),  2)</f>
        <v>0</v>
      </c>
      <c r="I33" s="88">
        <v>0.21</v>
      </c>
      <c r="J33" s="87">
        <f>ROUND(((SUM(BE123:BE210))*I33),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ROUND((SUM(BF123:BF210)),  2)</f>
        <v>0</v>
      </c>
      <c r="I34" s="88">
        <v>0.12</v>
      </c>
      <c r="J34" s="87">
        <f>ROUND(((SUM(BF123:BF210))*I34),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ROUND((SUM(BG123:BG210)),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ROUND((SUM(BH123:BH210)),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ROUND((SUM(BI123:BI210)),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DV 01 - Školka (dveře 1530/2140mm)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J123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1187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8" customFormat="1" ht="24.95" customHeight="1" x14ac:dyDescent="0.2">
      <c r="B98" s="100"/>
      <c r="D98" s="101" t="s">
        <v>201</v>
      </c>
      <c r="E98" s="102"/>
      <c r="F98" s="102"/>
      <c r="G98" s="102"/>
      <c r="H98" s="102"/>
      <c r="I98" s="102"/>
      <c r="J98" s="103">
        <f>J132</f>
        <v>0</v>
      </c>
      <c r="L98" s="100"/>
    </row>
    <row r="99" spans="2:12" s="8" customFormat="1" ht="24.95" customHeight="1" x14ac:dyDescent="0.2">
      <c r="B99" s="100"/>
      <c r="D99" s="101" t="s">
        <v>1188</v>
      </c>
      <c r="E99" s="102"/>
      <c r="F99" s="102"/>
      <c r="G99" s="102"/>
      <c r="H99" s="102"/>
      <c r="I99" s="102"/>
      <c r="J99" s="103">
        <f>J137</f>
        <v>0</v>
      </c>
      <c r="L99" s="100"/>
    </row>
    <row r="100" spans="2:12" s="8" customFormat="1" ht="24.95" customHeight="1" x14ac:dyDescent="0.2">
      <c r="B100" s="100"/>
      <c r="D100" s="101" t="s">
        <v>1189</v>
      </c>
      <c r="E100" s="102"/>
      <c r="F100" s="102"/>
      <c r="G100" s="102"/>
      <c r="H100" s="102"/>
      <c r="I100" s="102"/>
      <c r="J100" s="103">
        <f>J151</f>
        <v>0</v>
      </c>
      <c r="L100" s="100"/>
    </row>
    <row r="101" spans="2:12" s="8" customFormat="1" ht="24.95" customHeight="1" x14ac:dyDescent="0.2">
      <c r="B101" s="100"/>
      <c r="D101" s="101" t="s">
        <v>1120</v>
      </c>
      <c r="E101" s="102"/>
      <c r="F101" s="102"/>
      <c r="G101" s="102"/>
      <c r="H101" s="102"/>
      <c r="I101" s="102"/>
      <c r="J101" s="103">
        <f>J155</f>
        <v>0</v>
      </c>
      <c r="L101" s="100"/>
    </row>
    <row r="102" spans="2:12" s="8" customFormat="1" ht="24.95" customHeight="1" x14ac:dyDescent="0.2">
      <c r="B102" s="100"/>
      <c r="D102" s="101" t="s">
        <v>204</v>
      </c>
      <c r="E102" s="102"/>
      <c r="F102" s="102"/>
      <c r="G102" s="102"/>
      <c r="H102" s="102"/>
      <c r="I102" s="102"/>
      <c r="J102" s="103">
        <f>J167</f>
        <v>0</v>
      </c>
      <c r="L102" s="100"/>
    </row>
    <row r="103" spans="2:12" s="8" customFormat="1" ht="24.95" customHeight="1" x14ac:dyDescent="0.2">
      <c r="B103" s="100"/>
      <c r="D103" s="101" t="s">
        <v>206</v>
      </c>
      <c r="E103" s="102"/>
      <c r="F103" s="102"/>
      <c r="G103" s="102"/>
      <c r="H103" s="102"/>
      <c r="I103" s="102"/>
      <c r="J103" s="103">
        <f>J198</f>
        <v>0</v>
      </c>
      <c r="L103" s="100"/>
    </row>
    <row r="104" spans="2:12" s="1" customFormat="1" ht="21.75" customHeight="1" x14ac:dyDescent="0.2">
      <c r="B104" s="28"/>
      <c r="L104" s="28"/>
    </row>
    <row r="105" spans="2:12" s="1" customFormat="1" ht="6.95" customHeight="1" x14ac:dyDescent="0.2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6.95" customHeight="1" x14ac:dyDescent="0.2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 x14ac:dyDescent="0.2">
      <c r="B110" s="28"/>
      <c r="C110" s="17" t="s">
        <v>207</v>
      </c>
      <c r="L110" s="28"/>
    </row>
    <row r="111" spans="2:12" s="1" customFormat="1" ht="6.9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16</v>
      </c>
      <c r="L112" s="28"/>
    </row>
    <row r="113" spans="2:65" s="1" customFormat="1" ht="26.25" customHeight="1" x14ac:dyDescent="0.2">
      <c r="B113" s="28"/>
      <c r="E113" s="206" t="str">
        <f>E7</f>
        <v>NÁŠLAPNÉ VRSTVY, AKUST. PODHLEDY, VÝMALBA A VÝMĚNA ZASKLENÍ MŠ A ZŠ.17.LISTOPADU</v>
      </c>
      <c r="F113" s="207"/>
      <c r="G113" s="207"/>
      <c r="H113" s="207"/>
      <c r="L113" s="28"/>
    </row>
    <row r="114" spans="2:65" s="1" customFormat="1" ht="12" customHeight="1" x14ac:dyDescent="0.2">
      <c r="B114" s="28"/>
      <c r="C114" s="23" t="s">
        <v>194</v>
      </c>
      <c r="L114" s="28"/>
    </row>
    <row r="115" spans="2:65" s="1" customFormat="1" ht="16.5" customHeight="1" x14ac:dyDescent="0.2">
      <c r="B115" s="28"/>
      <c r="E115" s="170" t="str">
        <f>E9</f>
        <v>DV 01 - Školka (dveře 1530/2140mm)</v>
      </c>
      <c r="F115" s="205"/>
      <c r="G115" s="205"/>
      <c r="H115" s="205"/>
      <c r="L115" s="28"/>
    </row>
    <row r="116" spans="2:65" s="1" customFormat="1" ht="6.95" customHeight="1" x14ac:dyDescent="0.2">
      <c r="B116" s="28"/>
      <c r="L116" s="28"/>
    </row>
    <row r="117" spans="2:65" s="1" customFormat="1" ht="12" customHeight="1" x14ac:dyDescent="0.2">
      <c r="B117" s="28"/>
      <c r="C117" s="23" t="s">
        <v>20</v>
      </c>
      <c r="F117" s="21" t="str">
        <f>F12</f>
        <v xml:space="preserve"> </v>
      </c>
      <c r="I117" s="23" t="s">
        <v>22</v>
      </c>
      <c r="J117" s="48" t="str">
        <f>IF(J12="","",J12)</f>
        <v>4. 4. 2025</v>
      </c>
      <c r="L117" s="28"/>
    </row>
    <row r="118" spans="2:65" s="1" customFormat="1" ht="6.95" customHeight="1" x14ac:dyDescent="0.2">
      <c r="B118" s="28"/>
      <c r="L118" s="28"/>
    </row>
    <row r="119" spans="2:65" s="1" customFormat="1" ht="15.2" customHeight="1" x14ac:dyDescent="0.2">
      <c r="B119" s="28"/>
      <c r="C119" s="23" t="s">
        <v>24</v>
      </c>
      <c r="F119" s="21" t="str">
        <f>E15</f>
        <v>Město Kopřivnice</v>
      </c>
      <c r="I119" s="23" t="s">
        <v>30</v>
      </c>
      <c r="J119" s="26" t="str">
        <f>E21</f>
        <v>Ing. Jan Stuchlík</v>
      </c>
      <c r="L119" s="28"/>
    </row>
    <row r="120" spans="2:65" s="1" customFormat="1" ht="15.2" customHeight="1" x14ac:dyDescent="0.2">
      <c r="B120" s="28"/>
      <c r="C120" s="23" t="s">
        <v>28</v>
      </c>
      <c r="F120" s="21" t="str">
        <f>IF(E18="","",E18)</f>
        <v>Vyplň údaj</v>
      </c>
      <c r="I120" s="23" t="s">
        <v>33</v>
      </c>
      <c r="J120" s="26" t="str">
        <f>E24</f>
        <v>Ladislav Pekárek</v>
      </c>
      <c r="L120" s="28"/>
    </row>
    <row r="121" spans="2:65" s="1" customFormat="1" ht="10.35" customHeight="1" x14ac:dyDescent="0.2">
      <c r="B121" s="28"/>
      <c r="L121" s="28"/>
    </row>
    <row r="122" spans="2:65" s="9" customFormat="1" ht="29.25" customHeight="1" x14ac:dyDescent="0.2">
      <c r="B122" s="104"/>
      <c r="C122" s="105" t="s">
        <v>208</v>
      </c>
      <c r="D122" s="106" t="s">
        <v>62</v>
      </c>
      <c r="E122" s="106" t="s">
        <v>58</v>
      </c>
      <c r="F122" s="106" t="s">
        <v>59</v>
      </c>
      <c r="G122" s="106" t="s">
        <v>209</v>
      </c>
      <c r="H122" s="106" t="s">
        <v>210</v>
      </c>
      <c r="I122" s="106" t="s">
        <v>211</v>
      </c>
      <c r="J122" s="107" t="s">
        <v>198</v>
      </c>
      <c r="K122" s="108" t="s">
        <v>212</v>
      </c>
      <c r="L122" s="104"/>
      <c r="M122" s="55" t="s">
        <v>1</v>
      </c>
      <c r="N122" s="56" t="s">
        <v>41</v>
      </c>
      <c r="O122" s="56" t="s">
        <v>213</v>
      </c>
      <c r="P122" s="56" t="s">
        <v>214</v>
      </c>
      <c r="Q122" s="56" t="s">
        <v>215</v>
      </c>
      <c r="R122" s="56" t="s">
        <v>216</v>
      </c>
      <c r="S122" s="56" t="s">
        <v>217</v>
      </c>
      <c r="T122" s="57" t="s">
        <v>218</v>
      </c>
    </row>
    <row r="123" spans="2:65" s="1" customFormat="1" ht="22.9" customHeight="1" x14ac:dyDescent="0.25">
      <c r="B123" s="28"/>
      <c r="C123" s="60" t="s">
        <v>219</v>
      </c>
      <c r="J123" s="109">
        <f>BK123</f>
        <v>0</v>
      </c>
      <c r="L123" s="28"/>
      <c r="M123" s="58"/>
      <c r="N123" s="49"/>
      <c r="O123" s="49"/>
      <c r="P123" s="110">
        <f>P124+P132+P137+P151+P155+P167+P198</f>
        <v>0</v>
      </c>
      <c r="Q123" s="49"/>
      <c r="R123" s="110">
        <f>R124+R132+R137+R151+R155+R167+R198</f>
        <v>0.24526746000000002</v>
      </c>
      <c r="S123" s="49"/>
      <c r="T123" s="111">
        <f>T124+T132+T137+T151+T155+T167+T198</f>
        <v>0.21003449999999999</v>
      </c>
      <c r="AT123" s="13" t="s">
        <v>76</v>
      </c>
      <c r="AU123" s="13" t="s">
        <v>200</v>
      </c>
      <c r="BK123" s="112">
        <f>BK124+BK132+BK137+BK151+BK155+BK167+BK198</f>
        <v>0</v>
      </c>
    </row>
    <row r="124" spans="2:65" s="10" customFormat="1" ht="25.9" customHeight="1" x14ac:dyDescent="0.2">
      <c r="B124" s="113"/>
      <c r="D124" s="114" t="s">
        <v>76</v>
      </c>
      <c r="E124" s="115" t="s">
        <v>262</v>
      </c>
      <c r="F124" s="115" t="s">
        <v>1190</v>
      </c>
      <c r="I124" s="116"/>
      <c r="J124" s="117">
        <f>BK124</f>
        <v>0</v>
      </c>
      <c r="L124" s="113"/>
      <c r="M124" s="118"/>
      <c r="P124" s="119">
        <f>SUM(P125:P131)</f>
        <v>0</v>
      </c>
      <c r="R124" s="119">
        <f>SUM(R125:R131)</f>
        <v>0.22964250000000003</v>
      </c>
      <c r="T124" s="120">
        <f>SUM(T125:T131)</f>
        <v>0</v>
      </c>
      <c r="AR124" s="114" t="s">
        <v>85</v>
      </c>
      <c r="AT124" s="121" t="s">
        <v>76</v>
      </c>
      <c r="AU124" s="121" t="s">
        <v>77</v>
      </c>
      <c r="AY124" s="114" t="s">
        <v>222</v>
      </c>
      <c r="BK124" s="122">
        <f>SUM(BK125:BK131)</f>
        <v>0</v>
      </c>
    </row>
    <row r="125" spans="2:65" s="1" customFormat="1" ht="16.5" customHeight="1" x14ac:dyDescent="0.2">
      <c r="B125" s="123"/>
      <c r="C125" s="124" t="s">
        <v>85</v>
      </c>
      <c r="D125" s="124" t="s">
        <v>223</v>
      </c>
      <c r="E125" s="125" t="s">
        <v>1191</v>
      </c>
      <c r="F125" s="126" t="s">
        <v>1192</v>
      </c>
      <c r="G125" s="127" t="s">
        <v>226</v>
      </c>
      <c r="H125" s="128">
        <v>6.75</v>
      </c>
      <c r="I125" s="129"/>
      <c r="J125" s="130">
        <f>ROUND(I125*H125,2)</f>
        <v>0</v>
      </c>
      <c r="K125" s="131"/>
      <c r="L125" s="28"/>
      <c r="M125" s="132" t="s">
        <v>1</v>
      </c>
      <c r="N125" s="133" t="s">
        <v>42</v>
      </c>
      <c r="P125" s="134">
        <f>O125*H125</f>
        <v>0</v>
      </c>
      <c r="Q125" s="134">
        <v>3.2730000000000002E-2</v>
      </c>
      <c r="R125" s="134">
        <f>Q125*H125</f>
        <v>0.22092750000000003</v>
      </c>
      <c r="S125" s="134">
        <v>0</v>
      </c>
      <c r="T125" s="135">
        <f>S125*H125</f>
        <v>0</v>
      </c>
      <c r="AR125" s="136" t="s">
        <v>227</v>
      </c>
      <c r="AT125" s="136" t="s">
        <v>223</v>
      </c>
      <c r="AU125" s="136" t="s">
        <v>85</v>
      </c>
      <c r="AY125" s="13" t="s">
        <v>222</v>
      </c>
      <c r="BE125" s="137">
        <f>IF(N125="základní",J125,0)</f>
        <v>0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13" t="s">
        <v>85</v>
      </c>
      <c r="BK125" s="137">
        <f>ROUND(I125*H125,2)</f>
        <v>0</v>
      </c>
      <c r="BL125" s="13" t="s">
        <v>227</v>
      </c>
      <c r="BM125" s="136" t="s">
        <v>1193</v>
      </c>
    </row>
    <row r="126" spans="2:65" s="1" customFormat="1" x14ac:dyDescent="0.2">
      <c r="B126" s="28"/>
      <c r="D126" s="138" t="s">
        <v>229</v>
      </c>
      <c r="F126" s="139" t="s">
        <v>1194</v>
      </c>
      <c r="I126" s="140"/>
      <c r="L126" s="28"/>
      <c r="M126" s="141"/>
      <c r="T126" s="52"/>
      <c r="AT126" s="13" t="s">
        <v>229</v>
      </c>
      <c r="AU126" s="13" t="s">
        <v>85</v>
      </c>
    </row>
    <row r="127" spans="2:65" s="1" customFormat="1" x14ac:dyDescent="0.2">
      <c r="B127" s="28"/>
      <c r="D127" s="142" t="s">
        <v>231</v>
      </c>
      <c r="F127" s="143" t="s">
        <v>1195</v>
      </c>
      <c r="I127" s="140"/>
      <c r="L127" s="28"/>
      <c r="M127" s="141"/>
      <c r="T127" s="52"/>
      <c r="AT127" s="13" t="s">
        <v>231</v>
      </c>
      <c r="AU127" s="13" t="s">
        <v>85</v>
      </c>
    </row>
    <row r="128" spans="2:65" s="1" customFormat="1" ht="24.2" customHeight="1" x14ac:dyDescent="0.2">
      <c r="B128" s="123"/>
      <c r="C128" s="124" t="s">
        <v>87</v>
      </c>
      <c r="D128" s="124" t="s">
        <v>223</v>
      </c>
      <c r="E128" s="125" t="s">
        <v>1196</v>
      </c>
      <c r="F128" s="126" t="s">
        <v>1197</v>
      </c>
      <c r="G128" s="127" t="s">
        <v>355</v>
      </c>
      <c r="H128" s="128">
        <v>5.81</v>
      </c>
      <c r="I128" s="129"/>
      <c r="J128" s="130">
        <f>ROUND(I128*H128,2)</f>
        <v>0</v>
      </c>
      <c r="K128" s="131"/>
      <c r="L128" s="28"/>
      <c r="M128" s="132" t="s">
        <v>1</v>
      </c>
      <c r="N128" s="133" t="s">
        <v>42</v>
      </c>
      <c r="P128" s="134">
        <f>O128*H128</f>
        <v>0</v>
      </c>
      <c r="Q128" s="134">
        <v>1.5E-3</v>
      </c>
      <c r="R128" s="134">
        <f>Q128*H128</f>
        <v>8.7149999999999988E-3</v>
      </c>
      <c r="S128" s="134">
        <v>0</v>
      </c>
      <c r="T128" s="135">
        <f>S128*H128</f>
        <v>0</v>
      </c>
      <c r="AR128" s="136" t="s">
        <v>227</v>
      </c>
      <c r="AT128" s="136" t="s">
        <v>223</v>
      </c>
      <c r="AU128" s="136" t="s">
        <v>85</v>
      </c>
      <c r="AY128" s="13" t="s">
        <v>222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85</v>
      </c>
      <c r="BK128" s="137">
        <f>ROUND(I128*H128,2)</f>
        <v>0</v>
      </c>
      <c r="BL128" s="13" t="s">
        <v>227</v>
      </c>
      <c r="BM128" s="136" t="s">
        <v>1198</v>
      </c>
    </row>
    <row r="129" spans="2:65" s="1" customFormat="1" ht="19.5" x14ac:dyDescent="0.2">
      <c r="B129" s="28"/>
      <c r="D129" s="138" t="s">
        <v>229</v>
      </c>
      <c r="F129" s="139" t="s">
        <v>1199</v>
      </c>
      <c r="I129" s="140"/>
      <c r="L129" s="28"/>
      <c r="M129" s="141"/>
      <c r="T129" s="52"/>
      <c r="AT129" s="13" t="s">
        <v>229</v>
      </c>
      <c r="AU129" s="13" t="s">
        <v>85</v>
      </c>
    </row>
    <row r="130" spans="2:65" s="1" customFormat="1" x14ac:dyDescent="0.2">
      <c r="B130" s="28"/>
      <c r="D130" s="142" t="s">
        <v>231</v>
      </c>
      <c r="F130" s="143" t="s">
        <v>1200</v>
      </c>
      <c r="I130" s="140"/>
      <c r="L130" s="28"/>
      <c r="M130" s="141"/>
      <c r="T130" s="52"/>
      <c r="AT130" s="13" t="s">
        <v>231</v>
      </c>
      <c r="AU130" s="13" t="s">
        <v>85</v>
      </c>
    </row>
    <row r="131" spans="2:65" s="11" customFormat="1" x14ac:dyDescent="0.2">
      <c r="B131" s="144"/>
      <c r="D131" s="138" t="s">
        <v>252</v>
      </c>
      <c r="E131" s="150" t="s">
        <v>1</v>
      </c>
      <c r="F131" s="145" t="s">
        <v>1201</v>
      </c>
      <c r="H131" s="146">
        <v>5.81</v>
      </c>
      <c r="I131" s="147"/>
      <c r="L131" s="144"/>
      <c r="M131" s="148"/>
      <c r="T131" s="149"/>
      <c r="AT131" s="150" t="s">
        <v>252</v>
      </c>
      <c r="AU131" s="150" t="s">
        <v>85</v>
      </c>
      <c r="AV131" s="11" t="s">
        <v>87</v>
      </c>
      <c r="AW131" s="11" t="s">
        <v>32</v>
      </c>
      <c r="AX131" s="11" t="s">
        <v>85</v>
      </c>
      <c r="AY131" s="150" t="s">
        <v>222</v>
      </c>
    </row>
    <row r="132" spans="2:65" s="10" customFormat="1" ht="25.9" customHeight="1" x14ac:dyDescent="0.2">
      <c r="B132" s="113"/>
      <c r="D132" s="114" t="s">
        <v>76</v>
      </c>
      <c r="E132" s="115" t="s">
        <v>220</v>
      </c>
      <c r="F132" s="115" t="s">
        <v>221</v>
      </c>
      <c r="I132" s="116"/>
      <c r="J132" s="117">
        <f>BK132</f>
        <v>0</v>
      </c>
      <c r="L132" s="113"/>
      <c r="M132" s="118"/>
      <c r="P132" s="119">
        <f>SUM(P133:P136)</f>
        <v>0</v>
      </c>
      <c r="R132" s="119">
        <f>SUM(R133:R136)</f>
        <v>0</v>
      </c>
      <c r="T132" s="120">
        <f>SUM(T133:T136)</f>
        <v>0.206262</v>
      </c>
      <c r="AR132" s="114" t="s">
        <v>85</v>
      </c>
      <c r="AT132" s="121" t="s">
        <v>76</v>
      </c>
      <c r="AU132" s="121" t="s">
        <v>77</v>
      </c>
      <c r="AY132" s="114" t="s">
        <v>222</v>
      </c>
      <c r="BK132" s="122">
        <f>SUM(BK133:BK136)</f>
        <v>0</v>
      </c>
    </row>
    <row r="133" spans="2:65" s="1" customFormat="1" ht="21.75" customHeight="1" x14ac:dyDescent="0.2">
      <c r="B133" s="123"/>
      <c r="C133" s="124" t="s">
        <v>241</v>
      </c>
      <c r="D133" s="124" t="s">
        <v>223</v>
      </c>
      <c r="E133" s="125" t="s">
        <v>1202</v>
      </c>
      <c r="F133" s="126" t="s">
        <v>1203</v>
      </c>
      <c r="G133" s="127" t="s">
        <v>226</v>
      </c>
      <c r="H133" s="128">
        <v>3.274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6.3E-2</v>
      </c>
      <c r="T133" s="135">
        <f>S133*H133</f>
        <v>0.206262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1204</v>
      </c>
    </row>
    <row r="134" spans="2:65" s="1" customFormat="1" ht="19.5" x14ac:dyDescent="0.2">
      <c r="B134" s="28"/>
      <c r="D134" s="138" t="s">
        <v>229</v>
      </c>
      <c r="F134" s="139" t="s">
        <v>1205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1206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1" customFormat="1" x14ac:dyDescent="0.2">
      <c r="B136" s="144"/>
      <c r="D136" s="138" t="s">
        <v>252</v>
      </c>
      <c r="E136" s="150" t="s">
        <v>1</v>
      </c>
      <c r="F136" s="145" t="s">
        <v>1207</v>
      </c>
      <c r="H136" s="146">
        <v>3.274</v>
      </c>
      <c r="I136" s="147"/>
      <c r="L136" s="144"/>
      <c r="M136" s="148"/>
      <c r="T136" s="149"/>
      <c r="AT136" s="150" t="s">
        <v>252</v>
      </c>
      <c r="AU136" s="150" t="s">
        <v>85</v>
      </c>
      <c r="AV136" s="11" t="s">
        <v>87</v>
      </c>
      <c r="AW136" s="11" t="s">
        <v>32</v>
      </c>
      <c r="AX136" s="11" t="s">
        <v>85</v>
      </c>
      <c r="AY136" s="150" t="s">
        <v>222</v>
      </c>
    </row>
    <row r="137" spans="2:65" s="10" customFormat="1" ht="25.9" customHeight="1" x14ac:dyDescent="0.2">
      <c r="B137" s="113"/>
      <c r="D137" s="114" t="s">
        <v>76</v>
      </c>
      <c r="E137" s="115" t="s">
        <v>233</v>
      </c>
      <c r="F137" s="115" t="s">
        <v>1208</v>
      </c>
      <c r="I137" s="116"/>
      <c r="J137" s="117">
        <f>BK137</f>
        <v>0</v>
      </c>
      <c r="L137" s="113"/>
      <c r="M137" s="118"/>
      <c r="P137" s="119">
        <f>SUM(P138:P150)</f>
        <v>0</v>
      </c>
      <c r="R137" s="119">
        <f>SUM(R138:R150)</f>
        <v>0</v>
      </c>
      <c r="T137" s="120">
        <f>SUM(T138:T150)</f>
        <v>0</v>
      </c>
      <c r="AR137" s="114" t="s">
        <v>85</v>
      </c>
      <c r="AT137" s="121" t="s">
        <v>76</v>
      </c>
      <c r="AU137" s="121" t="s">
        <v>77</v>
      </c>
      <c r="AY137" s="114" t="s">
        <v>222</v>
      </c>
      <c r="BK137" s="122">
        <f>SUM(BK138:BK150)</f>
        <v>0</v>
      </c>
    </row>
    <row r="138" spans="2:65" s="1" customFormat="1" ht="24.2" customHeight="1" x14ac:dyDescent="0.2">
      <c r="B138" s="123"/>
      <c r="C138" s="124" t="s">
        <v>227</v>
      </c>
      <c r="D138" s="124" t="s">
        <v>223</v>
      </c>
      <c r="E138" s="125" t="s">
        <v>1209</v>
      </c>
      <c r="F138" s="126" t="s">
        <v>1210</v>
      </c>
      <c r="G138" s="127" t="s">
        <v>237</v>
      </c>
      <c r="H138" s="128">
        <v>0.21</v>
      </c>
      <c r="I138" s="129"/>
      <c r="J138" s="130">
        <f>ROUND(I138*H138,2)</f>
        <v>0</v>
      </c>
      <c r="K138" s="131"/>
      <c r="L138" s="28"/>
      <c r="M138" s="132" t="s">
        <v>1</v>
      </c>
      <c r="N138" s="133" t="s">
        <v>42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227</v>
      </c>
      <c r="AT138" s="136" t="s">
        <v>223</v>
      </c>
      <c r="AU138" s="136" t="s">
        <v>85</v>
      </c>
      <c r="AY138" s="13" t="s">
        <v>222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85</v>
      </c>
      <c r="BK138" s="137">
        <f>ROUND(I138*H138,2)</f>
        <v>0</v>
      </c>
      <c r="BL138" s="13" t="s">
        <v>227</v>
      </c>
      <c r="BM138" s="136" t="s">
        <v>1211</v>
      </c>
    </row>
    <row r="139" spans="2:65" s="1" customFormat="1" ht="19.5" x14ac:dyDescent="0.2">
      <c r="B139" s="28"/>
      <c r="D139" s="138" t="s">
        <v>229</v>
      </c>
      <c r="F139" s="139" t="s">
        <v>1212</v>
      </c>
      <c r="I139" s="140"/>
      <c r="L139" s="28"/>
      <c r="M139" s="141"/>
      <c r="T139" s="52"/>
      <c r="AT139" s="13" t="s">
        <v>229</v>
      </c>
      <c r="AU139" s="13" t="s">
        <v>85</v>
      </c>
    </row>
    <row r="140" spans="2:65" s="1" customFormat="1" x14ac:dyDescent="0.2">
      <c r="B140" s="28"/>
      <c r="D140" s="142" t="s">
        <v>231</v>
      </c>
      <c r="F140" s="143" t="s">
        <v>1213</v>
      </c>
      <c r="I140" s="140"/>
      <c r="L140" s="28"/>
      <c r="M140" s="141"/>
      <c r="T140" s="52"/>
      <c r="AT140" s="13" t="s">
        <v>231</v>
      </c>
      <c r="AU140" s="13" t="s">
        <v>85</v>
      </c>
    </row>
    <row r="141" spans="2:65" s="1" customFormat="1" ht="24.2" customHeight="1" x14ac:dyDescent="0.2">
      <c r="B141" s="123"/>
      <c r="C141" s="124" t="s">
        <v>254</v>
      </c>
      <c r="D141" s="124" t="s">
        <v>223</v>
      </c>
      <c r="E141" s="125" t="s">
        <v>242</v>
      </c>
      <c r="F141" s="126" t="s">
        <v>243</v>
      </c>
      <c r="G141" s="127" t="s">
        <v>237</v>
      </c>
      <c r="H141" s="128">
        <v>0.21</v>
      </c>
      <c r="I141" s="129"/>
      <c r="J141" s="130">
        <f>ROUND(I141*H141,2)</f>
        <v>0</v>
      </c>
      <c r="K141" s="131"/>
      <c r="L141" s="28"/>
      <c r="M141" s="132" t="s">
        <v>1</v>
      </c>
      <c r="N141" s="133" t="s">
        <v>42</v>
      </c>
      <c r="P141" s="134">
        <f>O141*H141</f>
        <v>0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227</v>
      </c>
      <c r="AT141" s="136" t="s">
        <v>223</v>
      </c>
      <c r="AU141" s="136" t="s">
        <v>85</v>
      </c>
      <c r="AY141" s="13" t="s">
        <v>222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85</v>
      </c>
      <c r="BK141" s="137">
        <f>ROUND(I141*H141,2)</f>
        <v>0</v>
      </c>
      <c r="BL141" s="13" t="s">
        <v>227</v>
      </c>
      <c r="BM141" s="136" t="s">
        <v>1214</v>
      </c>
    </row>
    <row r="142" spans="2:65" s="1" customFormat="1" ht="19.5" x14ac:dyDescent="0.2">
      <c r="B142" s="28"/>
      <c r="D142" s="138" t="s">
        <v>229</v>
      </c>
      <c r="F142" s="139" t="s">
        <v>245</v>
      </c>
      <c r="I142" s="140"/>
      <c r="L142" s="28"/>
      <c r="M142" s="141"/>
      <c r="T142" s="52"/>
      <c r="AT142" s="13" t="s">
        <v>229</v>
      </c>
      <c r="AU142" s="13" t="s">
        <v>85</v>
      </c>
    </row>
    <row r="143" spans="2:65" s="1" customFormat="1" x14ac:dyDescent="0.2">
      <c r="B143" s="28"/>
      <c r="D143" s="142" t="s">
        <v>231</v>
      </c>
      <c r="F143" s="143" t="s">
        <v>246</v>
      </c>
      <c r="I143" s="140"/>
      <c r="L143" s="28"/>
      <c r="M143" s="141"/>
      <c r="T143" s="52"/>
      <c r="AT143" s="13" t="s">
        <v>231</v>
      </c>
      <c r="AU143" s="13" t="s">
        <v>85</v>
      </c>
    </row>
    <row r="144" spans="2:65" s="1" customFormat="1" ht="24.2" customHeight="1" x14ac:dyDescent="0.2">
      <c r="B144" s="123"/>
      <c r="C144" s="124" t="s">
        <v>262</v>
      </c>
      <c r="D144" s="124" t="s">
        <v>223</v>
      </c>
      <c r="E144" s="125" t="s">
        <v>247</v>
      </c>
      <c r="F144" s="126" t="s">
        <v>248</v>
      </c>
      <c r="G144" s="127" t="s">
        <v>237</v>
      </c>
      <c r="H144" s="128">
        <v>2.94</v>
      </c>
      <c r="I144" s="129"/>
      <c r="J144" s="130">
        <f>ROUND(I144*H144,2)</f>
        <v>0</v>
      </c>
      <c r="K144" s="131"/>
      <c r="L144" s="28"/>
      <c r="M144" s="132" t="s">
        <v>1</v>
      </c>
      <c r="N144" s="133" t="s">
        <v>42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227</v>
      </c>
      <c r="AT144" s="136" t="s">
        <v>223</v>
      </c>
      <c r="AU144" s="136" t="s">
        <v>85</v>
      </c>
      <c r="AY144" s="13" t="s">
        <v>222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3" t="s">
        <v>85</v>
      </c>
      <c r="BK144" s="137">
        <f>ROUND(I144*H144,2)</f>
        <v>0</v>
      </c>
      <c r="BL144" s="13" t="s">
        <v>227</v>
      </c>
      <c r="BM144" s="136" t="s">
        <v>1215</v>
      </c>
    </row>
    <row r="145" spans="2:65" s="1" customFormat="1" ht="29.25" x14ac:dyDescent="0.2">
      <c r="B145" s="28"/>
      <c r="D145" s="138" t="s">
        <v>229</v>
      </c>
      <c r="F145" s="139" t="s">
        <v>250</v>
      </c>
      <c r="I145" s="140"/>
      <c r="L145" s="28"/>
      <c r="M145" s="141"/>
      <c r="T145" s="52"/>
      <c r="AT145" s="13" t="s">
        <v>229</v>
      </c>
      <c r="AU145" s="13" t="s">
        <v>85</v>
      </c>
    </row>
    <row r="146" spans="2:65" s="1" customFormat="1" x14ac:dyDescent="0.2">
      <c r="B146" s="28"/>
      <c r="D146" s="142" t="s">
        <v>231</v>
      </c>
      <c r="F146" s="143" t="s">
        <v>251</v>
      </c>
      <c r="I146" s="140"/>
      <c r="L146" s="28"/>
      <c r="M146" s="141"/>
      <c r="T146" s="52"/>
      <c r="AT146" s="13" t="s">
        <v>231</v>
      </c>
      <c r="AU146" s="13" t="s">
        <v>85</v>
      </c>
    </row>
    <row r="147" spans="2:65" s="11" customFormat="1" x14ac:dyDescent="0.2">
      <c r="B147" s="144"/>
      <c r="D147" s="138" t="s">
        <v>252</v>
      </c>
      <c r="F147" s="145" t="s">
        <v>1216</v>
      </c>
      <c r="H147" s="146">
        <v>2.94</v>
      </c>
      <c r="I147" s="147"/>
      <c r="L147" s="144"/>
      <c r="M147" s="148"/>
      <c r="T147" s="149"/>
      <c r="AT147" s="150" t="s">
        <v>252</v>
      </c>
      <c r="AU147" s="150" t="s">
        <v>85</v>
      </c>
      <c r="AV147" s="11" t="s">
        <v>87</v>
      </c>
      <c r="AW147" s="11" t="s">
        <v>3</v>
      </c>
      <c r="AX147" s="11" t="s">
        <v>85</v>
      </c>
      <c r="AY147" s="150" t="s">
        <v>222</v>
      </c>
    </row>
    <row r="148" spans="2:65" s="1" customFormat="1" ht="33" customHeight="1" x14ac:dyDescent="0.2">
      <c r="B148" s="123"/>
      <c r="C148" s="124" t="s">
        <v>270</v>
      </c>
      <c r="D148" s="124" t="s">
        <v>223</v>
      </c>
      <c r="E148" s="125" t="s">
        <v>1217</v>
      </c>
      <c r="F148" s="126" t="s">
        <v>1218</v>
      </c>
      <c r="G148" s="127" t="s">
        <v>237</v>
      </c>
      <c r="H148" s="128">
        <v>0.20599999999999999</v>
      </c>
      <c r="I148" s="129"/>
      <c r="J148" s="130">
        <f>ROUND(I148*H148,2)</f>
        <v>0</v>
      </c>
      <c r="K148" s="131"/>
      <c r="L148" s="28"/>
      <c r="M148" s="132" t="s">
        <v>1</v>
      </c>
      <c r="N148" s="133" t="s">
        <v>42</v>
      </c>
      <c r="P148" s="134">
        <f>O148*H148</f>
        <v>0</v>
      </c>
      <c r="Q148" s="134">
        <v>0</v>
      </c>
      <c r="R148" s="134">
        <f>Q148*H148</f>
        <v>0</v>
      </c>
      <c r="S148" s="134">
        <v>0</v>
      </c>
      <c r="T148" s="135">
        <f>S148*H148</f>
        <v>0</v>
      </c>
      <c r="AR148" s="136" t="s">
        <v>227</v>
      </c>
      <c r="AT148" s="136" t="s">
        <v>223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227</v>
      </c>
      <c r="BM148" s="136" t="s">
        <v>1219</v>
      </c>
    </row>
    <row r="149" spans="2:65" s="1" customFormat="1" ht="29.25" x14ac:dyDescent="0.2">
      <c r="B149" s="28"/>
      <c r="D149" s="138" t="s">
        <v>229</v>
      </c>
      <c r="F149" s="139" t="s">
        <v>1220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x14ac:dyDescent="0.2">
      <c r="B150" s="28"/>
      <c r="D150" s="142" t="s">
        <v>231</v>
      </c>
      <c r="F150" s="143" t="s">
        <v>1221</v>
      </c>
      <c r="I150" s="140"/>
      <c r="L150" s="28"/>
      <c r="M150" s="141"/>
      <c r="T150" s="52"/>
      <c r="AT150" s="13" t="s">
        <v>231</v>
      </c>
      <c r="AU150" s="13" t="s">
        <v>85</v>
      </c>
    </row>
    <row r="151" spans="2:65" s="10" customFormat="1" ht="25.9" customHeight="1" x14ac:dyDescent="0.2">
      <c r="B151" s="113"/>
      <c r="D151" s="114" t="s">
        <v>76</v>
      </c>
      <c r="E151" s="115" t="s">
        <v>1222</v>
      </c>
      <c r="F151" s="115" t="s">
        <v>1223</v>
      </c>
      <c r="I151" s="116"/>
      <c r="J151" s="117">
        <f>BK151</f>
        <v>0</v>
      </c>
      <c r="L151" s="113"/>
      <c r="M151" s="118"/>
      <c r="P151" s="119">
        <f>SUM(P152:P154)</f>
        <v>0</v>
      </c>
      <c r="R151" s="119">
        <f>SUM(R152:R154)</f>
        <v>0</v>
      </c>
      <c r="T151" s="120">
        <f>SUM(T152:T154)</f>
        <v>0</v>
      </c>
      <c r="AR151" s="114" t="s">
        <v>85</v>
      </c>
      <c r="AT151" s="121" t="s">
        <v>76</v>
      </c>
      <c r="AU151" s="121" t="s">
        <v>77</v>
      </c>
      <c r="AY151" s="114" t="s">
        <v>222</v>
      </c>
      <c r="BK151" s="122">
        <f>SUM(BK152:BK154)</f>
        <v>0</v>
      </c>
    </row>
    <row r="152" spans="2:65" s="1" customFormat="1" ht="24.2" customHeight="1" x14ac:dyDescent="0.2">
      <c r="B152" s="123"/>
      <c r="C152" s="124" t="s">
        <v>276</v>
      </c>
      <c r="D152" s="124" t="s">
        <v>223</v>
      </c>
      <c r="E152" s="125" t="s">
        <v>1224</v>
      </c>
      <c r="F152" s="126" t="s">
        <v>1225</v>
      </c>
      <c r="G152" s="127" t="s">
        <v>237</v>
      </c>
      <c r="H152" s="128">
        <v>0.23</v>
      </c>
      <c r="I152" s="129"/>
      <c r="J152" s="130">
        <f>ROUND(I152*H152,2)</f>
        <v>0</v>
      </c>
      <c r="K152" s="131"/>
      <c r="L152" s="28"/>
      <c r="M152" s="132" t="s">
        <v>1</v>
      </c>
      <c r="N152" s="133" t="s">
        <v>42</v>
      </c>
      <c r="P152" s="134">
        <f>O152*H152</f>
        <v>0</v>
      </c>
      <c r="Q152" s="134">
        <v>0</v>
      </c>
      <c r="R152" s="134">
        <f>Q152*H152</f>
        <v>0</v>
      </c>
      <c r="S152" s="134">
        <v>0</v>
      </c>
      <c r="T152" s="135">
        <f>S152*H152</f>
        <v>0</v>
      </c>
      <c r="AR152" s="136" t="s">
        <v>227</v>
      </c>
      <c r="AT152" s="136" t="s">
        <v>223</v>
      </c>
      <c r="AU152" s="136" t="s">
        <v>85</v>
      </c>
      <c r="AY152" s="13" t="s">
        <v>222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3" t="s">
        <v>85</v>
      </c>
      <c r="BK152" s="137">
        <f>ROUND(I152*H152,2)</f>
        <v>0</v>
      </c>
      <c r="BL152" s="13" t="s">
        <v>227</v>
      </c>
      <c r="BM152" s="136" t="s">
        <v>1226</v>
      </c>
    </row>
    <row r="153" spans="2:65" s="1" customFormat="1" ht="39" x14ac:dyDescent="0.2">
      <c r="B153" s="28"/>
      <c r="D153" s="138" t="s">
        <v>229</v>
      </c>
      <c r="F153" s="139" t="s">
        <v>1227</v>
      </c>
      <c r="I153" s="140"/>
      <c r="L153" s="28"/>
      <c r="M153" s="141"/>
      <c r="T153" s="52"/>
      <c r="AT153" s="13" t="s">
        <v>229</v>
      </c>
      <c r="AU153" s="13" t="s">
        <v>85</v>
      </c>
    </row>
    <row r="154" spans="2:65" s="1" customFormat="1" x14ac:dyDescent="0.2">
      <c r="B154" s="28"/>
      <c r="D154" s="142" t="s">
        <v>231</v>
      </c>
      <c r="F154" s="143" t="s">
        <v>1228</v>
      </c>
      <c r="I154" s="140"/>
      <c r="L154" s="28"/>
      <c r="M154" s="141"/>
      <c r="T154" s="52"/>
      <c r="AT154" s="13" t="s">
        <v>231</v>
      </c>
      <c r="AU154" s="13" t="s">
        <v>85</v>
      </c>
    </row>
    <row r="155" spans="2:65" s="10" customFormat="1" ht="25.9" customHeight="1" x14ac:dyDescent="0.2">
      <c r="B155" s="113"/>
      <c r="D155" s="114" t="s">
        <v>76</v>
      </c>
      <c r="E155" s="115" t="s">
        <v>1134</v>
      </c>
      <c r="F155" s="115" t="s">
        <v>1135</v>
      </c>
      <c r="I155" s="116"/>
      <c r="J155" s="117">
        <f>BK155</f>
        <v>0</v>
      </c>
      <c r="L155" s="113"/>
      <c r="M155" s="118"/>
      <c r="P155" s="119">
        <f>SUM(P156:P166)</f>
        <v>0</v>
      </c>
      <c r="R155" s="119">
        <f>SUM(R156:R166)</f>
        <v>3.3E-4</v>
      </c>
      <c r="T155" s="120">
        <f>SUM(T156:T166)</f>
        <v>0</v>
      </c>
      <c r="AR155" s="114" t="s">
        <v>87</v>
      </c>
      <c r="AT155" s="121" t="s">
        <v>76</v>
      </c>
      <c r="AU155" s="121" t="s">
        <v>77</v>
      </c>
      <c r="AY155" s="114" t="s">
        <v>222</v>
      </c>
      <c r="BK155" s="122">
        <f>SUM(BK156:BK166)</f>
        <v>0</v>
      </c>
    </row>
    <row r="156" spans="2:65" s="1" customFormat="1" ht="21.75" customHeight="1" x14ac:dyDescent="0.2">
      <c r="B156" s="123"/>
      <c r="C156" s="124" t="s">
        <v>220</v>
      </c>
      <c r="D156" s="124" t="s">
        <v>223</v>
      </c>
      <c r="E156" s="125" t="s">
        <v>1229</v>
      </c>
      <c r="F156" s="126" t="s">
        <v>1230</v>
      </c>
      <c r="G156" s="127" t="s">
        <v>265</v>
      </c>
      <c r="H156" s="128">
        <v>1</v>
      </c>
      <c r="I156" s="129"/>
      <c r="J156" s="130">
        <f>ROUND(I156*H156,2)</f>
        <v>0</v>
      </c>
      <c r="K156" s="131"/>
      <c r="L156" s="28"/>
      <c r="M156" s="132" t="s">
        <v>1</v>
      </c>
      <c r="N156" s="133" t="s">
        <v>42</v>
      </c>
      <c r="P156" s="134">
        <f>O156*H156</f>
        <v>0</v>
      </c>
      <c r="Q156" s="134">
        <v>3.3E-4</v>
      </c>
      <c r="R156" s="134">
        <f>Q156*H156</f>
        <v>3.3E-4</v>
      </c>
      <c r="S156" s="134">
        <v>0</v>
      </c>
      <c r="T156" s="135">
        <f>S156*H156</f>
        <v>0</v>
      </c>
      <c r="AR156" s="136" t="s">
        <v>266</v>
      </c>
      <c r="AT156" s="136" t="s">
        <v>223</v>
      </c>
      <c r="AU156" s="136" t="s">
        <v>85</v>
      </c>
      <c r="AY156" s="13" t="s">
        <v>222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13" t="s">
        <v>85</v>
      </c>
      <c r="BK156" s="137">
        <f>ROUND(I156*H156,2)</f>
        <v>0</v>
      </c>
      <c r="BL156" s="13" t="s">
        <v>266</v>
      </c>
      <c r="BM156" s="136" t="s">
        <v>1231</v>
      </c>
    </row>
    <row r="157" spans="2:65" s="1" customFormat="1" ht="19.5" x14ac:dyDescent="0.2">
      <c r="B157" s="28"/>
      <c r="D157" s="138" t="s">
        <v>229</v>
      </c>
      <c r="F157" s="139" t="s">
        <v>1232</v>
      </c>
      <c r="I157" s="140"/>
      <c r="L157" s="28"/>
      <c r="M157" s="141"/>
      <c r="T157" s="52"/>
      <c r="AT157" s="13" t="s">
        <v>229</v>
      </c>
      <c r="AU157" s="13" t="s">
        <v>85</v>
      </c>
    </row>
    <row r="158" spans="2:65" s="1" customFormat="1" x14ac:dyDescent="0.2">
      <c r="B158" s="28"/>
      <c r="D158" s="142" t="s">
        <v>231</v>
      </c>
      <c r="F158" s="143" t="s">
        <v>1233</v>
      </c>
      <c r="I158" s="140"/>
      <c r="L158" s="28"/>
      <c r="M158" s="141"/>
      <c r="T158" s="52"/>
      <c r="AT158" s="13" t="s">
        <v>231</v>
      </c>
      <c r="AU158" s="13" t="s">
        <v>85</v>
      </c>
    </row>
    <row r="159" spans="2:65" s="1" customFormat="1" ht="62.65" customHeight="1" x14ac:dyDescent="0.2">
      <c r="B159" s="123"/>
      <c r="C159" s="151" t="s">
        <v>287</v>
      </c>
      <c r="D159" s="151" t="s">
        <v>277</v>
      </c>
      <c r="E159" s="152" t="s">
        <v>1234</v>
      </c>
      <c r="F159" s="153" t="s">
        <v>1235</v>
      </c>
      <c r="G159" s="154" t="s">
        <v>226</v>
      </c>
      <c r="H159" s="155">
        <v>3.27</v>
      </c>
      <c r="I159" s="156"/>
      <c r="J159" s="157">
        <f>ROUND(I159*H159,2)</f>
        <v>0</v>
      </c>
      <c r="K159" s="158"/>
      <c r="L159" s="159"/>
      <c r="M159" s="160" t="s">
        <v>1</v>
      </c>
      <c r="N159" s="161" t="s">
        <v>42</v>
      </c>
      <c r="P159" s="134">
        <f>O159*H159</f>
        <v>0</v>
      </c>
      <c r="Q159" s="134">
        <v>0</v>
      </c>
      <c r="R159" s="134">
        <f>Q159*H159</f>
        <v>0</v>
      </c>
      <c r="S159" s="134">
        <v>0</v>
      </c>
      <c r="T159" s="135">
        <f>S159*H159</f>
        <v>0</v>
      </c>
      <c r="AR159" s="136" t="s">
        <v>280</v>
      </c>
      <c r="AT159" s="136" t="s">
        <v>277</v>
      </c>
      <c r="AU159" s="136" t="s">
        <v>85</v>
      </c>
      <c r="AY159" s="13" t="s">
        <v>222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3" t="s">
        <v>85</v>
      </c>
      <c r="BK159" s="137">
        <f>ROUND(I159*H159,2)</f>
        <v>0</v>
      </c>
      <c r="BL159" s="13" t="s">
        <v>266</v>
      </c>
      <c r="BM159" s="136" t="s">
        <v>1236</v>
      </c>
    </row>
    <row r="160" spans="2:65" s="1" customFormat="1" ht="39" x14ac:dyDescent="0.2">
      <c r="B160" s="28"/>
      <c r="D160" s="138" t="s">
        <v>229</v>
      </c>
      <c r="F160" s="139" t="s">
        <v>1235</v>
      </c>
      <c r="I160" s="140"/>
      <c r="L160" s="28"/>
      <c r="M160" s="141"/>
      <c r="T160" s="52"/>
      <c r="AT160" s="13" t="s">
        <v>229</v>
      </c>
      <c r="AU160" s="13" t="s">
        <v>85</v>
      </c>
    </row>
    <row r="161" spans="2:65" s="1" customFormat="1" ht="21.75" customHeight="1" x14ac:dyDescent="0.2">
      <c r="B161" s="123"/>
      <c r="C161" s="124" t="s">
        <v>291</v>
      </c>
      <c r="D161" s="124" t="s">
        <v>223</v>
      </c>
      <c r="E161" s="125" t="s">
        <v>1237</v>
      </c>
      <c r="F161" s="126" t="s">
        <v>1238</v>
      </c>
      <c r="G161" s="127" t="s">
        <v>265</v>
      </c>
      <c r="H161" s="128">
        <v>1</v>
      </c>
      <c r="I161" s="129"/>
      <c r="J161" s="130">
        <f>ROUND(I161*H161,2)</f>
        <v>0</v>
      </c>
      <c r="K161" s="131"/>
      <c r="L161" s="28"/>
      <c r="M161" s="132" t="s">
        <v>1</v>
      </c>
      <c r="N161" s="133" t="s">
        <v>42</v>
      </c>
      <c r="P161" s="134">
        <f>O161*H161</f>
        <v>0</v>
      </c>
      <c r="Q161" s="134">
        <v>0</v>
      </c>
      <c r="R161" s="134">
        <f>Q161*H161</f>
        <v>0</v>
      </c>
      <c r="S161" s="134">
        <v>0</v>
      </c>
      <c r="T161" s="135">
        <f>S161*H161</f>
        <v>0</v>
      </c>
      <c r="AR161" s="136" t="s">
        <v>266</v>
      </c>
      <c r="AT161" s="136" t="s">
        <v>223</v>
      </c>
      <c r="AU161" s="136" t="s">
        <v>85</v>
      </c>
      <c r="AY161" s="13" t="s">
        <v>222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3" t="s">
        <v>85</v>
      </c>
      <c r="BK161" s="137">
        <f>ROUND(I161*H161,2)</f>
        <v>0</v>
      </c>
      <c r="BL161" s="13" t="s">
        <v>266</v>
      </c>
      <c r="BM161" s="136" t="s">
        <v>1239</v>
      </c>
    </row>
    <row r="162" spans="2:65" s="1" customFormat="1" ht="19.5" x14ac:dyDescent="0.2">
      <c r="B162" s="28"/>
      <c r="D162" s="138" t="s">
        <v>229</v>
      </c>
      <c r="F162" s="139" t="s">
        <v>1240</v>
      </c>
      <c r="I162" s="140"/>
      <c r="L162" s="28"/>
      <c r="M162" s="141"/>
      <c r="T162" s="52"/>
      <c r="AT162" s="13" t="s">
        <v>229</v>
      </c>
      <c r="AU162" s="13" t="s">
        <v>85</v>
      </c>
    </row>
    <row r="163" spans="2:65" s="1" customFormat="1" x14ac:dyDescent="0.2">
      <c r="B163" s="28"/>
      <c r="D163" s="142" t="s">
        <v>231</v>
      </c>
      <c r="F163" s="143" t="s">
        <v>1241</v>
      </c>
      <c r="I163" s="140"/>
      <c r="L163" s="28"/>
      <c r="M163" s="141"/>
      <c r="T163" s="52"/>
      <c r="AT163" s="13" t="s">
        <v>231</v>
      </c>
      <c r="AU163" s="13" t="s">
        <v>85</v>
      </c>
    </row>
    <row r="164" spans="2:65" s="1" customFormat="1" ht="33" customHeight="1" x14ac:dyDescent="0.2">
      <c r="B164" s="123"/>
      <c r="C164" s="124" t="s">
        <v>8</v>
      </c>
      <c r="D164" s="124" t="s">
        <v>223</v>
      </c>
      <c r="E164" s="125" t="s">
        <v>1242</v>
      </c>
      <c r="F164" s="126" t="s">
        <v>1243</v>
      </c>
      <c r="G164" s="127" t="s">
        <v>313</v>
      </c>
      <c r="H164" s="162"/>
      <c r="I164" s="129"/>
      <c r="J164" s="130">
        <f>ROUND(I164*H164,2)</f>
        <v>0</v>
      </c>
      <c r="K164" s="131"/>
      <c r="L164" s="28"/>
      <c r="M164" s="132" t="s">
        <v>1</v>
      </c>
      <c r="N164" s="133" t="s">
        <v>42</v>
      </c>
      <c r="P164" s="134">
        <f>O164*H164</f>
        <v>0</v>
      </c>
      <c r="Q164" s="134">
        <v>0</v>
      </c>
      <c r="R164" s="134">
        <f>Q164*H164</f>
        <v>0</v>
      </c>
      <c r="S164" s="134">
        <v>0</v>
      </c>
      <c r="T164" s="135">
        <f>S164*H164</f>
        <v>0</v>
      </c>
      <c r="AR164" s="136" t="s">
        <v>266</v>
      </c>
      <c r="AT164" s="136" t="s">
        <v>223</v>
      </c>
      <c r="AU164" s="136" t="s">
        <v>85</v>
      </c>
      <c r="AY164" s="13" t="s">
        <v>222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3" t="s">
        <v>85</v>
      </c>
      <c r="BK164" s="137">
        <f>ROUND(I164*H164,2)</f>
        <v>0</v>
      </c>
      <c r="BL164" s="13" t="s">
        <v>266</v>
      </c>
      <c r="BM164" s="136" t="s">
        <v>1244</v>
      </c>
    </row>
    <row r="165" spans="2:65" s="1" customFormat="1" ht="29.25" x14ac:dyDescent="0.2">
      <c r="B165" s="28"/>
      <c r="D165" s="138" t="s">
        <v>229</v>
      </c>
      <c r="F165" s="139" t="s">
        <v>1245</v>
      </c>
      <c r="I165" s="140"/>
      <c r="L165" s="28"/>
      <c r="M165" s="141"/>
      <c r="T165" s="52"/>
      <c r="AT165" s="13" t="s">
        <v>229</v>
      </c>
      <c r="AU165" s="13" t="s">
        <v>85</v>
      </c>
    </row>
    <row r="166" spans="2:65" s="1" customFormat="1" x14ac:dyDescent="0.2">
      <c r="B166" s="28"/>
      <c r="D166" s="142" t="s">
        <v>231</v>
      </c>
      <c r="F166" s="143" t="s">
        <v>1246</v>
      </c>
      <c r="I166" s="140"/>
      <c r="L166" s="28"/>
      <c r="M166" s="141"/>
      <c r="T166" s="52"/>
      <c r="AT166" s="13" t="s">
        <v>231</v>
      </c>
      <c r="AU166" s="13" t="s">
        <v>85</v>
      </c>
    </row>
    <row r="167" spans="2:65" s="10" customFormat="1" ht="25.9" customHeight="1" x14ac:dyDescent="0.2">
      <c r="B167" s="113"/>
      <c r="D167" s="114" t="s">
        <v>76</v>
      </c>
      <c r="E167" s="115" t="s">
        <v>317</v>
      </c>
      <c r="F167" s="115" t="s">
        <v>318</v>
      </c>
      <c r="I167" s="116"/>
      <c r="J167" s="117">
        <f>BK167</f>
        <v>0</v>
      </c>
      <c r="L167" s="113"/>
      <c r="M167" s="118"/>
      <c r="P167" s="119">
        <f>SUM(P168:P197)</f>
        <v>0</v>
      </c>
      <c r="R167" s="119">
        <f>SUM(R168:R197)</f>
        <v>5.4399599999999998E-3</v>
      </c>
      <c r="T167" s="120">
        <f>SUM(T168:T197)</f>
        <v>1.6800000000000001E-3</v>
      </c>
      <c r="AR167" s="114" t="s">
        <v>87</v>
      </c>
      <c r="AT167" s="121" t="s">
        <v>76</v>
      </c>
      <c r="AU167" s="121" t="s">
        <v>77</v>
      </c>
      <c r="AY167" s="114" t="s">
        <v>222</v>
      </c>
      <c r="BK167" s="122">
        <f>SUM(BK168:BK197)</f>
        <v>0</v>
      </c>
    </row>
    <row r="168" spans="2:65" s="1" customFormat="1" ht="24.2" customHeight="1" x14ac:dyDescent="0.2">
      <c r="B168" s="123"/>
      <c r="C168" s="124" t="s">
        <v>300</v>
      </c>
      <c r="D168" s="124" t="s">
        <v>223</v>
      </c>
      <c r="E168" s="125" t="s">
        <v>319</v>
      </c>
      <c r="F168" s="126" t="s">
        <v>320</v>
      </c>
      <c r="G168" s="127" t="s">
        <v>226</v>
      </c>
      <c r="H168" s="128">
        <v>0.5</v>
      </c>
      <c r="I168" s="129"/>
      <c r="J168" s="130">
        <f>ROUND(I168*H168,2)</f>
        <v>0</v>
      </c>
      <c r="K168" s="131"/>
      <c r="L168" s="28"/>
      <c r="M168" s="132" t="s">
        <v>1</v>
      </c>
      <c r="N168" s="133" t="s">
        <v>42</v>
      </c>
      <c r="P168" s="134">
        <f>O168*H168</f>
        <v>0</v>
      </c>
      <c r="Q168" s="134">
        <v>0</v>
      </c>
      <c r="R168" s="134">
        <f>Q168*H168</f>
        <v>0</v>
      </c>
      <c r="S168" s="134">
        <v>0</v>
      </c>
      <c r="T168" s="135">
        <f>S168*H168</f>
        <v>0</v>
      </c>
      <c r="AR168" s="136" t="s">
        <v>266</v>
      </c>
      <c r="AT168" s="136" t="s">
        <v>223</v>
      </c>
      <c r="AU168" s="136" t="s">
        <v>85</v>
      </c>
      <c r="AY168" s="13" t="s">
        <v>222</v>
      </c>
      <c r="BE168" s="137">
        <f>IF(N168="základní",J168,0)</f>
        <v>0</v>
      </c>
      <c r="BF168" s="137">
        <f>IF(N168="snížená",J168,0)</f>
        <v>0</v>
      </c>
      <c r="BG168" s="137">
        <f>IF(N168="zákl. přenesená",J168,0)</f>
        <v>0</v>
      </c>
      <c r="BH168" s="137">
        <f>IF(N168="sníž. přenesená",J168,0)</f>
        <v>0</v>
      </c>
      <c r="BI168" s="137">
        <f>IF(N168="nulová",J168,0)</f>
        <v>0</v>
      </c>
      <c r="BJ168" s="13" t="s">
        <v>85</v>
      </c>
      <c r="BK168" s="137">
        <f>ROUND(I168*H168,2)</f>
        <v>0</v>
      </c>
      <c r="BL168" s="13" t="s">
        <v>266</v>
      </c>
      <c r="BM168" s="136" t="s">
        <v>1247</v>
      </c>
    </row>
    <row r="169" spans="2:65" s="1" customFormat="1" ht="19.5" x14ac:dyDescent="0.2">
      <c r="B169" s="28"/>
      <c r="D169" s="138" t="s">
        <v>229</v>
      </c>
      <c r="F169" s="139" t="s">
        <v>322</v>
      </c>
      <c r="I169" s="140"/>
      <c r="L169" s="28"/>
      <c r="M169" s="141"/>
      <c r="T169" s="52"/>
      <c r="AT169" s="13" t="s">
        <v>229</v>
      </c>
      <c r="AU169" s="13" t="s">
        <v>85</v>
      </c>
    </row>
    <row r="170" spans="2:65" s="1" customFormat="1" x14ac:dyDescent="0.2">
      <c r="B170" s="28"/>
      <c r="D170" s="142" t="s">
        <v>231</v>
      </c>
      <c r="F170" s="143" t="s">
        <v>502</v>
      </c>
      <c r="I170" s="140"/>
      <c r="L170" s="28"/>
      <c r="M170" s="141"/>
      <c r="T170" s="52"/>
      <c r="AT170" s="13" t="s">
        <v>231</v>
      </c>
      <c r="AU170" s="13" t="s">
        <v>85</v>
      </c>
    </row>
    <row r="171" spans="2:65" s="1" customFormat="1" ht="24.2" customHeight="1" x14ac:dyDescent="0.2">
      <c r="B171" s="123"/>
      <c r="C171" s="124" t="s">
        <v>304</v>
      </c>
      <c r="D171" s="124" t="s">
        <v>223</v>
      </c>
      <c r="E171" s="125" t="s">
        <v>325</v>
      </c>
      <c r="F171" s="126" t="s">
        <v>326</v>
      </c>
      <c r="G171" s="127" t="s">
        <v>226</v>
      </c>
      <c r="H171" s="128">
        <v>0.5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3.0000000000000001E-5</v>
      </c>
      <c r="R171" s="134">
        <f>Q171*H171</f>
        <v>1.5E-5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1248</v>
      </c>
    </row>
    <row r="172" spans="2:65" s="1" customFormat="1" ht="19.5" x14ac:dyDescent="0.2">
      <c r="B172" s="28"/>
      <c r="D172" s="138" t="s">
        <v>229</v>
      </c>
      <c r="F172" s="139" t="s">
        <v>328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504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33" customHeight="1" x14ac:dyDescent="0.2">
      <c r="B174" s="123"/>
      <c r="C174" s="124" t="s">
        <v>310</v>
      </c>
      <c r="D174" s="124" t="s">
        <v>223</v>
      </c>
      <c r="E174" s="125" t="s">
        <v>331</v>
      </c>
      <c r="F174" s="126" t="s">
        <v>332</v>
      </c>
      <c r="G174" s="127" t="s">
        <v>226</v>
      </c>
      <c r="H174" s="128">
        <v>0.5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7.5799999999999999E-3</v>
      </c>
      <c r="R174" s="134">
        <f>Q174*H174</f>
        <v>3.79E-3</v>
      </c>
      <c r="S174" s="134">
        <v>0</v>
      </c>
      <c r="T174" s="135">
        <f>S174*H174</f>
        <v>0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1249</v>
      </c>
    </row>
    <row r="175" spans="2:65" s="1" customFormat="1" ht="29.25" x14ac:dyDescent="0.2">
      <c r="B175" s="28"/>
      <c r="D175" s="138" t="s">
        <v>229</v>
      </c>
      <c r="F175" s="139" t="s">
        <v>334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506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24.2" customHeight="1" x14ac:dyDescent="0.2">
      <c r="B177" s="123"/>
      <c r="C177" s="124" t="s">
        <v>266</v>
      </c>
      <c r="D177" s="124" t="s">
        <v>223</v>
      </c>
      <c r="E177" s="125" t="s">
        <v>337</v>
      </c>
      <c r="F177" s="126" t="s">
        <v>338</v>
      </c>
      <c r="G177" s="127" t="s">
        <v>226</v>
      </c>
      <c r="H177" s="128">
        <v>0.5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0</v>
      </c>
      <c r="R177" s="134">
        <f>Q177*H177</f>
        <v>0</v>
      </c>
      <c r="S177" s="134">
        <v>3.0000000000000001E-3</v>
      </c>
      <c r="T177" s="135">
        <f>S177*H177</f>
        <v>1.5E-3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1250</v>
      </c>
    </row>
    <row r="178" spans="2:65" s="1" customFormat="1" x14ac:dyDescent="0.2">
      <c r="B178" s="28"/>
      <c r="D178" s="138" t="s">
        <v>229</v>
      </c>
      <c r="F178" s="139" t="s">
        <v>340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508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16.5" customHeight="1" x14ac:dyDescent="0.2">
      <c r="B180" s="123"/>
      <c r="C180" s="124" t="s">
        <v>324</v>
      </c>
      <c r="D180" s="124" t="s">
        <v>223</v>
      </c>
      <c r="E180" s="125" t="s">
        <v>343</v>
      </c>
      <c r="F180" s="126" t="s">
        <v>344</v>
      </c>
      <c r="G180" s="127" t="s">
        <v>226</v>
      </c>
      <c r="H180" s="128">
        <v>0.5</v>
      </c>
      <c r="I180" s="129"/>
      <c r="J180" s="130">
        <f>ROUND(I180*H180,2)</f>
        <v>0</v>
      </c>
      <c r="K180" s="131"/>
      <c r="L180" s="28"/>
      <c r="M180" s="132" t="s">
        <v>1</v>
      </c>
      <c r="N180" s="133" t="s">
        <v>42</v>
      </c>
      <c r="P180" s="134">
        <f>O180*H180</f>
        <v>0</v>
      </c>
      <c r="Q180" s="134">
        <v>2.9999999999999997E-4</v>
      </c>
      <c r="R180" s="134">
        <f>Q180*H180</f>
        <v>1.4999999999999999E-4</v>
      </c>
      <c r="S180" s="134">
        <v>0</v>
      </c>
      <c r="T180" s="135">
        <f>S180*H180</f>
        <v>0</v>
      </c>
      <c r="AR180" s="136" t="s">
        <v>266</v>
      </c>
      <c r="AT180" s="136" t="s">
        <v>223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1251</v>
      </c>
    </row>
    <row r="181" spans="2:65" s="1" customFormat="1" x14ac:dyDescent="0.2">
      <c r="B181" s="28"/>
      <c r="D181" s="138" t="s">
        <v>229</v>
      </c>
      <c r="F181" s="139" t="s">
        <v>346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" customFormat="1" x14ac:dyDescent="0.2">
      <c r="B182" s="28"/>
      <c r="D182" s="142" t="s">
        <v>231</v>
      </c>
      <c r="F182" s="143" t="s">
        <v>510</v>
      </c>
      <c r="I182" s="140"/>
      <c r="L182" s="28"/>
      <c r="M182" s="141"/>
      <c r="T182" s="52"/>
      <c r="AT182" s="13" t="s">
        <v>231</v>
      </c>
      <c r="AU182" s="13" t="s">
        <v>85</v>
      </c>
    </row>
    <row r="183" spans="2:65" s="1" customFormat="1" ht="49.15" customHeight="1" x14ac:dyDescent="0.2">
      <c r="B183" s="123"/>
      <c r="C183" s="151" t="s">
        <v>330</v>
      </c>
      <c r="D183" s="151" t="s">
        <v>277</v>
      </c>
      <c r="E183" s="152" t="s">
        <v>348</v>
      </c>
      <c r="F183" s="153" t="s">
        <v>349</v>
      </c>
      <c r="G183" s="154" t="s">
        <v>226</v>
      </c>
      <c r="H183" s="155">
        <v>0.55000000000000004</v>
      </c>
      <c r="I183" s="156"/>
      <c r="J183" s="157">
        <f>ROUND(I183*H183,2)</f>
        <v>0</v>
      </c>
      <c r="K183" s="158"/>
      <c r="L183" s="159"/>
      <c r="M183" s="160" t="s">
        <v>1</v>
      </c>
      <c r="N183" s="161" t="s">
        <v>42</v>
      </c>
      <c r="P183" s="134">
        <f>O183*H183</f>
        <v>0</v>
      </c>
      <c r="Q183" s="134">
        <v>2.5999999999999999E-3</v>
      </c>
      <c r="R183" s="134">
        <f>Q183*H183</f>
        <v>1.4300000000000001E-3</v>
      </c>
      <c r="S183" s="134">
        <v>0</v>
      </c>
      <c r="T183" s="135">
        <f>S183*H183</f>
        <v>0</v>
      </c>
      <c r="AR183" s="136" t="s">
        <v>280</v>
      </c>
      <c r="AT183" s="136" t="s">
        <v>277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1252</v>
      </c>
    </row>
    <row r="184" spans="2:65" s="1" customFormat="1" ht="29.25" x14ac:dyDescent="0.2">
      <c r="B184" s="28"/>
      <c r="D184" s="138" t="s">
        <v>229</v>
      </c>
      <c r="F184" s="139" t="s">
        <v>349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1" customFormat="1" x14ac:dyDescent="0.2">
      <c r="B185" s="144"/>
      <c r="D185" s="138" t="s">
        <v>252</v>
      </c>
      <c r="F185" s="145" t="s">
        <v>1253</v>
      </c>
      <c r="H185" s="146">
        <v>0.55000000000000004</v>
      </c>
      <c r="I185" s="147"/>
      <c r="L185" s="144"/>
      <c r="M185" s="148"/>
      <c r="T185" s="149"/>
      <c r="AT185" s="150" t="s">
        <v>252</v>
      </c>
      <c r="AU185" s="150" t="s">
        <v>85</v>
      </c>
      <c r="AV185" s="11" t="s">
        <v>87</v>
      </c>
      <c r="AW185" s="11" t="s">
        <v>3</v>
      </c>
      <c r="AX185" s="11" t="s">
        <v>85</v>
      </c>
      <c r="AY185" s="150" t="s">
        <v>222</v>
      </c>
    </row>
    <row r="186" spans="2:65" s="1" customFormat="1" ht="21.75" customHeight="1" x14ac:dyDescent="0.2">
      <c r="B186" s="123"/>
      <c r="C186" s="124" t="s">
        <v>336</v>
      </c>
      <c r="D186" s="124" t="s">
        <v>223</v>
      </c>
      <c r="E186" s="125" t="s">
        <v>360</v>
      </c>
      <c r="F186" s="126" t="s">
        <v>361</v>
      </c>
      <c r="G186" s="127" t="s">
        <v>355</v>
      </c>
      <c r="H186" s="128">
        <v>0.6</v>
      </c>
      <c r="I186" s="129"/>
      <c r="J186" s="130">
        <f>ROUND(I186*H186,2)</f>
        <v>0</v>
      </c>
      <c r="K186" s="131"/>
      <c r="L186" s="28"/>
      <c r="M186" s="132" t="s">
        <v>1</v>
      </c>
      <c r="N186" s="133" t="s">
        <v>42</v>
      </c>
      <c r="P186" s="134">
        <f>O186*H186</f>
        <v>0</v>
      </c>
      <c r="Q186" s="134">
        <v>0</v>
      </c>
      <c r="R186" s="134">
        <f>Q186*H186</f>
        <v>0</v>
      </c>
      <c r="S186" s="134">
        <v>2.9999999999999997E-4</v>
      </c>
      <c r="T186" s="135">
        <f>S186*H186</f>
        <v>1.7999999999999998E-4</v>
      </c>
      <c r="AR186" s="136" t="s">
        <v>266</v>
      </c>
      <c r="AT186" s="136" t="s">
        <v>223</v>
      </c>
      <c r="AU186" s="136" t="s">
        <v>85</v>
      </c>
      <c r="AY186" s="13" t="s">
        <v>222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3" t="s">
        <v>85</v>
      </c>
      <c r="BK186" s="137">
        <f>ROUND(I186*H186,2)</f>
        <v>0</v>
      </c>
      <c r="BL186" s="13" t="s">
        <v>266</v>
      </c>
      <c r="BM186" s="136" t="s">
        <v>1254</v>
      </c>
    </row>
    <row r="187" spans="2:65" s="1" customFormat="1" x14ac:dyDescent="0.2">
      <c r="B187" s="28"/>
      <c r="D187" s="138" t="s">
        <v>229</v>
      </c>
      <c r="F187" s="139" t="s">
        <v>363</v>
      </c>
      <c r="I187" s="140"/>
      <c r="L187" s="28"/>
      <c r="M187" s="141"/>
      <c r="T187" s="52"/>
      <c r="AT187" s="13" t="s">
        <v>229</v>
      </c>
      <c r="AU187" s="13" t="s">
        <v>85</v>
      </c>
    </row>
    <row r="188" spans="2:65" s="1" customFormat="1" x14ac:dyDescent="0.2">
      <c r="B188" s="28"/>
      <c r="D188" s="142" t="s">
        <v>231</v>
      </c>
      <c r="F188" s="143" t="s">
        <v>515</v>
      </c>
      <c r="I188" s="140"/>
      <c r="L188" s="28"/>
      <c r="M188" s="141"/>
      <c r="T188" s="52"/>
      <c r="AT188" s="13" t="s">
        <v>231</v>
      </c>
      <c r="AU188" s="13" t="s">
        <v>85</v>
      </c>
    </row>
    <row r="189" spans="2:65" s="1" customFormat="1" ht="16.5" customHeight="1" x14ac:dyDescent="0.2">
      <c r="B189" s="123"/>
      <c r="C189" s="124" t="s">
        <v>342</v>
      </c>
      <c r="D189" s="124" t="s">
        <v>223</v>
      </c>
      <c r="E189" s="125" t="s">
        <v>366</v>
      </c>
      <c r="F189" s="126" t="s">
        <v>367</v>
      </c>
      <c r="G189" s="127" t="s">
        <v>355</v>
      </c>
      <c r="H189" s="128">
        <v>0.6</v>
      </c>
      <c r="I189" s="129"/>
      <c r="J189" s="130">
        <f>ROUND(I189*H189,2)</f>
        <v>0</v>
      </c>
      <c r="K189" s="131"/>
      <c r="L189" s="28"/>
      <c r="M189" s="132" t="s">
        <v>1</v>
      </c>
      <c r="N189" s="133" t="s">
        <v>42</v>
      </c>
      <c r="P189" s="134">
        <f>O189*H189</f>
        <v>0</v>
      </c>
      <c r="Q189" s="134">
        <v>1.0000000000000001E-5</v>
      </c>
      <c r="R189" s="134">
        <f>Q189*H189</f>
        <v>6.0000000000000002E-6</v>
      </c>
      <c r="S189" s="134">
        <v>0</v>
      </c>
      <c r="T189" s="135">
        <f>S189*H189</f>
        <v>0</v>
      </c>
      <c r="AR189" s="136" t="s">
        <v>266</v>
      </c>
      <c r="AT189" s="136" t="s">
        <v>223</v>
      </c>
      <c r="AU189" s="136" t="s">
        <v>85</v>
      </c>
      <c r="AY189" s="13" t="s">
        <v>222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3" t="s">
        <v>85</v>
      </c>
      <c r="BK189" s="137">
        <f>ROUND(I189*H189,2)</f>
        <v>0</v>
      </c>
      <c r="BL189" s="13" t="s">
        <v>266</v>
      </c>
      <c r="BM189" s="136" t="s">
        <v>1255</v>
      </c>
    </row>
    <row r="190" spans="2:65" s="1" customFormat="1" x14ac:dyDescent="0.2">
      <c r="B190" s="28"/>
      <c r="D190" s="138" t="s">
        <v>229</v>
      </c>
      <c r="F190" s="139" t="s">
        <v>369</v>
      </c>
      <c r="I190" s="140"/>
      <c r="L190" s="28"/>
      <c r="M190" s="141"/>
      <c r="T190" s="52"/>
      <c r="AT190" s="13" t="s">
        <v>229</v>
      </c>
      <c r="AU190" s="13" t="s">
        <v>85</v>
      </c>
    </row>
    <row r="191" spans="2:65" s="1" customFormat="1" x14ac:dyDescent="0.2">
      <c r="B191" s="28"/>
      <c r="D191" s="142" t="s">
        <v>231</v>
      </c>
      <c r="F191" s="143" t="s">
        <v>517</v>
      </c>
      <c r="I191" s="140"/>
      <c r="L191" s="28"/>
      <c r="M191" s="141"/>
      <c r="T191" s="52"/>
      <c r="AT191" s="13" t="s">
        <v>231</v>
      </c>
      <c r="AU191" s="13" t="s">
        <v>85</v>
      </c>
    </row>
    <row r="192" spans="2:65" s="1" customFormat="1" ht="16.5" customHeight="1" x14ac:dyDescent="0.2">
      <c r="B192" s="123"/>
      <c r="C192" s="151" t="s">
        <v>7</v>
      </c>
      <c r="D192" s="151" t="s">
        <v>277</v>
      </c>
      <c r="E192" s="152" t="s">
        <v>372</v>
      </c>
      <c r="F192" s="153" t="s">
        <v>373</v>
      </c>
      <c r="G192" s="154" t="s">
        <v>355</v>
      </c>
      <c r="H192" s="155">
        <v>0.61199999999999999</v>
      </c>
      <c r="I192" s="156"/>
      <c r="J192" s="157">
        <f>ROUND(I192*H192,2)</f>
        <v>0</v>
      </c>
      <c r="K192" s="158"/>
      <c r="L192" s="159"/>
      <c r="M192" s="160" t="s">
        <v>1</v>
      </c>
      <c r="N192" s="161" t="s">
        <v>42</v>
      </c>
      <c r="P192" s="134">
        <f>O192*H192</f>
        <v>0</v>
      </c>
      <c r="Q192" s="134">
        <v>8.0000000000000007E-5</v>
      </c>
      <c r="R192" s="134">
        <f>Q192*H192</f>
        <v>4.8960000000000006E-5</v>
      </c>
      <c r="S192" s="134">
        <v>0</v>
      </c>
      <c r="T192" s="135">
        <f>S192*H192</f>
        <v>0</v>
      </c>
      <c r="AR192" s="136" t="s">
        <v>280</v>
      </c>
      <c r="AT192" s="136" t="s">
        <v>277</v>
      </c>
      <c r="AU192" s="136" t="s">
        <v>85</v>
      </c>
      <c r="AY192" s="13" t="s">
        <v>222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13" t="s">
        <v>85</v>
      </c>
      <c r="BK192" s="137">
        <f>ROUND(I192*H192,2)</f>
        <v>0</v>
      </c>
      <c r="BL192" s="13" t="s">
        <v>266</v>
      </c>
      <c r="BM192" s="136" t="s">
        <v>1256</v>
      </c>
    </row>
    <row r="193" spans="2:65" s="1" customFormat="1" x14ac:dyDescent="0.2">
      <c r="B193" s="28"/>
      <c r="D193" s="138" t="s">
        <v>229</v>
      </c>
      <c r="F193" s="139" t="s">
        <v>373</v>
      </c>
      <c r="I193" s="140"/>
      <c r="L193" s="28"/>
      <c r="M193" s="141"/>
      <c r="T193" s="52"/>
      <c r="AT193" s="13" t="s">
        <v>229</v>
      </c>
      <c r="AU193" s="13" t="s">
        <v>85</v>
      </c>
    </row>
    <row r="194" spans="2:65" s="11" customFormat="1" x14ac:dyDescent="0.2">
      <c r="B194" s="144"/>
      <c r="D194" s="138" t="s">
        <v>252</v>
      </c>
      <c r="F194" s="145" t="s">
        <v>1257</v>
      </c>
      <c r="H194" s="146">
        <v>0.61199999999999999</v>
      </c>
      <c r="I194" s="147"/>
      <c r="L194" s="144"/>
      <c r="M194" s="148"/>
      <c r="T194" s="149"/>
      <c r="AT194" s="150" t="s">
        <v>252</v>
      </c>
      <c r="AU194" s="150" t="s">
        <v>85</v>
      </c>
      <c r="AV194" s="11" t="s">
        <v>87</v>
      </c>
      <c r="AW194" s="11" t="s">
        <v>3</v>
      </c>
      <c r="AX194" s="11" t="s">
        <v>85</v>
      </c>
      <c r="AY194" s="150" t="s">
        <v>222</v>
      </c>
    </row>
    <row r="195" spans="2:65" s="1" customFormat="1" ht="24.2" customHeight="1" x14ac:dyDescent="0.2">
      <c r="B195" s="123"/>
      <c r="C195" s="124" t="s">
        <v>352</v>
      </c>
      <c r="D195" s="124" t="s">
        <v>223</v>
      </c>
      <c r="E195" s="125" t="s">
        <v>1258</v>
      </c>
      <c r="F195" s="126" t="s">
        <v>1259</v>
      </c>
      <c r="G195" s="127" t="s">
        <v>313</v>
      </c>
      <c r="H195" s="162"/>
      <c r="I195" s="129"/>
      <c r="J195" s="130">
        <f>ROUND(I195*H195,2)</f>
        <v>0</v>
      </c>
      <c r="K195" s="131"/>
      <c r="L195" s="28"/>
      <c r="M195" s="132" t="s">
        <v>1</v>
      </c>
      <c r="N195" s="133" t="s">
        <v>42</v>
      </c>
      <c r="P195" s="134">
        <f>O195*H195</f>
        <v>0</v>
      </c>
      <c r="Q195" s="134">
        <v>0</v>
      </c>
      <c r="R195" s="134">
        <f>Q195*H195</f>
        <v>0</v>
      </c>
      <c r="S195" s="134">
        <v>0</v>
      </c>
      <c r="T195" s="135">
        <f>S195*H195</f>
        <v>0</v>
      </c>
      <c r="AR195" s="136" t="s">
        <v>266</v>
      </c>
      <c r="AT195" s="136" t="s">
        <v>223</v>
      </c>
      <c r="AU195" s="136" t="s">
        <v>85</v>
      </c>
      <c r="AY195" s="13" t="s">
        <v>222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13" t="s">
        <v>85</v>
      </c>
      <c r="BK195" s="137">
        <f>ROUND(I195*H195,2)</f>
        <v>0</v>
      </c>
      <c r="BL195" s="13" t="s">
        <v>266</v>
      </c>
      <c r="BM195" s="136" t="s">
        <v>774</v>
      </c>
    </row>
    <row r="196" spans="2:65" s="1" customFormat="1" ht="29.25" x14ac:dyDescent="0.2">
      <c r="B196" s="28"/>
      <c r="D196" s="138" t="s">
        <v>229</v>
      </c>
      <c r="F196" s="139" t="s">
        <v>1260</v>
      </c>
      <c r="I196" s="140"/>
      <c r="L196" s="28"/>
      <c r="M196" s="141"/>
      <c r="T196" s="52"/>
      <c r="AT196" s="13" t="s">
        <v>229</v>
      </c>
      <c r="AU196" s="13" t="s">
        <v>85</v>
      </c>
    </row>
    <row r="197" spans="2:65" s="1" customFormat="1" x14ac:dyDescent="0.2">
      <c r="B197" s="28"/>
      <c r="D197" s="142" t="s">
        <v>231</v>
      </c>
      <c r="F197" s="143" t="s">
        <v>1261</v>
      </c>
      <c r="I197" s="140"/>
      <c r="L197" s="28"/>
      <c r="M197" s="141"/>
      <c r="T197" s="52"/>
      <c r="AT197" s="13" t="s">
        <v>231</v>
      </c>
      <c r="AU197" s="13" t="s">
        <v>85</v>
      </c>
    </row>
    <row r="198" spans="2:65" s="10" customFormat="1" ht="25.9" customHeight="1" x14ac:dyDescent="0.2">
      <c r="B198" s="113"/>
      <c r="D198" s="114" t="s">
        <v>76</v>
      </c>
      <c r="E198" s="115" t="s">
        <v>414</v>
      </c>
      <c r="F198" s="115" t="s">
        <v>415</v>
      </c>
      <c r="I198" s="116"/>
      <c r="J198" s="117">
        <f>BK198</f>
        <v>0</v>
      </c>
      <c r="L198" s="113"/>
      <c r="M198" s="118"/>
      <c r="P198" s="119">
        <f>SUM(P199:P210)</f>
        <v>0</v>
      </c>
      <c r="R198" s="119">
        <f>SUM(R199:R210)</f>
        <v>9.8549999999999992E-3</v>
      </c>
      <c r="T198" s="120">
        <f>SUM(T199:T210)</f>
        <v>2.0925000000000002E-3</v>
      </c>
      <c r="AR198" s="114" t="s">
        <v>87</v>
      </c>
      <c r="AT198" s="121" t="s">
        <v>76</v>
      </c>
      <c r="AU198" s="121" t="s">
        <v>77</v>
      </c>
      <c r="AY198" s="114" t="s">
        <v>222</v>
      </c>
      <c r="BK198" s="122">
        <f>SUM(BK199:BK210)</f>
        <v>0</v>
      </c>
    </row>
    <row r="199" spans="2:65" s="1" customFormat="1" ht="16.5" customHeight="1" x14ac:dyDescent="0.2">
      <c r="B199" s="123"/>
      <c r="C199" s="124" t="s">
        <v>359</v>
      </c>
      <c r="D199" s="124" t="s">
        <v>223</v>
      </c>
      <c r="E199" s="125" t="s">
        <v>416</v>
      </c>
      <c r="F199" s="126" t="s">
        <v>417</v>
      </c>
      <c r="G199" s="127" t="s">
        <v>226</v>
      </c>
      <c r="H199" s="128">
        <v>6.75</v>
      </c>
      <c r="I199" s="129"/>
      <c r="J199" s="130">
        <f>ROUND(I199*H199,2)</f>
        <v>0</v>
      </c>
      <c r="K199" s="131"/>
      <c r="L199" s="28"/>
      <c r="M199" s="132" t="s">
        <v>1</v>
      </c>
      <c r="N199" s="133" t="s">
        <v>42</v>
      </c>
      <c r="P199" s="134">
        <f>O199*H199</f>
        <v>0</v>
      </c>
      <c r="Q199" s="134">
        <v>1E-3</v>
      </c>
      <c r="R199" s="134">
        <f>Q199*H199</f>
        <v>6.7499999999999999E-3</v>
      </c>
      <c r="S199" s="134">
        <v>3.1E-4</v>
      </c>
      <c r="T199" s="135">
        <f>S199*H199</f>
        <v>2.0925000000000002E-3</v>
      </c>
      <c r="AR199" s="136" t="s">
        <v>266</v>
      </c>
      <c r="AT199" s="136" t="s">
        <v>223</v>
      </c>
      <c r="AU199" s="136" t="s">
        <v>85</v>
      </c>
      <c r="AY199" s="13" t="s">
        <v>222</v>
      </c>
      <c r="BE199" s="137">
        <f>IF(N199="základní",J199,0)</f>
        <v>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13" t="s">
        <v>85</v>
      </c>
      <c r="BK199" s="137">
        <f>ROUND(I199*H199,2)</f>
        <v>0</v>
      </c>
      <c r="BL199" s="13" t="s">
        <v>266</v>
      </c>
      <c r="BM199" s="136" t="s">
        <v>1262</v>
      </c>
    </row>
    <row r="200" spans="2:65" s="1" customFormat="1" x14ac:dyDescent="0.2">
      <c r="B200" s="28"/>
      <c r="D200" s="138" t="s">
        <v>229</v>
      </c>
      <c r="F200" s="139" t="s">
        <v>419</v>
      </c>
      <c r="I200" s="140"/>
      <c r="L200" s="28"/>
      <c r="M200" s="141"/>
      <c r="T200" s="52"/>
      <c r="AT200" s="13" t="s">
        <v>229</v>
      </c>
      <c r="AU200" s="13" t="s">
        <v>85</v>
      </c>
    </row>
    <row r="201" spans="2:65" s="1" customFormat="1" x14ac:dyDescent="0.2">
      <c r="B201" s="28"/>
      <c r="D201" s="142" t="s">
        <v>231</v>
      </c>
      <c r="F201" s="143" t="s">
        <v>527</v>
      </c>
      <c r="I201" s="140"/>
      <c r="L201" s="28"/>
      <c r="M201" s="141"/>
      <c r="T201" s="52"/>
      <c r="AT201" s="13" t="s">
        <v>231</v>
      </c>
      <c r="AU201" s="13" t="s">
        <v>85</v>
      </c>
    </row>
    <row r="202" spans="2:65" s="1" customFormat="1" ht="24.2" customHeight="1" x14ac:dyDescent="0.2">
      <c r="B202" s="123"/>
      <c r="C202" s="124" t="s">
        <v>365</v>
      </c>
      <c r="D202" s="124" t="s">
        <v>223</v>
      </c>
      <c r="E202" s="125" t="s">
        <v>422</v>
      </c>
      <c r="F202" s="126" t="s">
        <v>423</v>
      </c>
      <c r="G202" s="127" t="s">
        <v>226</v>
      </c>
      <c r="H202" s="128">
        <v>6.75</v>
      </c>
      <c r="I202" s="129"/>
      <c r="J202" s="130">
        <f>ROUND(I202*H202,2)</f>
        <v>0</v>
      </c>
      <c r="K202" s="131"/>
      <c r="L202" s="28"/>
      <c r="M202" s="132" t="s">
        <v>1</v>
      </c>
      <c r="N202" s="133" t="s">
        <v>42</v>
      </c>
      <c r="P202" s="134">
        <f>O202*H202</f>
        <v>0</v>
      </c>
      <c r="Q202" s="134">
        <v>0</v>
      </c>
      <c r="R202" s="134">
        <f>Q202*H202</f>
        <v>0</v>
      </c>
      <c r="S202" s="134">
        <v>0</v>
      </c>
      <c r="T202" s="135">
        <f>S202*H202</f>
        <v>0</v>
      </c>
      <c r="AR202" s="136" t="s">
        <v>266</v>
      </c>
      <c r="AT202" s="136" t="s">
        <v>223</v>
      </c>
      <c r="AU202" s="136" t="s">
        <v>85</v>
      </c>
      <c r="AY202" s="13" t="s">
        <v>222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13" t="s">
        <v>85</v>
      </c>
      <c r="BK202" s="137">
        <f>ROUND(I202*H202,2)</f>
        <v>0</v>
      </c>
      <c r="BL202" s="13" t="s">
        <v>266</v>
      </c>
      <c r="BM202" s="136" t="s">
        <v>630</v>
      </c>
    </row>
    <row r="203" spans="2:65" s="1" customFormat="1" ht="19.5" x14ac:dyDescent="0.2">
      <c r="B203" s="28"/>
      <c r="D203" s="138" t="s">
        <v>229</v>
      </c>
      <c r="F203" s="139" t="s">
        <v>425</v>
      </c>
      <c r="I203" s="140"/>
      <c r="L203" s="28"/>
      <c r="M203" s="141"/>
      <c r="T203" s="52"/>
      <c r="AT203" s="13" t="s">
        <v>229</v>
      </c>
      <c r="AU203" s="13" t="s">
        <v>85</v>
      </c>
    </row>
    <row r="204" spans="2:65" s="1" customFormat="1" x14ac:dyDescent="0.2">
      <c r="B204" s="28"/>
      <c r="D204" s="142" t="s">
        <v>231</v>
      </c>
      <c r="F204" s="143" t="s">
        <v>529</v>
      </c>
      <c r="I204" s="140"/>
      <c r="L204" s="28"/>
      <c r="M204" s="141"/>
      <c r="T204" s="52"/>
      <c r="AT204" s="13" t="s">
        <v>231</v>
      </c>
      <c r="AU204" s="13" t="s">
        <v>85</v>
      </c>
    </row>
    <row r="205" spans="2:65" s="1" customFormat="1" ht="24.2" customHeight="1" x14ac:dyDescent="0.2">
      <c r="B205" s="123"/>
      <c r="C205" s="124" t="s">
        <v>371</v>
      </c>
      <c r="D205" s="124" t="s">
        <v>223</v>
      </c>
      <c r="E205" s="125" t="s">
        <v>439</v>
      </c>
      <c r="F205" s="126" t="s">
        <v>440</v>
      </c>
      <c r="G205" s="127" t="s">
        <v>226</v>
      </c>
      <c r="H205" s="128">
        <v>6.75</v>
      </c>
      <c r="I205" s="129"/>
      <c r="J205" s="130">
        <f>ROUND(I205*H205,2)</f>
        <v>0</v>
      </c>
      <c r="K205" s="131"/>
      <c r="L205" s="28"/>
      <c r="M205" s="132" t="s">
        <v>1</v>
      </c>
      <c r="N205" s="133" t="s">
        <v>42</v>
      </c>
      <c r="P205" s="134">
        <f>O205*H205</f>
        <v>0</v>
      </c>
      <c r="Q205" s="134">
        <v>2.0000000000000001E-4</v>
      </c>
      <c r="R205" s="134">
        <f>Q205*H205</f>
        <v>1.3500000000000001E-3</v>
      </c>
      <c r="S205" s="134">
        <v>0</v>
      </c>
      <c r="T205" s="135">
        <f>S205*H205</f>
        <v>0</v>
      </c>
      <c r="AR205" s="136" t="s">
        <v>266</v>
      </c>
      <c r="AT205" s="136" t="s">
        <v>223</v>
      </c>
      <c r="AU205" s="136" t="s">
        <v>85</v>
      </c>
      <c r="AY205" s="13" t="s">
        <v>222</v>
      </c>
      <c r="BE205" s="137">
        <f>IF(N205="základní",J205,0)</f>
        <v>0</v>
      </c>
      <c r="BF205" s="137">
        <f>IF(N205="snížená",J205,0)</f>
        <v>0</v>
      </c>
      <c r="BG205" s="137">
        <f>IF(N205="zákl. přenesená",J205,0)</f>
        <v>0</v>
      </c>
      <c r="BH205" s="137">
        <f>IF(N205="sníž. přenesená",J205,0)</f>
        <v>0</v>
      </c>
      <c r="BI205" s="137">
        <f>IF(N205="nulová",J205,0)</f>
        <v>0</v>
      </c>
      <c r="BJ205" s="13" t="s">
        <v>85</v>
      </c>
      <c r="BK205" s="137">
        <f>ROUND(I205*H205,2)</f>
        <v>0</v>
      </c>
      <c r="BL205" s="13" t="s">
        <v>266</v>
      </c>
      <c r="BM205" s="136" t="s">
        <v>1263</v>
      </c>
    </row>
    <row r="206" spans="2:65" s="1" customFormat="1" ht="19.5" x14ac:dyDescent="0.2">
      <c r="B206" s="28"/>
      <c r="D206" s="138" t="s">
        <v>229</v>
      </c>
      <c r="F206" s="139" t="s">
        <v>442</v>
      </c>
      <c r="I206" s="140"/>
      <c r="L206" s="28"/>
      <c r="M206" s="141"/>
      <c r="T206" s="52"/>
      <c r="AT206" s="13" t="s">
        <v>229</v>
      </c>
      <c r="AU206" s="13" t="s">
        <v>85</v>
      </c>
    </row>
    <row r="207" spans="2:65" s="1" customFormat="1" x14ac:dyDescent="0.2">
      <c r="B207" s="28"/>
      <c r="D207" s="142" t="s">
        <v>231</v>
      </c>
      <c r="F207" s="143" t="s">
        <v>534</v>
      </c>
      <c r="I207" s="140"/>
      <c r="L207" s="28"/>
      <c r="M207" s="141"/>
      <c r="T207" s="52"/>
      <c r="AT207" s="13" t="s">
        <v>231</v>
      </c>
      <c r="AU207" s="13" t="s">
        <v>85</v>
      </c>
    </row>
    <row r="208" spans="2:65" s="1" customFormat="1" ht="33" customHeight="1" x14ac:dyDescent="0.2">
      <c r="B208" s="123"/>
      <c r="C208" s="124" t="s">
        <v>376</v>
      </c>
      <c r="D208" s="124" t="s">
        <v>223</v>
      </c>
      <c r="E208" s="125" t="s">
        <v>445</v>
      </c>
      <c r="F208" s="126" t="s">
        <v>446</v>
      </c>
      <c r="G208" s="127" t="s">
        <v>226</v>
      </c>
      <c r="H208" s="128">
        <v>6.75</v>
      </c>
      <c r="I208" s="129"/>
      <c r="J208" s="130">
        <f>ROUND(I208*H208,2)</f>
        <v>0</v>
      </c>
      <c r="K208" s="131"/>
      <c r="L208" s="28"/>
      <c r="M208" s="132" t="s">
        <v>1</v>
      </c>
      <c r="N208" s="133" t="s">
        <v>42</v>
      </c>
      <c r="P208" s="134">
        <f>O208*H208</f>
        <v>0</v>
      </c>
      <c r="Q208" s="134">
        <v>2.5999999999999998E-4</v>
      </c>
      <c r="R208" s="134">
        <f>Q208*H208</f>
        <v>1.7549999999999998E-3</v>
      </c>
      <c r="S208" s="134">
        <v>0</v>
      </c>
      <c r="T208" s="135">
        <f>S208*H208</f>
        <v>0</v>
      </c>
      <c r="AR208" s="136" t="s">
        <v>266</v>
      </c>
      <c r="AT208" s="136" t="s">
        <v>223</v>
      </c>
      <c r="AU208" s="136" t="s">
        <v>85</v>
      </c>
      <c r="AY208" s="13" t="s">
        <v>222</v>
      </c>
      <c r="BE208" s="137">
        <f>IF(N208="základní",J208,0)</f>
        <v>0</v>
      </c>
      <c r="BF208" s="137">
        <f>IF(N208="snížená",J208,0)</f>
        <v>0</v>
      </c>
      <c r="BG208" s="137">
        <f>IF(N208="zákl. přenesená",J208,0)</f>
        <v>0</v>
      </c>
      <c r="BH208" s="137">
        <f>IF(N208="sníž. přenesená",J208,0)</f>
        <v>0</v>
      </c>
      <c r="BI208" s="137">
        <f>IF(N208="nulová",J208,0)</f>
        <v>0</v>
      </c>
      <c r="BJ208" s="13" t="s">
        <v>85</v>
      </c>
      <c r="BK208" s="137">
        <f>ROUND(I208*H208,2)</f>
        <v>0</v>
      </c>
      <c r="BL208" s="13" t="s">
        <v>266</v>
      </c>
      <c r="BM208" s="136" t="s">
        <v>1264</v>
      </c>
    </row>
    <row r="209" spans="2:47" s="1" customFormat="1" ht="29.25" x14ac:dyDescent="0.2">
      <c r="B209" s="28"/>
      <c r="D209" s="138" t="s">
        <v>229</v>
      </c>
      <c r="F209" s="139" t="s">
        <v>448</v>
      </c>
      <c r="I209" s="140"/>
      <c r="L209" s="28"/>
      <c r="M209" s="141"/>
      <c r="T209" s="52"/>
      <c r="AT209" s="13" t="s">
        <v>229</v>
      </c>
      <c r="AU209" s="13" t="s">
        <v>85</v>
      </c>
    </row>
    <row r="210" spans="2:47" s="1" customFormat="1" x14ac:dyDescent="0.2">
      <c r="B210" s="28"/>
      <c r="D210" s="142" t="s">
        <v>231</v>
      </c>
      <c r="F210" s="143" t="s">
        <v>536</v>
      </c>
      <c r="I210" s="140"/>
      <c r="L210" s="28"/>
      <c r="M210" s="163"/>
      <c r="N210" s="164"/>
      <c r="O210" s="164"/>
      <c r="P210" s="164"/>
      <c r="Q210" s="164"/>
      <c r="R210" s="164"/>
      <c r="S210" s="164"/>
      <c r="T210" s="165"/>
      <c r="AT210" s="13" t="s">
        <v>231</v>
      </c>
      <c r="AU210" s="13" t="s">
        <v>85</v>
      </c>
    </row>
    <row r="211" spans="2:47" s="1" customFormat="1" ht="6.95" customHeight="1" x14ac:dyDescent="0.2">
      <c r="B211" s="40"/>
      <c r="C211" s="41"/>
      <c r="D211" s="41"/>
      <c r="E211" s="41"/>
      <c r="F211" s="41"/>
      <c r="G211" s="41"/>
      <c r="H211" s="41"/>
      <c r="I211" s="41"/>
      <c r="J211" s="41"/>
      <c r="K211" s="41"/>
      <c r="L211" s="28"/>
    </row>
  </sheetData>
  <autoFilter ref="C122:K210" xr:uid="{00000000-0009-0000-0000-000020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7" r:id="rId1" xr:uid="{00000000-0004-0000-2000-000000000000}"/>
    <hyperlink ref="F130" r:id="rId2" xr:uid="{00000000-0004-0000-2000-000001000000}"/>
    <hyperlink ref="F135" r:id="rId3" xr:uid="{00000000-0004-0000-2000-000002000000}"/>
    <hyperlink ref="F140" r:id="rId4" xr:uid="{00000000-0004-0000-2000-000003000000}"/>
    <hyperlink ref="F143" r:id="rId5" xr:uid="{00000000-0004-0000-2000-000004000000}"/>
    <hyperlink ref="F146" r:id="rId6" xr:uid="{00000000-0004-0000-2000-000005000000}"/>
    <hyperlink ref="F150" r:id="rId7" xr:uid="{00000000-0004-0000-2000-000006000000}"/>
    <hyperlink ref="F154" r:id="rId8" xr:uid="{00000000-0004-0000-2000-000007000000}"/>
    <hyperlink ref="F158" r:id="rId9" xr:uid="{00000000-0004-0000-2000-000008000000}"/>
    <hyperlink ref="F163" r:id="rId10" xr:uid="{00000000-0004-0000-2000-000009000000}"/>
    <hyperlink ref="F166" r:id="rId11" xr:uid="{00000000-0004-0000-2000-00000A000000}"/>
    <hyperlink ref="F170" r:id="rId12" xr:uid="{00000000-0004-0000-2000-00000B000000}"/>
    <hyperlink ref="F173" r:id="rId13" xr:uid="{00000000-0004-0000-2000-00000C000000}"/>
    <hyperlink ref="F176" r:id="rId14" xr:uid="{00000000-0004-0000-2000-00000D000000}"/>
    <hyperlink ref="F179" r:id="rId15" xr:uid="{00000000-0004-0000-2000-00000E000000}"/>
    <hyperlink ref="F182" r:id="rId16" xr:uid="{00000000-0004-0000-2000-00000F000000}"/>
    <hyperlink ref="F188" r:id="rId17" xr:uid="{00000000-0004-0000-2000-000010000000}"/>
    <hyperlink ref="F191" r:id="rId18" xr:uid="{00000000-0004-0000-2000-000011000000}"/>
    <hyperlink ref="F197" r:id="rId19" xr:uid="{00000000-0004-0000-2000-000012000000}"/>
    <hyperlink ref="F201" r:id="rId20" xr:uid="{00000000-0004-0000-2000-000013000000}"/>
    <hyperlink ref="F204" r:id="rId21" xr:uid="{00000000-0004-0000-2000-000014000000}"/>
    <hyperlink ref="F207" r:id="rId22" xr:uid="{00000000-0004-0000-2000-000015000000}"/>
    <hyperlink ref="F210" r:id="rId23" xr:uid="{00000000-0004-0000-2000-00001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2:BM211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183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1265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ROUND(J123,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ROUND((SUM(BE123:BE210)),  2)</f>
        <v>0</v>
      </c>
      <c r="I33" s="88">
        <v>0.21</v>
      </c>
      <c r="J33" s="87">
        <f>ROUND(((SUM(BE123:BE210))*I33),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ROUND((SUM(BF123:BF210)),  2)</f>
        <v>0</v>
      </c>
      <c r="I34" s="88">
        <v>0.12</v>
      </c>
      <c r="J34" s="87">
        <f>ROUND(((SUM(BF123:BF210))*I34),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ROUND((SUM(BG123:BG210)),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ROUND((SUM(BH123:BH210)),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ROUND((SUM(BI123:BI210)),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DV 02 - Chodba 2.NP dveře A (dveře 1530/2140mm)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J123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1187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8" customFormat="1" ht="24.95" customHeight="1" x14ac:dyDescent="0.2">
      <c r="B98" s="100"/>
      <c r="D98" s="101" t="s">
        <v>201</v>
      </c>
      <c r="E98" s="102"/>
      <c r="F98" s="102"/>
      <c r="G98" s="102"/>
      <c r="H98" s="102"/>
      <c r="I98" s="102"/>
      <c r="J98" s="103">
        <f>J132</f>
        <v>0</v>
      </c>
      <c r="L98" s="100"/>
    </row>
    <row r="99" spans="2:12" s="8" customFormat="1" ht="24.95" customHeight="1" x14ac:dyDescent="0.2">
      <c r="B99" s="100"/>
      <c r="D99" s="101" t="s">
        <v>1188</v>
      </c>
      <c r="E99" s="102"/>
      <c r="F99" s="102"/>
      <c r="G99" s="102"/>
      <c r="H99" s="102"/>
      <c r="I99" s="102"/>
      <c r="J99" s="103">
        <f>J137</f>
        <v>0</v>
      </c>
      <c r="L99" s="100"/>
    </row>
    <row r="100" spans="2:12" s="8" customFormat="1" ht="24.95" customHeight="1" x14ac:dyDescent="0.2">
      <c r="B100" s="100"/>
      <c r="D100" s="101" t="s">
        <v>1189</v>
      </c>
      <c r="E100" s="102"/>
      <c r="F100" s="102"/>
      <c r="G100" s="102"/>
      <c r="H100" s="102"/>
      <c r="I100" s="102"/>
      <c r="J100" s="103">
        <f>J151</f>
        <v>0</v>
      </c>
      <c r="L100" s="100"/>
    </row>
    <row r="101" spans="2:12" s="8" customFormat="1" ht="24.95" customHeight="1" x14ac:dyDescent="0.2">
      <c r="B101" s="100"/>
      <c r="D101" s="101" t="s">
        <v>1120</v>
      </c>
      <c r="E101" s="102"/>
      <c r="F101" s="102"/>
      <c r="G101" s="102"/>
      <c r="H101" s="102"/>
      <c r="I101" s="102"/>
      <c r="J101" s="103">
        <f>J155</f>
        <v>0</v>
      </c>
      <c r="L101" s="100"/>
    </row>
    <row r="102" spans="2:12" s="8" customFormat="1" ht="24.95" customHeight="1" x14ac:dyDescent="0.2">
      <c r="B102" s="100"/>
      <c r="D102" s="101" t="s">
        <v>204</v>
      </c>
      <c r="E102" s="102"/>
      <c r="F102" s="102"/>
      <c r="G102" s="102"/>
      <c r="H102" s="102"/>
      <c r="I102" s="102"/>
      <c r="J102" s="103">
        <f>J167</f>
        <v>0</v>
      </c>
      <c r="L102" s="100"/>
    </row>
    <row r="103" spans="2:12" s="8" customFormat="1" ht="24.95" customHeight="1" x14ac:dyDescent="0.2">
      <c r="B103" s="100"/>
      <c r="D103" s="101" t="s">
        <v>206</v>
      </c>
      <c r="E103" s="102"/>
      <c r="F103" s="102"/>
      <c r="G103" s="102"/>
      <c r="H103" s="102"/>
      <c r="I103" s="102"/>
      <c r="J103" s="103">
        <f>J198</f>
        <v>0</v>
      </c>
      <c r="L103" s="100"/>
    </row>
    <row r="104" spans="2:12" s="1" customFormat="1" ht="21.75" customHeight="1" x14ac:dyDescent="0.2">
      <c r="B104" s="28"/>
      <c r="L104" s="28"/>
    </row>
    <row r="105" spans="2:12" s="1" customFormat="1" ht="6.95" customHeight="1" x14ac:dyDescent="0.2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6.95" customHeight="1" x14ac:dyDescent="0.2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 x14ac:dyDescent="0.2">
      <c r="B110" s="28"/>
      <c r="C110" s="17" t="s">
        <v>207</v>
      </c>
      <c r="L110" s="28"/>
    </row>
    <row r="111" spans="2:12" s="1" customFormat="1" ht="6.9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16</v>
      </c>
      <c r="L112" s="28"/>
    </row>
    <row r="113" spans="2:65" s="1" customFormat="1" ht="26.25" customHeight="1" x14ac:dyDescent="0.2">
      <c r="B113" s="28"/>
      <c r="E113" s="206" t="str">
        <f>E7</f>
        <v>NÁŠLAPNÉ VRSTVY, AKUST. PODHLEDY, VÝMALBA A VÝMĚNA ZASKLENÍ MŠ A ZŠ.17.LISTOPADU</v>
      </c>
      <c r="F113" s="207"/>
      <c r="G113" s="207"/>
      <c r="H113" s="207"/>
      <c r="L113" s="28"/>
    </row>
    <row r="114" spans="2:65" s="1" customFormat="1" ht="12" customHeight="1" x14ac:dyDescent="0.2">
      <c r="B114" s="28"/>
      <c r="C114" s="23" t="s">
        <v>194</v>
      </c>
      <c r="L114" s="28"/>
    </row>
    <row r="115" spans="2:65" s="1" customFormat="1" ht="16.5" customHeight="1" x14ac:dyDescent="0.2">
      <c r="B115" s="28"/>
      <c r="E115" s="170" t="str">
        <f>E9</f>
        <v>DV 02 - Chodba 2.NP dveře A (dveře 1530/2140mm)</v>
      </c>
      <c r="F115" s="205"/>
      <c r="G115" s="205"/>
      <c r="H115" s="205"/>
      <c r="L115" s="28"/>
    </row>
    <row r="116" spans="2:65" s="1" customFormat="1" ht="6.95" customHeight="1" x14ac:dyDescent="0.2">
      <c r="B116" s="28"/>
      <c r="L116" s="28"/>
    </row>
    <row r="117" spans="2:65" s="1" customFormat="1" ht="12" customHeight="1" x14ac:dyDescent="0.2">
      <c r="B117" s="28"/>
      <c r="C117" s="23" t="s">
        <v>20</v>
      </c>
      <c r="F117" s="21" t="str">
        <f>F12</f>
        <v xml:space="preserve"> </v>
      </c>
      <c r="I117" s="23" t="s">
        <v>22</v>
      </c>
      <c r="J117" s="48" t="str">
        <f>IF(J12="","",J12)</f>
        <v>4. 4. 2025</v>
      </c>
      <c r="L117" s="28"/>
    </row>
    <row r="118" spans="2:65" s="1" customFormat="1" ht="6.95" customHeight="1" x14ac:dyDescent="0.2">
      <c r="B118" s="28"/>
      <c r="L118" s="28"/>
    </row>
    <row r="119" spans="2:65" s="1" customFormat="1" ht="15.2" customHeight="1" x14ac:dyDescent="0.2">
      <c r="B119" s="28"/>
      <c r="C119" s="23" t="s">
        <v>24</v>
      </c>
      <c r="F119" s="21" t="str">
        <f>E15</f>
        <v>Město Kopřivnice</v>
      </c>
      <c r="I119" s="23" t="s">
        <v>30</v>
      </c>
      <c r="J119" s="26" t="str">
        <f>E21</f>
        <v>Ing. Jan Stuchlík</v>
      </c>
      <c r="L119" s="28"/>
    </row>
    <row r="120" spans="2:65" s="1" customFormat="1" ht="15.2" customHeight="1" x14ac:dyDescent="0.2">
      <c r="B120" s="28"/>
      <c r="C120" s="23" t="s">
        <v>28</v>
      </c>
      <c r="F120" s="21" t="str">
        <f>IF(E18="","",E18)</f>
        <v>Vyplň údaj</v>
      </c>
      <c r="I120" s="23" t="s">
        <v>33</v>
      </c>
      <c r="J120" s="26" t="str">
        <f>E24</f>
        <v>Ladislav Pekárek</v>
      </c>
      <c r="L120" s="28"/>
    </row>
    <row r="121" spans="2:65" s="1" customFormat="1" ht="10.35" customHeight="1" x14ac:dyDescent="0.2">
      <c r="B121" s="28"/>
      <c r="L121" s="28"/>
    </row>
    <row r="122" spans="2:65" s="9" customFormat="1" ht="29.25" customHeight="1" x14ac:dyDescent="0.2">
      <c r="B122" s="104"/>
      <c r="C122" s="105" t="s">
        <v>208</v>
      </c>
      <c r="D122" s="106" t="s">
        <v>62</v>
      </c>
      <c r="E122" s="106" t="s">
        <v>58</v>
      </c>
      <c r="F122" s="106" t="s">
        <v>59</v>
      </c>
      <c r="G122" s="106" t="s">
        <v>209</v>
      </c>
      <c r="H122" s="106" t="s">
        <v>210</v>
      </c>
      <c r="I122" s="106" t="s">
        <v>211</v>
      </c>
      <c r="J122" s="107" t="s">
        <v>198</v>
      </c>
      <c r="K122" s="108" t="s">
        <v>212</v>
      </c>
      <c r="L122" s="104"/>
      <c r="M122" s="55" t="s">
        <v>1</v>
      </c>
      <c r="N122" s="56" t="s">
        <v>41</v>
      </c>
      <c r="O122" s="56" t="s">
        <v>213</v>
      </c>
      <c r="P122" s="56" t="s">
        <v>214</v>
      </c>
      <c r="Q122" s="56" t="s">
        <v>215</v>
      </c>
      <c r="R122" s="56" t="s">
        <v>216</v>
      </c>
      <c r="S122" s="56" t="s">
        <v>217</v>
      </c>
      <c r="T122" s="57" t="s">
        <v>218</v>
      </c>
    </row>
    <row r="123" spans="2:65" s="1" customFormat="1" ht="22.9" customHeight="1" x14ac:dyDescent="0.25">
      <c r="B123" s="28"/>
      <c r="C123" s="60" t="s">
        <v>219</v>
      </c>
      <c r="J123" s="109">
        <f>BK123</f>
        <v>0</v>
      </c>
      <c r="L123" s="28"/>
      <c r="M123" s="58"/>
      <c r="N123" s="49"/>
      <c r="O123" s="49"/>
      <c r="P123" s="110">
        <f>P124+P132+P137+P151+P155+P167+P198</f>
        <v>0</v>
      </c>
      <c r="Q123" s="49"/>
      <c r="R123" s="110">
        <f>R124+R132+R137+R151+R155+R167+R198</f>
        <v>0.24526746000000002</v>
      </c>
      <c r="S123" s="49"/>
      <c r="T123" s="111">
        <f>T124+T132+T137+T151+T155+T167+T198</f>
        <v>0.21003449999999999</v>
      </c>
      <c r="AT123" s="13" t="s">
        <v>76</v>
      </c>
      <c r="AU123" s="13" t="s">
        <v>200</v>
      </c>
      <c r="BK123" s="112">
        <f>BK124+BK132+BK137+BK151+BK155+BK167+BK198</f>
        <v>0</v>
      </c>
    </row>
    <row r="124" spans="2:65" s="10" customFormat="1" ht="25.9" customHeight="1" x14ac:dyDescent="0.2">
      <c r="B124" s="113"/>
      <c r="D124" s="114" t="s">
        <v>76</v>
      </c>
      <c r="E124" s="115" t="s">
        <v>262</v>
      </c>
      <c r="F124" s="115" t="s">
        <v>1190</v>
      </c>
      <c r="I124" s="116"/>
      <c r="J124" s="117">
        <f>BK124</f>
        <v>0</v>
      </c>
      <c r="L124" s="113"/>
      <c r="M124" s="118"/>
      <c r="P124" s="119">
        <f>SUM(P125:P131)</f>
        <v>0</v>
      </c>
      <c r="R124" s="119">
        <f>SUM(R125:R131)</f>
        <v>0.22964250000000003</v>
      </c>
      <c r="T124" s="120">
        <f>SUM(T125:T131)</f>
        <v>0</v>
      </c>
      <c r="AR124" s="114" t="s">
        <v>85</v>
      </c>
      <c r="AT124" s="121" t="s">
        <v>76</v>
      </c>
      <c r="AU124" s="121" t="s">
        <v>77</v>
      </c>
      <c r="AY124" s="114" t="s">
        <v>222</v>
      </c>
      <c r="BK124" s="122">
        <f>SUM(BK125:BK131)</f>
        <v>0</v>
      </c>
    </row>
    <row r="125" spans="2:65" s="1" customFormat="1" ht="16.5" customHeight="1" x14ac:dyDescent="0.2">
      <c r="B125" s="123"/>
      <c r="C125" s="124" t="s">
        <v>85</v>
      </c>
      <c r="D125" s="124" t="s">
        <v>223</v>
      </c>
      <c r="E125" s="125" t="s">
        <v>1191</v>
      </c>
      <c r="F125" s="126" t="s">
        <v>1192</v>
      </c>
      <c r="G125" s="127" t="s">
        <v>226</v>
      </c>
      <c r="H125" s="128">
        <v>6.75</v>
      </c>
      <c r="I125" s="129"/>
      <c r="J125" s="130">
        <f>ROUND(I125*H125,2)</f>
        <v>0</v>
      </c>
      <c r="K125" s="131"/>
      <c r="L125" s="28"/>
      <c r="M125" s="132" t="s">
        <v>1</v>
      </c>
      <c r="N125" s="133" t="s">
        <v>42</v>
      </c>
      <c r="P125" s="134">
        <f>O125*H125</f>
        <v>0</v>
      </c>
      <c r="Q125" s="134">
        <v>3.2730000000000002E-2</v>
      </c>
      <c r="R125" s="134">
        <f>Q125*H125</f>
        <v>0.22092750000000003</v>
      </c>
      <c r="S125" s="134">
        <v>0</v>
      </c>
      <c r="T125" s="135">
        <f>S125*H125</f>
        <v>0</v>
      </c>
      <c r="AR125" s="136" t="s">
        <v>227</v>
      </c>
      <c r="AT125" s="136" t="s">
        <v>223</v>
      </c>
      <c r="AU125" s="136" t="s">
        <v>85</v>
      </c>
      <c r="AY125" s="13" t="s">
        <v>222</v>
      </c>
      <c r="BE125" s="137">
        <f>IF(N125="základní",J125,0)</f>
        <v>0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13" t="s">
        <v>85</v>
      </c>
      <c r="BK125" s="137">
        <f>ROUND(I125*H125,2)</f>
        <v>0</v>
      </c>
      <c r="BL125" s="13" t="s">
        <v>227</v>
      </c>
      <c r="BM125" s="136" t="s">
        <v>1266</v>
      </c>
    </row>
    <row r="126" spans="2:65" s="1" customFormat="1" x14ac:dyDescent="0.2">
      <c r="B126" s="28"/>
      <c r="D126" s="138" t="s">
        <v>229</v>
      </c>
      <c r="F126" s="139" t="s">
        <v>1194</v>
      </c>
      <c r="I126" s="140"/>
      <c r="L126" s="28"/>
      <c r="M126" s="141"/>
      <c r="T126" s="52"/>
      <c r="AT126" s="13" t="s">
        <v>229</v>
      </c>
      <c r="AU126" s="13" t="s">
        <v>85</v>
      </c>
    </row>
    <row r="127" spans="2:65" s="1" customFormat="1" x14ac:dyDescent="0.2">
      <c r="B127" s="28"/>
      <c r="D127" s="142" t="s">
        <v>231</v>
      </c>
      <c r="F127" s="143" t="s">
        <v>1195</v>
      </c>
      <c r="I127" s="140"/>
      <c r="L127" s="28"/>
      <c r="M127" s="141"/>
      <c r="T127" s="52"/>
      <c r="AT127" s="13" t="s">
        <v>231</v>
      </c>
      <c r="AU127" s="13" t="s">
        <v>85</v>
      </c>
    </row>
    <row r="128" spans="2:65" s="1" customFormat="1" ht="24.2" customHeight="1" x14ac:dyDescent="0.2">
      <c r="B128" s="123"/>
      <c r="C128" s="124" t="s">
        <v>87</v>
      </c>
      <c r="D128" s="124" t="s">
        <v>223</v>
      </c>
      <c r="E128" s="125" t="s">
        <v>1196</v>
      </c>
      <c r="F128" s="126" t="s">
        <v>1197</v>
      </c>
      <c r="G128" s="127" t="s">
        <v>355</v>
      </c>
      <c r="H128" s="128">
        <v>5.81</v>
      </c>
      <c r="I128" s="129"/>
      <c r="J128" s="130">
        <f>ROUND(I128*H128,2)</f>
        <v>0</v>
      </c>
      <c r="K128" s="131"/>
      <c r="L128" s="28"/>
      <c r="M128" s="132" t="s">
        <v>1</v>
      </c>
      <c r="N128" s="133" t="s">
        <v>42</v>
      </c>
      <c r="P128" s="134">
        <f>O128*H128</f>
        <v>0</v>
      </c>
      <c r="Q128" s="134">
        <v>1.5E-3</v>
      </c>
      <c r="R128" s="134">
        <f>Q128*H128</f>
        <v>8.7149999999999988E-3</v>
      </c>
      <c r="S128" s="134">
        <v>0</v>
      </c>
      <c r="T128" s="135">
        <f>S128*H128</f>
        <v>0</v>
      </c>
      <c r="AR128" s="136" t="s">
        <v>227</v>
      </c>
      <c r="AT128" s="136" t="s">
        <v>223</v>
      </c>
      <c r="AU128" s="136" t="s">
        <v>85</v>
      </c>
      <c r="AY128" s="13" t="s">
        <v>222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85</v>
      </c>
      <c r="BK128" s="137">
        <f>ROUND(I128*H128,2)</f>
        <v>0</v>
      </c>
      <c r="BL128" s="13" t="s">
        <v>227</v>
      </c>
      <c r="BM128" s="136" t="s">
        <v>1267</v>
      </c>
    </row>
    <row r="129" spans="2:65" s="1" customFormat="1" ht="19.5" x14ac:dyDescent="0.2">
      <c r="B129" s="28"/>
      <c r="D129" s="138" t="s">
        <v>229</v>
      </c>
      <c r="F129" s="139" t="s">
        <v>1199</v>
      </c>
      <c r="I129" s="140"/>
      <c r="L129" s="28"/>
      <c r="M129" s="141"/>
      <c r="T129" s="52"/>
      <c r="AT129" s="13" t="s">
        <v>229</v>
      </c>
      <c r="AU129" s="13" t="s">
        <v>85</v>
      </c>
    </row>
    <row r="130" spans="2:65" s="1" customFormat="1" x14ac:dyDescent="0.2">
      <c r="B130" s="28"/>
      <c r="D130" s="142" t="s">
        <v>231</v>
      </c>
      <c r="F130" s="143" t="s">
        <v>1200</v>
      </c>
      <c r="I130" s="140"/>
      <c r="L130" s="28"/>
      <c r="M130" s="141"/>
      <c r="T130" s="52"/>
      <c r="AT130" s="13" t="s">
        <v>231</v>
      </c>
      <c r="AU130" s="13" t="s">
        <v>85</v>
      </c>
    </row>
    <row r="131" spans="2:65" s="11" customFormat="1" x14ac:dyDescent="0.2">
      <c r="B131" s="144"/>
      <c r="D131" s="138" t="s">
        <v>252</v>
      </c>
      <c r="E131" s="150" t="s">
        <v>1</v>
      </c>
      <c r="F131" s="145" t="s">
        <v>1201</v>
      </c>
      <c r="H131" s="146">
        <v>5.81</v>
      </c>
      <c r="I131" s="147"/>
      <c r="L131" s="144"/>
      <c r="M131" s="148"/>
      <c r="T131" s="149"/>
      <c r="AT131" s="150" t="s">
        <v>252</v>
      </c>
      <c r="AU131" s="150" t="s">
        <v>85</v>
      </c>
      <c r="AV131" s="11" t="s">
        <v>87</v>
      </c>
      <c r="AW131" s="11" t="s">
        <v>32</v>
      </c>
      <c r="AX131" s="11" t="s">
        <v>85</v>
      </c>
      <c r="AY131" s="150" t="s">
        <v>222</v>
      </c>
    </row>
    <row r="132" spans="2:65" s="10" customFormat="1" ht="25.9" customHeight="1" x14ac:dyDescent="0.2">
      <c r="B132" s="113"/>
      <c r="D132" s="114" t="s">
        <v>76</v>
      </c>
      <c r="E132" s="115" t="s">
        <v>220</v>
      </c>
      <c r="F132" s="115" t="s">
        <v>221</v>
      </c>
      <c r="I132" s="116"/>
      <c r="J132" s="117">
        <f>BK132</f>
        <v>0</v>
      </c>
      <c r="L132" s="113"/>
      <c r="M132" s="118"/>
      <c r="P132" s="119">
        <f>SUM(P133:P136)</f>
        <v>0</v>
      </c>
      <c r="R132" s="119">
        <f>SUM(R133:R136)</f>
        <v>0</v>
      </c>
      <c r="T132" s="120">
        <f>SUM(T133:T136)</f>
        <v>0.206262</v>
      </c>
      <c r="AR132" s="114" t="s">
        <v>85</v>
      </c>
      <c r="AT132" s="121" t="s">
        <v>76</v>
      </c>
      <c r="AU132" s="121" t="s">
        <v>77</v>
      </c>
      <c r="AY132" s="114" t="s">
        <v>222</v>
      </c>
      <c r="BK132" s="122">
        <f>SUM(BK133:BK136)</f>
        <v>0</v>
      </c>
    </row>
    <row r="133" spans="2:65" s="1" customFormat="1" ht="21.75" customHeight="1" x14ac:dyDescent="0.2">
      <c r="B133" s="123"/>
      <c r="C133" s="124" t="s">
        <v>241</v>
      </c>
      <c r="D133" s="124" t="s">
        <v>223</v>
      </c>
      <c r="E133" s="125" t="s">
        <v>1202</v>
      </c>
      <c r="F133" s="126" t="s">
        <v>1203</v>
      </c>
      <c r="G133" s="127" t="s">
        <v>226</v>
      </c>
      <c r="H133" s="128">
        <v>3.274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6.3E-2</v>
      </c>
      <c r="T133" s="135">
        <f>S133*H133</f>
        <v>0.206262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1268</v>
      </c>
    </row>
    <row r="134" spans="2:65" s="1" customFormat="1" ht="19.5" x14ac:dyDescent="0.2">
      <c r="B134" s="28"/>
      <c r="D134" s="138" t="s">
        <v>229</v>
      </c>
      <c r="F134" s="139" t="s">
        <v>1205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1206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1" customFormat="1" x14ac:dyDescent="0.2">
      <c r="B136" s="144"/>
      <c r="D136" s="138" t="s">
        <v>252</v>
      </c>
      <c r="E136" s="150" t="s">
        <v>1</v>
      </c>
      <c r="F136" s="145" t="s">
        <v>1207</v>
      </c>
      <c r="H136" s="146">
        <v>3.274</v>
      </c>
      <c r="I136" s="147"/>
      <c r="L136" s="144"/>
      <c r="M136" s="148"/>
      <c r="T136" s="149"/>
      <c r="AT136" s="150" t="s">
        <v>252</v>
      </c>
      <c r="AU136" s="150" t="s">
        <v>85</v>
      </c>
      <c r="AV136" s="11" t="s">
        <v>87</v>
      </c>
      <c r="AW136" s="11" t="s">
        <v>32</v>
      </c>
      <c r="AX136" s="11" t="s">
        <v>85</v>
      </c>
      <c r="AY136" s="150" t="s">
        <v>222</v>
      </c>
    </row>
    <row r="137" spans="2:65" s="10" customFormat="1" ht="25.9" customHeight="1" x14ac:dyDescent="0.2">
      <c r="B137" s="113"/>
      <c r="D137" s="114" t="s">
        <v>76</v>
      </c>
      <c r="E137" s="115" t="s">
        <v>233</v>
      </c>
      <c r="F137" s="115" t="s">
        <v>1208</v>
      </c>
      <c r="I137" s="116"/>
      <c r="J137" s="117">
        <f>BK137</f>
        <v>0</v>
      </c>
      <c r="L137" s="113"/>
      <c r="M137" s="118"/>
      <c r="P137" s="119">
        <f>SUM(P138:P150)</f>
        <v>0</v>
      </c>
      <c r="R137" s="119">
        <f>SUM(R138:R150)</f>
        <v>0</v>
      </c>
      <c r="T137" s="120">
        <f>SUM(T138:T150)</f>
        <v>0</v>
      </c>
      <c r="AR137" s="114" t="s">
        <v>85</v>
      </c>
      <c r="AT137" s="121" t="s">
        <v>76</v>
      </c>
      <c r="AU137" s="121" t="s">
        <v>77</v>
      </c>
      <c r="AY137" s="114" t="s">
        <v>222</v>
      </c>
      <c r="BK137" s="122">
        <f>SUM(BK138:BK150)</f>
        <v>0</v>
      </c>
    </row>
    <row r="138" spans="2:65" s="1" customFormat="1" ht="24.2" customHeight="1" x14ac:dyDescent="0.2">
      <c r="B138" s="123"/>
      <c r="C138" s="124" t="s">
        <v>227</v>
      </c>
      <c r="D138" s="124" t="s">
        <v>223</v>
      </c>
      <c r="E138" s="125" t="s">
        <v>1209</v>
      </c>
      <c r="F138" s="126" t="s">
        <v>1210</v>
      </c>
      <c r="G138" s="127" t="s">
        <v>237</v>
      </c>
      <c r="H138" s="128">
        <v>0.21</v>
      </c>
      <c r="I138" s="129"/>
      <c r="J138" s="130">
        <f>ROUND(I138*H138,2)</f>
        <v>0</v>
      </c>
      <c r="K138" s="131"/>
      <c r="L138" s="28"/>
      <c r="M138" s="132" t="s">
        <v>1</v>
      </c>
      <c r="N138" s="133" t="s">
        <v>42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227</v>
      </c>
      <c r="AT138" s="136" t="s">
        <v>223</v>
      </c>
      <c r="AU138" s="136" t="s">
        <v>85</v>
      </c>
      <c r="AY138" s="13" t="s">
        <v>222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85</v>
      </c>
      <c r="BK138" s="137">
        <f>ROUND(I138*H138,2)</f>
        <v>0</v>
      </c>
      <c r="BL138" s="13" t="s">
        <v>227</v>
      </c>
      <c r="BM138" s="136" t="s">
        <v>1269</v>
      </c>
    </row>
    <row r="139" spans="2:65" s="1" customFormat="1" ht="19.5" x14ac:dyDescent="0.2">
      <c r="B139" s="28"/>
      <c r="D139" s="138" t="s">
        <v>229</v>
      </c>
      <c r="F139" s="139" t="s">
        <v>1212</v>
      </c>
      <c r="I139" s="140"/>
      <c r="L139" s="28"/>
      <c r="M139" s="141"/>
      <c r="T139" s="52"/>
      <c r="AT139" s="13" t="s">
        <v>229</v>
      </c>
      <c r="AU139" s="13" t="s">
        <v>85</v>
      </c>
    </row>
    <row r="140" spans="2:65" s="1" customFormat="1" x14ac:dyDescent="0.2">
      <c r="B140" s="28"/>
      <c r="D140" s="142" t="s">
        <v>231</v>
      </c>
      <c r="F140" s="143" t="s">
        <v>1213</v>
      </c>
      <c r="I140" s="140"/>
      <c r="L140" s="28"/>
      <c r="M140" s="141"/>
      <c r="T140" s="52"/>
      <c r="AT140" s="13" t="s">
        <v>231</v>
      </c>
      <c r="AU140" s="13" t="s">
        <v>85</v>
      </c>
    </row>
    <row r="141" spans="2:65" s="1" customFormat="1" ht="24.2" customHeight="1" x14ac:dyDescent="0.2">
      <c r="B141" s="123"/>
      <c r="C141" s="124" t="s">
        <v>254</v>
      </c>
      <c r="D141" s="124" t="s">
        <v>223</v>
      </c>
      <c r="E141" s="125" t="s">
        <v>242</v>
      </c>
      <c r="F141" s="126" t="s">
        <v>243</v>
      </c>
      <c r="G141" s="127" t="s">
        <v>237</v>
      </c>
      <c r="H141" s="128">
        <v>0.21</v>
      </c>
      <c r="I141" s="129"/>
      <c r="J141" s="130">
        <f>ROUND(I141*H141,2)</f>
        <v>0</v>
      </c>
      <c r="K141" s="131"/>
      <c r="L141" s="28"/>
      <c r="M141" s="132" t="s">
        <v>1</v>
      </c>
      <c r="N141" s="133" t="s">
        <v>42</v>
      </c>
      <c r="P141" s="134">
        <f>O141*H141</f>
        <v>0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227</v>
      </c>
      <c r="AT141" s="136" t="s">
        <v>223</v>
      </c>
      <c r="AU141" s="136" t="s">
        <v>85</v>
      </c>
      <c r="AY141" s="13" t="s">
        <v>222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85</v>
      </c>
      <c r="BK141" s="137">
        <f>ROUND(I141*H141,2)</f>
        <v>0</v>
      </c>
      <c r="BL141" s="13" t="s">
        <v>227</v>
      </c>
      <c r="BM141" s="136" t="s">
        <v>1270</v>
      </c>
    </row>
    <row r="142" spans="2:65" s="1" customFormat="1" ht="19.5" x14ac:dyDescent="0.2">
      <c r="B142" s="28"/>
      <c r="D142" s="138" t="s">
        <v>229</v>
      </c>
      <c r="F142" s="139" t="s">
        <v>245</v>
      </c>
      <c r="I142" s="140"/>
      <c r="L142" s="28"/>
      <c r="M142" s="141"/>
      <c r="T142" s="52"/>
      <c r="AT142" s="13" t="s">
        <v>229</v>
      </c>
      <c r="AU142" s="13" t="s">
        <v>85</v>
      </c>
    </row>
    <row r="143" spans="2:65" s="1" customFormat="1" x14ac:dyDescent="0.2">
      <c r="B143" s="28"/>
      <c r="D143" s="142" t="s">
        <v>231</v>
      </c>
      <c r="F143" s="143" t="s">
        <v>246</v>
      </c>
      <c r="I143" s="140"/>
      <c r="L143" s="28"/>
      <c r="M143" s="141"/>
      <c r="T143" s="52"/>
      <c r="AT143" s="13" t="s">
        <v>231</v>
      </c>
      <c r="AU143" s="13" t="s">
        <v>85</v>
      </c>
    </row>
    <row r="144" spans="2:65" s="1" customFormat="1" ht="24.2" customHeight="1" x14ac:dyDescent="0.2">
      <c r="B144" s="123"/>
      <c r="C144" s="124" t="s">
        <v>262</v>
      </c>
      <c r="D144" s="124" t="s">
        <v>223</v>
      </c>
      <c r="E144" s="125" t="s">
        <v>247</v>
      </c>
      <c r="F144" s="126" t="s">
        <v>248</v>
      </c>
      <c r="G144" s="127" t="s">
        <v>237</v>
      </c>
      <c r="H144" s="128">
        <v>2.94</v>
      </c>
      <c r="I144" s="129"/>
      <c r="J144" s="130">
        <f>ROUND(I144*H144,2)</f>
        <v>0</v>
      </c>
      <c r="K144" s="131"/>
      <c r="L144" s="28"/>
      <c r="M144" s="132" t="s">
        <v>1</v>
      </c>
      <c r="N144" s="133" t="s">
        <v>42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227</v>
      </c>
      <c r="AT144" s="136" t="s">
        <v>223</v>
      </c>
      <c r="AU144" s="136" t="s">
        <v>85</v>
      </c>
      <c r="AY144" s="13" t="s">
        <v>222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3" t="s">
        <v>85</v>
      </c>
      <c r="BK144" s="137">
        <f>ROUND(I144*H144,2)</f>
        <v>0</v>
      </c>
      <c r="BL144" s="13" t="s">
        <v>227</v>
      </c>
      <c r="BM144" s="136" t="s">
        <v>1271</v>
      </c>
    </row>
    <row r="145" spans="2:65" s="1" customFormat="1" ht="29.25" x14ac:dyDescent="0.2">
      <c r="B145" s="28"/>
      <c r="D145" s="138" t="s">
        <v>229</v>
      </c>
      <c r="F145" s="139" t="s">
        <v>250</v>
      </c>
      <c r="I145" s="140"/>
      <c r="L145" s="28"/>
      <c r="M145" s="141"/>
      <c r="T145" s="52"/>
      <c r="AT145" s="13" t="s">
        <v>229</v>
      </c>
      <c r="AU145" s="13" t="s">
        <v>85</v>
      </c>
    </row>
    <row r="146" spans="2:65" s="1" customFormat="1" x14ac:dyDescent="0.2">
      <c r="B146" s="28"/>
      <c r="D146" s="142" t="s">
        <v>231</v>
      </c>
      <c r="F146" s="143" t="s">
        <v>251</v>
      </c>
      <c r="I146" s="140"/>
      <c r="L146" s="28"/>
      <c r="M146" s="141"/>
      <c r="T146" s="52"/>
      <c r="AT146" s="13" t="s">
        <v>231</v>
      </c>
      <c r="AU146" s="13" t="s">
        <v>85</v>
      </c>
    </row>
    <row r="147" spans="2:65" s="11" customFormat="1" x14ac:dyDescent="0.2">
      <c r="B147" s="144"/>
      <c r="D147" s="138" t="s">
        <v>252</v>
      </c>
      <c r="F147" s="145" t="s">
        <v>1216</v>
      </c>
      <c r="H147" s="146">
        <v>2.94</v>
      </c>
      <c r="I147" s="147"/>
      <c r="L147" s="144"/>
      <c r="M147" s="148"/>
      <c r="T147" s="149"/>
      <c r="AT147" s="150" t="s">
        <v>252</v>
      </c>
      <c r="AU147" s="150" t="s">
        <v>85</v>
      </c>
      <c r="AV147" s="11" t="s">
        <v>87</v>
      </c>
      <c r="AW147" s="11" t="s">
        <v>3</v>
      </c>
      <c r="AX147" s="11" t="s">
        <v>85</v>
      </c>
      <c r="AY147" s="150" t="s">
        <v>222</v>
      </c>
    </row>
    <row r="148" spans="2:65" s="1" customFormat="1" ht="33" customHeight="1" x14ac:dyDescent="0.2">
      <c r="B148" s="123"/>
      <c r="C148" s="124" t="s">
        <v>270</v>
      </c>
      <c r="D148" s="124" t="s">
        <v>223</v>
      </c>
      <c r="E148" s="125" t="s">
        <v>1217</v>
      </c>
      <c r="F148" s="126" t="s">
        <v>1218</v>
      </c>
      <c r="G148" s="127" t="s">
        <v>237</v>
      </c>
      <c r="H148" s="128">
        <v>0.20599999999999999</v>
      </c>
      <c r="I148" s="129"/>
      <c r="J148" s="130">
        <f>ROUND(I148*H148,2)</f>
        <v>0</v>
      </c>
      <c r="K148" s="131"/>
      <c r="L148" s="28"/>
      <c r="M148" s="132" t="s">
        <v>1</v>
      </c>
      <c r="N148" s="133" t="s">
        <v>42</v>
      </c>
      <c r="P148" s="134">
        <f>O148*H148</f>
        <v>0</v>
      </c>
      <c r="Q148" s="134">
        <v>0</v>
      </c>
      <c r="R148" s="134">
        <f>Q148*H148</f>
        <v>0</v>
      </c>
      <c r="S148" s="134">
        <v>0</v>
      </c>
      <c r="T148" s="135">
        <f>S148*H148</f>
        <v>0</v>
      </c>
      <c r="AR148" s="136" t="s">
        <v>227</v>
      </c>
      <c r="AT148" s="136" t="s">
        <v>223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227</v>
      </c>
      <c r="BM148" s="136" t="s">
        <v>1272</v>
      </c>
    </row>
    <row r="149" spans="2:65" s="1" customFormat="1" ht="29.25" x14ac:dyDescent="0.2">
      <c r="B149" s="28"/>
      <c r="D149" s="138" t="s">
        <v>229</v>
      </c>
      <c r="F149" s="139" t="s">
        <v>1220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x14ac:dyDescent="0.2">
      <c r="B150" s="28"/>
      <c r="D150" s="142" t="s">
        <v>231</v>
      </c>
      <c r="F150" s="143" t="s">
        <v>1221</v>
      </c>
      <c r="I150" s="140"/>
      <c r="L150" s="28"/>
      <c r="M150" s="141"/>
      <c r="T150" s="52"/>
      <c r="AT150" s="13" t="s">
        <v>231</v>
      </c>
      <c r="AU150" s="13" t="s">
        <v>85</v>
      </c>
    </row>
    <row r="151" spans="2:65" s="10" customFormat="1" ht="25.9" customHeight="1" x14ac:dyDescent="0.2">
      <c r="B151" s="113"/>
      <c r="D151" s="114" t="s">
        <v>76</v>
      </c>
      <c r="E151" s="115" t="s">
        <v>1222</v>
      </c>
      <c r="F151" s="115" t="s">
        <v>1223</v>
      </c>
      <c r="I151" s="116"/>
      <c r="J151" s="117">
        <f>BK151</f>
        <v>0</v>
      </c>
      <c r="L151" s="113"/>
      <c r="M151" s="118"/>
      <c r="P151" s="119">
        <f>SUM(P152:P154)</f>
        <v>0</v>
      </c>
      <c r="R151" s="119">
        <f>SUM(R152:R154)</f>
        <v>0</v>
      </c>
      <c r="T151" s="120">
        <f>SUM(T152:T154)</f>
        <v>0</v>
      </c>
      <c r="AR151" s="114" t="s">
        <v>85</v>
      </c>
      <c r="AT151" s="121" t="s">
        <v>76</v>
      </c>
      <c r="AU151" s="121" t="s">
        <v>77</v>
      </c>
      <c r="AY151" s="114" t="s">
        <v>222</v>
      </c>
      <c r="BK151" s="122">
        <f>SUM(BK152:BK154)</f>
        <v>0</v>
      </c>
    </row>
    <row r="152" spans="2:65" s="1" customFormat="1" ht="24.2" customHeight="1" x14ac:dyDescent="0.2">
      <c r="B152" s="123"/>
      <c r="C152" s="124" t="s">
        <v>276</v>
      </c>
      <c r="D152" s="124" t="s">
        <v>223</v>
      </c>
      <c r="E152" s="125" t="s">
        <v>1224</v>
      </c>
      <c r="F152" s="126" t="s">
        <v>1225</v>
      </c>
      <c r="G152" s="127" t="s">
        <v>237</v>
      </c>
      <c r="H152" s="128">
        <v>0.23</v>
      </c>
      <c r="I152" s="129"/>
      <c r="J152" s="130">
        <f>ROUND(I152*H152,2)</f>
        <v>0</v>
      </c>
      <c r="K152" s="131"/>
      <c r="L152" s="28"/>
      <c r="M152" s="132" t="s">
        <v>1</v>
      </c>
      <c r="N152" s="133" t="s">
        <v>42</v>
      </c>
      <c r="P152" s="134">
        <f>O152*H152</f>
        <v>0</v>
      </c>
      <c r="Q152" s="134">
        <v>0</v>
      </c>
      <c r="R152" s="134">
        <f>Q152*H152</f>
        <v>0</v>
      </c>
      <c r="S152" s="134">
        <v>0</v>
      </c>
      <c r="T152" s="135">
        <f>S152*H152</f>
        <v>0</v>
      </c>
      <c r="AR152" s="136" t="s">
        <v>227</v>
      </c>
      <c r="AT152" s="136" t="s">
        <v>223</v>
      </c>
      <c r="AU152" s="136" t="s">
        <v>85</v>
      </c>
      <c r="AY152" s="13" t="s">
        <v>222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3" t="s">
        <v>85</v>
      </c>
      <c r="BK152" s="137">
        <f>ROUND(I152*H152,2)</f>
        <v>0</v>
      </c>
      <c r="BL152" s="13" t="s">
        <v>227</v>
      </c>
      <c r="BM152" s="136" t="s">
        <v>1273</v>
      </c>
    </row>
    <row r="153" spans="2:65" s="1" customFormat="1" ht="39" x14ac:dyDescent="0.2">
      <c r="B153" s="28"/>
      <c r="D153" s="138" t="s">
        <v>229</v>
      </c>
      <c r="F153" s="139" t="s">
        <v>1227</v>
      </c>
      <c r="I153" s="140"/>
      <c r="L153" s="28"/>
      <c r="M153" s="141"/>
      <c r="T153" s="52"/>
      <c r="AT153" s="13" t="s">
        <v>229</v>
      </c>
      <c r="AU153" s="13" t="s">
        <v>85</v>
      </c>
    </row>
    <row r="154" spans="2:65" s="1" customFormat="1" x14ac:dyDescent="0.2">
      <c r="B154" s="28"/>
      <c r="D154" s="142" t="s">
        <v>231</v>
      </c>
      <c r="F154" s="143" t="s">
        <v>1228</v>
      </c>
      <c r="I154" s="140"/>
      <c r="L154" s="28"/>
      <c r="M154" s="141"/>
      <c r="T154" s="52"/>
      <c r="AT154" s="13" t="s">
        <v>231</v>
      </c>
      <c r="AU154" s="13" t="s">
        <v>85</v>
      </c>
    </row>
    <row r="155" spans="2:65" s="10" customFormat="1" ht="25.9" customHeight="1" x14ac:dyDescent="0.2">
      <c r="B155" s="113"/>
      <c r="D155" s="114" t="s">
        <v>76</v>
      </c>
      <c r="E155" s="115" t="s">
        <v>1134</v>
      </c>
      <c r="F155" s="115" t="s">
        <v>1135</v>
      </c>
      <c r="I155" s="116"/>
      <c r="J155" s="117">
        <f>BK155</f>
        <v>0</v>
      </c>
      <c r="L155" s="113"/>
      <c r="M155" s="118"/>
      <c r="P155" s="119">
        <f>SUM(P156:P166)</f>
        <v>0</v>
      </c>
      <c r="R155" s="119">
        <f>SUM(R156:R166)</f>
        <v>3.3E-4</v>
      </c>
      <c r="T155" s="120">
        <f>SUM(T156:T166)</f>
        <v>0</v>
      </c>
      <c r="AR155" s="114" t="s">
        <v>87</v>
      </c>
      <c r="AT155" s="121" t="s">
        <v>76</v>
      </c>
      <c r="AU155" s="121" t="s">
        <v>77</v>
      </c>
      <c r="AY155" s="114" t="s">
        <v>222</v>
      </c>
      <c r="BK155" s="122">
        <f>SUM(BK156:BK166)</f>
        <v>0</v>
      </c>
    </row>
    <row r="156" spans="2:65" s="1" customFormat="1" ht="21.75" customHeight="1" x14ac:dyDescent="0.2">
      <c r="B156" s="123"/>
      <c r="C156" s="124" t="s">
        <v>220</v>
      </c>
      <c r="D156" s="124" t="s">
        <v>223</v>
      </c>
      <c r="E156" s="125" t="s">
        <v>1229</v>
      </c>
      <c r="F156" s="126" t="s">
        <v>1230</v>
      </c>
      <c r="G156" s="127" t="s">
        <v>265</v>
      </c>
      <c r="H156" s="128">
        <v>1</v>
      </c>
      <c r="I156" s="129"/>
      <c r="J156" s="130">
        <f>ROUND(I156*H156,2)</f>
        <v>0</v>
      </c>
      <c r="K156" s="131"/>
      <c r="L156" s="28"/>
      <c r="M156" s="132" t="s">
        <v>1</v>
      </c>
      <c r="N156" s="133" t="s">
        <v>42</v>
      </c>
      <c r="P156" s="134">
        <f>O156*H156</f>
        <v>0</v>
      </c>
      <c r="Q156" s="134">
        <v>3.3E-4</v>
      </c>
      <c r="R156" s="134">
        <f>Q156*H156</f>
        <v>3.3E-4</v>
      </c>
      <c r="S156" s="134">
        <v>0</v>
      </c>
      <c r="T156" s="135">
        <f>S156*H156</f>
        <v>0</v>
      </c>
      <c r="AR156" s="136" t="s">
        <v>266</v>
      </c>
      <c r="AT156" s="136" t="s">
        <v>223</v>
      </c>
      <c r="AU156" s="136" t="s">
        <v>85</v>
      </c>
      <c r="AY156" s="13" t="s">
        <v>222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13" t="s">
        <v>85</v>
      </c>
      <c r="BK156" s="137">
        <f>ROUND(I156*H156,2)</f>
        <v>0</v>
      </c>
      <c r="BL156" s="13" t="s">
        <v>266</v>
      </c>
      <c r="BM156" s="136" t="s">
        <v>1274</v>
      </c>
    </row>
    <row r="157" spans="2:65" s="1" customFormat="1" ht="19.5" x14ac:dyDescent="0.2">
      <c r="B157" s="28"/>
      <c r="D157" s="138" t="s">
        <v>229</v>
      </c>
      <c r="F157" s="139" t="s">
        <v>1232</v>
      </c>
      <c r="I157" s="140"/>
      <c r="L157" s="28"/>
      <c r="M157" s="141"/>
      <c r="T157" s="52"/>
      <c r="AT157" s="13" t="s">
        <v>229</v>
      </c>
      <c r="AU157" s="13" t="s">
        <v>85</v>
      </c>
    </row>
    <row r="158" spans="2:65" s="1" customFormat="1" x14ac:dyDescent="0.2">
      <c r="B158" s="28"/>
      <c r="D158" s="142" t="s">
        <v>231</v>
      </c>
      <c r="F158" s="143" t="s">
        <v>1233</v>
      </c>
      <c r="I158" s="140"/>
      <c r="L158" s="28"/>
      <c r="M158" s="141"/>
      <c r="T158" s="52"/>
      <c r="AT158" s="13" t="s">
        <v>231</v>
      </c>
      <c r="AU158" s="13" t="s">
        <v>85</v>
      </c>
    </row>
    <row r="159" spans="2:65" s="1" customFormat="1" ht="62.65" customHeight="1" x14ac:dyDescent="0.2">
      <c r="B159" s="123"/>
      <c r="C159" s="151" t="s">
        <v>287</v>
      </c>
      <c r="D159" s="151" t="s">
        <v>277</v>
      </c>
      <c r="E159" s="152" t="s">
        <v>1234</v>
      </c>
      <c r="F159" s="153" t="s">
        <v>1235</v>
      </c>
      <c r="G159" s="154" t="s">
        <v>226</v>
      </c>
      <c r="H159" s="155">
        <v>3.27</v>
      </c>
      <c r="I159" s="156"/>
      <c r="J159" s="157">
        <f>ROUND(I159*H159,2)</f>
        <v>0</v>
      </c>
      <c r="K159" s="158"/>
      <c r="L159" s="159"/>
      <c r="M159" s="160" t="s">
        <v>1</v>
      </c>
      <c r="N159" s="161" t="s">
        <v>42</v>
      </c>
      <c r="P159" s="134">
        <f>O159*H159</f>
        <v>0</v>
      </c>
      <c r="Q159" s="134">
        <v>0</v>
      </c>
      <c r="R159" s="134">
        <f>Q159*H159</f>
        <v>0</v>
      </c>
      <c r="S159" s="134">
        <v>0</v>
      </c>
      <c r="T159" s="135">
        <f>S159*H159</f>
        <v>0</v>
      </c>
      <c r="AR159" s="136" t="s">
        <v>280</v>
      </c>
      <c r="AT159" s="136" t="s">
        <v>277</v>
      </c>
      <c r="AU159" s="136" t="s">
        <v>85</v>
      </c>
      <c r="AY159" s="13" t="s">
        <v>222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3" t="s">
        <v>85</v>
      </c>
      <c r="BK159" s="137">
        <f>ROUND(I159*H159,2)</f>
        <v>0</v>
      </c>
      <c r="BL159" s="13" t="s">
        <v>266</v>
      </c>
      <c r="BM159" s="136" t="s">
        <v>1275</v>
      </c>
    </row>
    <row r="160" spans="2:65" s="1" customFormat="1" ht="39" x14ac:dyDescent="0.2">
      <c r="B160" s="28"/>
      <c r="D160" s="138" t="s">
        <v>229</v>
      </c>
      <c r="F160" s="139" t="s">
        <v>1235</v>
      </c>
      <c r="I160" s="140"/>
      <c r="L160" s="28"/>
      <c r="M160" s="141"/>
      <c r="T160" s="52"/>
      <c r="AT160" s="13" t="s">
        <v>229</v>
      </c>
      <c r="AU160" s="13" t="s">
        <v>85</v>
      </c>
    </row>
    <row r="161" spans="2:65" s="1" customFormat="1" ht="21.75" customHeight="1" x14ac:dyDescent="0.2">
      <c r="B161" s="123"/>
      <c r="C161" s="124" t="s">
        <v>291</v>
      </c>
      <c r="D161" s="124" t="s">
        <v>223</v>
      </c>
      <c r="E161" s="125" t="s">
        <v>1237</v>
      </c>
      <c r="F161" s="126" t="s">
        <v>1238</v>
      </c>
      <c r="G161" s="127" t="s">
        <v>265</v>
      </c>
      <c r="H161" s="128">
        <v>1</v>
      </c>
      <c r="I161" s="129"/>
      <c r="J161" s="130">
        <f>ROUND(I161*H161,2)</f>
        <v>0</v>
      </c>
      <c r="K161" s="131"/>
      <c r="L161" s="28"/>
      <c r="M161" s="132" t="s">
        <v>1</v>
      </c>
      <c r="N161" s="133" t="s">
        <v>42</v>
      </c>
      <c r="P161" s="134">
        <f>O161*H161</f>
        <v>0</v>
      </c>
      <c r="Q161" s="134">
        <v>0</v>
      </c>
      <c r="R161" s="134">
        <f>Q161*H161</f>
        <v>0</v>
      </c>
      <c r="S161" s="134">
        <v>0</v>
      </c>
      <c r="T161" s="135">
        <f>S161*H161</f>
        <v>0</v>
      </c>
      <c r="AR161" s="136" t="s">
        <v>266</v>
      </c>
      <c r="AT161" s="136" t="s">
        <v>223</v>
      </c>
      <c r="AU161" s="136" t="s">
        <v>85</v>
      </c>
      <c r="AY161" s="13" t="s">
        <v>222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3" t="s">
        <v>85</v>
      </c>
      <c r="BK161" s="137">
        <f>ROUND(I161*H161,2)</f>
        <v>0</v>
      </c>
      <c r="BL161" s="13" t="s">
        <v>266</v>
      </c>
      <c r="BM161" s="136" t="s">
        <v>1276</v>
      </c>
    </row>
    <row r="162" spans="2:65" s="1" customFormat="1" ht="19.5" x14ac:dyDescent="0.2">
      <c r="B162" s="28"/>
      <c r="D162" s="138" t="s">
        <v>229</v>
      </c>
      <c r="F162" s="139" t="s">
        <v>1240</v>
      </c>
      <c r="I162" s="140"/>
      <c r="L162" s="28"/>
      <c r="M162" s="141"/>
      <c r="T162" s="52"/>
      <c r="AT162" s="13" t="s">
        <v>229</v>
      </c>
      <c r="AU162" s="13" t="s">
        <v>85</v>
      </c>
    </row>
    <row r="163" spans="2:65" s="1" customFormat="1" x14ac:dyDescent="0.2">
      <c r="B163" s="28"/>
      <c r="D163" s="142" t="s">
        <v>231</v>
      </c>
      <c r="F163" s="143" t="s">
        <v>1241</v>
      </c>
      <c r="I163" s="140"/>
      <c r="L163" s="28"/>
      <c r="M163" s="141"/>
      <c r="T163" s="52"/>
      <c r="AT163" s="13" t="s">
        <v>231</v>
      </c>
      <c r="AU163" s="13" t="s">
        <v>85</v>
      </c>
    </row>
    <row r="164" spans="2:65" s="1" customFormat="1" ht="33" customHeight="1" x14ac:dyDescent="0.2">
      <c r="B164" s="123"/>
      <c r="C164" s="124" t="s">
        <v>8</v>
      </c>
      <c r="D164" s="124" t="s">
        <v>223</v>
      </c>
      <c r="E164" s="125" t="s">
        <v>1242</v>
      </c>
      <c r="F164" s="126" t="s">
        <v>1243</v>
      </c>
      <c r="G164" s="127" t="s">
        <v>313</v>
      </c>
      <c r="H164" s="162"/>
      <c r="I164" s="129"/>
      <c r="J164" s="130">
        <f>ROUND(I164*H164,2)</f>
        <v>0</v>
      </c>
      <c r="K164" s="131"/>
      <c r="L164" s="28"/>
      <c r="M164" s="132" t="s">
        <v>1</v>
      </c>
      <c r="N164" s="133" t="s">
        <v>42</v>
      </c>
      <c r="P164" s="134">
        <f>O164*H164</f>
        <v>0</v>
      </c>
      <c r="Q164" s="134">
        <v>0</v>
      </c>
      <c r="R164" s="134">
        <f>Q164*H164</f>
        <v>0</v>
      </c>
      <c r="S164" s="134">
        <v>0</v>
      </c>
      <c r="T164" s="135">
        <f>S164*H164</f>
        <v>0</v>
      </c>
      <c r="AR164" s="136" t="s">
        <v>266</v>
      </c>
      <c r="AT164" s="136" t="s">
        <v>223</v>
      </c>
      <c r="AU164" s="136" t="s">
        <v>85</v>
      </c>
      <c r="AY164" s="13" t="s">
        <v>222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3" t="s">
        <v>85</v>
      </c>
      <c r="BK164" s="137">
        <f>ROUND(I164*H164,2)</f>
        <v>0</v>
      </c>
      <c r="BL164" s="13" t="s">
        <v>266</v>
      </c>
      <c r="BM164" s="136" t="s">
        <v>1277</v>
      </c>
    </row>
    <row r="165" spans="2:65" s="1" customFormat="1" ht="29.25" x14ac:dyDescent="0.2">
      <c r="B165" s="28"/>
      <c r="D165" s="138" t="s">
        <v>229</v>
      </c>
      <c r="F165" s="139" t="s">
        <v>1245</v>
      </c>
      <c r="I165" s="140"/>
      <c r="L165" s="28"/>
      <c r="M165" s="141"/>
      <c r="T165" s="52"/>
      <c r="AT165" s="13" t="s">
        <v>229</v>
      </c>
      <c r="AU165" s="13" t="s">
        <v>85</v>
      </c>
    </row>
    <row r="166" spans="2:65" s="1" customFormat="1" x14ac:dyDescent="0.2">
      <c r="B166" s="28"/>
      <c r="D166" s="142" t="s">
        <v>231</v>
      </c>
      <c r="F166" s="143" t="s">
        <v>1246</v>
      </c>
      <c r="I166" s="140"/>
      <c r="L166" s="28"/>
      <c r="M166" s="141"/>
      <c r="T166" s="52"/>
      <c r="AT166" s="13" t="s">
        <v>231</v>
      </c>
      <c r="AU166" s="13" t="s">
        <v>85</v>
      </c>
    </row>
    <row r="167" spans="2:65" s="10" customFormat="1" ht="25.9" customHeight="1" x14ac:dyDescent="0.2">
      <c r="B167" s="113"/>
      <c r="D167" s="114" t="s">
        <v>76</v>
      </c>
      <c r="E167" s="115" t="s">
        <v>317</v>
      </c>
      <c r="F167" s="115" t="s">
        <v>318</v>
      </c>
      <c r="I167" s="116"/>
      <c r="J167" s="117">
        <f>BK167</f>
        <v>0</v>
      </c>
      <c r="L167" s="113"/>
      <c r="M167" s="118"/>
      <c r="P167" s="119">
        <f>SUM(P168:P197)</f>
        <v>0</v>
      </c>
      <c r="R167" s="119">
        <f>SUM(R168:R197)</f>
        <v>5.4399599999999998E-3</v>
      </c>
      <c r="T167" s="120">
        <f>SUM(T168:T197)</f>
        <v>1.6800000000000001E-3</v>
      </c>
      <c r="AR167" s="114" t="s">
        <v>87</v>
      </c>
      <c r="AT167" s="121" t="s">
        <v>76</v>
      </c>
      <c r="AU167" s="121" t="s">
        <v>77</v>
      </c>
      <c r="AY167" s="114" t="s">
        <v>222</v>
      </c>
      <c r="BK167" s="122">
        <f>SUM(BK168:BK197)</f>
        <v>0</v>
      </c>
    </row>
    <row r="168" spans="2:65" s="1" customFormat="1" ht="24.2" customHeight="1" x14ac:dyDescent="0.2">
      <c r="B168" s="123"/>
      <c r="C168" s="124" t="s">
        <v>300</v>
      </c>
      <c r="D168" s="124" t="s">
        <v>223</v>
      </c>
      <c r="E168" s="125" t="s">
        <v>319</v>
      </c>
      <c r="F168" s="126" t="s">
        <v>320</v>
      </c>
      <c r="G168" s="127" t="s">
        <v>226</v>
      </c>
      <c r="H168" s="128">
        <v>0.5</v>
      </c>
      <c r="I168" s="129"/>
      <c r="J168" s="130">
        <f>ROUND(I168*H168,2)</f>
        <v>0</v>
      </c>
      <c r="K168" s="131"/>
      <c r="L168" s="28"/>
      <c r="M168" s="132" t="s">
        <v>1</v>
      </c>
      <c r="N168" s="133" t="s">
        <v>42</v>
      </c>
      <c r="P168" s="134">
        <f>O168*H168</f>
        <v>0</v>
      </c>
      <c r="Q168" s="134">
        <v>0</v>
      </c>
      <c r="R168" s="134">
        <f>Q168*H168</f>
        <v>0</v>
      </c>
      <c r="S168" s="134">
        <v>0</v>
      </c>
      <c r="T168" s="135">
        <f>S168*H168</f>
        <v>0</v>
      </c>
      <c r="AR168" s="136" t="s">
        <v>266</v>
      </c>
      <c r="AT168" s="136" t="s">
        <v>223</v>
      </c>
      <c r="AU168" s="136" t="s">
        <v>85</v>
      </c>
      <c r="AY168" s="13" t="s">
        <v>222</v>
      </c>
      <c r="BE168" s="137">
        <f>IF(N168="základní",J168,0)</f>
        <v>0</v>
      </c>
      <c r="BF168" s="137">
        <f>IF(N168="snížená",J168,0)</f>
        <v>0</v>
      </c>
      <c r="BG168" s="137">
        <f>IF(N168="zákl. přenesená",J168,0)</f>
        <v>0</v>
      </c>
      <c r="BH168" s="137">
        <f>IF(N168="sníž. přenesená",J168,0)</f>
        <v>0</v>
      </c>
      <c r="BI168" s="137">
        <f>IF(N168="nulová",J168,0)</f>
        <v>0</v>
      </c>
      <c r="BJ168" s="13" t="s">
        <v>85</v>
      </c>
      <c r="BK168" s="137">
        <f>ROUND(I168*H168,2)</f>
        <v>0</v>
      </c>
      <c r="BL168" s="13" t="s">
        <v>266</v>
      </c>
      <c r="BM168" s="136" t="s">
        <v>1278</v>
      </c>
    </row>
    <row r="169" spans="2:65" s="1" customFormat="1" ht="19.5" x14ac:dyDescent="0.2">
      <c r="B169" s="28"/>
      <c r="D169" s="138" t="s">
        <v>229</v>
      </c>
      <c r="F169" s="139" t="s">
        <v>322</v>
      </c>
      <c r="I169" s="140"/>
      <c r="L169" s="28"/>
      <c r="M169" s="141"/>
      <c r="T169" s="52"/>
      <c r="AT169" s="13" t="s">
        <v>229</v>
      </c>
      <c r="AU169" s="13" t="s">
        <v>85</v>
      </c>
    </row>
    <row r="170" spans="2:65" s="1" customFormat="1" x14ac:dyDescent="0.2">
      <c r="B170" s="28"/>
      <c r="D170" s="142" t="s">
        <v>231</v>
      </c>
      <c r="F170" s="143" t="s">
        <v>502</v>
      </c>
      <c r="I170" s="140"/>
      <c r="L170" s="28"/>
      <c r="M170" s="141"/>
      <c r="T170" s="52"/>
      <c r="AT170" s="13" t="s">
        <v>231</v>
      </c>
      <c r="AU170" s="13" t="s">
        <v>85</v>
      </c>
    </row>
    <row r="171" spans="2:65" s="1" customFormat="1" ht="24.2" customHeight="1" x14ac:dyDescent="0.2">
      <c r="B171" s="123"/>
      <c r="C171" s="124" t="s">
        <v>304</v>
      </c>
      <c r="D171" s="124" t="s">
        <v>223</v>
      </c>
      <c r="E171" s="125" t="s">
        <v>325</v>
      </c>
      <c r="F171" s="126" t="s">
        <v>326</v>
      </c>
      <c r="G171" s="127" t="s">
        <v>226</v>
      </c>
      <c r="H171" s="128">
        <v>0.5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3.0000000000000001E-5</v>
      </c>
      <c r="R171" s="134">
        <f>Q171*H171</f>
        <v>1.5E-5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1279</v>
      </c>
    </row>
    <row r="172" spans="2:65" s="1" customFormat="1" ht="19.5" x14ac:dyDescent="0.2">
      <c r="B172" s="28"/>
      <c r="D172" s="138" t="s">
        <v>229</v>
      </c>
      <c r="F172" s="139" t="s">
        <v>328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504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33" customHeight="1" x14ac:dyDescent="0.2">
      <c r="B174" s="123"/>
      <c r="C174" s="124" t="s">
        <v>310</v>
      </c>
      <c r="D174" s="124" t="s">
        <v>223</v>
      </c>
      <c r="E174" s="125" t="s">
        <v>331</v>
      </c>
      <c r="F174" s="126" t="s">
        <v>332</v>
      </c>
      <c r="G174" s="127" t="s">
        <v>226</v>
      </c>
      <c r="H174" s="128">
        <v>0.5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7.5799999999999999E-3</v>
      </c>
      <c r="R174" s="134">
        <f>Q174*H174</f>
        <v>3.79E-3</v>
      </c>
      <c r="S174" s="134">
        <v>0</v>
      </c>
      <c r="T174" s="135">
        <f>S174*H174</f>
        <v>0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894</v>
      </c>
    </row>
    <row r="175" spans="2:65" s="1" customFormat="1" ht="29.25" x14ac:dyDescent="0.2">
      <c r="B175" s="28"/>
      <c r="D175" s="138" t="s">
        <v>229</v>
      </c>
      <c r="F175" s="139" t="s">
        <v>334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506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24.2" customHeight="1" x14ac:dyDescent="0.2">
      <c r="B177" s="123"/>
      <c r="C177" s="124" t="s">
        <v>266</v>
      </c>
      <c r="D177" s="124" t="s">
        <v>223</v>
      </c>
      <c r="E177" s="125" t="s">
        <v>337</v>
      </c>
      <c r="F177" s="126" t="s">
        <v>338</v>
      </c>
      <c r="G177" s="127" t="s">
        <v>226</v>
      </c>
      <c r="H177" s="128">
        <v>0.5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0</v>
      </c>
      <c r="R177" s="134">
        <f>Q177*H177</f>
        <v>0</v>
      </c>
      <c r="S177" s="134">
        <v>3.0000000000000001E-3</v>
      </c>
      <c r="T177" s="135">
        <f>S177*H177</f>
        <v>1.5E-3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1280</v>
      </c>
    </row>
    <row r="178" spans="2:65" s="1" customFormat="1" x14ac:dyDescent="0.2">
      <c r="B178" s="28"/>
      <c r="D178" s="138" t="s">
        <v>229</v>
      </c>
      <c r="F178" s="139" t="s">
        <v>340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508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16.5" customHeight="1" x14ac:dyDescent="0.2">
      <c r="B180" s="123"/>
      <c r="C180" s="124" t="s">
        <v>324</v>
      </c>
      <c r="D180" s="124" t="s">
        <v>223</v>
      </c>
      <c r="E180" s="125" t="s">
        <v>343</v>
      </c>
      <c r="F180" s="126" t="s">
        <v>344</v>
      </c>
      <c r="G180" s="127" t="s">
        <v>226</v>
      </c>
      <c r="H180" s="128">
        <v>0.5</v>
      </c>
      <c r="I180" s="129"/>
      <c r="J180" s="130">
        <f>ROUND(I180*H180,2)</f>
        <v>0</v>
      </c>
      <c r="K180" s="131"/>
      <c r="L180" s="28"/>
      <c r="M180" s="132" t="s">
        <v>1</v>
      </c>
      <c r="N180" s="133" t="s">
        <v>42</v>
      </c>
      <c r="P180" s="134">
        <f>O180*H180</f>
        <v>0</v>
      </c>
      <c r="Q180" s="134">
        <v>2.9999999999999997E-4</v>
      </c>
      <c r="R180" s="134">
        <f>Q180*H180</f>
        <v>1.4999999999999999E-4</v>
      </c>
      <c r="S180" s="134">
        <v>0</v>
      </c>
      <c r="T180" s="135">
        <f>S180*H180</f>
        <v>0</v>
      </c>
      <c r="AR180" s="136" t="s">
        <v>266</v>
      </c>
      <c r="AT180" s="136" t="s">
        <v>223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1281</v>
      </c>
    </row>
    <row r="181" spans="2:65" s="1" customFormat="1" x14ac:dyDescent="0.2">
      <c r="B181" s="28"/>
      <c r="D181" s="138" t="s">
        <v>229</v>
      </c>
      <c r="F181" s="139" t="s">
        <v>346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" customFormat="1" x14ac:dyDescent="0.2">
      <c r="B182" s="28"/>
      <c r="D182" s="142" t="s">
        <v>231</v>
      </c>
      <c r="F182" s="143" t="s">
        <v>510</v>
      </c>
      <c r="I182" s="140"/>
      <c r="L182" s="28"/>
      <c r="M182" s="141"/>
      <c r="T182" s="52"/>
      <c r="AT182" s="13" t="s">
        <v>231</v>
      </c>
      <c r="AU182" s="13" t="s">
        <v>85</v>
      </c>
    </row>
    <row r="183" spans="2:65" s="1" customFormat="1" ht="49.15" customHeight="1" x14ac:dyDescent="0.2">
      <c r="B183" s="123"/>
      <c r="C183" s="151" t="s">
        <v>330</v>
      </c>
      <c r="D183" s="151" t="s">
        <v>277</v>
      </c>
      <c r="E183" s="152" t="s">
        <v>348</v>
      </c>
      <c r="F183" s="153" t="s">
        <v>349</v>
      </c>
      <c r="G183" s="154" t="s">
        <v>226</v>
      </c>
      <c r="H183" s="155">
        <v>0.55000000000000004</v>
      </c>
      <c r="I183" s="156"/>
      <c r="J183" s="157">
        <f>ROUND(I183*H183,2)</f>
        <v>0</v>
      </c>
      <c r="K183" s="158"/>
      <c r="L183" s="159"/>
      <c r="M183" s="160" t="s">
        <v>1</v>
      </c>
      <c r="N183" s="161" t="s">
        <v>42</v>
      </c>
      <c r="P183" s="134">
        <f>O183*H183</f>
        <v>0</v>
      </c>
      <c r="Q183" s="134">
        <v>2.5999999999999999E-3</v>
      </c>
      <c r="R183" s="134">
        <f>Q183*H183</f>
        <v>1.4300000000000001E-3</v>
      </c>
      <c r="S183" s="134">
        <v>0</v>
      </c>
      <c r="T183" s="135">
        <f>S183*H183</f>
        <v>0</v>
      </c>
      <c r="AR183" s="136" t="s">
        <v>280</v>
      </c>
      <c r="AT183" s="136" t="s">
        <v>277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1282</v>
      </c>
    </row>
    <row r="184" spans="2:65" s="1" customFormat="1" ht="29.25" x14ac:dyDescent="0.2">
      <c r="B184" s="28"/>
      <c r="D184" s="138" t="s">
        <v>229</v>
      </c>
      <c r="F184" s="139" t="s">
        <v>349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1" customFormat="1" x14ac:dyDescent="0.2">
      <c r="B185" s="144"/>
      <c r="D185" s="138" t="s">
        <v>252</v>
      </c>
      <c r="F185" s="145" t="s">
        <v>1253</v>
      </c>
      <c r="H185" s="146">
        <v>0.55000000000000004</v>
      </c>
      <c r="I185" s="147"/>
      <c r="L185" s="144"/>
      <c r="M185" s="148"/>
      <c r="T185" s="149"/>
      <c r="AT185" s="150" t="s">
        <v>252</v>
      </c>
      <c r="AU185" s="150" t="s">
        <v>85</v>
      </c>
      <c r="AV185" s="11" t="s">
        <v>87</v>
      </c>
      <c r="AW185" s="11" t="s">
        <v>3</v>
      </c>
      <c r="AX185" s="11" t="s">
        <v>85</v>
      </c>
      <c r="AY185" s="150" t="s">
        <v>222</v>
      </c>
    </row>
    <row r="186" spans="2:65" s="1" customFormat="1" ht="21.75" customHeight="1" x14ac:dyDescent="0.2">
      <c r="B186" s="123"/>
      <c r="C186" s="124" t="s">
        <v>336</v>
      </c>
      <c r="D186" s="124" t="s">
        <v>223</v>
      </c>
      <c r="E186" s="125" t="s">
        <v>360</v>
      </c>
      <c r="F186" s="126" t="s">
        <v>361</v>
      </c>
      <c r="G186" s="127" t="s">
        <v>355</v>
      </c>
      <c r="H186" s="128">
        <v>0.6</v>
      </c>
      <c r="I186" s="129"/>
      <c r="J186" s="130">
        <f>ROUND(I186*H186,2)</f>
        <v>0</v>
      </c>
      <c r="K186" s="131"/>
      <c r="L186" s="28"/>
      <c r="M186" s="132" t="s">
        <v>1</v>
      </c>
      <c r="N186" s="133" t="s">
        <v>42</v>
      </c>
      <c r="P186" s="134">
        <f>O186*H186</f>
        <v>0</v>
      </c>
      <c r="Q186" s="134">
        <v>0</v>
      </c>
      <c r="R186" s="134">
        <f>Q186*H186</f>
        <v>0</v>
      </c>
      <c r="S186" s="134">
        <v>2.9999999999999997E-4</v>
      </c>
      <c r="T186" s="135">
        <f>S186*H186</f>
        <v>1.7999999999999998E-4</v>
      </c>
      <c r="AR186" s="136" t="s">
        <v>266</v>
      </c>
      <c r="AT186" s="136" t="s">
        <v>223</v>
      </c>
      <c r="AU186" s="136" t="s">
        <v>85</v>
      </c>
      <c r="AY186" s="13" t="s">
        <v>222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3" t="s">
        <v>85</v>
      </c>
      <c r="BK186" s="137">
        <f>ROUND(I186*H186,2)</f>
        <v>0</v>
      </c>
      <c r="BL186" s="13" t="s">
        <v>266</v>
      </c>
      <c r="BM186" s="136" t="s">
        <v>1283</v>
      </c>
    </row>
    <row r="187" spans="2:65" s="1" customFormat="1" x14ac:dyDescent="0.2">
      <c r="B187" s="28"/>
      <c r="D187" s="138" t="s">
        <v>229</v>
      </c>
      <c r="F187" s="139" t="s">
        <v>363</v>
      </c>
      <c r="I187" s="140"/>
      <c r="L187" s="28"/>
      <c r="M187" s="141"/>
      <c r="T187" s="52"/>
      <c r="AT187" s="13" t="s">
        <v>229</v>
      </c>
      <c r="AU187" s="13" t="s">
        <v>85</v>
      </c>
    </row>
    <row r="188" spans="2:65" s="1" customFormat="1" x14ac:dyDescent="0.2">
      <c r="B188" s="28"/>
      <c r="D188" s="142" t="s">
        <v>231</v>
      </c>
      <c r="F188" s="143" t="s">
        <v>515</v>
      </c>
      <c r="I188" s="140"/>
      <c r="L188" s="28"/>
      <c r="M188" s="141"/>
      <c r="T188" s="52"/>
      <c r="AT188" s="13" t="s">
        <v>231</v>
      </c>
      <c r="AU188" s="13" t="s">
        <v>85</v>
      </c>
    </row>
    <row r="189" spans="2:65" s="1" customFormat="1" ht="16.5" customHeight="1" x14ac:dyDescent="0.2">
      <c r="B189" s="123"/>
      <c r="C189" s="124" t="s">
        <v>342</v>
      </c>
      <c r="D189" s="124" t="s">
        <v>223</v>
      </c>
      <c r="E189" s="125" t="s">
        <v>366</v>
      </c>
      <c r="F189" s="126" t="s">
        <v>367</v>
      </c>
      <c r="G189" s="127" t="s">
        <v>355</v>
      </c>
      <c r="H189" s="128">
        <v>0.6</v>
      </c>
      <c r="I189" s="129"/>
      <c r="J189" s="130">
        <f>ROUND(I189*H189,2)</f>
        <v>0</v>
      </c>
      <c r="K189" s="131"/>
      <c r="L189" s="28"/>
      <c r="M189" s="132" t="s">
        <v>1</v>
      </c>
      <c r="N189" s="133" t="s">
        <v>42</v>
      </c>
      <c r="P189" s="134">
        <f>O189*H189</f>
        <v>0</v>
      </c>
      <c r="Q189" s="134">
        <v>1.0000000000000001E-5</v>
      </c>
      <c r="R189" s="134">
        <f>Q189*H189</f>
        <v>6.0000000000000002E-6</v>
      </c>
      <c r="S189" s="134">
        <v>0</v>
      </c>
      <c r="T189" s="135">
        <f>S189*H189</f>
        <v>0</v>
      </c>
      <c r="AR189" s="136" t="s">
        <v>266</v>
      </c>
      <c r="AT189" s="136" t="s">
        <v>223</v>
      </c>
      <c r="AU189" s="136" t="s">
        <v>85</v>
      </c>
      <c r="AY189" s="13" t="s">
        <v>222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3" t="s">
        <v>85</v>
      </c>
      <c r="BK189" s="137">
        <f>ROUND(I189*H189,2)</f>
        <v>0</v>
      </c>
      <c r="BL189" s="13" t="s">
        <v>266</v>
      </c>
      <c r="BM189" s="136" t="s">
        <v>1284</v>
      </c>
    </row>
    <row r="190" spans="2:65" s="1" customFormat="1" x14ac:dyDescent="0.2">
      <c r="B190" s="28"/>
      <c r="D190" s="138" t="s">
        <v>229</v>
      </c>
      <c r="F190" s="139" t="s">
        <v>369</v>
      </c>
      <c r="I190" s="140"/>
      <c r="L190" s="28"/>
      <c r="M190" s="141"/>
      <c r="T190" s="52"/>
      <c r="AT190" s="13" t="s">
        <v>229</v>
      </c>
      <c r="AU190" s="13" t="s">
        <v>85</v>
      </c>
    </row>
    <row r="191" spans="2:65" s="1" customFormat="1" x14ac:dyDescent="0.2">
      <c r="B191" s="28"/>
      <c r="D191" s="142" t="s">
        <v>231</v>
      </c>
      <c r="F191" s="143" t="s">
        <v>517</v>
      </c>
      <c r="I191" s="140"/>
      <c r="L191" s="28"/>
      <c r="M191" s="141"/>
      <c r="T191" s="52"/>
      <c r="AT191" s="13" t="s">
        <v>231</v>
      </c>
      <c r="AU191" s="13" t="s">
        <v>85</v>
      </c>
    </row>
    <row r="192" spans="2:65" s="1" customFormat="1" ht="16.5" customHeight="1" x14ac:dyDescent="0.2">
      <c r="B192" s="123"/>
      <c r="C192" s="151" t="s">
        <v>7</v>
      </c>
      <c r="D192" s="151" t="s">
        <v>277</v>
      </c>
      <c r="E192" s="152" t="s">
        <v>372</v>
      </c>
      <c r="F192" s="153" t="s">
        <v>373</v>
      </c>
      <c r="G192" s="154" t="s">
        <v>355</v>
      </c>
      <c r="H192" s="155">
        <v>0.61199999999999999</v>
      </c>
      <c r="I192" s="156"/>
      <c r="J192" s="157">
        <f>ROUND(I192*H192,2)</f>
        <v>0</v>
      </c>
      <c r="K192" s="158"/>
      <c r="L192" s="159"/>
      <c r="M192" s="160" t="s">
        <v>1</v>
      </c>
      <c r="N192" s="161" t="s">
        <v>42</v>
      </c>
      <c r="P192" s="134">
        <f>O192*H192</f>
        <v>0</v>
      </c>
      <c r="Q192" s="134">
        <v>8.0000000000000007E-5</v>
      </c>
      <c r="R192" s="134">
        <f>Q192*H192</f>
        <v>4.8960000000000006E-5</v>
      </c>
      <c r="S192" s="134">
        <v>0</v>
      </c>
      <c r="T192" s="135">
        <f>S192*H192</f>
        <v>0</v>
      </c>
      <c r="AR192" s="136" t="s">
        <v>280</v>
      </c>
      <c r="AT192" s="136" t="s">
        <v>277</v>
      </c>
      <c r="AU192" s="136" t="s">
        <v>85</v>
      </c>
      <c r="AY192" s="13" t="s">
        <v>222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13" t="s">
        <v>85</v>
      </c>
      <c r="BK192" s="137">
        <f>ROUND(I192*H192,2)</f>
        <v>0</v>
      </c>
      <c r="BL192" s="13" t="s">
        <v>266</v>
      </c>
      <c r="BM192" s="136" t="s">
        <v>1285</v>
      </c>
    </row>
    <row r="193" spans="2:65" s="1" customFormat="1" x14ac:dyDescent="0.2">
      <c r="B193" s="28"/>
      <c r="D193" s="138" t="s">
        <v>229</v>
      </c>
      <c r="F193" s="139" t="s">
        <v>373</v>
      </c>
      <c r="I193" s="140"/>
      <c r="L193" s="28"/>
      <c r="M193" s="141"/>
      <c r="T193" s="52"/>
      <c r="AT193" s="13" t="s">
        <v>229</v>
      </c>
      <c r="AU193" s="13" t="s">
        <v>85</v>
      </c>
    </row>
    <row r="194" spans="2:65" s="11" customFormat="1" x14ac:dyDescent="0.2">
      <c r="B194" s="144"/>
      <c r="D194" s="138" t="s">
        <v>252</v>
      </c>
      <c r="F194" s="145" t="s">
        <v>1257</v>
      </c>
      <c r="H194" s="146">
        <v>0.61199999999999999</v>
      </c>
      <c r="I194" s="147"/>
      <c r="L194" s="144"/>
      <c r="M194" s="148"/>
      <c r="T194" s="149"/>
      <c r="AT194" s="150" t="s">
        <v>252</v>
      </c>
      <c r="AU194" s="150" t="s">
        <v>85</v>
      </c>
      <c r="AV194" s="11" t="s">
        <v>87</v>
      </c>
      <c r="AW194" s="11" t="s">
        <v>3</v>
      </c>
      <c r="AX194" s="11" t="s">
        <v>85</v>
      </c>
      <c r="AY194" s="150" t="s">
        <v>222</v>
      </c>
    </row>
    <row r="195" spans="2:65" s="1" customFormat="1" ht="24.2" customHeight="1" x14ac:dyDescent="0.2">
      <c r="B195" s="123"/>
      <c r="C195" s="124" t="s">
        <v>352</v>
      </c>
      <c r="D195" s="124" t="s">
        <v>223</v>
      </c>
      <c r="E195" s="125" t="s">
        <v>1258</v>
      </c>
      <c r="F195" s="126" t="s">
        <v>1259</v>
      </c>
      <c r="G195" s="127" t="s">
        <v>313</v>
      </c>
      <c r="H195" s="162"/>
      <c r="I195" s="129"/>
      <c r="J195" s="130">
        <f>ROUND(I195*H195,2)</f>
        <v>0</v>
      </c>
      <c r="K195" s="131"/>
      <c r="L195" s="28"/>
      <c r="M195" s="132" t="s">
        <v>1</v>
      </c>
      <c r="N195" s="133" t="s">
        <v>42</v>
      </c>
      <c r="P195" s="134">
        <f>O195*H195</f>
        <v>0</v>
      </c>
      <c r="Q195" s="134">
        <v>0</v>
      </c>
      <c r="R195" s="134">
        <f>Q195*H195</f>
        <v>0</v>
      </c>
      <c r="S195" s="134">
        <v>0</v>
      </c>
      <c r="T195" s="135">
        <f>S195*H195</f>
        <v>0</v>
      </c>
      <c r="AR195" s="136" t="s">
        <v>266</v>
      </c>
      <c r="AT195" s="136" t="s">
        <v>223</v>
      </c>
      <c r="AU195" s="136" t="s">
        <v>85</v>
      </c>
      <c r="AY195" s="13" t="s">
        <v>222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13" t="s">
        <v>85</v>
      </c>
      <c r="BK195" s="137">
        <f>ROUND(I195*H195,2)</f>
        <v>0</v>
      </c>
      <c r="BL195" s="13" t="s">
        <v>266</v>
      </c>
      <c r="BM195" s="136" t="s">
        <v>1286</v>
      </c>
    </row>
    <row r="196" spans="2:65" s="1" customFormat="1" ht="29.25" x14ac:dyDescent="0.2">
      <c r="B196" s="28"/>
      <c r="D196" s="138" t="s">
        <v>229</v>
      </c>
      <c r="F196" s="139" t="s">
        <v>1260</v>
      </c>
      <c r="I196" s="140"/>
      <c r="L196" s="28"/>
      <c r="M196" s="141"/>
      <c r="T196" s="52"/>
      <c r="AT196" s="13" t="s">
        <v>229</v>
      </c>
      <c r="AU196" s="13" t="s">
        <v>85</v>
      </c>
    </row>
    <row r="197" spans="2:65" s="1" customFormat="1" x14ac:dyDescent="0.2">
      <c r="B197" s="28"/>
      <c r="D197" s="142" t="s">
        <v>231</v>
      </c>
      <c r="F197" s="143" t="s">
        <v>1261</v>
      </c>
      <c r="I197" s="140"/>
      <c r="L197" s="28"/>
      <c r="M197" s="141"/>
      <c r="T197" s="52"/>
      <c r="AT197" s="13" t="s">
        <v>231</v>
      </c>
      <c r="AU197" s="13" t="s">
        <v>85</v>
      </c>
    </row>
    <row r="198" spans="2:65" s="10" customFormat="1" ht="25.9" customHeight="1" x14ac:dyDescent="0.2">
      <c r="B198" s="113"/>
      <c r="D198" s="114" t="s">
        <v>76</v>
      </c>
      <c r="E198" s="115" t="s">
        <v>414</v>
      </c>
      <c r="F198" s="115" t="s">
        <v>415</v>
      </c>
      <c r="I198" s="116"/>
      <c r="J198" s="117">
        <f>BK198</f>
        <v>0</v>
      </c>
      <c r="L198" s="113"/>
      <c r="M198" s="118"/>
      <c r="P198" s="119">
        <f>SUM(P199:P210)</f>
        <v>0</v>
      </c>
      <c r="R198" s="119">
        <f>SUM(R199:R210)</f>
        <v>9.8549999999999992E-3</v>
      </c>
      <c r="T198" s="120">
        <f>SUM(T199:T210)</f>
        <v>2.0925000000000002E-3</v>
      </c>
      <c r="AR198" s="114" t="s">
        <v>87</v>
      </c>
      <c r="AT198" s="121" t="s">
        <v>76</v>
      </c>
      <c r="AU198" s="121" t="s">
        <v>77</v>
      </c>
      <c r="AY198" s="114" t="s">
        <v>222</v>
      </c>
      <c r="BK198" s="122">
        <f>SUM(BK199:BK210)</f>
        <v>0</v>
      </c>
    </row>
    <row r="199" spans="2:65" s="1" customFormat="1" ht="16.5" customHeight="1" x14ac:dyDescent="0.2">
      <c r="B199" s="123"/>
      <c r="C199" s="124" t="s">
        <v>359</v>
      </c>
      <c r="D199" s="124" t="s">
        <v>223</v>
      </c>
      <c r="E199" s="125" t="s">
        <v>416</v>
      </c>
      <c r="F199" s="126" t="s">
        <v>417</v>
      </c>
      <c r="G199" s="127" t="s">
        <v>226</v>
      </c>
      <c r="H199" s="128">
        <v>6.75</v>
      </c>
      <c r="I199" s="129"/>
      <c r="J199" s="130">
        <f>ROUND(I199*H199,2)</f>
        <v>0</v>
      </c>
      <c r="K199" s="131"/>
      <c r="L199" s="28"/>
      <c r="M199" s="132" t="s">
        <v>1</v>
      </c>
      <c r="N199" s="133" t="s">
        <v>42</v>
      </c>
      <c r="P199" s="134">
        <f>O199*H199</f>
        <v>0</v>
      </c>
      <c r="Q199" s="134">
        <v>1E-3</v>
      </c>
      <c r="R199" s="134">
        <f>Q199*H199</f>
        <v>6.7499999999999999E-3</v>
      </c>
      <c r="S199" s="134">
        <v>3.1E-4</v>
      </c>
      <c r="T199" s="135">
        <f>S199*H199</f>
        <v>2.0925000000000002E-3</v>
      </c>
      <c r="AR199" s="136" t="s">
        <v>266</v>
      </c>
      <c r="AT199" s="136" t="s">
        <v>223</v>
      </c>
      <c r="AU199" s="136" t="s">
        <v>85</v>
      </c>
      <c r="AY199" s="13" t="s">
        <v>222</v>
      </c>
      <c r="BE199" s="137">
        <f>IF(N199="základní",J199,0)</f>
        <v>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13" t="s">
        <v>85</v>
      </c>
      <c r="BK199" s="137">
        <f>ROUND(I199*H199,2)</f>
        <v>0</v>
      </c>
      <c r="BL199" s="13" t="s">
        <v>266</v>
      </c>
      <c r="BM199" s="136" t="s">
        <v>1287</v>
      </c>
    </row>
    <row r="200" spans="2:65" s="1" customFormat="1" x14ac:dyDescent="0.2">
      <c r="B200" s="28"/>
      <c r="D200" s="138" t="s">
        <v>229</v>
      </c>
      <c r="F200" s="139" t="s">
        <v>419</v>
      </c>
      <c r="I200" s="140"/>
      <c r="L200" s="28"/>
      <c r="M200" s="141"/>
      <c r="T200" s="52"/>
      <c r="AT200" s="13" t="s">
        <v>229</v>
      </c>
      <c r="AU200" s="13" t="s">
        <v>85</v>
      </c>
    </row>
    <row r="201" spans="2:65" s="1" customFormat="1" x14ac:dyDescent="0.2">
      <c r="B201" s="28"/>
      <c r="D201" s="142" t="s">
        <v>231</v>
      </c>
      <c r="F201" s="143" t="s">
        <v>527</v>
      </c>
      <c r="I201" s="140"/>
      <c r="L201" s="28"/>
      <c r="M201" s="141"/>
      <c r="T201" s="52"/>
      <c r="AT201" s="13" t="s">
        <v>231</v>
      </c>
      <c r="AU201" s="13" t="s">
        <v>85</v>
      </c>
    </row>
    <row r="202" spans="2:65" s="1" customFormat="1" ht="24.2" customHeight="1" x14ac:dyDescent="0.2">
      <c r="B202" s="123"/>
      <c r="C202" s="124" t="s">
        <v>365</v>
      </c>
      <c r="D202" s="124" t="s">
        <v>223</v>
      </c>
      <c r="E202" s="125" t="s">
        <v>422</v>
      </c>
      <c r="F202" s="126" t="s">
        <v>423</v>
      </c>
      <c r="G202" s="127" t="s">
        <v>226</v>
      </c>
      <c r="H202" s="128">
        <v>6.75</v>
      </c>
      <c r="I202" s="129"/>
      <c r="J202" s="130">
        <f>ROUND(I202*H202,2)</f>
        <v>0</v>
      </c>
      <c r="K202" s="131"/>
      <c r="L202" s="28"/>
      <c r="M202" s="132" t="s">
        <v>1</v>
      </c>
      <c r="N202" s="133" t="s">
        <v>42</v>
      </c>
      <c r="P202" s="134">
        <f>O202*H202</f>
        <v>0</v>
      </c>
      <c r="Q202" s="134">
        <v>0</v>
      </c>
      <c r="R202" s="134">
        <f>Q202*H202</f>
        <v>0</v>
      </c>
      <c r="S202" s="134">
        <v>0</v>
      </c>
      <c r="T202" s="135">
        <f>S202*H202</f>
        <v>0</v>
      </c>
      <c r="AR202" s="136" t="s">
        <v>266</v>
      </c>
      <c r="AT202" s="136" t="s">
        <v>223</v>
      </c>
      <c r="AU202" s="136" t="s">
        <v>85</v>
      </c>
      <c r="AY202" s="13" t="s">
        <v>222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13" t="s">
        <v>85</v>
      </c>
      <c r="BK202" s="137">
        <f>ROUND(I202*H202,2)</f>
        <v>0</v>
      </c>
      <c r="BL202" s="13" t="s">
        <v>266</v>
      </c>
      <c r="BM202" s="136" t="s">
        <v>1288</v>
      </c>
    </row>
    <row r="203" spans="2:65" s="1" customFormat="1" ht="19.5" x14ac:dyDescent="0.2">
      <c r="B203" s="28"/>
      <c r="D203" s="138" t="s">
        <v>229</v>
      </c>
      <c r="F203" s="139" t="s">
        <v>425</v>
      </c>
      <c r="I203" s="140"/>
      <c r="L203" s="28"/>
      <c r="M203" s="141"/>
      <c r="T203" s="52"/>
      <c r="AT203" s="13" t="s">
        <v>229</v>
      </c>
      <c r="AU203" s="13" t="s">
        <v>85</v>
      </c>
    </row>
    <row r="204" spans="2:65" s="1" customFormat="1" x14ac:dyDescent="0.2">
      <c r="B204" s="28"/>
      <c r="D204" s="142" t="s">
        <v>231</v>
      </c>
      <c r="F204" s="143" t="s">
        <v>529</v>
      </c>
      <c r="I204" s="140"/>
      <c r="L204" s="28"/>
      <c r="M204" s="141"/>
      <c r="T204" s="52"/>
      <c r="AT204" s="13" t="s">
        <v>231</v>
      </c>
      <c r="AU204" s="13" t="s">
        <v>85</v>
      </c>
    </row>
    <row r="205" spans="2:65" s="1" customFormat="1" ht="24.2" customHeight="1" x14ac:dyDescent="0.2">
      <c r="B205" s="123"/>
      <c r="C205" s="124" t="s">
        <v>371</v>
      </c>
      <c r="D205" s="124" t="s">
        <v>223</v>
      </c>
      <c r="E205" s="125" t="s">
        <v>439</v>
      </c>
      <c r="F205" s="126" t="s">
        <v>440</v>
      </c>
      <c r="G205" s="127" t="s">
        <v>226</v>
      </c>
      <c r="H205" s="128">
        <v>6.75</v>
      </c>
      <c r="I205" s="129"/>
      <c r="J205" s="130">
        <f>ROUND(I205*H205,2)</f>
        <v>0</v>
      </c>
      <c r="K205" s="131"/>
      <c r="L205" s="28"/>
      <c r="M205" s="132" t="s">
        <v>1</v>
      </c>
      <c r="N205" s="133" t="s">
        <v>42</v>
      </c>
      <c r="P205" s="134">
        <f>O205*H205</f>
        <v>0</v>
      </c>
      <c r="Q205" s="134">
        <v>2.0000000000000001E-4</v>
      </c>
      <c r="R205" s="134">
        <f>Q205*H205</f>
        <v>1.3500000000000001E-3</v>
      </c>
      <c r="S205" s="134">
        <v>0</v>
      </c>
      <c r="T205" s="135">
        <f>S205*H205</f>
        <v>0</v>
      </c>
      <c r="AR205" s="136" t="s">
        <v>266</v>
      </c>
      <c r="AT205" s="136" t="s">
        <v>223</v>
      </c>
      <c r="AU205" s="136" t="s">
        <v>85</v>
      </c>
      <c r="AY205" s="13" t="s">
        <v>222</v>
      </c>
      <c r="BE205" s="137">
        <f>IF(N205="základní",J205,0)</f>
        <v>0</v>
      </c>
      <c r="BF205" s="137">
        <f>IF(N205="snížená",J205,0)</f>
        <v>0</v>
      </c>
      <c r="BG205" s="137">
        <f>IF(N205="zákl. přenesená",J205,0)</f>
        <v>0</v>
      </c>
      <c r="BH205" s="137">
        <f>IF(N205="sníž. přenesená",J205,0)</f>
        <v>0</v>
      </c>
      <c r="BI205" s="137">
        <f>IF(N205="nulová",J205,0)</f>
        <v>0</v>
      </c>
      <c r="BJ205" s="13" t="s">
        <v>85</v>
      </c>
      <c r="BK205" s="137">
        <f>ROUND(I205*H205,2)</f>
        <v>0</v>
      </c>
      <c r="BL205" s="13" t="s">
        <v>266</v>
      </c>
      <c r="BM205" s="136" t="s">
        <v>1289</v>
      </c>
    </row>
    <row r="206" spans="2:65" s="1" customFormat="1" ht="19.5" x14ac:dyDescent="0.2">
      <c r="B206" s="28"/>
      <c r="D206" s="138" t="s">
        <v>229</v>
      </c>
      <c r="F206" s="139" t="s">
        <v>442</v>
      </c>
      <c r="I206" s="140"/>
      <c r="L206" s="28"/>
      <c r="M206" s="141"/>
      <c r="T206" s="52"/>
      <c r="AT206" s="13" t="s">
        <v>229</v>
      </c>
      <c r="AU206" s="13" t="s">
        <v>85</v>
      </c>
    </row>
    <row r="207" spans="2:65" s="1" customFormat="1" x14ac:dyDescent="0.2">
      <c r="B207" s="28"/>
      <c r="D207" s="142" t="s">
        <v>231</v>
      </c>
      <c r="F207" s="143" t="s">
        <v>534</v>
      </c>
      <c r="I207" s="140"/>
      <c r="L207" s="28"/>
      <c r="M207" s="141"/>
      <c r="T207" s="52"/>
      <c r="AT207" s="13" t="s">
        <v>231</v>
      </c>
      <c r="AU207" s="13" t="s">
        <v>85</v>
      </c>
    </row>
    <row r="208" spans="2:65" s="1" customFormat="1" ht="33" customHeight="1" x14ac:dyDescent="0.2">
      <c r="B208" s="123"/>
      <c r="C208" s="124" t="s">
        <v>376</v>
      </c>
      <c r="D208" s="124" t="s">
        <v>223</v>
      </c>
      <c r="E208" s="125" t="s">
        <v>445</v>
      </c>
      <c r="F208" s="126" t="s">
        <v>446</v>
      </c>
      <c r="G208" s="127" t="s">
        <v>226</v>
      </c>
      <c r="H208" s="128">
        <v>6.75</v>
      </c>
      <c r="I208" s="129"/>
      <c r="J208" s="130">
        <f>ROUND(I208*H208,2)</f>
        <v>0</v>
      </c>
      <c r="K208" s="131"/>
      <c r="L208" s="28"/>
      <c r="M208" s="132" t="s">
        <v>1</v>
      </c>
      <c r="N208" s="133" t="s">
        <v>42</v>
      </c>
      <c r="P208" s="134">
        <f>O208*H208</f>
        <v>0</v>
      </c>
      <c r="Q208" s="134">
        <v>2.5999999999999998E-4</v>
      </c>
      <c r="R208" s="134">
        <f>Q208*H208</f>
        <v>1.7549999999999998E-3</v>
      </c>
      <c r="S208" s="134">
        <v>0</v>
      </c>
      <c r="T208" s="135">
        <f>S208*H208</f>
        <v>0</v>
      </c>
      <c r="AR208" s="136" t="s">
        <v>266</v>
      </c>
      <c r="AT208" s="136" t="s">
        <v>223</v>
      </c>
      <c r="AU208" s="136" t="s">
        <v>85</v>
      </c>
      <c r="AY208" s="13" t="s">
        <v>222</v>
      </c>
      <c r="BE208" s="137">
        <f>IF(N208="základní",J208,0)</f>
        <v>0</v>
      </c>
      <c r="BF208" s="137">
        <f>IF(N208="snížená",J208,0)</f>
        <v>0</v>
      </c>
      <c r="BG208" s="137">
        <f>IF(N208="zákl. přenesená",J208,0)</f>
        <v>0</v>
      </c>
      <c r="BH208" s="137">
        <f>IF(N208="sníž. přenesená",J208,0)</f>
        <v>0</v>
      </c>
      <c r="BI208" s="137">
        <f>IF(N208="nulová",J208,0)</f>
        <v>0</v>
      </c>
      <c r="BJ208" s="13" t="s">
        <v>85</v>
      </c>
      <c r="BK208" s="137">
        <f>ROUND(I208*H208,2)</f>
        <v>0</v>
      </c>
      <c r="BL208" s="13" t="s">
        <v>266</v>
      </c>
      <c r="BM208" s="136" t="s">
        <v>1290</v>
      </c>
    </row>
    <row r="209" spans="2:47" s="1" customFormat="1" ht="29.25" x14ac:dyDescent="0.2">
      <c r="B209" s="28"/>
      <c r="D209" s="138" t="s">
        <v>229</v>
      </c>
      <c r="F209" s="139" t="s">
        <v>448</v>
      </c>
      <c r="I209" s="140"/>
      <c r="L209" s="28"/>
      <c r="M209" s="141"/>
      <c r="T209" s="52"/>
      <c r="AT209" s="13" t="s">
        <v>229</v>
      </c>
      <c r="AU209" s="13" t="s">
        <v>85</v>
      </c>
    </row>
    <row r="210" spans="2:47" s="1" customFormat="1" x14ac:dyDescent="0.2">
      <c r="B210" s="28"/>
      <c r="D210" s="142" t="s">
        <v>231</v>
      </c>
      <c r="F210" s="143" t="s">
        <v>536</v>
      </c>
      <c r="I210" s="140"/>
      <c r="L210" s="28"/>
      <c r="M210" s="163"/>
      <c r="N210" s="164"/>
      <c r="O210" s="164"/>
      <c r="P210" s="164"/>
      <c r="Q210" s="164"/>
      <c r="R210" s="164"/>
      <c r="S210" s="164"/>
      <c r="T210" s="165"/>
      <c r="AT210" s="13" t="s">
        <v>231</v>
      </c>
      <c r="AU210" s="13" t="s">
        <v>85</v>
      </c>
    </row>
    <row r="211" spans="2:47" s="1" customFormat="1" ht="6.95" customHeight="1" x14ac:dyDescent="0.2">
      <c r="B211" s="40"/>
      <c r="C211" s="41"/>
      <c r="D211" s="41"/>
      <c r="E211" s="41"/>
      <c r="F211" s="41"/>
      <c r="G211" s="41"/>
      <c r="H211" s="41"/>
      <c r="I211" s="41"/>
      <c r="J211" s="41"/>
      <c r="K211" s="41"/>
      <c r="L211" s="28"/>
    </row>
  </sheetData>
  <autoFilter ref="C122:K210" xr:uid="{00000000-0009-0000-0000-00002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7" r:id="rId1" xr:uid="{00000000-0004-0000-2100-000000000000}"/>
    <hyperlink ref="F130" r:id="rId2" xr:uid="{00000000-0004-0000-2100-000001000000}"/>
    <hyperlink ref="F135" r:id="rId3" xr:uid="{00000000-0004-0000-2100-000002000000}"/>
    <hyperlink ref="F140" r:id="rId4" xr:uid="{00000000-0004-0000-2100-000003000000}"/>
    <hyperlink ref="F143" r:id="rId5" xr:uid="{00000000-0004-0000-2100-000004000000}"/>
    <hyperlink ref="F146" r:id="rId6" xr:uid="{00000000-0004-0000-2100-000005000000}"/>
    <hyperlink ref="F150" r:id="rId7" xr:uid="{00000000-0004-0000-2100-000006000000}"/>
    <hyperlink ref="F154" r:id="rId8" xr:uid="{00000000-0004-0000-2100-000007000000}"/>
    <hyperlink ref="F158" r:id="rId9" xr:uid="{00000000-0004-0000-2100-000008000000}"/>
    <hyperlink ref="F163" r:id="rId10" xr:uid="{00000000-0004-0000-2100-000009000000}"/>
    <hyperlink ref="F166" r:id="rId11" xr:uid="{00000000-0004-0000-2100-00000A000000}"/>
    <hyperlink ref="F170" r:id="rId12" xr:uid="{00000000-0004-0000-2100-00000B000000}"/>
    <hyperlink ref="F173" r:id="rId13" xr:uid="{00000000-0004-0000-2100-00000C000000}"/>
    <hyperlink ref="F176" r:id="rId14" xr:uid="{00000000-0004-0000-2100-00000D000000}"/>
    <hyperlink ref="F179" r:id="rId15" xr:uid="{00000000-0004-0000-2100-00000E000000}"/>
    <hyperlink ref="F182" r:id="rId16" xr:uid="{00000000-0004-0000-2100-00000F000000}"/>
    <hyperlink ref="F188" r:id="rId17" xr:uid="{00000000-0004-0000-2100-000010000000}"/>
    <hyperlink ref="F191" r:id="rId18" xr:uid="{00000000-0004-0000-2100-000011000000}"/>
    <hyperlink ref="F197" r:id="rId19" xr:uid="{00000000-0004-0000-2100-000012000000}"/>
    <hyperlink ref="F201" r:id="rId20" xr:uid="{00000000-0004-0000-2100-000013000000}"/>
    <hyperlink ref="F204" r:id="rId21" xr:uid="{00000000-0004-0000-2100-000014000000}"/>
    <hyperlink ref="F207" r:id="rId22" xr:uid="{00000000-0004-0000-2100-000015000000}"/>
    <hyperlink ref="F210" r:id="rId23" xr:uid="{00000000-0004-0000-2100-00001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2:BM199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186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1291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ROUND(J123,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ROUND((SUM(BE123:BE198)),  2)</f>
        <v>0</v>
      </c>
      <c r="I33" s="88">
        <v>0.21</v>
      </c>
      <c r="J33" s="87">
        <f>ROUND(((SUM(BE123:BE198))*I33),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ROUND((SUM(BF123:BF198)),  2)</f>
        <v>0</v>
      </c>
      <c r="I34" s="88">
        <v>0.12</v>
      </c>
      <c r="J34" s="87">
        <f>ROUND(((SUM(BF123:BF198))*I34),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ROUND((SUM(BG123:BG198)),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ROUND((SUM(BH123:BH198)),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ROUND((SUM(BI123:BI198)),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DV 03 - Chodba 2.NP dveře B (dveře 1530/2140mm)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J123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1187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8" customFormat="1" ht="24.95" customHeight="1" x14ac:dyDescent="0.2">
      <c r="B98" s="100"/>
      <c r="D98" s="101" t="s">
        <v>201</v>
      </c>
      <c r="E98" s="102"/>
      <c r="F98" s="102"/>
      <c r="G98" s="102"/>
      <c r="H98" s="102"/>
      <c r="I98" s="102"/>
      <c r="J98" s="103">
        <f>J132</f>
        <v>0</v>
      </c>
      <c r="L98" s="100"/>
    </row>
    <row r="99" spans="2:12" s="8" customFormat="1" ht="24.95" customHeight="1" x14ac:dyDescent="0.2">
      <c r="B99" s="100"/>
      <c r="D99" s="101" t="s">
        <v>1188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 x14ac:dyDescent="0.2">
      <c r="B100" s="100"/>
      <c r="D100" s="101" t="s">
        <v>1189</v>
      </c>
      <c r="E100" s="102"/>
      <c r="F100" s="102"/>
      <c r="G100" s="102"/>
      <c r="H100" s="102"/>
      <c r="I100" s="102"/>
      <c r="J100" s="103">
        <f>J154</f>
        <v>0</v>
      </c>
      <c r="L100" s="100"/>
    </row>
    <row r="101" spans="2:12" s="8" customFormat="1" ht="24.95" customHeight="1" x14ac:dyDescent="0.2">
      <c r="B101" s="100"/>
      <c r="D101" s="101" t="s">
        <v>1120</v>
      </c>
      <c r="E101" s="102"/>
      <c r="F101" s="102"/>
      <c r="G101" s="102"/>
      <c r="H101" s="102"/>
      <c r="I101" s="102"/>
      <c r="J101" s="103">
        <f>J158</f>
        <v>0</v>
      </c>
      <c r="L101" s="100"/>
    </row>
    <row r="102" spans="2:12" s="8" customFormat="1" ht="24.95" customHeight="1" x14ac:dyDescent="0.2">
      <c r="B102" s="100"/>
      <c r="D102" s="101" t="s">
        <v>1292</v>
      </c>
      <c r="E102" s="102"/>
      <c r="F102" s="102"/>
      <c r="G102" s="102"/>
      <c r="H102" s="102"/>
      <c r="I102" s="102"/>
      <c r="J102" s="103">
        <f>J170</f>
        <v>0</v>
      </c>
      <c r="L102" s="100"/>
    </row>
    <row r="103" spans="2:12" s="8" customFormat="1" ht="24.95" customHeight="1" x14ac:dyDescent="0.2">
      <c r="B103" s="100"/>
      <c r="D103" s="101" t="s">
        <v>206</v>
      </c>
      <c r="E103" s="102"/>
      <c r="F103" s="102"/>
      <c r="G103" s="102"/>
      <c r="H103" s="102"/>
      <c r="I103" s="102"/>
      <c r="J103" s="103">
        <f>J186</f>
        <v>0</v>
      </c>
      <c r="L103" s="100"/>
    </row>
    <row r="104" spans="2:12" s="1" customFormat="1" ht="21.75" customHeight="1" x14ac:dyDescent="0.2">
      <c r="B104" s="28"/>
      <c r="L104" s="28"/>
    </row>
    <row r="105" spans="2:12" s="1" customFormat="1" ht="6.95" customHeight="1" x14ac:dyDescent="0.2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6.95" customHeight="1" x14ac:dyDescent="0.2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 x14ac:dyDescent="0.2">
      <c r="B110" s="28"/>
      <c r="C110" s="17" t="s">
        <v>207</v>
      </c>
      <c r="L110" s="28"/>
    </row>
    <row r="111" spans="2:12" s="1" customFormat="1" ht="6.9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16</v>
      </c>
      <c r="L112" s="28"/>
    </row>
    <row r="113" spans="2:65" s="1" customFormat="1" ht="26.25" customHeight="1" x14ac:dyDescent="0.2">
      <c r="B113" s="28"/>
      <c r="E113" s="206" t="str">
        <f>E7</f>
        <v>NÁŠLAPNÉ VRSTVY, AKUST. PODHLEDY, VÝMALBA A VÝMĚNA ZASKLENÍ MŠ A ZŠ.17.LISTOPADU</v>
      </c>
      <c r="F113" s="207"/>
      <c r="G113" s="207"/>
      <c r="H113" s="207"/>
      <c r="L113" s="28"/>
    </row>
    <row r="114" spans="2:65" s="1" customFormat="1" ht="12" customHeight="1" x14ac:dyDescent="0.2">
      <c r="B114" s="28"/>
      <c r="C114" s="23" t="s">
        <v>194</v>
      </c>
      <c r="L114" s="28"/>
    </row>
    <row r="115" spans="2:65" s="1" customFormat="1" ht="16.5" customHeight="1" x14ac:dyDescent="0.2">
      <c r="B115" s="28"/>
      <c r="E115" s="170" t="str">
        <f>E9</f>
        <v>DV 03 - Chodba 2.NP dveře B (dveře 1530/2140mm)</v>
      </c>
      <c r="F115" s="205"/>
      <c r="G115" s="205"/>
      <c r="H115" s="205"/>
      <c r="L115" s="28"/>
    </row>
    <row r="116" spans="2:65" s="1" customFormat="1" ht="6.95" customHeight="1" x14ac:dyDescent="0.2">
      <c r="B116" s="28"/>
      <c r="L116" s="28"/>
    </row>
    <row r="117" spans="2:65" s="1" customFormat="1" ht="12" customHeight="1" x14ac:dyDescent="0.2">
      <c r="B117" s="28"/>
      <c r="C117" s="23" t="s">
        <v>20</v>
      </c>
      <c r="F117" s="21" t="str">
        <f>F12</f>
        <v xml:space="preserve"> </v>
      </c>
      <c r="I117" s="23" t="s">
        <v>22</v>
      </c>
      <c r="J117" s="48" t="str">
        <f>IF(J12="","",J12)</f>
        <v>4. 4. 2025</v>
      </c>
      <c r="L117" s="28"/>
    </row>
    <row r="118" spans="2:65" s="1" customFormat="1" ht="6.95" customHeight="1" x14ac:dyDescent="0.2">
      <c r="B118" s="28"/>
      <c r="L118" s="28"/>
    </row>
    <row r="119" spans="2:65" s="1" customFormat="1" ht="15.2" customHeight="1" x14ac:dyDescent="0.2">
      <c r="B119" s="28"/>
      <c r="C119" s="23" t="s">
        <v>24</v>
      </c>
      <c r="F119" s="21" t="str">
        <f>E15</f>
        <v>Město Kopřivnice</v>
      </c>
      <c r="I119" s="23" t="s">
        <v>30</v>
      </c>
      <c r="J119" s="26" t="str">
        <f>E21</f>
        <v>Ing. Jan Stuchlík</v>
      </c>
      <c r="L119" s="28"/>
    </row>
    <row r="120" spans="2:65" s="1" customFormat="1" ht="15.2" customHeight="1" x14ac:dyDescent="0.2">
      <c r="B120" s="28"/>
      <c r="C120" s="23" t="s">
        <v>28</v>
      </c>
      <c r="F120" s="21" t="str">
        <f>IF(E18="","",E18)</f>
        <v>Vyplň údaj</v>
      </c>
      <c r="I120" s="23" t="s">
        <v>33</v>
      </c>
      <c r="J120" s="26" t="str">
        <f>E24</f>
        <v>Ladislav Pekárek</v>
      </c>
      <c r="L120" s="28"/>
    </row>
    <row r="121" spans="2:65" s="1" customFormat="1" ht="10.35" customHeight="1" x14ac:dyDescent="0.2">
      <c r="B121" s="28"/>
      <c r="L121" s="28"/>
    </row>
    <row r="122" spans="2:65" s="9" customFormat="1" ht="29.25" customHeight="1" x14ac:dyDescent="0.2">
      <c r="B122" s="104"/>
      <c r="C122" s="105" t="s">
        <v>208</v>
      </c>
      <c r="D122" s="106" t="s">
        <v>62</v>
      </c>
      <c r="E122" s="106" t="s">
        <v>58</v>
      </c>
      <c r="F122" s="106" t="s">
        <v>59</v>
      </c>
      <c r="G122" s="106" t="s">
        <v>209</v>
      </c>
      <c r="H122" s="106" t="s">
        <v>210</v>
      </c>
      <c r="I122" s="106" t="s">
        <v>211</v>
      </c>
      <c r="J122" s="107" t="s">
        <v>198</v>
      </c>
      <c r="K122" s="108" t="s">
        <v>212</v>
      </c>
      <c r="L122" s="104"/>
      <c r="M122" s="55" t="s">
        <v>1</v>
      </c>
      <c r="N122" s="56" t="s">
        <v>41</v>
      </c>
      <c r="O122" s="56" t="s">
        <v>213</v>
      </c>
      <c r="P122" s="56" t="s">
        <v>214</v>
      </c>
      <c r="Q122" s="56" t="s">
        <v>215</v>
      </c>
      <c r="R122" s="56" t="s">
        <v>216</v>
      </c>
      <c r="S122" s="56" t="s">
        <v>217</v>
      </c>
      <c r="T122" s="57" t="s">
        <v>218</v>
      </c>
    </row>
    <row r="123" spans="2:65" s="1" customFormat="1" ht="22.9" customHeight="1" x14ac:dyDescent="0.25">
      <c r="B123" s="28"/>
      <c r="C123" s="60" t="s">
        <v>219</v>
      </c>
      <c r="J123" s="109">
        <f>BK123</f>
        <v>0</v>
      </c>
      <c r="L123" s="28"/>
      <c r="M123" s="58"/>
      <c r="N123" s="49"/>
      <c r="O123" s="49"/>
      <c r="P123" s="110">
        <f>P124+P132+P140+P154+P158+P170+P186</f>
        <v>0</v>
      </c>
      <c r="Q123" s="49"/>
      <c r="R123" s="110">
        <f>R124+R132+R140+R154+R158+R170+R186</f>
        <v>0.30937500000000001</v>
      </c>
      <c r="S123" s="49"/>
      <c r="T123" s="111">
        <f>T124+T132+T140+T154+T158+T170+T186</f>
        <v>0.27843200000000001</v>
      </c>
      <c r="AT123" s="13" t="s">
        <v>76</v>
      </c>
      <c r="AU123" s="13" t="s">
        <v>200</v>
      </c>
      <c r="BK123" s="112">
        <f>BK124+BK132+BK140+BK154+BK158+BK170+BK186</f>
        <v>0</v>
      </c>
    </row>
    <row r="124" spans="2:65" s="10" customFormat="1" ht="25.9" customHeight="1" x14ac:dyDescent="0.2">
      <c r="B124" s="113"/>
      <c r="D124" s="114" t="s">
        <v>76</v>
      </c>
      <c r="E124" s="115" t="s">
        <v>262</v>
      </c>
      <c r="F124" s="115" t="s">
        <v>1190</v>
      </c>
      <c r="I124" s="116"/>
      <c r="J124" s="117">
        <f>BK124</f>
        <v>0</v>
      </c>
      <c r="L124" s="113"/>
      <c r="M124" s="118"/>
      <c r="P124" s="119">
        <f>SUM(P125:P131)</f>
        <v>0</v>
      </c>
      <c r="R124" s="119">
        <f>SUM(R125:R131)</f>
        <v>0.23782500000000001</v>
      </c>
      <c r="T124" s="120">
        <f>SUM(T125:T131)</f>
        <v>0</v>
      </c>
      <c r="AR124" s="114" t="s">
        <v>85</v>
      </c>
      <c r="AT124" s="121" t="s">
        <v>76</v>
      </c>
      <c r="AU124" s="121" t="s">
        <v>77</v>
      </c>
      <c r="AY124" s="114" t="s">
        <v>222</v>
      </c>
      <c r="BK124" s="122">
        <f>SUM(BK125:BK131)</f>
        <v>0</v>
      </c>
    </row>
    <row r="125" spans="2:65" s="1" customFormat="1" ht="16.5" customHeight="1" x14ac:dyDescent="0.2">
      <c r="B125" s="123"/>
      <c r="C125" s="124" t="s">
        <v>85</v>
      </c>
      <c r="D125" s="124" t="s">
        <v>223</v>
      </c>
      <c r="E125" s="125" t="s">
        <v>1191</v>
      </c>
      <c r="F125" s="126" t="s">
        <v>1192</v>
      </c>
      <c r="G125" s="127" t="s">
        <v>226</v>
      </c>
      <c r="H125" s="128">
        <v>7</v>
      </c>
      <c r="I125" s="129"/>
      <c r="J125" s="130">
        <f>ROUND(I125*H125,2)</f>
        <v>0</v>
      </c>
      <c r="K125" s="131"/>
      <c r="L125" s="28"/>
      <c r="M125" s="132" t="s">
        <v>1</v>
      </c>
      <c r="N125" s="133" t="s">
        <v>42</v>
      </c>
      <c r="P125" s="134">
        <f>O125*H125</f>
        <v>0</v>
      </c>
      <c r="Q125" s="134">
        <v>3.2730000000000002E-2</v>
      </c>
      <c r="R125" s="134">
        <f>Q125*H125</f>
        <v>0.22911000000000001</v>
      </c>
      <c r="S125" s="134">
        <v>0</v>
      </c>
      <c r="T125" s="135">
        <f>S125*H125</f>
        <v>0</v>
      </c>
      <c r="AR125" s="136" t="s">
        <v>227</v>
      </c>
      <c r="AT125" s="136" t="s">
        <v>223</v>
      </c>
      <c r="AU125" s="136" t="s">
        <v>85</v>
      </c>
      <c r="AY125" s="13" t="s">
        <v>222</v>
      </c>
      <c r="BE125" s="137">
        <f>IF(N125="základní",J125,0)</f>
        <v>0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13" t="s">
        <v>85</v>
      </c>
      <c r="BK125" s="137">
        <f>ROUND(I125*H125,2)</f>
        <v>0</v>
      </c>
      <c r="BL125" s="13" t="s">
        <v>227</v>
      </c>
      <c r="BM125" s="136" t="s">
        <v>1293</v>
      </c>
    </row>
    <row r="126" spans="2:65" s="1" customFormat="1" x14ac:dyDescent="0.2">
      <c r="B126" s="28"/>
      <c r="D126" s="138" t="s">
        <v>229</v>
      </c>
      <c r="F126" s="139" t="s">
        <v>1194</v>
      </c>
      <c r="I126" s="140"/>
      <c r="L126" s="28"/>
      <c r="M126" s="141"/>
      <c r="T126" s="52"/>
      <c r="AT126" s="13" t="s">
        <v>229</v>
      </c>
      <c r="AU126" s="13" t="s">
        <v>85</v>
      </c>
    </row>
    <row r="127" spans="2:65" s="1" customFormat="1" x14ac:dyDescent="0.2">
      <c r="B127" s="28"/>
      <c r="D127" s="142" t="s">
        <v>231</v>
      </c>
      <c r="F127" s="143" t="s">
        <v>1195</v>
      </c>
      <c r="I127" s="140"/>
      <c r="L127" s="28"/>
      <c r="M127" s="141"/>
      <c r="T127" s="52"/>
      <c r="AT127" s="13" t="s">
        <v>231</v>
      </c>
      <c r="AU127" s="13" t="s">
        <v>85</v>
      </c>
    </row>
    <row r="128" spans="2:65" s="1" customFormat="1" ht="24.2" customHeight="1" x14ac:dyDescent="0.2">
      <c r="B128" s="123"/>
      <c r="C128" s="124" t="s">
        <v>87</v>
      </c>
      <c r="D128" s="124" t="s">
        <v>223</v>
      </c>
      <c r="E128" s="125" t="s">
        <v>1196</v>
      </c>
      <c r="F128" s="126" t="s">
        <v>1197</v>
      </c>
      <c r="G128" s="127" t="s">
        <v>355</v>
      </c>
      <c r="H128" s="128">
        <v>5.81</v>
      </c>
      <c r="I128" s="129"/>
      <c r="J128" s="130">
        <f>ROUND(I128*H128,2)</f>
        <v>0</v>
      </c>
      <c r="K128" s="131"/>
      <c r="L128" s="28"/>
      <c r="M128" s="132" t="s">
        <v>1</v>
      </c>
      <c r="N128" s="133" t="s">
        <v>42</v>
      </c>
      <c r="P128" s="134">
        <f>O128*H128</f>
        <v>0</v>
      </c>
      <c r="Q128" s="134">
        <v>1.5E-3</v>
      </c>
      <c r="R128" s="134">
        <f>Q128*H128</f>
        <v>8.7149999999999988E-3</v>
      </c>
      <c r="S128" s="134">
        <v>0</v>
      </c>
      <c r="T128" s="135">
        <f>S128*H128</f>
        <v>0</v>
      </c>
      <c r="AR128" s="136" t="s">
        <v>227</v>
      </c>
      <c r="AT128" s="136" t="s">
        <v>223</v>
      </c>
      <c r="AU128" s="136" t="s">
        <v>85</v>
      </c>
      <c r="AY128" s="13" t="s">
        <v>222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85</v>
      </c>
      <c r="BK128" s="137">
        <f>ROUND(I128*H128,2)</f>
        <v>0</v>
      </c>
      <c r="BL128" s="13" t="s">
        <v>227</v>
      </c>
      <c r="BM128" s="136" t="s">
        <v>1294</v>
      </c>
    </row>
    <row r="129" spans="2:65" s="1" customFormat="1" ht="19.5" x14ac:dyDescent="0.2">
      <c r="B129" s="28"/>
      <c r="D129" s="138" t="s">
        <v>229</v>
      </c>
      <c r="F129" s="139" t="s">
        <v>1199</v>
      </c>
      <c r="I129" s="140"/>
      <c r="L129" s="28"/>
      <c r="M129" s="141"/>
      <c r="T129" s="52"/>
      <c r="AT129" s="13" t="s">
        <v>229</v>
      </c>
      <c r="AU129" s="13" t="s">
        <v>85</v>
      </c>
    </row>
    <row r="130" spans="2:65" s="1" customFormat="1" x14ac:dyDescent="0.2">
      <c r="B130" s="28"/>
      <c r="D130" s="142" t="s">
        <v>231</v>
      </c>
      <c r="F130" s="143" t="s">
        <v>1200</v>
      </c>
      <c r="I130" s="140"/>
      <c r="L130" s="28"/>
      <c r="M130" s="141"/>
      <c r="T130" s="52"/>
      <c r="AT130" s="13" t="s">
        <v>231</v>
      </c>
      <c r="AU130" s="13" t="s">
        <v>85</v>
      </c>
    </row>
    <row r="131" spans="2:65" s="11" customFormat="1" x14ac:dyDescent="0.2">
      <c r="B131" s="144"/>
      <c r="D131" s="138" t="s">
        <v>252</v>
      </c>
      <c r="E131" s="150" t="s">
        <v>1</v>
      </c>
      <c r="F131" s="145" t="s">
        <v>1201</v>
      </c>
      <c r="H131" s="146">
        <v>5.81</v>
      </c>
      <c r="I131" s="147"/>
      <c r="L131" s="144"/>
      <c r="M131" s="148"/>
      <c r="T131" s="149"/>
      <c r="AT131" s="150" t="s">
        <v>252</v>
      </c>
      <c r="AU131" s="150" t="s">
        <v>85</v>
      </c>
      <c r="AV131" s="11" t="s">
        <v>87</v>
      </c>
      <c r="AW131" s="11" t="s">
        <v>32</v>
      </c>
      <c r="AX131" s="11" t="s">
        <v>85</v>
      </c>
      <c r="AY131" s="150" t="s">
        <v>222</v>
      </c>
    </row>
    <row r="132" spans="2:65" s="10" customFormat="1" ht="25.9" customHeight="1" x14ac:dyDescent="0.2">
      <c r="B132" s="113"/>
      <c r="D132" s="114" t="s">
        <v>76</v>
      </c>
      <c r="E132" s="115" t="s">
        <v>220</v>
      </c>
      <c r="F132" s="115" t="s">
        <v>221</v>
      </c>
      <c r="I132" s="116"/>
      <c r="J132" s="117">
        <f>BK132</f>
        <v>0</v>
      </c>
      <c r="L132" s="113"/>
      <c r="M132" s="118"/>
      <c r="P132" s="119">
        <f>SUM(P133:P139)</f>
        <v>0</v>
      </c>
      <c r="R132" s="119">
        <f>SUM(R133:R139)</f>
        <v>0</v>
      </c>
      <c r="T132" s="120">
        <f>SUM(T133:T139)</f>
        <v>0.27626200000000001</v>
      </c>
      <c r="AR132" s="114" t="s">
        <v>85</v>
      </c>
      <c r="AT132" s="121" t="s">
        <v>76</v>
      </c>
      <c r="AU132" s="121" t="s">
        <v>77</v>
      </c>
      <c r="AY132" s="114" t="s">
        <v>222</v>
      </c>
      <c r="BK132" s="122">
        <f>SUM(BK133:BK139)</f>
        <v>0</v>
      </c>
    </row>
    <row r="133" spans="2:65" s="1" customFormat="1" ht="24.2" customHeight="1" x14ac:dyDescent="0.2">
      <c r="B133" s="123"/>
      <c r="C133" s="124" t="s">
        <v>241</v>
      </c>
      <c r="D133" s="124" t="s">
        <v>223</v>
      </c>
      <c r="E133" s="125" t="s">
        <v>1154</v>
      </c>
      <c r="F133" s="126" t="s">
        <v>1155</v>
      </c>
      <c r="G133" s="127" t="s">
        <v>226</v>
      </c>
      <c r="H133" s="128">
        <v>2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3.5000000000000003E-2</v>
      </c>
      <c r="T133" s="135">
        <f>S133*H133</f>
        <v>7.0000000000000007E-2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1295</v>
      </c>
    </row>
    <row r="134" spans="2:65" s="1" customFormat="1" ht="29.25" x14ac:dyDescent="0.2">
      <c r="B134" s="28"/>
      <c r="D134" s="138" t="s">
        <v>229</v>
      </c>
      <c r="F134" s="139" t="s">
        <v>1157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1296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" customFormat="1" ht="21.75" customHeight="1" x14ac:dyDescent="0.2">
      <c r="B136" s="123"/>
      <c r="C136" s="124" t="s">
        <v>227</v>
      </c>
      <c r="D136" s="124" t="s">
        <v>223</v>
      </c>
      <c r="E136" s="125" t="s">
        <v>1202</v>
      </c>
      <c r="F136" s="126" t="s">
        <v>1203</v>
      </c>
      <c r="G136" s="127" t="s">
        <v>226</v>
      </c>
      <c r="H136" s="128">
        <v>3.274</v>
      </c>
      <c r="I136" s="129"/>
      <c r="J136" s="130">
        <f>ROUND(I136*H136,2)</f>
        <v>0</v>
      </c>
      <c r="K136" s="131"/>
      <c r="L136" s="28"/>
      <c r="M136" s="132" t="s">
        <v>1</v>
      </c>
      <c r="N136" s="133" t="s">
        <v>42</v>
      </c>
      <c r="P136" s="134">
        <f>O136*H136</f>
        <v>0</v>
      </c>
      <c r="Q136" s="134">
        <v>0</v>
      </c>
      <c r="R136" s="134">
        <f>Q136*H136</f>
        <v>0</v>
      </c>
      <c r="S136" s="134">
        <v>6.3E-2</v>
      </c>
      <c r="T136" s="135">
        <f>S136*H136</f>
        <v>0.206262</v>
      </c>
      <c r="AR136" s="136" t="s">
        <v>227</v>
      </c>
      <c r="AT136" s="136" t="s">
        <v>223</v>
      </c>
      <c r="AU136" s="136" t="s">
        <v>85</v>
      </c>
      <c r="AY136" s="13" t="s">
        <v>222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85</v>
      </c>
      <c r="BK136" s="137">
        <f>ROUND(I136*H136,2)</f>
        <v>0</v>
      </c>
      <c r="BL136" s="13" t="s">
        <v>227</v>
      </c>
      <c r="BM136" s="136" t="s">
        <v>1297</v>
      </c>
    </row>
    <row r="137" spans="2:65" s="1" customFormat="1" ht="19.5" x14ac:dyDescent="0.2">
      <c r="B137" s="28"/>
      <c r="D137" s="138" t="s">
        <v>229</v>
      </c>
      <c r="F137" s="139" t="s">
        <v>1205</v>
      </c>
      <c r="I137" s="140"/>
      <c r="L137" s="28"/>
      <c r="M137" s="141"/>
      <c r="T137" s="52"/>
      <c r="AT137" s="13" t="s">
        <v>229</v>
      </c>
      <c r="AU137" s="13" t="s">
        <v>85</v>
      </c>
    </row>
    <row r="138" spans="2:65" s="1" customFormat="1" x14ac:dyDescent="0.2">
      <c r="B138" s="28"/>
      <c r="D138" s="142" t="s">
        <v>231</v>
      </c>
      <c r="F138" s="143" t="s">
        <v>1206</v>
      </c>
      <c r="I138" s="140"/>
      <c r="L138" s="28"/>
      <c r="M138" s="141"/>
      <c r="T138" s="52"/>
      <c r="AT138" s="13" t="s">
        <v>231</v>
      </c>
      <c r="AU138" s="13" t="s">
        <v>85</v>
      </c>
    </row>
    <row r="139" spans="2:65" s="11" customFormat="1" x14ac:dyDescent="0.2">
      <c r="B139" s="144"/>
      <c r="D139" s="138" t="s">
        <v>252</v>
      </c>
      <c r="E139" s="150" t="s">
        <v>1</v>
      </c>
      <c r="F139" s="145" t="s">
        <v>1207</v>
      </c>
      <c r="H139" s="146">
        <v>3.274</v>
      </c>
      <c r="I139" s="147"/>
      <c r="L139" s="144"/>
      <c r="M139" s="148"/>
      <c r="T139" s="149"/>
      <c r="AT139" s="150" t="s">
        <v>252</v>
      </c>
      <c r="AU139" s="150" t="s">
        <v>85</v>
      </c>
      <c r="AV139" s="11" t="s">
        <v>87</v>
      </c>
      <c r="AW139" s="11" t="s">
        <v>32</v>
      </c>
      <c r="AX139" s="11" t="s">
        <v>85</v>
      </c>
      <c r="AY139" s="150" t="s">
        <v>222</v>
      </c>
    </row>
    <row r="140" spans="2:65" s="10" customFormat="1" ht="25.9" customHeight="1" x14ac:dyDescent="0.2">
      <c r="B140" s="113"/>
      <c r="D140" s="114" t="s">
        <v>76</v>
      </c>
      <c r="E140" s="115" t="s">
        <v>233</v>
      </c>
      <c r="F140" s="115" t="s">
        <v>1208</v>
      </c>
      <c r="I140" s="116"/>
      <c r="J140" s="117">
        <f>BK140</f>
        <v>0</v>
      </c>
      <c r="L140" s="113"/>
      <c r="M140" s="118"/>
      <c r="P140" s="119">
        <f>SUM(P141:P153)</f>
        <v>0</v>
      </c>
      <c r="R140" s="119">
        <f>SUM(R141:R153)</f>
        <v>0</v>
      </c>
      <c r="T140" s="120">
        <f>SUM(T141:T153)</f>
        <v>0</v>
      </c>
      <c r="AR140" s="114" t="s">
        <v>85</v>
      </c>
      <c r="AT140" s="121" t="s">
        <v>76</v>
      </c>
      <c r="AU140" s="121" t="s">
        <v>77</v>
      </c>
      <c r="AY140" s="114" t="s">
        <v>222</v>
      </c>
      <c r="BK140" s="122">
        <f>SUM(BK141:BK153)</f>
        <v>0</v>
      </c>
    </row>
    <row r="141" spans="2:65" s="1" customFormat="1" ht="24.2" customHeight="1" x14ac:dyDescent="0.2">
      <c r="B141" s="123"/>
      <c r="C141" s="124" t="s">
        <v>254</v>
      </c>
      <c r="D141" s="124" t="s">
        <v>223</v>
      </c>
      <c r="E141" s="125" t="s">
        <v>1209</v>
      </c>
      <c r="F141" s="126" t="s">
        <v>1210</v>
      </c>
      <c r="G141" s="127" t="s">
        <v>237</v>
      </c>
      <c r="H141" s="128">
        <v>0.27800000000000002</v>
      </c>
      <c r="I141" s="129"/>
      <c r="J141" s="130">
        <f>ROUND(I141*H141,2)</f>
        <v>0</v>
      </c>
      <c r="K141" s="131"/>
      <c r="L141" s="28"/>
      <c r="M141" s="132" t="s">
        <v>1</v>
      </c>
      <c r="N141" s="133" t="s">
        <v>42</v>
      </c>
      <c r="P141" s="134">
        <f>O141*H141</f>
        <v>0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227</v>
      </c>
      <c r="AT141" s="136" t="s">
        <v>223</v>
      </c>
      <c r="AU141" s="136" t="s">
        <v>85</v>
      </c>
      <c r="AY141" s="13" t="s">
        <v>222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85</v>
      </c>
      <c r="BK141" s="137">
        <f>ROUND(I141*H141,2)</f>
        <v>0</v>
      </c>
      <c r="BL141" s="13" t="s">
        <v>227</v>
      </c>
      <c r="BM141" s="136" t="s">
        <v>1298</v>
      </c>
    </row>
    <row r="142" spans="2:65" s="1" customFormat="1" ht="19.5" x14ac:dyDescent="0.2">
      <c r="B142" s="28"/>
      <c r="D142" s="138" t="s">
        <v>229</v>
      </c>
      <c r="F142" s="139" t="s">
        <v>1212</v>
      </c>
      <c r="I142" s="140"/>
      <c r="L142" s="28"/>
      <c r="M142" s="141"/>
      <c r="T142" s="52"/>
      <c r="AT142" s="13" t="s">
        <v>229</v>
      </c>
      <c r="AU142" s="13" t="s">
        <v>85</v>
      </c>
    </row>
    <row r="143" spans="2:65" s="1" customFormat="1" x14ac:dyDescent="0.2">
      <c r="B143" s="28"/>
      <c r="D143" s="142" t="s">
        <v>231</v>
      </c>
      <c r="F143" s="143" t="s">
        <v>1213</v>
      </c>
      <c r="I143" s="140"/>
      <c r="L143" s="28"/>
      <c r="M143" s="141"/>
      <c r="T143" s="52"/>
      <c r="AT143" s="13" t="s">
        <v>231</v>
      </c>
      <c r="AU143" s="13" t="s">
        <v>85</v>
      </c>
    </row>
    <row r="144" spans="2:65" s="1" customFormat="1" ht="24.2" customHeight="1" x14ac:dyDescent="0.2">
      <c r="B144" s="123"/>
      <c r="C144" s="124" t="s">
        <v>262</v>
      </c>
      <c r="D144" s="124" t="s">
        <v>223</v>
      </c>
      <c r="E144" s="125" t="s">
        <v>242</v>
      </c>
      <c r="F144" s="126" t="s">
        <v>243</v>
      </c>
      <c r="G144" s="127" t="s">
        <v>237</v>
      </c>
      <c r="H144" s="128">
        <v>0.27800000000000002</v>
      </c>
      <c r="I144" s="129"/>
      <c r="J144" s="130">
        <f>ROUND(I144*H144,2)</f>
        <v>0</v>
      </c>
      <c r="K144" s="131"/>
      <c r="L144" s="28"/>
      <c r="M144" s="132" t="s">
        <v>1</v>
      </c>
      <c r="N144" s="133" t="s">
        <v>42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227</v>
      </c>
      <c r="AT144" s="136" t="s">
        <v>223</v>
      </c>
      <c r="AU144" s="136" t="s">
        <v>85</v>
      </c>
      <c r="AY144" s="13" t="s">
        <v>222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3" t="s">
        <v>85</v>
      </c>
      <c r="BK144" s="137">
        <f>ROUND(I144*H144,2)</f>
        <v>0</v>
      </c>
      <c r="BL144" s="13" t="s">
        <v>227</v>
      </c>
      <c r="BM144" s="136" t="s">
        <v>1299</v>
      </c>
    </row>
    <row r="145" spans="2:65" s="1" customFormat="1" ht="19.5" x14ac:dyDescent="0.2">
      <c r="B145" s="28"/>
      <c r="D145" s="138" t="s">
        <v>229</v>
      </c>
      <c r="F145" s="139" t="s">
        <v>245</v>
      </c>
      <c r="I145" s="140"/>
      <c r="L145" s="28"/>
      <c r="M145" s="141"/>
      <c r="T145" s="52"/>
      <c r="AT145" s="13" t="s">
        <v>229</v>
      </c>
      <c r="AU145" s="13" t="s">
        <v>85</v>
      </c>
    </row>
    <row r="146" spans="2:65" s="1" customFormat="1" x14ac:dyDescent="0.2">
      <c r="B146" s="28"/>
      <c r="D146" s="142" t="s">
        <v>231</v>
      </c>
      <c r="F146" s="143" t="s">
        <v>246</v>
      </c>
      <c r="I146" s="140"/>
      <c r="L146" s="28"/>
      <c r="M146" s="141"/>
      <c r="T146" s="52"/>
      <c r="AT146" s="13" t="s">
        <v>231</v>
      </c>
      <c r="AU146" s="13" t="s">
        <v>85</v>
      </c>
    </row>
    <row r="147" spans="2:65" s="1" customFormat="1" ht="24.2" customHeight="1" x14ac:dyDescent="0.2">
      <c r="B147" s="123"/>
      <c r="C147" s="124" t="s">
        <v>270</v>
      </c>
      <c r="D147" s="124" t="s">
        <v>223</v>
      </c>
      <c r="E147" s="125" t="s">
        <v>247</v>
      </c>
      <c r="F147" s="126" t="s">
        <v>248</v>
      </c>
      <c r="G147" s="127" t="s">
        <v>237</v>
      </c>
      <c r="H147" s="128">
        <v>3.8919999999999999</v>
      </c>
      <c r="I147" s="129"/>
      <c r="J147" s="130">
        <f>ROUND(I147*H147,2)</f>
        <v>0</v>
      </c>
      <c r="K147" s="131"/>
      <c r="L147" s="28"/>
      <c r="M147" s="132" t="s">
        <v>1</v>
      </c>
      <c r="N147" s="133" t="s">
        <v>42</v>
      </c>
      <c r="P147" s="134">
        <f>O147*H147</f>
        <v>0</v>
      </c>
      <c r="Q147" s="134">
        <v>0</v>
      </c>
      <c r="R147" s="134">
        <f>Q147*H147</f>
        <v>0</v>
      </c>
      <c r="S147" s="134">
        <v>0</v>
      </c>
      <c r="T147" s="135">
        <f>S147*H147</f>
        <v>0</v>
      </c>
      <c r="AR147" s="136" t="s">
        <v>227</v>
      </c>
      <c r="AT147" s="136" t="s">
        <v>223</v>
      </c>
      <c r="AU147" s="136" t="s">
        <v>85</v>
      </c>
      <c r="AY147" s="13" t="s">
        <v>222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3" t="s">
        <v>85</v>
      </c>
      <c r="BK147" s="137">
        <f>ROUND(I147*H147,2)</f>
        <v>0</v>
      </c>
      <c r="BL147" s="13" t="s">
        <v>227</v>
      </c>
      <c r="BM147" s="136" t="s">
        <v>1300</v>
      </c>
    </row>
    <row r="148" spans="2:65" s="1" customFormat="1" ht="29.25" x14ac:dyDescent="0.2">
      <c r="B148" s="28"/>
      <c r="D148" s="138" t="s">
        <v>229</v>
      </c>
      <c r="F148" s="139" t="s">
        <v>250</v>
      </c>
      <c r="I148" s="140"/>
      <c r="L148" s="28"/>
      <c r="M148" s="141"/>
      <c r="T148" s="52"/>
      <c r="AT148" s="13" t="s">
        <v>229</v>
      </c>
      <c r="AU148" s="13" t="s">
        <v>85</v>
      </c>
    </row>
    <row r="149" spans="2:65" s="1" customFormat="1" x14ac:dyDescent="0.2">
      <c r="B149" s="28"/>
      <c r="D149" s="142" t="s">
        <v>231</v>
      </c>
      <c r="F149" s="143" t="s">
        <v>251</v>
      </c>
      <c r="I149" s="140"/>
      <c r="L149" s="28"/>
      <c r="M149" s="141"/>
      <c r="T149" s="52"/>
      <c r="AT149" s="13" t="s">
        <v>231</v>
      </c>
      <c r="AU149" s="13" t="s">
        <v>85</v>
      </c>
    </row>
    <row r="150" spans="2:65" s="11" customFormat="1" x14ac:dyDescent="0.2">
      <c r="B150" s="144"/>
      <c r="D150" s="138" t="s">
        <v>252</v>
      </c>
      <c r="F150" s="145" t="s">
        <v>1301</v>
      </c>
      <c r="H150" s="146">
        <v>3.8919999999999999</v>
      </c>
      <c r="I150" s="147"/>
      <c r="L150" s="144"/>
      <c r="M150" s="148"/>
      <c r="T150" s="149"/>
      <c r="AT150" s="150" t="s">
        <v>252</v>
      </c>
      <c r="AU150" s="150" t="s">
        <v>85</v>
      </c>
      <c r="AV150" s="11" t="s">
        <v>87</v>
      </c>
      <c r="AW150" s="11" t="s">
        <v>3</v>
      </c>
      <c r="AX150" s="11" t="s">
        <v>85</v>
      </c>
      <c r="AY150" s="150" t="s">
        <v>222</v>
      </c>
    </row>
    <row r="151" spans="2:65" s="1" customFormat="1" ht="33" customHeight="1" x14ac:dyDescent="0.2">
      <c r="B151" s="123"/>
      <c r="C151" s="124" t="s">
        <v>276</v>
      </c>
      <c r="D151" s="124" t="s">
        <v>223</v>
      </c>
      <c r="E151" s="125" t="s">
        <v>1217</v>
      </c>
      <c r="F151" s="126" t="s">
        <v>1218</v>
      </c>
      <c r="G151" s="127" t="s">
        <v>237</v>
      </c>
      <c r="H151" s="128">
        <v>0.20599999999999999</v>
      </c>
      <c r="I151" s="129"/>
      <c r="J151" s="130">
        <f>ROUND(I151*H151,2)</f>
        <v>0</v>
      </c>
      <c r="K151" s="131"/>
      <c r="L151" s="28"/>
      <c r="M151" s="132" t="s">
        <v>1</v>
      </c>
      <c r="N151" s="133" t="s">
        <v>42</v>
      </c>
      <c r="P151" s="134">
        <f>O151*H151</f>
        <v>0</v>
      </c>
      <c r="Q151" s="134">
        <v>0</v>
      </c>
      <c r="R151" s="134">
        <f>Q151*H151</f>
        <v>0</v>
      </c>
      <c r="S151" s="134">
        <v>0</v>
      </c>
      <c r="T151" s="135">
        <f>S151*H151</f>
        <v>0</v>
      </c>
      <c r="AR151" s="136" t="s">
        <v>227</v>
      </c>
      <c r="AT151" s="136" t="s">
        <v>223</v>
      </c>
      <c r="AU151" s="136" t="s">
        <v>85</v>
      </c>
      <c r="AY151" s="13" t="s">
        <v>222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3" t="s">
        <v>85</v>
      </c>
      <c r="BK151" s="137">
        <f>ROUND(I151*H151,2)</f>
        <v>0</v>
      </c>
      <c r="BL151" s="13" t="s">
        <v>227</v>
      </c>
      <c r="BM151" s="136" t="s">
        <v>1302</v>
      </c>
    </row>
    <row r="152" spans="2:65" s="1" customFormat="1" ht="29.25" x14ac:dyDescent="0.2">
      <c r="B152" s="28"/>
      <c r="D152" s="138" t="s">
        <v>229</v>
      </c>
      <c r="F152" s="139" t="s">
        <v>1220</v>
      </c>
      <c r="I152" s="140"/>
      <c r="L152" s="28"/>
      <c r="M152" s="141"/>
      <c r="T152" s="52"/>
      <c r="AT152" s="13" t="s">
        <v>229</v>
      </c>
      <c r="AU152" s="13" t="s">
        <v>85</v>
      </c>
    </row>
    <row r="153" spans="2:65" s="1" customFormat="1" x14ac:dyDescent="0.2">
      <c r="B153" s="28"/>
      <c r="D153" s="142" t="s">
        <v>231</v>
      </c>
      <c r="F153" s="143" t="s">
        <v>1221</v>
      </c>
      <c r="I153" s="140"/>
      <c r="L153" s="28"/>
      <c r="M153" s="141"/>
      <c r="T153" s="52"/>
      <c r="AT153" s="13" t="s">
        <v>231</v>
      </c>
      <c r="AU153" s="13" t="s">
        <v>85</v>
      </c>
    </row>
    <row r="154" spans="2:65" s="10" customFormat="1" ht="25.9" customHeight="1" x14ac:dyDescent="0.2">
      <c r="B154" s="113"/>
      <c r="D154" s="114" t="s">
        <v>76</v>
      </c>
      <c r="E154" s="115" t="s">
        <v>1222</v>
      </c>
      <c r="F154" s="115" t="s">
        <v>1223</v>
      </c>
      <c r="I154" s="116"/>
      <c r="J154" s="117">
        <f>BK154</f>
        <v>0</v>
      </c>
      <c r="L154" s="113"/>
      <c r="M154" s="118"/>
      <c r="P154" s="119">
        <f>SUM(P155:P157)</f>
        <v>0</v>
      </c>
      <c r="R154" s="119">
        <f>SUM(R155:R157)</f>
        <v>0</v>
      </c>
      <c r="T154" s="120">
        <f>SUM(T155:T157)</f>
        <v>0</v>
      </c>
      <c r="AR154" s="114" t="s">
        <v>85</v>
      </c>
      <c r="AT154" s="121" t="s">
        <v>76</v>
      </c>
      <c r="AU154" s="121" t="s">
        <v>77</v>
      </c>
      <c r="AY154" s="114" t="s">
        <v>222</v>
      </c>
      <c r="BK154" s="122">
        <f>SUM(BK155:BK157)</f>
        <v>0</v>
      </c>
    </row>
    <row r="155" spans="2:65" s="1" customFormat="1" ht="24.2" customHeight="1" x14ac:dyDescent="0.2">
      <c r="B155" s="123"/>
      <c r="C155" s="124" t="s">
        <v>220</v>
      </c>
      <c r="D155" s="124" t="s">
        <v>223</v>
      </c>
      <c r="E155" s="125" t="s">
        <v>1224</v>
      </c>
      <c r="F155" s="126" t="s">
        <v>1225</v>
      </c>
      <c r="G155" s="127" t="s">
        <v>237</v>
      </c>
      <c r="H155" s="128">
        <v>0.23799999999999999</v>
      </c>
      <c r="I155" s="129"/>
      <c r="J155" s="130">
        <f>ROUND(I155*H155,2)</f>
        <v>0</v>
      </c>
      <c r="K155" s="131"/>
      <c r="L155" s="28"/>
      <c r="M155" s="132" t="s">
        <v>1</v>
      </c>
      <c r="N155" s="133" t="s">
        <v>42</v>
      </c>
      <c r="P155" s="134">
        <f>O155*H155</f>
        <v>0</v>
      </c>
      <c r="Q155" s="134">
        <v>0</v>
      </c>
      <c r="R155" s="134">
        <f>Q155*H155</f>
        <v>0</v>
      </c>
      <c r="S155" s="134">
        <v>0</v>
      </c>
      <c r="T155" s="135">
        <f>S155*H155</f>
        <v>0</v>
      </c>
      <c r="AR155" s="136" t="s">
        <v>227</v>
      </c>
      <c r="AT155" s="136" t="s">
        <v>223</v>
      </c>
      <c r="AU155" s="136" t="s">
        <v>85</v>
      </c>
      <c r="AY155" s="13" t="s">
        <v>222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85</v>
      </c>
      <c r="BK155" s="137">
        <f>ROUND(I155*H155,2)</f>
        <v>0</v>
      </c>
      <c r="BL155" s="13" t="s">
        <v>227</v>
      </c>
      <c r="BM155" s="136" t="s">
        <v>1149</v>
      </c>
    </row>
    <row r="156" spans="2:65" s="1" customFormat="1" ht="39" x14ac:dyDescent="0.2">
      <c r="B156" s="28"/>
      <c r="D156" s="138" t="s">
        <v>229</v>
      </c>
      <c r="F156" s="139" t="s">
        <v>1227</v>
      </c>
      <c r="I156" s="140"/>
      <c r="L156" s="28"/>
      <c r="M156" s="141"/>
      <c r="T156" s="52"/>
      <c r="AT156" s="13" t="s">
        <v>229</v>
      </c>
      <c r="AU156" s="13" t="s">
        <v>85</v>
      </c>
    </row>
    <row r="157" spans="2:65" s="1" customFormat="1" x14ac:dyDescent="0.2">
      <c r="B157" s="28"/>
      <c r="D157" s="142" t="s">
        <v>231</v>
      </c>
      <c r="F157" s="143" t="s">
        <v>1228</v>
      </c>
      <c r="I157" s="140"/>
      <c r="L157" s="28"/>
      <c r="M157" s="141"/>
      <c r="T157" s="52"/>
      <c r="AT157" s="13" t="s">
        <v>231</v>
      </c>
      <c r="AU157" s="13" t="s">
        <v>85</v>
      </c>
    </row>
    <row r="158" spans="2:65" s="10" customFormat="1" ht="25.9" customHeight="1" x14ac:dyDescent="0.2">
      <c r="B158" s="113"/>
      <c r="D158" s="114" t="s">
        <v>76</v>
      </c>
      <c r="E158" s="115" t="s">
        <v>1134</v>
      </c>
      <c r="F158" s="115" t="s">
        <v>1135</v>
      </c>
      <c r="I158" s="116"/>
      <c r="J158" s="117">
        <f>BK158</f>
        <v>0</v>
      </c>
      <c r="L158" s="113"/>
      <c r="M158" s="118"/>
      <c r="P158" s="119">
        <f>SUM(P159:P169)</f>
        <v>0</v>
      </c>
      <c r="R158" s="119">
        <f>SUM(R159:R169)</f>
        <v>3.3E-4</v>
      </c>
      <c r="T158" s="120">
        <f>SUM(T159:T169)</f>
        <v>0</v>
      </c>
      <c r="AR158" s="114" t="s">
        <v>87</v>
      </c>
      <c r="AT158" s="121" t="s">
        <v>76</v>
      </c>
      <c r="AU158" s="121" t="s">
        <v>77</v>
      </c>
      <c r="AY158" s="114" t="s">
        <v>222</v>
      </c>
      <c r="BK158" s="122">
        <f>SUM(BK159:BK169)</f>
        <v>0</v>
      </c>
    </row>
    <row r="159" spans="2:65" s="1" customFormat="1" ht="21.75" customHeight="1" x14ac:dyDescent="0.2">
      <c r="B159" s="123"/>
      <c r="C159" s="124" t="s">
        <v>287</v>
      </c>
      <c r="D159" s="124" t="s">
        <v>223</v>
      </c>
      <c r="E159" s="125" t="s">
        <v>1229</v>
      </c>
      <c r="F159" s="126" t="s">
        <v>1230</v>
      </c>
      <c r="G159" s="127" t="s">
        <v>265</v>
      </c>
      <c r="H159" s="128">
        <v>1</v>
      </c>
      <c r="I159" s="129"/>
      <c r="J159" s="130">
        <f>ROUND(I159*H159,2)</f>
        <v>0</v>
      </c>
      <c r="K159" s="131"/>
      <c r="L159" s="28"/>
      <c r="M159" s="132" t="s">
        <v>1</v>
      </c>
      <c r="N159" s="133" t="s">
        <v>42</v>
      </c>
      <c r="P159" s="134">
        <f>O159*H159</f>
        <v>0</v>
      </c>
      <c r="Q159" s="134">
        <v>3.3E-4</v>
      </c>
      <c r="R159" s="134">
        <f>Q159*H159</f>
        <v>3.3E-4</v>
      </c>
      <c r="S159" s="134">
        <v>0</v>
      </c>
      <c r="T159" s="135">
        <f>S159*H159</f>
        <v>0</v>
      </c>
      <c r="AR159" s="136" t="s">
        <v>266</v>
      </c>
      <c r="AT159" s="136" t="s">
        <v>223</v>
      </c>
      <c r="AU159" s="136" t="s">
        <v>85</v>
      </c>
      <c r="AY159" s="13" t="s">
        <v>222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3" t="s">
        <v>85</v>
      </c>
      <c r="BK159" s="137">
        <f>ROUND(I159*H159,2)</f>
        <v>0</v>
      </c>
      <c r="BL159" s="13" t="s">
        <v>266</v>
      </c>
      <c r="BM159" s="136" t="s">
        <v>1303</v>
      </c>
    </row>
    <row r="160" spans="2:65" s="1" customFormat="1" ht="19.5" x14ac:dyDescent="0.2">
      <c r="B160" s="28"/>
      <c r="D160" s="138" t="s">
        <v>229</v>
      </c>
      <c r="F160" s="139" t="s">
        <v>1232</v>
      </c>
      <c r="I160" s="140"/>
      <c r="L160" s="28"/>
      <c r="M160" s="141"/>
      <c r="T160" s="52"/>
      <c r="AT160" s="13" t="s">
        <v>229</v>
      </c>
      <c r="AU160" s="13" t="s">
        <v>85</v>
      </c>
    </row>
    <row r="161" spans="2:65" s="1" customFormat="1" x14ac:dyDescent="0.2">
      <c r="B161" s="28"/>
      <c r="D161" s="142" t="s">
        <v>231</v>
      </c>
      <c r="F161" s="143" t="s">
        <v>1233</v>
      </c>
      <c r="I161" s="140"/>
      <c r="L161" s="28"/>
      <c r="M161" s="141"/>
      <c r="T161" s="52"/>
      <c r="AT161" s="13" t="s">
        <v>231</v>
      </c>
      <c r="AU161" s="13" t="s">
        <v>85</v>
      </c>
    </row>
    <row r="162" spans="2:65" s="1" customFormat="1" ht="62.65" customHeight="1" x14ac:dyDescent="0.2">
      <c r="B162" s="123"/>
      <c r="C162" s="151" t="s">
        <v>291</v>
      </c>
      <c r="D162" s="151" t="s">
        <v>277</v>
      </c>
      <c r="E162" s="152" t="s">
        <v>1234</v>
      </c>
      <c r="F162" s="153" t="s">
        <v>1235</v>
      </c>
      <c r="G162" s="154" t="s">
        <v>226</v>
      </c>
      <c r="H162" s="155">
        <v>3.27</v>
      </c>
      <c r="I162" s="156"/>
      <c r="J162" s="157">
        <f>ROUND(I162*H162,2)</f>
        <v>0</v>
      </c>
      <c r="K162" s="158"/>
      <c r="L162" s="159"/>
      <c r="M162" s="160" t="s">
        <v>1</v>
      </c>
      <c r="N162" s="161" t="s">
        <v>42</v>
      </c>
      <c r="P162" s="134">
        <f>O162*H162</f>
        <v>0</v>
      </c>
      <c r="Q162" s="134">
        <v>0</v>
      </c>
      <c r="R162" s="134">
        <f>Q162*H162</f>
        <v>0</v>
      </c>
      <c r="S162" s="134">
        <v>0</v>
      </c>
      <c r="T162" s="135">
        <f>S162*H162</f>
        <v>0</v>
      </c>
      <c r="AR162" s="136" t="s">
        <v>280</v>
      </c>
      <c r="AT162" s="136" t="s">
        <v>277</v>
      </c>
      <c r="AU162" s="136" t="s">
        <v>85</v>
      </c>
      <c r="AY162" s="13" t="s">
        <v>222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3" t="s">
        <v>85</v>
      </c>
      <c r="BK162" s="137">
        <f>ROUND(I162*H162,2)</f>
        <v>0</v>
      </c>
      <c r="BL162" s="13" t="s">
        <v>266</v>
      </c>
      <c r="BM162" s="136" t="s">
        <v>1304</v>
      </c>
    </row>
    <row r="163" spans="2:65" s="1" customFormat="1" ht="39" x14ac:dyDescent="0.2">
      <c r="B163" s="28"/>
      <c r="D163" s="138" t="s">
        <v>229</v>
      </c>
      <c r="F163" s="139" t="s">
        <v>1235</v>
      </c>
      <c r="I163" s="140"/>
      <c r="L163" s="28"/>
      <c r="M163" s="141"/>
      <c r="T163" s="52"/>
      <c r="AT163" s="13" t="s">
        <v>229</v>
      </c>
      <c r="AU163" s="13" t="s">
        <v>85</v>
      </c>
    </row>
    <row r="164" spans="2:65" s="1" customFormat="1" ht="21.75" customHeight="1" x14ac:dyDescent="0.2">
      <c r="B164" s="123"/>
      <c r="C164" s="124" t="s">
        <v>8</v>
      </c>
      <c r="D164" s="124" t="s">
        <v>223</v>
      </c>
      <c r="E164" s="125" t="s">
        <v>1237</v>
      </c>
      <c r="F164" s="126" t="s">
        <v>1238</v>
      </c>
      <c r="G164" s="127" t="s">
        <v>265</v>
      </c>
      <c r="H164" s="128">
        <v>1</v>
      </c>
      <c r="I164" s="129"/>
      <c r="J164" s="130">
        <f>ROUND(I164*H164,2)</f>
        <v>0</v>
      </c>
      <c r="K164" s="131"/>
      <c r="L164" s="28"/>
      <c r="M164" s="132" t="s">
        <v>1</v>
      </c>
      <c r="N164" s="133" t="s">
        <v>42</v>
      </c>
      <c r="P164" s="134">
        <f>O164*H164</f>
        <v>0</v>
      </c>
      <c r="Q164" s="134">
        <v>0</v>
      </c>
      <c r="R164" s="134">
        <f>Q164*H164</f>
        <v>0</v>
      </c>
      <c r="S164" s="134">
        <v>0</v>
      </c>
      <c r="T164" s="135">
        <f>S164*H164</f>
        <v>0</v>
      </c>
      <c r="AR164" s="136" t="s">
        <v>266</v>
      </c>
      <c r="AT164" s="136" t="s">
        <v>223</v>
      </c>
      <c r="AU164" s="136" t="s">
        <v>85</v>
      </c>
      <c r="AY164" s="13" t="s">
        <v>222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3" t="s">
        <v>85</v>
      </c>
      <c r="BK164" s="137">
        <f>ROUND(I164*H164,2)</f>
        <v>0</v>
      </c>
      <c r="BL164" s="13" t="s">
        <v>266</v>
      </c>
      <c r="BM164" s="136" t="s">
        <v>1305</v>
      </c>
    </row>
    <row r="165" spans="2:65" s="1" customFormat="1" ht="19.5" x14ac:dyDescent="0.2">
      <c r="B165" s="28"/>
      <c r="D165" s="138" t="s">
        <v>229</v>
      </c>
      <c r="F165" s="139" t="s">
        <v>1240</v>
      </c>
      <c r="I165" s="140"/>
      <c r="L165" s="28"/>
      <c r="M165" s="141"/>
      <c r="T165" s="52"/>
      <c r="AT165" s="13" t="s">
        <v>229</v>
      </c>
      <c r="AU165" s="13" t="s">
        <v>85</v>
      </c>
    </row>
    <row r="166" spans="2:65" s="1" customFormat="1" x14ac:dyDescent="0.2">
      <c r="B166" s="28"/>
      <c r="D166" s="142" t="s">
        <v>231</v>
      </c>
      <c r="F166" s="143" t="s">
        <v>1241</v>
      </c>
      <c r="I166" s="140"/>
      <c r="L166" s="28"/>
      <c r="M166" s="141"/>
      <c r="T166" s="52"/>
      <c r="AT166" s="13" t="s">
        <v>231</v>
      </c>
      <c r="AU166" s="13" t="s">
        <v>85</v>
      </c>
    </row>
    <row r="167" spans="2:65" s="1" customFormat="1" ht="33" customHeight="1" x14ac:dyDescent="0.2">
      <c r="B167" s="123"/>
      <c r="C167" s="124" t="s">
        <v>300</v>
      </c>
      <c r="D167" s="124" t="s">
        <v>223</v>
      </c>
      <c r="E167" s="125" t="s">
        <v>1242</v>
      </c>
      <c r="F167" s="126" t="s">
        <v>1243</v>
      </c>
      <c r="G167" s="127" t="s">
        <v>313</v>
      </c>
      <c r="H167" s="162"/>
      <c r="I167" s="129"/>
      <c r="J167" s="130">
        <f>ROUND(I167*H167,2)</f>
        <v>0</v>
      </c>
      <c r="K167" s="131"/>
      <c r="L167" s="28"/>
      <c r="M167" s="132" t="s">
        <v>1</v>
      </c>
      <c r="N167" s="133" t="s">
        <v>42</v>
      </c>
      <c r="P167" s="134">
        <f>O167*H167</f>
        <v>0</v>
      </c>
      <c r="Q167" s="134">
        <v>0</v>
      </c>
      <c r="R167" s="134">
        <f>Q167*H167</f>
        <v>0</v>
      </c>
      <c r="S167" s="134">
        <v>0</v>
      </c>
      <c r="T167" s="135">
        <f>S167*H167</f>
        <v>0</v>
      </c>
      <c r="AR167" s="136" t="s">
        <v>266</v>
      </c>
      <c r="AT167" s="136" t="s">
        <v>223</v>
      </c>
      <c r="AU167" s="136" t="s">
        <v>85</v>
      </c>
      <c r="AY167" s="13" t="s">
        <v>222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3" t="s">
        <v>85</v>
      </c>
      <c r="BK167" s="137">
        <f>ROUND(I167*H167,2)</f>
        <v>0</v>
      </c>
      <c r="BL167" s="13" t="s">
        <v>266</v>
      </c>
      <c r="BM167" s="136" t="s">
        <v>1306</v>
      </c>
    </row>
    <row r="168" spans="2:65" s="1" customFormat="1" ht="29.25" x14ac:dyDescent="0.2">
      <c r="B168" s="28"/>
      <c r="D168" s="138" t="s">
        <v>229</v>
      </c>
      <c r="F168" s="139" t="s">
        <v>1245</v>
      </c>
      <c r="I168" s="140"/>
      <c r="L168" s="28"/>
      <c r="M168" s="141"/>
      <c r="T168" s="52"/>
      <c r="AT168" s="13" t="s">
        <v>229</v>
      </c>
      <c r="AU168" s="13" t="s">
        <v>85</v>
      </c>
    </row>
    <row r="169" spans="2:65" s="1" customFormat="1" x14ac:dyDescent="0.2">
      <c r="B169" s="28"/>
      <c r="D169" s="142" t="s">
        <v>231</v>
      </c>
      <c r="F169" s="143" t="s">
        <v>1246</v>
      </c>
      <c r="I169" s="140"/>
      <c r="L169" s="28"/>
      <c r="M169" s="141"/>
      <c r="T169" s="52"/>
      <c r="AT169" s="13" t="s">
        <v>231</v>
      </c>
      <c r="AU169" s="13" t="s">
        <v>85</v>
      </c>
    </row>
    <row r="170" spans="2:65" s="10" customFormat="1" ht="25.9" customHeight="1" x14ac:dyDescent="0.2">
      <c r="B170" s="113"/>
      <c r="D170" s="114" t="s">
        <v>76</v>
      </c>
      <c r="E170" s="115" t="s">
        <v>1307</v>
      </c>
      <c r="F170" s="115" t="s">
        <v>1308</v>
      </c>
      <c r="I170" s="116"/>
      <c r="J170" s="117">
        <f>BK170</f>
        <v>0</v>
      </c>
      <c r="L170" s="113"/>
      <c r="M170" s="118"/>
      <c r="P170" s="119">
        <f>SUM(P171:P185)</f>
        <v>0</v>
      </c>
      <c r="R170" s="119">
        <f>SUM(R171:R185)</f>
        <v>6.0999999999999999E-2</v>
      </c>
      <c r="T170" s="120">
        <f>SUM(T171:T185)</f>
        <v>0</v>
      </c>
      <c r="AR170" s="114" t="s">
        <v>87</v>
      </c>
      <c r="AT170" s="121" t="s">
        <v>76</v>
      </c>
      <c r="AU170" s="121" t="s">
        <v>77</v>
      </c>
      <c r="AY170" s="114" t="s">
        <v>222</v>
      </c>
      <c r="BK170" s="122">
        <f>SUM(BK171:BK185)</f>
        <v>0</v>
      </c>
    </row>
    <row r="171" spans="2:65" s="1" customFormat="1" ht="16.5" customHeight="1" x14ac:dyDescent="0.2">
      <c r="B171" s="123"/>
      <c r="C171" s="124" t="s">
        <v>304</v>
      </c>
      <c r="D171" s="124" t="s">
        <v>223</v>
      </c>
      <c r="E171" s="125" t="s">
        <v>1309</v>
      </c>
      <c r="F171" s="126" t="s">
        <v>1310</v>
      </c>
      <c r="G171" s="127" t="s">
        <v>226</v>
      </c>
      <c r="H171" s="128">
        <v>2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2.9999999999999997E-4</v>
      </c>
      <c r="R171" s="134">
        <f>Q171*H171</f>
        <v>5.9999999999999995E-4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1311</v>
      </c>
    </row>
    <row r="172" spans="2:65" s="1" customFormat="1" ht="19.5" x14ac:dyDescent="0.2">
      <c r="B172" s="28"/>
      <c r="D172" s="138" t="s">
        <v>229</v>
      </c>
      <c r="F172" s="139" t="s">
        <v>1312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1313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24.2" customHeight="1" x14ac:dyDescent="0.2">
      <c r="B174" s="123"/>
      <c r="C174" s="124" t="s">
        <v>310</v>
      </c>
      <c r="D174" s="124" t="s">
        <v>223</v>
      </c>
      <c r="E174" s="125" t="s">
        <v>1314</v>
      </c>
      <c r="F174" s="126" t="s">
        <v>1315</v>
      </c>
      <c r="G174" s="127" t="s">
        <v>226</v>
      </c>
      <c r="H174" s="128">
        <v>2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0</v>
      </c>
      <c r="R174" s="134">
        <f>Q174*H174</f>
        <v>0</v>
      </c>
      <c r="S174" s="134">
        <v>0</v>
      </c>
      <c r="T174" s="135">
        <f>S174*H174</f>
        <v>0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1316</v>
      </c>
    </row>
    <row r="175" spans="2:65" s="1" customFormat="1" ht="19.5" x14ac:dyDescent="0.2">
      <c r="B175" s="28"/>
      <c r="D175" s="138" t="s">
        <v>229</v>
      </c>
      <c r="F175" s="139" t="s">
        <v>1317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1318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33" customHeight="1" x14ac:dyDescent="0.2">
      <c r="B177" s="123"/>
      <c r="C177" s="124" t="s">
        <v>266</v>
      </c>
      <c r="D177" s="124" t="s">
        <v>223</v>
      </c>
      <c r="E177" s="125" t="s">
        <v>1319</v>
      </c>
      <c r="F177" s="126" t="s">
        <v>1320</v>
      </c>
      <c r="G177" s="127" t="s">
        <v>226</v>
      </c>
      <c r="H177" s="128">
        <v>2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6.0000000000000001E-3</v>
      </c>
      <c r="R177" s="134">
        <f>Q177*H177</f>
        <v>1.2E-2</v>
      </c>
      <c r="S177" s="134">
        <v>0</v>
      </c>
      <c r="T177" s="135">
        <f>S177*H177</f>
        <v>0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1043</v>
      </c>
    </row>
    <row r="178" spans="2:65" s="1" customFormat="1" ht="29.25" x14ac:dyDescent="0.2">
      <c r="B178" s="28"/>
      <c r="D178" s="138" t="s">
        <v>229</v>
      </c>
      <c r="F178" s="139" t="s">
        <v>1321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1322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33" customHeight="1" x14ac:dyDescent="0.2">
      <c r="B180" s="123"/>
      <c r="C180" s="151" t="s">
        <v>324</v>
      </c>
      <c r="D180" s="151" t="s">
        <v>277</v>
      </c>
      <c r="E180" s="152" t="s">
        <v>1323</v>
      </c>
      <c r="F180" s="153" t="s">
        <v>1324</v>
      </c>
      <c r="G180" s="154" t="s">
        <v>226</v>
      </c>
      <c r="H180" s="155">
        <v>2.2000000000000002</v>
      </c>
      <c r="I180" s="156"/>
      <c r="J180" s="157">
        <f>ROUND(I180*H180,2)</f>
        <v>0</v>
      </c>
      <c r="K180" s="158"/>
      <c r="L180" s="159"/>
      <c r="M180" s="160" t="s">
        <v>1</v>
      </c>
      <c r="N180" s="161" t="s">
        <v>42</v>
      </c>
      <c r="P180" s="134">
        <f>O180*H180</f>
        <v>0</v>
      </c>
      <c r="Q180" s="134">
        <v>2.1999999999999999E-2</v>
      </c>
      <c r="R180" s="134">
        <f>Q180*H180</f>
        <v>4.8399999999999999E-2</v>
      </c>
      <c r="S180" s="134">
        <v>0</v>
      </c>
      <c r="T180" s="135">
        <f>S180*H180</f>
        <v>0</v>
      </c>
      <c r="AR180" s="136" t="s">
        <v>280</v>
      </c>
      <c r="AT180" s="136" t="s">
        <v>277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1325</v>
      </c>
    </row>
    <row r="181" spans="2:65" s="1" customFormat="1" ht="19.5" x14ac:dyDescent="0.2">
      <c r="B181" s="28"/>
      <c r="D181" s="138" t="s">
        <v>229</v>
      </c>
      <c r="F181" s="139" t="s">
        <v>1324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1" customFormat="1" x14ac:dyDescent="0.2">
      <c r="B182" s="144"/>
      <c r="D182" s="138" t="s">
        <v>252</v>
      </c>
      <c r="F182" s="145" t="s">
        <v>1326</v>
      </c>
      <c r="H182" s="146">
        <v>2.2000000000000002</v>
      </c>
      <c r="I182" s="147"/>
      <c r="L182" s="144"/>
      <c r="M182" s="148"/>
      <c r="T182" s="149"/>
      <c r="AT182" s="150" t="s">
        <v>252</v>
      </c>
      <c r="AU182" s="150" t="s">
        <v>85</v>
      </c>
      <c r="AV182" s="11" t="s">
        <v>87</v>
      </c>
      <c r="AW182" s="11" t="s">
        <v>3</v>
      </c>
      <c r="AX182" s="11" t="s">
        <v>85</v>
      </c>
      <c r="AY182" s="150" t="s">
        <v>222</v>
      </c>
    </row>
    <row r="183" spans="2:65" s="1" customFormat="1" ht="24.2" customHeight="1" x14ac:dyDescent="0.2">
      <c r="B183" s="123"/>
      <c r="C183" s="124" t="s">
        <v>330</v>
      </c>
      <c r="D183" s="124" t="s">
        <v>223</v>
      </c>
      <c r="E183" s="125" t="s">
        <v>1327</v>
      </c>
      <c r="F183" s="126" t="s">
        <v>1328</v>
      </c>
      <c r="G183" s="127" t="s">
        <v>313</v>
      </c>
      <c r="H183" s="162"/>
      <c r="I183" s="129"/>
      <c r="J183" s="130">
        <f>ROUND(I183*H183,2)</f>
        <v>0</v>
      </c>
      <c r="K183" s="131"/>
      <c r="L183" s="28"/>
      <c r="M183" s="132" t="s">
        <v>1</v>
      </c>
      <c r="N183" s="133" t="s">
        <v>42</v>
      </c>
      <c r="P183" s="134">
        <f>O183*H183</f>
        <v>0</v>
      </c>
      <c r="Q183" s="134">
        <v>0</v>
      </c>
      <c r="R183" s="134">
        <f>Q183*H183</f>
        <v>0</v>
      </c>
      <c r="S183" s="134">
        <v>0</v>
      </c>
      <c r="T183" s="135">
        <f>S183*H183</f>
        <v>0</v>
      </c>
      <c r="AR183" s="136" t="s">
        <v>266</v>
      </c>
      <c r="AT183" s="136" t="s">
        <v>223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1329</v>
      </c>
    </row>
    <row r="184" spans="2:65" s="1" customFormat="1" ht="29.25" x14ac:dyDescent="0.2">
      <c r="B184" s="28"/>
      <c r="D184" s="138" t="s">
        <v>229</v>
      </c>
      <c r="F184" s="139" t="s">
        <v>1330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" customFormat="1" x14ac:dyDescent="0.2">
      <c r="B185" s="28"/>
      <c r="D185" s="142" t="s">
        <v>231</v>
      </c>
      <c r="F185" s="143" t="s">
        <v>1331</v>
      </c>
      <c r="I185" s="140"/>
      <c r="L185" s="28"/>
      <c r="M185" s="141"/>
      <c r="T185" s="52"/>
      <c r="AT185" s="13" t="s">
        <v>231</v>
      </c>
      <c r="AU185" s="13" t="s">
        <v>85</v>
      </c>
    </row>
    <row r="186" spans="2:65" s="10" customFormat="1" ht="25.9" customHeight="1" x14ac:dyDescent="0.2">
      <c r="B186" s="113"/>
      <c r="D186" s="114" t="s">
        <v>76</v>
      </c>
      <c r="E186" s="115" t="s">
        <v>414</v>
      </c>
      <c r="F186" s="115" t="s">
        <v>415</v>
      </c>
      <c r="I186" s="116"/>
      <c r="J186" s="117">
        <f>BK186</f>
        <v>0</v>
      </c>
      <c r="L186" s="113"/>
      <c r="M186" s="118"/>
      <c r="P186" s="119">
        <f>SUM(P187:P198)</f>
        <v>0</v>
      </c>
      <c r="R186" s="119">
        <f>SUM(R187:R198)</f>
        <v>1.022E-2</v>
      </c>
      <c r="T186" s="120">
        <f>SUM(T187:T198)</f>
        <v>2.1700000000000001E-3</v>
      </c>
      <c r="AR186" s="114" t="s">
        <v>87</v>
      </c>
      <c r="AT186" s="121" t="s">
        <v>76</v>
      </c>
      <c r="AU186" s="121" t="s">
        <v>77</v>
      </c>
      <c r="AY186" s="114" t="s">
        <v>222</v>
      </c>
      <c r="BK186" s="122">
        <f>SUM(BK187:BK198)</f>
        <v>0</v>
      </c>
    </row>
    <row r="187" spans="2:65" s="1" customFormat="1" ht="16.5" customHeight="1" x14ac:dyDescent="0.2">
      <c r="B187" s="123"/>
      <c r="C187" s="124" t="s">
        <v>336</v>
      </c>
      <c r="D187" s="124" t="s">
        <v>223</v>
      </c>
      <c r="E187" s="125" t="s">
        <v>416</v>
      </c>
      <c r="F187" s="126" t="s">
        <v>417</v>
      </c>
      <c r="G187" s="127" t="s">
        <v>226</v>
      </c>
      <c r="H187" s="128">
        <v>7</v>
      </c>
      <c r="I187" s="129"/>
      <c r="J187" s="130">
        <f>ROUND(I187*H187,2)</f>
        <v>0</v>
      </c>
      <c r="K187" s="131"/>
      <c r="L187" s="28"/>
      <c r="M187" s="132" t="s">
        <v>1</v>
      </c>
      <c r="N187" s="133" t="s">
        <v>42</v>
      </c>
      <c r="P187" s="134">
        <f>O187*H187</f>
        <v>0</v>
      </c>
      <c r="Q187" s="134">
        <v>1E-3</v>
      </c>
      <c r="R187" s="134">
        <f>Q187*H187</f>
        <v>7.0000000000000001E-3</v>
      </c>
      <c r="S187" s="134">
        <v>3.1E-4</v>
      </c>
      <c r="T187" s="135">
        <f>S187*H187</f>
        <v>2.1700000000000001E-3</v>
      </c>
      <c r="AR187" s="136" t="s">
        <v>266</v>
      </c>
      <c r="AT187" s="136" t="s">
        <v>223</v>
      </c>
      <c r="AU187" s="136" t="s">
        <v>85</v>
      </c>
      <c r="AY187" s="13" t="s">
        <v>222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3" t="s">
        <v>85</v>
      </c>
      <c r="BK187" s="137">
        <f>ROUND(I187*H187,2)</f>
        <v>0</v>
      </c>
      <c r="BL187" s="13" t="s">
        <v>266</v>
      </c>
      <c r="BM187" s="136" t="s">
        <v>1153</v>
      </c>
    </row>
    <row r="188" spans="2:65" s="1" customFormat="1" x14ac:dyDescent="0.2">
      <c r="B188" s="28"/>
      <c r="D188" s="138" t="s">
        <v>229</v>
      </c>
      <c r="F188" s="139" t="s">
        <v>419</v>
      </c>
      <c r="I188" s="140"/>
      <c r="L188" s="28"/>
      <c r="M188" s="141"/>
      <c r="T188" s="52"/>
      <c r="AT188" s="13" t="s">
        <v>229</v>
      </c>
      <c r="AU188" s="13" t="s">
        <v>85</v>
      </c>
    </row>
    <row r="189" spans="2:65" s="1" customFormat="1" x14ac:dyDescent="0.2">
      <c r="B189" s="28"/>
      <c r="D189" s="142" t="s">
        <v>231</v>
      </c>
      <c r="F189" s="143" t="s">
        <v>527</v>
      </c>
      <c r="I189" s="140"/>
      <c r="L189" s="28"/>
      <c r="M189" s="141"/>
      <c r="T189" s="52"/>
      <c r="AT189" s="13" t="s">
        <v>231</v>
      </c>
      <c r="AU189" s="13" t="s">
        <v>85</v>
      </c>
    </row>
    <row r="190" spans="2:65" s="1" customFormat="1" ht="24.2" customHeight="1" x14ac:dyDescent="0.2">
      <c r="B190" s="123"/>
      <c r="C190" s="124" t="s">
        <v>342</v>
      </c>
      <c r="D190" s="124" t="s">
        <v>223</v>
      </c>
      <c r="E190" s="125" t="s">
        <v>422</v>
      </c>
      <c r="F190" s="126" t="s">
        <v>423</v>
      </c>
      <c r="G190" s="127" t="s">
        <v>226</v>
      </c>
      <c r="H190" s="128">
        <v>7</v>
      </c>
      <c r="I190" s="129"/>
      <c r="J190" s="130">
        <f>ROUND(I190*H190,2)</f>
        <v>0</v>
      </c>
      <c r="K190" s="131"/>
      <c r="L190" s="28"/>
      <c r="M190" s="132" t="s">
        <v>1</v>
      </c>
      <c r="N190" s="133" t="s">
        <v>42</v>
      </c>
      <c r="P190" s="134">
        <f>O190*H190</f>
        <v>0</v>
      </c>
      <c r="Q190" s="134">
        <v>0</v>
      </c>
      <c r="R190" s="134">
        <f>Q190*H190</f>
        <v>0</v>
      </c>
      <c r="S190" s="134">
        <v>0</v>
      </c>
      <c r="T190" s="135">
        <f>S190*H190</f>
        <v>0</v>
      </c>
      <c r="AR190" s="136" t="s">
        <v>266</v>
      </c>
      <c r="AT190" s="136" t="s">
        <v>223</v>
      </c>
      <c r="AU190" s="136" t="s">
        <v>85</v>
      </c>
      <c r="AY190" s="13" t="s">
        <v>222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3" t="s">
        <v>85</v>
      </c>
      <c r="BK190" s="137">
        <f>ROUND(I190*H190,2)</f>
        <v>0</v>
      </c>
      <c r="BL190" s="13" t="s">
        <v>266</v>
      </c>
      <c r="BM190" s="136" t="s">
        <v>1332</v>
      </c>
    </row>
    <row r="191" spans="2:65" s="1" customFormat="1" ht="19.5" x14ac:dyDescent="0.2">
      <c r="B191" s="28"/>
      <c r="D191" s="138" t="s">
        <v>229</v>
      </c>
      <c r="F191" s="139" t="s">
        <v>425</v>
      </c>
      <c r="I191" s="140"/>
      <c r="L191" s="28"/>
      <c r="M191" s="141"/>
      <c r="T191" s="52"/>
      <c r="AT191" s="13" t="s">
        <v>229</v>
      </c>
      <c r="AU191" s="13" t="s">
        <v>85</v>
      </c>
    </row>
    <row r="192" spans="2:65" s="1" customFormat="1" x14ac:dyDescent="0.2">
      <c r="B192" s="28"/>
      <c r="D192" s="142" t="s">
        <v>231</v>
      </c>
      <c r="F192" s="143" t="s">
        <v>529</v>
      </c>
      <c r="I192" s="140"/>
      <c r="L192" s="28"/>
      <c r="M192" s="141"/>
      <c r="T192" s="52"/>
      <c r="AT192" s="13" t="s">
        <v>231</v>
      </c>
      <c r="AU192" s="13" t="s">
        <v>85</v>
      </c>
    </row>
    <row r="193" spans="2:65" s="1" customFormat="1" ht="24.2" customHeight="1" x14ac:dyDescent="0.2">
      <c r="B193" s="123"/>
      <c r="C193" s="124" t="s">
        <v>7</v>
      </c>
      <c r="D193" s="124" t="s">
        <v>223</v>
      </c>
      <c r="E193" s="125" t="s">
        <v>439</v>
      </c>
      <c r="F193" s="126" t="s">
        <v>440</v>
      </c>
      <c r="G193" s="127" t="s">
        <v>226</v>
      </c>
      <c r="H193" s="128">
        <v>7</v>
      </c>
      <c r="I193" s="129"/>
      <c r="J193" s="130">
        <f>ROUND(I193*H193,2)</f>
        <v>0</v>
      </c>
      <c r="K193" s="131"/>
      <c r="L193" s="28"/>
      <c r="M193" s="132" t="s">
        <v>1</v>
      </c>
      <c r="N193" s="133" t="s">
        <v>42</v>
      </c>
      <c r="P193" s="134">
        <f>O193*H193</f>
        <v>0</v>
      </c>
      <c r="Q193" s="134">
        <v>2.0000000000000001E-4</v>
      </c>
      <c r="R193" s="134">
        <f>Q193*H193</f>
        <v>1.4E-3</v>
      </c>
      <c r="S193" s="134">
        <v>0</v>
      </c>
      <c r="T193" s="135">
        <f>S193*H193</f>
        <v>0</v>
      </c>
      <c r="AR193" s="136" t="s">
        <v>266</v>
      </c>
      <c r="AT193" s="136" t="s">
        <v>223</v>
      </c>
      <c r="AU193" s="136" t="s">
        <v>85</v>
      </c>
      <c r="AY193" s="13" t="s">
        <v>222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3" t="s">
        <v>85</v>
      </c>
      <c r="BK193" s="137">
        <f>ROUND(I193*H193,2)</f>
        <v>0</v>
      </c>
      <c r="BL193" s="13" t="s">
        <v>266</v>
      </c>
      <c r="BM193" s="136" t="s">
        <v>1333</v>
      </c>
    </row>
    <row r="194" spans="2:65" s="1" customFormat="1" ht="19.5" x14ac:dyDescent="0.2">
      <c r="B194" s="28"/>
      <c r="D194" s="138" t="s">
        <v>229</v>
      </c>
      <c r="F194" s="139" t="s">
        <v>442</v>
      </c>
      <c r="I194" s="140"/>
      <c r="L194" s="28"/>
      <c r="M194" s="141"/>
      <c r="T194" s="52"/>
      <c r="AT194" s="13" t="s">
        <v>229</v>
      </c>
      <c r="AU194" s="13" t="s">
        <v>85</v>
      </c>
    </row>
    <row r="195" spans="2:65" s="1" customFormat="1" x14ac:dyDescent="0.2">
      <c r="B195" s="28"/>
      <c r="D195" s="142" t="s">
        <v>231</v>
      </c>
      <c r="F195" s="143" t="s">
        <v>534</v>
      </c>
      <c r="I195" s="140"/>
      <c r="L195" s="28"/>
      <c r="M195" s="141"/>
      <c r="T195" s="52"/>
      <c r="AT195" s="13" t="s">
        <v>231</v>
      </c>
      <c r="AU195" s="13" t="s">
        <v>85</v>
      </c>
    </row>
    <row r="196" spans="2:65" s="1" customFormat="1" ht="33" customHeight="1" x14ac:dyDescent="0.2">
      <c r="B196" s="123"/>
      <c r="C196" s="124" t="s">
        <v>352</v>
      </c>
      <c r="D196" s="124" t="s">
        <v>223</v>
      </c>
      <c r="E196" s="125" t="s">
        <v>445</v>
      </c>
      <c r="F196" s="126" t="s">
        <v>446</v>
      </c>
      <c r="G196" s="127" t="s">
        <v>226</v>
      </c>
      <c r="H196" s="128">
        <v>7</v>
      </c>
      <c r="I196" s="129"/>
      <c r="J196" s="130">
        <f>ROUND(I196*H196,2)</f>
        <v>0</v>
      </c>
      <c r="K196" s="131"/>
      <c r="L196" s="28"/>
      <c r="M196" s="132" t="s">
        <v>1</v>
      </c>
      <c r="N196" s="133" t="s">
        <v>42</v>
      </c>
      <c r="P196" s="134">
        <f>O196*H196</f>
        <v>0</v>
      </c>
      <c r="Q196" s="134">
        <v>2.5999999999999998E-4</v>
      </c>
      <c r="R196" s="134">
        <f>Q196*H196</f>
        <v>1.8199999999999998E-3</v>
      </c>
      <c r="S196" s="134">
        <v>0</v>
      </c>
      <c r="T196" s="135">
        <f>S196*H196</f>
        <v>0</v>
      </c>
      <c r="AR196" s="136" t="s">
        <v>266</v>
      </c>
      <c r="AT196" s="136" t="s">
        <v>223</v>
      </c>
      <c r="AU196" s="136" t="s">
        <v>85</v>
      </c>
      <c r="AY196" s="13" t="s">
        <v>222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3" t="s">
        <v>85</v>
      </c>
      <c r="BK196" s="137">
        <f>ROUND(I196*H196,2)</f>
        <v>0</v>
      </c>
      <c r="BL196" s="13" t="s">
        <v>266</v>
      </c>
      <c r="BM196" s="136" t="s">
        <v>1176</v>
      </c>
    </row>
    <row r="197" spans="2:65" s="1" customFormat="1" ht="29.25" x14ac:dyDescent="0.2">
      <c r="B197" s="28"/>
      <c r="D197" s="138" t="s">
        <v>229</v>
      </c>
      <c r="F197" s="139" t="s">
        <v>448</v>
      </c>
      <c r="I197" s="140"/>
      <c r="L197" s="28"/>
      <c r="M197" s="141"/>
      <c r="T197" s="52"/>
      <c r="AT197" s="13" t="s">
        <v>229</v>
      </c>
      <c r="AU197" s="13" t="s">
        <v>85</v>
      </c>
    </row>
    <row r="198" spans="2:65" s="1" customFormat="1" x14ac:dyDescent="0.2">
      <c r="B198" s="28"/>
      <c r="D198" s="142" t="s">
        <v>231</v>
      </c>
      <c r="F198" s="143" t="s">
        <v>536</v>
      </c>
      <c r="I198" s="140"/>
      <c r="L198" s="28"/>
      <c r="M198" s="163"/>
      <c r="N198" s="164"/>
      <c r="O198" s="164"/>
      <c r="P198" s="164"/>
      <c r="Q198" s="164"/>
      <c r="R198" s="164"/>
      <c r="S198" s="164"/>
      <c r="T198" s="165"/>
      <c r="AT198" s="13" t="s">
        <v>231</v>
      </c>
      <c r="AU198" s="13" t="s">
        <v>85</v>
      </c>
    </row>
    <row r="199" spans="2:65" s="1" customFormat="1" ht="6.95" customHeight="1" x14ac:dyDescent="0.2">
      <c r="B199" s="40"/>
      <c r="C199" s="41"/>
      <c r="D199" s="41"/>
      <c r="E199" s="41"/>
      <c r="F199" s="41"/>
      <c r="G199" s="41"/>
      <c r="H199" s="41"/>
      <c r="I199" s="41"/>
      <c r="J199" s="41"/>
      <c r="K199" s="41"/>
      <c r="L199" s="28"/>
    </row>
  </sheetData>
  <autoFilter ref="C122:K198" xr:uid="{00000000-0009-0000-0000-00002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7" r:id="rId1" xr:uid="{00000000-0004-0000-2200-000000000000}"/>
    <hyperlink ref="F130" r:id="rId2" xr:uid="{00000000-0004-0000-2200-000001000000}"/>
    <hyperlink ref="F135" r:id="rId3" xr:uid="{00000000-0004-0000-2200-000002000000}"/>
    <hyperlink ref="F138" r:id="rId4" xr:uid="{00000000-0004-0000-2200-000003000000}"/>
    <hyperlink ref="F143" r:id="rId5" xr:uid="{00000000-0004-0000-2200-000004000000}"/>
    <hyperlink ref="F146" r:id="rId6" xr:uid="{00000000-0004-0000-2200-000005000000}"/>
    <hyperlink ref="F149" r:id="rId7" xr:uid="{00000000-0004-0000-2200-000006000000}"/>
    <hyperlink ref="F153" r:id="rId8" xr:uid="{00000000-0004-0000-2200-000007000000}"/>
    <hyperlink ref="F157" r:id="rId9" xr:uid="{00000000-0004-0000-2200-000008000000}"/>
    <hyperlink ref="F161" r:id="rId10" xr:uid="{00000000-0004-0000-2200-000009000000}"/>
    <hyperlink ref="F166" r:id="rId11" xr:uid="{00000000-0004-0000-2200-00000A000000}"/>
    <hyperlink ref="F169" r:id="rId12" xr:uid="{00000000-0004-0000-2200-00000B000000}"/>
    <hyperlink ref="F173" r:id="rId13" xr:uid="{00000000-0004-0000-2200-00000C000000}"/>
    <hyperlink ref="F176" r:id="rId14" xr:uid="{00000000-0004-0000-2200-00000D000000}"/>
    <hyperlink ref="F179" r:id="rId15" xr:uid="{00000000-0004-0000-2200-00000E000000}"/>
    <hyperlink ref="F185" r:id="rId16" xr:uid="{00000000-0004-0000-2200-00000F000000}"/>
    <hyperlink ref="F189" r:id="rId17" xr:uid="{00000000-0004-0000-2200-000010000000}"/>
    <hyperlink ref="F192" r:id="rId18" xr:uid="{00000000-0004-0000-2200-000011000000}"/>
    <hyperlink ref="F195" r:id="rId19" xr:uid="{00000000-0004-0000-2200-000012000000}"/>
    <hyperlink ref="F198" r:id="rId20" xr:uid="{00000000-0004-0000-2200-00001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2:BM199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189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1334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ROUND(J123,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ROUND((SUM(BE123:BE198)),  2)</f>
        <v>0</v>
      </c>
      <c r="I33" s="88">
        <v>0.21</v>
      </c>
      <c r="J33" s="87">
        <f>ROUND(((SUM(BE123:BE198))*I33),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ROUND((SUM(BF123:BF198)),  2)</f>
        <v>0</v>
      </c>
      <c r="I34" s="88">
        <v>0.12</v>
      </c>
      <c r="J34" s="87">
        <f>ROUND(((SUM(BF123:BF198))*I34),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ROUND((SUM(BG123:BG198)),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ROUND((SUM(BH123:BH198)),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ROUND((SUM(BI123:BI198)),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DV 04 - Chodba 3.NP dveře A (dveře 1530/2140mm)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J123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1187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8" customFormat="1" ht="24.95" customHeight="1" x14ac:dyDescent="0.2">
      <c r="B98" s="100"/>
      <c r="D98" s="101" t="s">
        <v>201</v>
      </c>
      <c r="E98" s="102"/>
      <c r="F98" s="102"/>
      <c r="G98" s="102"/>
      <c r="H98" s="102"/>
      <c r="I98" s="102"/>
      <c r="J98" s="103">
        <f>J132</f>
        <v>0</v>
      </c>
      <c r="L98" s="100"/>
    </row>
    <row r="99" spans="2:12" s="8" customFormat="1" ht="24.95" customHeight="1" x14ac:dyDescent="0.2">
      <c r="B99" s="100"/>
      <c r="D99" s="101" t="s">
        <v>1188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 x14ac:dyDescent="0.2">
      <c r="B100" s="100"/>
      <c r="D100" s="101" t="s">
        <v>1189</v>
      </c>
      <c r="E100" s="102"/>
      <c r="F100" s="102"/>
      <c r="G100" s="102"/>
      <c r="H100" s="102"/>
      <c r="I100" s="102"/>
      <c r="J100" s="103">
        <f>J154</f>
        <v>0</v>
      </c>
      <c r="L100" s="100"/>
    </row>
    <row r="101" spans="2:12" s="8" customFormat="1" ht="24.95" customHeight="1" x14ac:dyDescent="0.2">
      <c r="B101" s="100"/>
      <c r="D101" s="101" t="s">
        <v>1120</v>
      </c>
      <c r="E101" s="102"/>
      <c r="F101" s="102"/>
      <c r="G101" s="102"/>
      <c r="H101" s="102"/>
      <c r="I101" s="102"/>
      <c r="J101" s="103">
        <f>J158</f>
        <v>0</v>
      </c>
      <c r="L101" s="100"/>
    </row>
    <row r="102" spans="2:12" s="8" customFormat="1" ht="24.95" customHeight="1" x14ac:dyDescent="0.2">
      <c r="B102" s="100"/>
      <c r="D102" s="101" t="s">
        <v>1292</v>
      </c>
      <c r="E102" s="102"/>
      <c r="F102" s="102"/>
      <c r="G102" s="102"/>
      <c r="H102" s="102"/>
      <c r="I102" s="102"/>
      <c r="J102" s="103">
        <f>J170</f>
        <v>0</v>
      </c>
      <c r="L102" s="100"/>
    </row>
    <row r="103" spans="2:12" s="8" customFormat="1" ht="24.95" customHeight="1" x14ac:dyDescent="0.2">
      <c r="B103" s="100"/>
      <c r="D103" s="101" t="s">
        <v>206</v>
      </c>
      <c r="E103" s="102"/>
      <c r="F103" s="102"/>
      <c r="G103" s="102"/>
      <c r="H103" s="102"/>
      <c r="I103" s="102"/>
      <c r="J103" s="103">
        <f>J186</f>
        <v>0</v>
      </c>
      <c r="L103" s="100"/>
    </row>
    <row r="104" spans="2:12" s="1" customFormat="1" ht="21.75" customHeight="1" x14ac:dyDescent="0.2">
      <c r="B104" s="28"/>
      <c r="L104" s="28"/>
    </row>
    <row r="105" spans="2:12" s="1" customFormat="1" ht="6.95" customHeight="1" x14ac:dyDescent="0.2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6.95" customHeight="1" x14ac:dyDescent="0.2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 x14ac:dyDescent="0.2">
      <c r="B110" s="28"/>
      <c r="C110" s="17" t="s">
        <v>207</v>
      </c>
      <c r="L110" s="28"/>
    </row>
    <row r="111" spans="2:12" s="1" customFormat="1" ht="6.9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16</v>
      </c>
      <c r="L112" s="28"/>
    </row>
    <row r="113" spans="2:65" s="1" customFormat="1" ht="26.25" customHeight="1" x14ac:dyDescent="0.2">
      <c r="B113" s="28"/>
      <c r="E113" s="206" t="str">
        <f>E7</f>
        <v>NÁŠLAPNÉ VRSTVY, AKUST. PODHLEDY, VÝMALBA A VÝMĚNA ZASKLENÍ MŠ A ZŠ.17.LISTOPADU</v>
      </c>
      <c r="F113" s="207"/>
      <c r="G113" s="207"/>
      <c r="H113" s="207"/>
      <c r="L113" s="28"/>
    </row>
    <row r="114" spans="2:65" s="1" customFormat="1" ht="12" customHeight="1" x14ac:dyDescent="0.2">
      <c r="B114" s="28"/>
      <c r="C114" s="23" t="s">
        <v>194</v>
      </c>
      <c r="L114" s="28"/>
    </row>
    <row r="115" spans="2:65" s="1" customFormat="1" ht="16.5" customHeight="1" x14ac:dyDescent="0.2">
      <c r="B115" s="28"/>
      <c r="E115" s="170" t="str">
        <f>E9</f>
        <v>DV 04 - Chodba 3.NP dveře A (dveře 1530/2140mm)</v>
      </c>
      <c r="F115" s="205"/>
      <c r="G115" s="205"/>
      <c r="H115" s="205"/>
      <c r="L115" s="28"/>
    </row>
    <row r="116" spans="2:65" s="1" customFormat="1" ht="6.95" customHeight="1" x14ac:dyDescent="0.2">
      <c r="B116" s="28"/>
      <c r="L116" s="28"/>
    </row>
    <row r="117" spans="2:65" s="1" customFormat="1" ht="12" customHeight="1" x14ac:dyDescent="0.2">
      <c r="B117" s="28"/>
      <c r="C117" s="23" t="s">
        <v>20</v>
      </c>
      <c r="F117" s="21" t="str">
        <f>F12</f>
        <v xml:space="preserve"> </v>
      </c>
      <c r="I117" s="23" t="s">
        <v>22</v>
      </c>
      <c r="J117" s="48" t="str">
        <f>IF(J12="","",J12)</f>
        <v>4. 4. 2025</v>
      </c>
      <c r="L117" s="28"/>
    </row>
    <row r="118" spans="2:65" s="1" customFormat="1" ht="6.95" customHeight="1" x14ac:dyDescent="0.2">
      <c r="B118" s="28"/>
      <c r="L118" s="28"/>
    </row>
    <row r="119" spans="2:65" s="1" customFormat="1" ht="15.2" customHeight="1" x14ac:dyDescent="0.2">
      <c r="B119" s="28"/>
      <c r="C119" s="23" t="s">
        <v>24</v>
      </c>
      <c r="F119" s="21" t="str">
        <f>E15</f>
        <v>Město Kopřivnice</v>
      </c>
      <c r="I119" s="23" t="s">
        <v>30</v>
      </c>
      <c r="J119" s="26" t="str">
        <f>E21</f>
        <v>Ing. Jan Stuchlík</v>
      </c>
      <c r="L119" s="28"/>
    </row>
    <row r="120" spans="2:65" s="1" customFormat="1" ht="15.2" customHeight="1" x14ac:dyDescent="0.2">
      <c r="B120" s="28"/>
      <c r="C120" s="23" t="s">
        <v>28</v>
      </c>
      <c r="F120" s="21" t="str">
        <f>IF(E18="","",E18)</f>
        <v>Vyplň údaj</v>
      </c>
      <c r="I120" s="23" t="s">
        <v>33</v>
      </c>
      <c r="J120" s="26" t="str">
        <f>E24</f>
        <v>Ladislav Pekárek</v>
      </c>
      <c r="L120" s="28"/>
    </row>
    <row r="121" spans="2:65" s="1" customFormat="1" ht="10.35" customHeight="1" x14ac:dyDescent="0.2">
      <c r="B121" s="28"/>
      <c r="L121" s="28"/>
    </row>
    <row r="122" spans="2:65" s="9" customFormat="1" ht="29.25" customHeight="1" x14ac:dyDescent="0.2">
      <c r="B122" s="104"/>
      <c r="C122" s="105" t="s">
        <v>208</v>
      </c>
      <c r="D122" s="106" t="s">
        <v>62</v>
      </c>
      <c r="E122" s="106" t="s">
        <v>58</v>
      </c>
      <c r="F122" s="106" t="s">
        <v>59</v>
      </c>
      <c r="G122" s="106" t="s">
        <v>209</v>
      </c>
      <c r="H122" s="106" t="s">
        <v>210</v>
      </c>
      <c r="I122" s="106" t="s">
        <v>211</v>
      </c>
      <c r="J122" s="107" t="s">
        <v>198</v>
      </c>
      <c r="K122" s="108" t="s">
        <v>212</v>
      </c>
      <c r="L122" s="104"/>
      <c r="M122" s="55" t="s">
        <v>1</v>
      </c>
      <c r="N122" s="56" t="s">
        <v>41</v>
      </c>
      <c r="O122" s="56" t="s">
        <v>213</v>
      </c>
      <c r="P122" s="56" t="s">
        <v>214</v>
      </c>
      <c r="Q122" s="56" t="s">
        <v>215</v>
      </c>
      <c r="R122" s="56" t="s">
        <v>216</v>
      </c>
      <c r="S122" s="56" t="s">
        <v>217</v>
      </c>
      <c r="T122" s="57" t="s">
        <v>218</v>
      </c>
    </row>
    <row r="123" spans="2:65" s="1" customFormat="1" ht="22.9" customHeight="1" x14ac:dyDescent="0.25">
      <c r="B123" s="28"/>
      <c r="C123" s="60" t="s">
        <v>219</v>
      </c>
      <c r="J123" s="109">
        <f>BK123</f>
        <v>0</v>
      </c>
      <c r="L123" s="28"/>
      <c r="M123" s="58"/>
      <c r="N123" s="49"/>
      <c r="O123" s="49"/>
      <c r="P123" s="110">
        <f>P124+P132+P140+P154+P158+P170+P186</f>
        <v>0</v>
      </c>
      <c r="Q123" s="49"/>
      <c r="R123" s="110">
        <f>R124+R132+R140+R154+R158+R170+R186</f>
        <v>0.30937500000000001</v>
      </c>
      <c r="S123" s="49"/>
      <c r="T123" s="111">
        <f>T124+T132+T140+T154+T158+T170+T186</f>
        <v>0.27843200000000001</v>
      </c>
      <c r="AT123" s="13" t="s">
        <v>76</v>
      </c>
      <c r="AU123" s="13" t="s">
        <v>200</v>
      </c>
      <c r="BK123" s="112">
        <f>BK124+BK132+BK140+BK154+BK158+BK170+BK186</f>
        <v>0</v>
      </c>
    </row>
    <row r="124" spans="2:65" s="10" customFormat="1" ht="25.9" customHeight="1" x14ac:dyDescent="0.2">
      <c r="B124" s="113"/>
      <c r="D124" s="114" t="s">
        <v>76</v>
      </c>
      <c r="E124" s="115" t="s">
        <v>262</v>
      </c>
      <c r="F124" s="115" t="s">
        <v>1190</v>
      </c>
      <c r="I124" s="116"/>
      <c r="J124" s="117">
        <f>BK124</f>
        <v>0</v>
      </c>
      <c r="L124" s="113"/>
      <c r="M124" s="118"/>
      <c r="P124" s="119">
        <f>SUM(P125:P131)</f>
        <v>0</v>
      </c>
      <c r="R124" s="119">
        <f>SUM(R125:R131)</f>
        <v>0.23782500000000001</v>
      </c>
      <c r="T124" s="120">
        <f>SUM(T125:T131)</f>
        <v>0</v>
      </c>
      <c r="AR124" s="114" t="s">
        <v>85</v>
      </c>
      <c r="AT124" s="121" t="s">
        <v>76</v>
      </c>
      <c r="AU124" s="121" t="s">
        <v>77</v>
      </c>
      <c r="AY124" s="114" t="s">
        <v>222</v>
      </c>
      <c r="BK124" s="122">
        <f>SUM(BK125:BK131)</f>
        <v>0</v>
      </c>
    </row>
    <row r="125" spans="2:65" s="1" customFormat="1" ht="16.5" customHeight="1" x14ac:dyDescent="0.2">
      <c r="B125" s="123"/>
      <c r="C125" s="124" t="s">
        <v>85</v>
      </c>
      <c r="D125" s="124" t="s">
        <v>223</v>
      </c>
      <c r="E125" s="125" t="s">
        <v>1191</v>
      </c>
      <c r="F125" s="126" t="s">
        <v>1192</v>
      </c>
      <c r="G125" s="127" t="s">
        <v>226</v>
      </c>
      <c r="H125" s="128">
        <v>7</v>
      </c>
      <c r="I125" s="129"/>
      <c r="J125" s="130">
        <f>ROUND(I125*H125,2)</f>
        <v>0</v>
      </c>
      <c r="K125" s="131"/>
      <c r="L125" s="28"/>
      <c r="M125" s="132" t="s">
        <v>1</v>
      </c>
      <c r="N125" s="133" t="s">
        <v>42</v>
      </c>
      <c r="P125" s="134">
        <f>O125*H125</f>
        <v>0</v>
      </c>
      <c r="Q125" s="134">
        <v>3.2730000000000002E-2</v>
      </c>
      <c r="R125" s="134">
        <f>Q125*H125</f>
        <v>0.22911000000000001</v>
      </c>
      <c r="S125" s="134">
        <v>0</v>
      </c>
      <c r="T125" s="135">
        <f>S125*H125</f>
        <v>0</v>
      </c>
      <c r="AR125" s="136" t="s">
        <v>227</v>
      </c>
      <c r="AT125" s="136" t="s">
        <v>223</v>
      </c>
      <c r="AU125" s="136" t="s">
        <v>85</v>
      </c>
      <c r="AY125" s="13" t="s">
        <v>222</v>
      </c>
      <c r="BE125" s="137">
        <f>IF(N125="základní",J125,0)</f>
        <v>0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13" t="s">
        <v>85</v>
      </c>
      <c r="BK125" s="137">
        <f>ROUND(I125*H125,2)</f>
        <v>0</v>
      </c>
      <c r="BL125" s="13" t="s">
        <v>227</v>
      </c>
      <c r="BM125" s="136" t="s">
        <v>1335</v>
      </c>
    </row>
    <row r="126" spans="2:65" s="1" customFormat="1" x14ac:dyDescent="0.2">
      <c r="B126" s="28"/>
      <c r="D126" s="138" t="s">
        <v>229</v>
      </c>
      <c r="F126" s="139" t="s">
        <v>1194</v>
      </c>
      <c r="I126" s="140"/>
      <c r="L126" s="28"/>
      <c r="M126" s="141"/>
      <c r="T126" s="52"/>
      <c r="AT126" s="13" t="s">
        <v>229</v>
      </c>
      <c r="AU126" s="13" t="s">
        <v>85</v>
      </c>
    </row>
    <row r="127" spans="2:65" s="1" customFormat="1" x14ac:dyDescent="0.2">
      <c r="B127" s="28"/>
      <c r="D127" s="142" t="s">
        <v>231</v>
      </c>
      <c r="F127" s="143" t="s">
        <v>1195</v>
      </c>
      <c r="I127" s="140"/>
      <c r="L127" s="28"/>
      <c r="M127" s="141"/>
      <c r="T127" s="52"/>
      <c r="AT127" s="13" t="s">
        <v>231</v>
      </c>
      <c r="AU127" s="13" t="s">
        <v>85</v>
      </c>
    </row>
    <row r="128" spans="2:65" s="1" customFormat="1" ht="24.2" customHeight="1" x14ac:dyDescent="0.2">
      <c r="B128" s="123"/>
      <c r="C128" s="124" t="s">
        <v>87</v>
      </c>
      <c r="D128" s="124" t="s">
        <v>223</v>
      </c>
      <c r="E128" s="125" t="s">
        <v>1196</v>
      </c>
      <c r="F128" s="126" t="s">
        <v>1197</v>
      </c>
      <c r="G128" s="127" t="s">
        <v>355</v>
      </c>
      <c r="H128" s="128">
        <v>5.81</v>
      </c>
      <c r="I128" s="129"/>
      <c r="J128" s="130">
        <f>ROUND(I128*H128,2)</f>
        <v>0</v>
      </c>
      <c r="K128" s="131"/>
      <c r="L128" s="28"/>
      <c r="M128" s="132" t="s">
        <v>1</v>
      </c>
      <c r="N128" s="133" t="s">
        <v>42</v>
      </c>
      <c r="P128" s="134">
        <f>O128*H128</f>
        <v>0</v>
      </c>
      <c r="Q128" s="134">
        <v>1.5E-3</v>
      </c>
      <c r="R128" s="134">
        <f>Q128*H128</f>
        <v>8.7149999999999988E-3</v>
      </c>
      <c r="S128" s="134">
        <v>0</v>
      </c>
      <c r="T128" s="135">
        <f>S128*H128</f>
        <v>0</v>
      </c>
      <c r="AR128" s="136" t="s">
        <v>227</v>
      </c>
      <c r="AT128" s="136" t="s">
        <v>223</v>
      </c>
      <c r="AU128" s="136" t="s">
        <v>85</v>
      </c>
      <c r="AY128" s="13" t="s">
        <v>222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85</v>
      </c>
      <c r="BK128" s="137">
        <f>ROUND(I128*H128,2)</f>
        <v>0</v>
      </c>
      <c r="BL128" s="13" t="s">
        <v>227</v>
      </c>
      <c r="BM128" s="136" t="s">
        <v>1336</v>
      </c>
    </row>
    <row r="129" spans="2:65" s="1" customFormat="1" ht="19.5" x14ac:dyDescent="0.2">
      <c r="B129" s="28"/>
      <c r="D129" s="138" t="s">
        <v>229</v>
      </c>
      <c r="F129" s="139" t="s">
        <v>1199</v>
      </c>
      <c r="I129" s="140"/>
      <c r="L129" s="28"/>
      <c r="M129" s="141"/>
      <c r="T129" s="52"/>
      <c r="AT129" s="13" t="s">
        <v>229</v>
      </c>
      <c r="AU129" s="13" t="s">
        <v>85</v>
      </c>
    </row>
    <row r="130" spans="2:65" s="1" customFormat="1" x14ac:dyDescent="0.2">
      <c r="B130" s="28"/>
      <c r="D130" s="142" t="s">
        <v>231</v>
      </c>
      <c r="F130" s="143" t="s">
        <v>1200</v>
      </c>
      <c r="I130" s="140"/>
      <c r="L130" s="28"/>
      <c r="M130" s="141"/>
      <c r="T130" s="52"/>
      <c r="AT130" s="13" t="s">
        <v>231</v>
      </c>
      <c r="AU130" s="13" t="s">
        <v>85</v>
      </c>
    </row>
    <row r="131" spans="2:65" s="11" customFormat="1" x14ac:dyDescent="0.2">
      <c r="B131" s="144"/>
      <c r="D131" s="138" t="s">
        <v>252</v>
      </c>
      <c r="E131" s="150" t="s">
        <v>1</v>
      </c>
      <c r="F131" s="145" t="s">
        <v>1201</v>
      </c>
      <c r="H131" s="146">
        <v>5.81</v>
      </c>
      <c r="I131" s="147"/>
      <c r="L131" s="144"/>
      <c r="M131" s="148"/>
      <c r="T131" s="149"/>
      <c r="AT131" s="150" t="s">
        <v>252</v>
      </c>
      <c r="AU131" s="150" t="s">
        <v>85</v>
      </c>
      <c r="AV131" s="11" t="s">
        <v>87</v>
      </c>
      <c r="AW131" s="11" t="s">
        <v>32</v>
      </c>
      <c r="AX131" s="11" t="s">
        <v>85</v>
      </c>
      <c r="AY131" s="150" t="s">
        <v>222</v>
      </c>
    </row>
    <row r="132" spans="2:65" s="10" customFormat="1" ht="25.9" customHeight="1" x14ac:dyDescent="0.2">
      <c r="B132" s="113"/>
      <c r="D132" s="114" t="s">
        <v>76</v>
      </c>
      <c r="E132" s="115" t="s">
        <v>220</v>
      </c>
      <c r="F132" s="115" t="s">
        <v>221</v>
      </c>
      <c r="I132" s="116"/>
      <c r="J132" s="117">
        <f>BK132</f>
        <v>0</v>
      </c>
      <c r="L132" s="113"/>
      <c r="M132" s="118"/>
      <c r="P132" s="119">
        <f>SUM(P133:P139)</f>
        <v>0</v>
      </c>
      <c r="R132" s="119">
        <f>SUM(R133:R139)</f>
        <v>0</v>
      </c>
      <c r="T132" s="120">
        <f>SUM(T133:T139)</f>
        <v>0.27626200000000001</v>
      </c>
      <c r="AR132" s="114" t="s">
        <v>85</v>
      </c>
      <c r="AT132" s="121" t="s">
        <v>76</v>
      </c>
      <c r="AU132" s="121" t="s">
        <v>77</v>
      </c>
      <c r="AY132" s="114" t="s">
        <v>222</v>
      </c>
      <c r="BK132" s="122">
        <f>SUM(BK133:BK139)</f>
        <v>0</v>
      </c>
    </row>
    <row r="133" spans="2:65" s="1" customFormat="1" ht="24.2" customHeight="1" x14ac:dyDescent="0.2">
      <c r="B133" s="123"/>
      <c r="C133" s="124" t="s">
        <v>241</v>
      </c>
      <c r="D133" s="124" t="s">
        <v>223</v>
      </c>
      <c r="E133" s="125" t="s">
        <v>1154</v>
      </c>
      <c r="F133" s="126" t="s">
        <v>1155</v>
      </c>
      <c r="G133" s="127" t="s">
        <v>226</v>
      </c>
      <c r="H133" s="128">
        <v>2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3.5000000000000003E-2</v>
      </c>
      <c r="T133" s="135">
        <f>S133*H133</f>
        <v>7.0000000000000007E-2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1337</v>
      </c>
    </row>
    <row r="134" spans="2:65" s="1" customFormat="1" ht="29.25" x14ac:dyDescent="0.2">
      <c r="B134" s="28"/>
      <c r="D134" s="138" t="s">
        <v>229</v>
      </c>
      <c r="F134" s="139" t="s">
        <v>1157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1296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" customFormat="1" ht="21.75" customHeight="1" x14ac:dyDescent="0.2">
      <c r="B136" s="123"/>
      <c r="C136" s="124" t="s">
        <v>227</v>
      </c>
      <c r="D136" s="124" t="s">
        <v>223</v>
      </c>
      <c r="E136" s="125" t="s">
        <v>1202</v>
      </c>
      <c r="F136" s="126" t="s">
        <v>1203</v>
      </c>
      <c r="G136" s="127" t="s">
        <v>226</v>
      </c>
      <c r="H136" s="128">
        <v>3.274</v>
      </c>
      <c r="I136" s="129"/>
      <c r="J136" s="130">
        <f>ROUND(I136*H136,2)</f>
        <v>0</v>
      </c>
      <c r="K136" s="131"/>
      <c r="L136" s="28"/>
      <c r="M136" s="132" t="s">
        <v>1</v>
      </c>
      <c r="N136" s="133" t="s">
        <v>42</v>
      </c>
      <c r="P136" s="134">
        <f>O136*H136</f>
        <v>0</v>
      </c>
      <c r="Q136" s="134">
        <v>0</v>
      </c>
      <c r="R136" s="134">
        <f>Q136*H136</f>
        <v>0</v>
      </c>
      <c r="S136" s="134">
        <v>6.3E-2</v>
      </c>
      <c r="T136" s="135">
        <f>S136*H136</f>
        <v>0.206262</v>
      </c>
      <c r="AR136" s="136" t="s">
        <v>227</v>
      </c>
      <c r="AT136" s="136" t="s">
        <v>223</v>
      </c>
      <c r="AU136" s="136" t="s">
        <v>85</v>
      </c>
      <c r="AY136" s="13" t="s">
        <v>222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85</v>
      </c>
      <c r="BK136" s="137">
        <f>ROUND(I136*H136,2)</f>
        <v>0</v>
      </c>
      <c r="BL136" s="13" t="s">
        <v>227</v>
      </c>
      <c r="BM136" s="136" t="s">
        <v>1338</v>
      </c>
    </row>
    <row r="137" spans="2:65" s="1" customFormat="1" ht="19.5" x14ac:dyDescent="0.2">
      <c r="B137" s="28"/>
      <c r="D137" s="138" t="s">
        <v>229</v>
      </c>
      <c r="F137" s="139" t="s">
        <v>1205</v>
      </c>
      <c r="I137" s="140"/>
      <c r="L137" s="28"/>
      <c r="M137" s="141"/>
      <c r="T137" s="52"/>
      <c r="AT137" s="13" t="s">
        <v>229</v>
      </c>
      <c r="AU137" s="13" t="s">
        <v>85</v>
      </c>
    </row>
    <row r="138" spans="2:65" s="1" customFormat="1" x14ac:dyDescent="0.2">
      <c r="B138" s="28"/>
      <c r="D138" s="142" t="s">
        <v>231</v>
      </c>
      <c r="F138" s="143" t="s">
        <v>1206</v>
      </c>
      <c r="I138" s="140"/>
      <c r="L138" s="28"/>
      <c r="M138" s="141"/>
      <c r="T138" s="52"/>
      <c r="AT138" s="13" t="s">
        <v>231</v>
      </c>
      <c r="AU138" s="13" t="s">
        <v>85</v>
      </c>
    </row>
    <row r="139" spans="2:65" s="11" customFormat="1" x14ac:dyDescent="0.2">
      <c r="B139" s="144"/>
      <c r="D139" s="138" t="s">
        <v>252</v>
      </c>
      <c r="E139" s="150" t="s">
        <v>1</v>
      </c>
      <c r="F139" s="145" t="s">
        <v>1207</v>
      </c>
      <c r="H139" s="146">
        <v>3.274</v>
      </c>
      <c r="I139" s="147"/>
      <c r="L139" s="144"/>
      <c r="M139" s="148"/>
      <c r="T139" s="149"/>
      <c r="AT139" s="150" t="s">
        <v>252</v>
      </c>
      <c r="AU139" s="150" t="s">
        <v>85</v>
      </c>
      <c r="AV139" s="11" t="s">
        <v>87</v>
      </c>
      <c r="AW139" s="11" t="s">
        <v>32</v>
      </c>
      <c r="AX139" s="11" t="s">
        <v>85</v>
      </c>
      <c r="AY139" s="150" t="s">
        <v>222</v>
      </c>
    </row>
    <row r="140" spans="2:65" s="10" customFormat="1" ht="25.9" customHeight="1" x14ac:dyDescent="0.2">
      <c r="B140" s="113"/>
      <c r="D140" s="114" t="s">
        <v>76</v>
      </c>
      <c r="E140" s="115" t="s">
        <v>233</v>
      </c>
      <c r="F140" s="115" t="s">
        <v>1208</v>
      </c>
      <c r="I140" s="116"/>
      <c r="J140" s="117">
        <f>BK140</f>
        <v>0</v>
      </c>
      <c r="L140" s="113"/>
      <c r="M140" s="118"/>
      <c r="P140" s="119">
        <f>SUM(P141:P153)</f>
        <v>0</v>
      </c>
      <c r="R140" s="119">
        <f>SUM(R141:R153)</f>
        <v>0</v>
      </c>
      <c r="T140" s="120">
        <f>SUM(T141:T153)</f>
        <v>0</v>
      </c>
      <c r="AR140" s="114" t="s">
        <v>85</v>
      </c>
      <c r="AT140" s="121" t="s">
        <v>76</v>
      </c>
      <c r="AU140" s="121" t="s">
        <v>77</v>
      </c>
      <c r="AY140" s="114" t="s">
        <v>222</v>
      </c>
      <c r="BK140" s="122">
        <f>SUM(BK141:BK153)</f>
        <v>0</v>
      </c>
    </row>
    <row r="141" spans="2:65" s="1" customFormat="1" ht="24.2" customHeight="1" x14ac:dyDescent="0.2">
      <c r="B141" s="123"/>
      <c r="C141" s="124" t="s">
        <v>254</v>
      </c>
      <c r="D141" s="124" t="s">
        <v>223</v>
      </c>
      <c r="E141" s="125" t="s">
        <v>1209</v>
      </c>
      <c r="F141" s="126" t="s">
        <v>1210</v>
      </c>
      <c r="G141" s="127" t="s">
        <v>237</v>
      </c>
      <c r="H141" s="128">
        <v>0.27800000000000002</v>
      </c>
      <c r="I141" s="129"/>
      <c r="J141" s="130">
        <f>ROUND(I141*H141,2)</f>
        <v>0</v>
      </c>
      <c r="K141" s="131"/>
      <c r="L141" s="28"/>
      <c r="M141" s="132" t="s">
        <v>1</v>
      </c>
      <c r="N141" s="133" t="s">
        <v>42</v>
      </c>
      <c r="P141" s="134">
        <f>O141*H141</f>
        <v>0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227</v>
      </c>
      <c r="AT141" s="136" t="s">
        <v>223</v>
      </c>
      <c r="AU141" s="136" t="s">
        <v>85</v>
      </c>
      <c r="AY141" s="13" t="s">
        <v>222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85</v>
      </c>
      <c r="BK141" s="137">
        <f>ROUND(I141*H141,2)</f>
        <v>0</v>
      </c>
      <c r="BL141" s="13" t="s">
        <v>227</v>
      </c>
      <c r="BM141" s="136" t="s">
        <v>1339</v>
      </c>
    </row>
    <row r="142" spans="2:65" s="1" customFormat="1" ht="19.5" x14ac:dyDescent="0.2">
      <c r="B142" s="28"/>
      <c r="D142" s="138" t="s">
        <v>229</v>
      </c>
      <c r="F142" s="139" t="s">
        <v>1212</v>
      </c>
      <c r="I142" s="140"/>
      <c r="L142" s="28"/>
      <c r="M142" s="141"/>
      <c r="T142" s="52"/>
      <c r="AT142" s="13" t="s">
        <v>229</v>
      </c>
      <c r="AU142" s="13" t="s">
        <v>85</v>
      </c>
    </row>
    <row r="143" spans="2:65" s="1" customFormat="1" x14ac:dyDescent="0.2">
      <c r="B143" s="28"/>
      <c r="D143" s="142" t="s">
        <v>231</v>
      </c>
      <c r="F143" s="143" t="s">
        <v>1213</v>
      </c>
      <c r="I143" s="140"/>
      <c r="L143" s="28"/>
      <c r="M143" s="141"/>
      <c r="T143" s="52"/>
      <c r="AT143" s="13" t="s">
        <v>231</v>
      </c>
      <c r="AU143" s="13" t="s">
        <v>85</v>
      </c>
    </row>
    <row r="144" spans="2:65" s="1" customFormat="1" ht="24.2" customHeight="1" x14ac:dyDescent="0.2">
      <c r="B144" s="123"/>
      <c r="C144" s="124" t="s">
        <v>262</v>
      </c>
      <c r="D144" s="124" t="s">
        <v>223</v>
      </c>
      <c r="E144" s="125" t="s">
        <v>242</v>
      </c>
      <c r="F144" s="126" t="s">
        <v>243</v>
      </c>
      <c r="G144" s="127" t="s">
        <v>237</v>
      </c>
      <c r="H144" s="128">
        <v>0.27800000000000002</v>
      </c>
      <c r="I144" s="129"/>
      <c r="J144" s="130">
        <f>ROUND(I144*H144,2)</f>
        <v>0</v>
      </c>
      <c r="K144" s="131"/>
      <c r="L144" s="28"/>
      <c r="M144" s="132" t="s">
        <v>1</v>
      </c>
      <c r="N144" s="133" t="s">
        <v>42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227</v>
      </c>
      <c r="AT144" s="136" t="s">
        <v>223</v>
      </c>
      <c r="AU144" s="136" t="s">
        <v>85</v>
      </c>
      <c r="AY144" s="13" t="s">
        <v>222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3" t="s">
        <v>85</v>
      </c>
      <c r="BK144" s="137">
        <f>ROUND(I144*H144,2)</f>
        <v>0</v>
      </c>
      <c r="BL144" s="13" t="s">
        <v>227</v>
      </c>
      <c r="BM144" s="136" t="s">
        <v>1340</v>
      </c>
    </row>
    <row r="145" spans="2:65" s="1" customFormat="1" ht="19.5" x14ac:dyDescent="0.2">
      <c r="B145" s="28"/>
      <c r="D145" s="138" t="s">
        <v>229</v>
      </c>
      <c r="F145" s="139" t="s">
        <v>245</v>
      </c>
      <c r="I145" s="140"/>
      <c r="L145" s="28"/>
      <c r="M145" s="141"/>
      <c r="T145" s="52"/>
      <c r="AT145" s="13" t="s">
        <v>229</v>
      </c>
      <c r="AU145" s="13" t="s">
        <v>85</v>
      </c>
    </row>
    <row r="146" spans="2:65" s="1" customFormat="1" x14ac:dyDescent="0.2">
      <c r="B146" s="28"/>
      <c r="D146" s="142" t="s">
        <v>231</v>
      </c>
      <c r="F146" s="143" t="s">
        <v>246</v>
      </c>
      <c r="I146" s="140"/>
      <c r="L146" s="28"/>
      <c r="M146" s="141"/>
      <c r="T146" s="52"/>
      <c r="AT146" s="13" t="s">
        <v>231</v>
      </c>
      <c r="AU146" s="13" t="s">
        <v>85</v>
      </c>
    </row>
    <row r="147" spans="2:65" s="1" customFormat="1" ht="24.2" customHeight="1" x14ac:dyDescent="0.2">
      <c r="B147" s="123"/>
      <c r="C147" s="124" t="s">
        <v>270</v>
      </c>
      <c r="D147" s="124" t="s">
        <v>223</v>
      </c>
      <c r="E147" s="125" t="s">
        <v>247</v>
      </c>
      <c r="F147" s="126" t="s">
        <v>248</v>
      </c>
      <c r="G147" s="127" t="s">
        <v>237</v>
      </c>
      <c r="H147" s="128">
        <v>3.8919999999999999</v>
      </c>
      <c r="I147" s="129"/>
      <c r="J147" s="130">
        <f>ROUND(I147*H147,2)</f>
        <v>0</v>
      </c>
      <c r="K147" s="131"/>
      <c r="L147" s="28"/>
      <c r="M147" s="132" t="s">
        <v>1</v>
      </c>
      <c r="N147" s="133" t="s">
        <v>42</v>
      </c>
      <c r="P147" s="134">
        <f>O147*H147</f>
        <v>0</v>
      </c>
      <c r="Q147" s="134">
        <v>0</v>
      </c>
      <c r="R147" s="134">
        <f>Q147*H147</f>
        <v>0</v>
      </c>
      <c r="S147" s="134">
        <v>0</v>
      </c>
      <c r="T147" s="135">
        <f>S147*H147</f>
        <v>0</v>
      </c>
      <c r="AR147" s="136" t="s">
        <v>227</v>
      </c>
      <c r="AT147" s="136" t="s">
        <v>223</v>
      </c>
      <c r="AU147" s="136" t="s">
        <v>85</v>
      </c>
      <c r="AY147" s="13" t="s">
        <v>222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3" t="s">
        <v>85</v>
      </c>
      <c r="BK147" s="137">
        <f>ROUND(I147*H147,2)</f>
        <v>0</v>
      </c>
      <c r="BL147" s="13" t="s">
        <v>227</v>
      </c>
      <c r="BM147" s="136" t="s">
        <v>1341</v>
      </c>
    </row>
    <row r="148" spans="2:65" s="1" customFormat="1" ht="29.25" x14ac:dyDescent="0.2">
      <c r="B148" s="28"/>
      <c r="D148" s="138" t="s">
        <v>229</v>
      </c>
      <c r="F148" s="139" t="s">
        <v>250</v>
      </c>
      <c r="I148" s="140"/>
      <c r="L148" s="28"/>
      <c r="M148" s="141"/>
      <c r="T148" s="52"/>
      <c r="AT148" s="13" t="s">
        <v>229</v>
      </c>
      <c r="AU148" s="13" t="s">
        <v>85</v>
      </c>
    </row>
    <row r="149" spans="2:65" s="1" customFormat="1" x14ac:dyDescent="0.2">
      <c r="B149" s="28"/>
      <c r="D149" s="142" t="s">
        <v>231</v>
      </c>
      <c r="F149" s="143" t="s">
        <v>251</v>
      </c>
      <c r="I149" s="140"/>
      <c r="L149" s="28"/>
      <c r="M149" s="141"/>
      <c r="T149" s="52"/>
      <c r="AT149" s="13" t="s">
        <v>231</v>
      </c>
      <c r="AU149" s="13" t="s">
        <v>85</v>
      </c>
    </row>
    <row r="150" spans="2:65" s="11" customFormat="1" x14ac:dyDescent="0.2">
      <c r="B150" s="144"/>
      <c r="D150" s="138" t="s">
        <v>252</v>
      </c>
      <c r="F150" s="145" t="s">
        <v>1301</v>
      </c>
      <c r="H150" s="146">
        <v>3.8919999999999999</v>
      </c>
      <c r="I150" s="147"/>
      <c r="L150" s="144"/>
      <c r="M150" s="148"/>
      <c r="T150" s="149"/>
      <c r="AT150" s="150" t="s">
        <v>252</v>
      </c>
      <c r="AU150" s="150" t="s">
        <v>85</v>
      </c>
      <c r="AV150" s="11" t="s">
        <v>87</v>
      </c>
      <c r="AW150" s="11" t="s">
        <v>3</v>
      </c>
      <c r="AX150" s="11" t="s">
        <v>85</v>
      </c>
      <c r="AY150" s="150" t="s">
        <v>222</v>
      </c>
    </row>
    <row r="151" spans="2:65" s="1" customFormat="1" ht="33" customHeight="1" x14ac:dyDescent="0.2">
      <c r="B151" s="123"/>
      <c r="C151" s="124" t="s">
        <v>276</v>
      </c>
      <c r="D151" s="124" t="s">
        <v>223</v>
      </c>
      <c r="E151" s="125" t="s">
        <v>1217</v>
      </c>
      <c r="F151" s="126" t="s">
        <v>1218</v>
      </c>
      <c r="G151" s="127" t="s">
        <v>237</v>
      </c>
      <c r="H151" s="128">
        <v>0.20599999999999999</v>
      </c>
      <c r="I151" s="129"/>
      <c r="J151" s="130">
        <f>ROUND(I151*H151,2)</f>
        <v>0</v>
      </c>
      <c r="K151" s="131"/>
      <c r="L151" s="28"/>
      <c r="M151" s="132" t="s">
        <v>1</v>
      </c>
      <c r="N151" s="133" t="s">
        <v>42</v>
      </c>
      <c r="P151" s="134">
        <f>O151*H151</f>
        <v>0</v>
      </c>
      <c r="Q151" s="134">
        <v>0</v>
      </c>
      <c r="R151" s="134">
        <f>Q151*H151</f>
        <v>0</v>
      </c>
      <c r="S151" s="134">
        <v>0</v>
      </c>
      <c r="T151" s="135">
        <f>S151*H151</f>
        <v>0</v>
      </c>
      <c r="AR151" s="136" t="s">
        <v>227</v>
      </c>
      <c r="AT151" s="136" t="s">
        <v>223</v>
      </c>
      <c r="AU151" s="136" t="s">
        <v>85</v>
      </c>
      <c r="AY151" s="13" t="s">
        <v>222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3" t="s">
        <v>85</v>
      </c>
      <c r="BK151" s="137">
        <f>ROUND(I151*H151,2)</f>
        <v>0</v>
      </c>
      <c r="BL151" s="13" t="s">
        <v>227</v>
      </c>
      <c r="BM151" s="136" t="s">
        <v>1342</v>
      </c>
    </row>
    <row r="152" spans="2:65" s="1" customFormat="1" ht="29.25" x14ac:dyDescent="0.2">
      <c r="B152" s="28"/>
      <c r="D152" s="138" t="s">
        <v>229</v>
      </c>
      <c r="F152" s="139" t="s">
        <v>1220</v>
      </c>
      <c r="I152" s="140"/>
      <c r="L152" s="28"/>
      <c r="M152" s="141"/>
      <c r="T152" s="52"/>
      <c r="AT152" s="13" t="s">
        <v>229</v>
      </c>
      <c r="AU152" s="13" t="s">
        <v>85</v>
      </c>
    </row>
    <row r="153" spans="2:65" s="1" customFormat="1" x14ac:dyDescent="0.2">
      <c r="B153" s="28"/>
      <c r="D153" s="142" t="s">
        <v>231</v>
      </c>
      <c r="F153" s="143" t="s">
        <v>1221</v>
      </c>
      <c r="I153" s="140"/>
      <c r="L153" s="28"/>
      <c r="M153" s="141"/>
      <c r="T153" s="52"/>
      <c r="AT153" s="13" t="s">
        <v>231</v>
      </c>
      <c r="AU153" s="13" t="s">
        <v>85</v>
      </c>
    </row>
    <row r="154" spans="2:65" s="10" customFormat="1" ht="25.9" customHeight="1" x14ac:dyDescent="0.2">
      <c r="B154" s="113"/>
      <c r="D154" s="114" t="s">
        <v>76</v>
      </c>
      <c r="E154" s="115" t="s">
        <v>1222</v>
      </c>
      <c r="F154" s="115" t="s">
        <v>1223</v>
      </c>
      <c r="I154" s="116"/>
      <c r="J154" s="117">
        <f>BK154</f>
        <v>0</v>
      </c>
      <c r="L154" s="113"/>
      <c r="M154" s="118"/>
      <c r="P154" s="119">
        <f>SUM(P155:P157)</f>
        <v>0</v>
      </c>
      <c r="R154" s="119">
        <f>SUM(R155:R157)</f>
        <v>0</v>
      </c>
      <c r="T154" s="120">
        <f>SUM(T155:T157)</f>
        <v>0</v>
      </c>
      <c r="AR154" s="114" t="s">
        <v>85</v>
      </c>
      <c r="AT154" s="121" t="s">
        <v>76</v>
      </c>
      <c r="AU154" s="121" t="s">
        <v>77</v>
      </c>
      <c r="AY154" s="114" t="s">
        <v>222</v>
      </c>
      <c r="BK154" s="122">
        <f>SUM(BK155:BK157)</f>
        <v>0</v>
      </c>
    </row>
    <row r="155" spans="2:65" s="1" customFormat="1" ht="24.2" customHeight="1" x14ac:dyDescent="0.2">
      <c r="B155" s="123"/>
      <c r="C155" s="124" t="s">
        <v>220</v>
      </c>
      <c r="D155" s="124" t="s">
        <v>223</v>
      </c>
      <c r="E155" s="125" t="s">
        <v>1224</v>
      </c>
      <c r="F155" s="126" t="s">
        <v>1225</v>
      </c>
      <c r="G155" s="127" t="s">
        <v>237</v>
      </c>
      <c r="H155" s="128">
        <v>0.23799999999999999</v>
      </c>
      <c r="I155" s="129"/>
      <c r="J155" s="130">
        <f>ROUND(I155*H155,2)</f>
        <v>0</v>
      </c>
      <c r="K155" s="131"/>
      <c r="L155" s="28"/>
      <c r="M155" s="132" t="s">
        <v>1</v>
      </c>
      <c r="N155" s="133" t="s">
        <v>42</v>
      </c>
      <c r="P155" s="134">
        <f>O155*H155</f>
        <v>0</v>
      </c>
      <c r="Q155" s="134">
        <v>0</v>
      </c>
      <c r="R155" s="134">
        <f>Q155*H155</f>
        <v>0</v>
      </c>
      <c r="S155" s="134">
        <v>0</v>
      </c>
      <c r="T155" s="135">
        <f>S155*H155</f>
        <v>0</v>
      </c>
      <c r="AR155" s="136" t="s">
        <v>227</v>
      </c>
      <c r="AT155" s="136" t="s">
        <v>223</v>
      </c>
      <c r="AU155" s="136" t="s">
        <v>85</v>
      </c>
      <c r="AY155" s="13" t="s">
        <v>222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85</v>
      </c>
      <c r="BK155" s="137">
        <f>ROUND(I155*H155,2)</f>
        <v>0</v>
      </c>
      <c r="BL155" s="13" t="s">
        <v>227</v>
      </c>
      <c r="BM155" s="136" t="s">
        <v>1343</v>
      </c>
    </row>
    <row r="156" spans="2:65" s="1" customFormat="1" ht="39" x14ac:dyDescent="0.2">
      <c r="B156" s="28"/>
      <c r="D156" s="138" t="s">
        <v>229</v>
      </c>
      <c r="F156" s="139" t="s">
        <v>1227</v>
      </c>
      <c r="I156" s="140"/>
      <c r="L156" s="28"/>
      <c r="M156" s="141"/>
      <c r="T156" s="52"/>
      <c r="AT156" s="13" t="s">
        <v>229</v>
      </c>
      <c r="AU156" s="13" t="s">
        <v>85</v>
      </c>
    </row>
    <row r="157" spans="2:65" s="1" customFormat="1" x14ac:dyDescent="0.2">
      <c r="B157" s="28"/>
      <c r="D157" s="142" t="s">
        <v>231</v>
      </c>
      <c r="F157" s="143" t="s">
        <v>1228</v>
      </c>
      <c r="I157" s="140"/>
      <c r="L157" s="28"/>
      <c r="M157" s="141"/>
      <c r="T157" s="52"/>
      <c r="AT157" s="13" t="s">
        <v>231</v>
      </c>
      <c r="AU157" s="13" t="s">
        <v>85</v>
      </c>
    </row>
    <row r="158" spans="2:65" s="10" customFormat="1" ht="25.9" customHeight="1" x14ac:dyDescent="0.2">
      <c r="B158" s="113"/>
      <c r="D158" s="114" t="s">
        <v>76</v>
      </c>
      <c r="E158" s="115" t="s">
        <v>1134</v>
      </c>
      <c r="F158" s="115" t="s">
        <v>1135</v>
      </c>
      <c r="I158" s="116"/>
      <c r="J158" s="117">
        <f>BK158</f>
        <v>0</v>
      </c>
      <c r="L158" s="113"/>
      <c r="M158" s="118"/>
      <c r="P158" s="119">
        <f>SUM(P159:P169)</f>
        <v>0</v>
      </c>
      <c r="R158" s="119">
        <f>SUM(R159:R169)</f>
        <v>3.3E-4</v>
      </c>
      <c r="T158" s="120">
        <f>SUM(T159:T169)</f>
        <v>0</v>
      </c>
      <c r="AR158" s="114" t="s">
        <v>87</v>
      </c>
      <c r="AT158" s="121" t="s">
        <v>76</v>
      </c>
      <c r="AU158" s="121" t="s">
        <v>77</v>
      </c>
      <c r="AY158" s="114" t="s">
        <v>222</v>
      </c>
      <c r="BK158" s="122">
        <f>SUM(BK159:BK169)</f>
        <v>0</v>
      </c>
    </row>
    <row r="159" spans="2:65" s="1" customFormat="1" ht="21.75" customHeight="1" x14ac:dyDescent="0.2">
      <c r="B159" s="123"/>
      <c r="C159" s="124" t="s">
        <v>287</v>
      </c>
      <c r="D159" s="124" t="s">
        <v>223</v>
      </c>
      <c r="E159" s="125" t="s">
        <v>1229</v>
      </c>
      <c r="F159" s="126" t="s">
        <v>1230</v>
      </c>
      <c r="G159" s="127" t="s">
        <v>265</v>
      </c>
      <c r="H159" s="128">
        <v>1</v>
      </c>
      <c r="I159" s="129"/>
      <c r="J159" s="130">
        <f>ROUND(I159*H159,2)</f>
        <v>0</v>
      </c>
      <c r="K159" s="131"/>
      <c r="L159" s="28"/>
      <c r="M159" s="132" t="s">
        <v>1</v>
      </c>
      <c r="N159" s="133" t="s">
        <v>42</v>
      </c>
      <c r="P159" s="134">
        <f>O159*H159</f>
        <v>0</v>
      </c>
      <c r="Q159" s="134">
        <v>3.3E-4</v>
      </c>
      <c r="R159" s="134">
        <f>Q159*H159</f>
        <v>3.3E-4</v>
      </c>
      <c r="S159" s="134">
        <v>0</v>
      </c>
      <c r="T159" s="135">
        <f>S159*H159</f>
        <v>0</v>
      </c>
      <c r="AR159" s="136" t="s">
        <v>266</v>
      </c>
      <c r="AT159" s="136" t="s">
        <v>223</v>
      </c>
      <c r="AU159" s="136" t="s">
        <v>85</v>
      </c>
      <c r="AY159" s="13" t="s">
        <v>222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3" t="s">
        <v>85</v>
      </c>
      <c r="BK159" s="137">
        <f>ROUND(I159*H159,2)</f>
        <v>0</v>
      </c>
      <c r="BL159" s="13" t="s">
        <v>266</v>
      </c>
      <c r="BM159" s="136" t="s">
        <v>1344</v>
      </c>
    </row>
    <row r="160" spans="2:65" s="1" customFormat="1" ht="19.5" x14ac:dyDescent="0.2">
      <c r="B160" s="28"/>
      <c r="D160" s="138" t="s">
        <v>229</v>
      </c>
      <c r="F160" s="139" t="s">
        <v>1232</v>
      </c>
      <c r="I160" s="140"/>
      <c r="L160" s="28"/>
      <c r="M160" s="141"/>
      <c r="T160" s="52"/>
      <c r="AT160" s="13" t="s">
        <v>229</v>
      </c>
      <c r="AU160" s="13" t="s">
        <v>85</v>
      </c>
    </row>
    <row r="161" spans="2:65" s="1" customFormat="1" x14ac:dyDescent="0.2">
      <c r="B161" s="28"/>
      <c r="D161" s="142" t="s">
        <v>231</v>
      </c>
      <c r="F161" s="143" t="s">
        <v>1233</v>
      </c>
      <c r="I161" s="140"/>
      <c r="L161" s="28"/>
      <c r="M161" s="141"/>
      <c r="T161" s="52"/>
      <c r="AT161" s="13" t="s">
        <v>231</v>
      </c>
      <c r="AU161" s="13" t="s">
        <v>85</v>
      </c>
    </row>
    <row r="162" spans="2:65" s="1" customFormat="1" ht="62.65" customHeight="1" x14ac:dyDescent="0.2">
      <c r="B162" s="123"/>
      <c r="C162" s="151" t="s">
        <v>291</v>
      </c>
      <c r="D162" s="151" t="s">
        <v>277</v>
      </c>
      <c r="E162" s="152" t="s">
        <v>1234</v>
      </c>
      <c r="F162" s="153" t="s">
        <v>1235</v>
      </c>
      <c r="G162" s="154" t="s">
        <v>226</v>
      </c>
      <c r="H162" s="155">
        <v>3.27</v>
      </c>
      <c r="I162" s="156"/>
      <c r="J162" s="157">
        <f>ROUND(I162*H162,2)</f>
        <v>0</v>
      </c>
      <c r="K162" s="158"/>
      <c r="L162" s="159"/>
      <c r="M162" s="160" t="s">
        <v>1</v>
      </c>
      <c r="N162" s="161" t="s">
        <v>42</v>
      </c>
      <c r="P162" s="134">
        <f>O162*H162</f>
        <v>0</v>
      </c>
      <c r="Q162" s="134">
        <v>0</v>
      </c>
      <c r="R162" s="134">
        <f>Q162*H162</f>
        <v>0</v>
      </c>
      <c r="S162" s="134">
        <v>0</v>
      </c>
      <c r="T162" s="135">
        <f>S162*H162</f>
        <v>0</v>
      </c>
      <c r="AR162" s="136" t="s">
        <v>280</v>
      </c>
      <c r="AT162" s="136" t="s">
        <v>277</v>
      </c>
      <c r="AU162" s="136" t="s">
        <v>85</v>
      </c>
      <c r="AY162" s="13" t="s">
        <v>222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3" t="s">
        <v>85</v>
      </c>
      <c r="BK162" s="137">
        <f>ROUND(I162*H162,2)</f>
        <v>0</v>
      </c>
      <c r="BL162" s="13" t="s">
        <v>266</v>
      </c>
      <c r="BM162" s="136" t="s">
        <v>1345</v>
      </c>
    </row>
    <row r="163" spans="2:65" s="1" customFormat="1" ht="39" x14ac:dyDescent="0.2">
      <c r="B163" s="28"/>
      <c r="D163" s="138" t="s">
        <v>229</v>
      </c>
      <c r="F163" s="139" t="s">
        <v>1235</v>
      </c>
      <c r="I163" s="140"/>
      <c r="L163" s="28"/>
      <c r="M163" s="141"/>
      <c r="T163" s="52"/>
      <c r="AT163" s="13" t="s">
        <v>229</v>
      </c>
      <c r="AU163" s="13" t="s">
        <v>85</v>
      </c>
    </row>
    <row r="164" spans="2:65" s="1" customFormat="1" ht="21.75" customHeight="1" x14ac:dyDescent="0.2">
      <c r="B164" s="123"/>
      <c r="C164" s="124" t="s">
        <v>8</v>
      </c>
      <c r="D164" s="124" t="s">
        <v>223</v>
      </c>
      <c r="E164" s="125" t="s">
        <v>1237</v>
      </c>
      <c r="F164" s="126" t="s">
        <v>1238</v>
      </c>
      <c r="G164" s="127" t="s">
        <v>265</v>
      </c>
      <c r="H164" s="128">
        <v>1</v>
      </c>
      <c r="I164" s="129"/>
      <c r="J164" s="130">
        <f>ROUND(I164*H164,2)</f>
        <v>0</v>
      </c>
      <c r="K164" s="131"/>
      <c r="L164" s="28"/>
      <c r="M164" s="132" t="s">
        <v>1</v>
      </c>
      <c r="N164" s="133" t="s">
        <v>42</v>
      </c>
      <c r="P164" s="134">
        <f>O164*H164</f>
        <v>0</v>
      </c>
      <c r="Q164" s="134">
        <v>0</v>
      </c>
      <c r="R164" s="134">
        <f>Q164*H164</f>
        <v>0</v>
      </c>
      <c r="S164" s="134">
        <v>0</v>
      </c>
      <c r="T164" s="135">
        <f>S164*H164</f>
        <v>0</v>
      </c>
      <c r="AR164" s="136" t="s">
        <v>266</v>
      </c>
      <c r="AT164" s="136" t="s">
        <v>223</v>
      </c>
      <c r="AU164" s="136" t="s">
        <v>85</v>
      </c>
      <c r="AY164" s="13" t="s">
        <v>222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3" t="s">
        <v>85</v>
      </c>
      <c r="BK164" s="137">
        <f>ROUND(I164*H164,2)</f>
        <v>0</v>
      </c>
      <c r="BL164" s="13" t="s">
        <v>266</v>
      </c>
      <c r="BM164" s="136" t="s">
        <v>1055</v>
      </c>
    </row>
    <row r="165" spans="2:65" s="1" customFormat="1" ht="19.5" x14ac:dyDescent="0.2">
      <c r="B165" s="28"/>
      <c r="D165" s="138" t="s">
        <v>229</v>
      </c>
      <c r="F165" s="139" t="s">
        <v>1240</v>
      </c>
      <c r="I165" s="140"/>
      <c r="L165" s="28"/>
      <c r="M165" s="141"/>
      <c r="T165" s="52"/>
      <c r="AT165" s="13" t="s">
        <v>229</v>
      </c>
      <c r="AU165" s="13" t="s">
        <v>85</v>
      </c>
    </row>
    <row r="166" spans="2:65" s="1" customFormat="1" x14ac:dyDescent="0.2">
      <c r="B166" s="28"/>
      <c r="D166" s="142" t="s">
        <v>231</v>
      </c>
      <c r="F166" s="143" t="s">
        <v>1241</v>
      </c>
      <c r="I166" s="140"/>
      <c r="L166" s="28"/>
      <c r="M166" s="141"/>
      <c r="T166" s="52"/>
      <c r="AT166" s="13" t="s">
        <v>231</v>
      </c>
      <c r="AU166" s="13" t="s">
        <v>85</v>
      </c>
    </row>
    <row r="167" spans="2:65" s="1" customFormat="1" ht="33" customHeight="1" x14ac:dyDescent="0.2">
      <c r="B167" s="123"/>
      <c r="C167" s="124" t="s">
        <v>300</v>
      </c>
      <c r="D167" s="124" t="s">
        <v>223</v>
      </c>
      <c r="E167" s="125" t="s">
        <v>1242</v>
      </c>
      <c r="F167" s="126" t="s">
        <v>1243</v>
      </c>
      <c r="G167" s="127" t="s">
        <v>313</v>
      </c>
      <c r="H167" s="162"/>
      <c r="I167" s="129"/>
      <c r="J167" s="130">
        <f>ROUND(I167*H167,2)</f>
        <v>0</v>
      </c>
      <c r="K167" s="131"/>
      <c r="L167" s="28"/>
      <c r="M167" s="132" t="s">
        <v>1</v>
      </c>
      <c r="N167" s="133" t="s">
        <v>42</v>
      </c>
      <c r="P167" s="134">
        <f>O167*H167</f>
        <v>0</v>
      </c>
      <c r="Q167" s="134">
        <v>0</v>
      </c>
      <c r="R167" s="134">
        <f>Q167*H167</f>
        <v>0</v>
      </c>
      <c r="S167" s="134">
        <v>0</v>
      </c>
      <c r="T167" s="135">
        <f>S167*H167</f>
        <v>0</v>
      </c>
      <c r="AR167" s="136" t="s">
        <v>266</v>
      </c>
      <c r="AT167" s="136" t="s">
        <v>223</v>
      </c>
      <c r="AU167" s="136" t="s">
        <v>85</v>
      </c>
      <c r="AY167" s="13" t="s">
        <v>222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3" t="s">
        <v>85</v>
      </c>
      <c r="BK167" s="137">
        <f>ROUND(I167*H167,2)</f>
        <v>0</v>
      </c>
      <c r="BL167" s="13" t="s">
        <v>266</v>
      </c>
      <c r="BM167" s="136" t="s">
        <v>1346</v>
      </c>
    </row>
    <row r="168" spans="2:65" s="1" customFormat="1" ht="29.25" x14ac:dyDescent="0.2">
      <c r="B168" s="28"/>
      <c r="D168" s="138" t="s">
        <v>229</v>
      </c>
      <c r="F168" s="139" t="s">
        <v>1245</v>
      </c>
      <c r="I168" s="140"/>
      <c r="L168" s="28"/>
      <c r="M168" s="141"/>
      <c r="T168" s="52"/>
      <c r="AT168" s="13" t="s">
        <v>229</v>
      </c>
      <c r="AU168" s="13" t="s">
        <v>85</v>
      </c>
    </row>
    <row r="169" spans="2:65" s="1" customFormat="1" x14ac:dyDescent="0.2">
      <c r="B169" s="28"/>
      <c r="D169" s="142" t="s">
        <v>231</v>
      </c>
      <c r="F169" s="143" t="s">
        <v>1246</v>
      </c>
      <c r="I169" s="140"/>
      <c r="L169" s="28"/>
      <c r="M169" s="141"/>
      <c r="T169" s="52"/>
      <c r="AT169" s="13" t="s">
        <v>231</v>
      </c>
      <c r="AU169" s="13" t="s">
        <v>85</v>
      </c>
    </row>
    <row r="170" spans="2:65" s="10" customFormat="1" ht="25.9" customHeight="1" x14ac:dyDescent="0.2">
      <c r="B170" s="113"/>
      <c r="D170" s="114" t="s">
        <v>76</v>
      </c>
      <c r="E170" s="115" t="s">
        <v>1307</v>
      </c>
      <c r="F170" s="115" t="s">
        <v>1308</v>
      </c>
      <c r="I170" s="116"/>
      <c r="J170" s="117">
        <f>BK170</f>
        <v>0</v>
      </c>
      <c r="L170" s="113"/>
      <c r="M170" s="118"/>
      <c r="P170" s="119">
        <f>SUM(P171:P185)</f>
        <v>0</v>
      </c>
      <c r="R170" s="119">
        <f>SUM(R171:R185)</f>
        <v>6.0999999999999999E-2</v>
      </c>
      <c r="T170" s="120">
        <f>SUM(T171:T185)</f>
        <v>0</v>
      </c>
      <c r="AR170" s="114" t="s">
        <v>87</v>
      </c>
      <c r="AT170" s="121" t="s">
        <v>76</v>
      </c>
      <c r="AU170" s="121" t="s">
        <v>77</v>
      </c>
      <c r="AY170" s="114" t="s">
        <v>222</v>
      </c>
      <c r="BK170" s="122">
        <f>SUM(BK171:BK185)</f>
        <v>0</v>
      </c>
    </row>
    <row r="171" spans="2:65" s="1" customFormat="1" ht="16.5" customHeight="1" x14ac:dyDescent="0.2">
      <c r="B171" s="123"/>
      <c r="C171" s="124" t="s">
        <v>304</v>
      </c>
      <c r="D171" s="124" t="s">
        <v>223</v>
      </c>
      <c r="E171" s="125" t="s">
        <v>1309</v>
      </c>
      <c r="F171" s="126" t="s">
        <v>1310</v>
      </c>
      <c r="G171" s="127" t="s">
        <v>226</v>
      </c>
      <c r="H171" s="128">
        <v>2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2.9999999999999997E-4</v>
      </c>
      <c r="R171" s="134">
        <f>Q171*H171</f>
        <v>5.9999999999999995E-4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1347</v>
      </c>
    </row>
    <row r="172" spans="2:65" s="1" customFormat="1" ht="19.5" x14ac:dyDescent="0.2">
      <c r="B172" s="28"/>
      <c r="D172" s="138" t="s">
        <v>229</v>
      </c>
      <c r="F172" s="139" t="s">
        <v>1312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1313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24.2" customHeight="1" x14ac:dyDescent="0.2">
      <c r="B174" s="123"/>
      <c r="C174" s="124" t="s">
        <v>310</v>
      </c>
      <c r="D174" s="124" t="s">
        <v>223</v>
      </c>
      <c r="E174" s="125" t="s">
        <v>1314</v>
      </c>
      <c r="F174" s="126" t="s">
        <v>1315</v>
      </c>
      <c r="G174" s="127" t="s">
        <v>226</v>
      </c>
      <c r="H174" s="128">
        <v>2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0</v>
      </c>
      <c r="R174" s="134">
        <f>Q174*H174</f>
        <v>0</v>
      </c>
      <c r="S174" s="134">
        <v>0</v>
      </c>
      <c r="T174" s="135">
        <f>S174*H174</f>
        <v>0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1348</v>
      </c>
    </row>
    <row r="175" spans="2:65" s="1" customFormat="1" ht="19.5" x14ac:dyDescent="0.2">
      <c r="B175" s="28"/>
      <c r="D175" s="138" t="s">
        <v>229</v>
      </c>
      <c r="F175" s="139" t="s">
        <v>1317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1318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33" customHeight="1" x14ac:dyDescent="0.2">
      <c r="B177" s="123"/>
      <c r="C177" s="124" t="s">
        <v>266</v>
      </c>
      <c r="D177" s="124" t="s">
        <v>223</v>
      </c>
      <c r="E177" s="125" t="s">
        <v>1319</v>
      </c>
      <c r="F177" s="126" t="s">
        <v>1320</v>
      </c>
      <c r="G177" s="127" t="s">
        <v>226</v>
      </c>
      <c r="H177" s="128">
        <v>2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6.0000000000000001E-3</v>
      </c>
      <c r="R177" s="134">
        <f>Q177*H177</f>
        <v>1.2E-2</v>
      </c>
      <c r="S177" s="134">
        <v>0</v>
      </c>
      <c r="T177" s="135">
        <f>S177*H177</f>
        <v>0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1349</v>
      </c>
    </row>
    <row r="178" spans="2:65" s="1" customFormat="1" ht="29.25" x14ac:dyDescent="0.2">
      <c r="B178" s="28"/>
      <c r="D178" s="138" t="s">
        <v>229</v>
      </c>
      <c r="F178" s="139" t="s">
        <v>1321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1322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33" customHeight="1" x14ac:dyDescent="0.2">
      <c r="B180" s="123"/>
      <c r="C180" s="151" t="s">
        <v>324</v>
      </c>
      <c r="D180" s="151" t="s">
        <v>277</v>
      </c>
      <c r="E180" s="152" t="s">
        <v>1323</v>
      </c>
      <c r="F180" s="153" t="s">
        <v>1324</v>
      </c>
      <c r="G180" s="154" t="s">
        <v>226</v>
      </c>
      <c r="H180" s="155">
        <v>2.2000000000000002</v>
      </c>
      <c r="I180" s="156"/>
      <c r="J180" s="157">
        <f>ROUND(I180*H180,2)</f>
        <v>0</v>
      </c>
      <c r="K180" s="158"/>
      <c r="L180" s="159"/>
      <c r="M180" s="160" t="s">
        <v>1</v>
      </c>
      <c r="N180" s="161" t="s">
        <v>42</v>
      </c>
      <c r="P180" s="134">
        <f>O180*H180</f>
        <v>0</v>
      </c>
      <c r="Q180" s="134">
        <v>2.1999999999999999E-2</v>
      </c>
      <c r="R180" s="134">
        <f>Q180*H180</f>
        <v>4.8399999999999999E-2</v>
      </c>
      <c r="S180" s="134">
        <v>0</v>
      </c>
      <c r="T180" s="135">
        <f>S180*H180</f>
        <v>0</v>
      </c>
      <c r="AR180" s="136" t="s">
        <v>280</v>
      </c>
      <c r="AT180" s="136" t="s">
        <v>277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1350</v>
      </c>
    </row>
    <row r="181" spans="2:65" s="1" customFormat="1" ht="19.5" x14ac:dyDescent="0.2">
      <c r="B181" s="28"/>
      <c r="D181" s="138" t="s">
        <v>229</v>
      </c>
      <c r="F181" s="139" t="s">
        <v>1324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1" customFormat="1" x14ac:dyDescent="0.2">
      <c r="B182" s="144"/>
      <c r="D182" s="138" t="s">
        <v>252</v>
      </c>
      <c r="F182" s="145" t="s">
        <v>1326</v>
      </c>
      <c r="H182" s="146">
        <v>2.2000000000000002</v>
      </c>
      <c r="I182" s="147"/>
      <c r="L182" s="144"/>
      <c r="M182" s="148"/>
      <c r="T182" s="149"/>
      <c r="AT182" s="150" t="s">
        <v>252</v>
      </c>
      <c r="AU182" s="150" t="s">
        <v>85</v>
      </c>
      <c r="AV182" s="11" t="s">
        <v>87</v>
      </c>
      <c r="AW182" s="11" t="s">
        <v>3</v>
      </c>
      <c r="AX182" s="11" t="s">
        <v>85</v>
      </c>
      <c r="AY182" s="150" t="s">
        <v>222</v>
      </c>
    </row>
    <row r="183" spans="2:65" s="1" customFormat="1" ht="24.2" customHeight="1" x14ac:dyDescent="0.2">
      <c r="B183" s="123"/>
      <c r="C183" s="124" t="s">
        <v>330</v>
      </c>
      <c r="D183" s="124" t="s">
        <v>223</v>
      </c>
      <c r="E183" s="125" t="s">
        <v>1327</v>
      </c>
      <c r="F183" s="126" t="s">
        <v>1328</v>
      </c>
      <c r="G183" s="127" t="s">
        <v>313</v>
      </c>
      <c r="H183" s="162"/>
      <c r="I183" s="129"/>
      <c r="J183" s="130">
        <f>ROUND(I183*H183,2)</f>
        <v>0</v>
      </c>
      <c r="K183" s="131"/>
      <c r="L183" s="28"/>
      <c r="M183" s="132" t="s">
        <v>1</v>
      </c>
      <c r="N183" s="133" t="s">
        <v>42</v>
      </c>
      <c r="P183" s="134">
        <f>O183*H183</f>
        <v>0</v>
      </c>
      <c r="Q183" s="134">
        <v>0</v>
      </c>
      <c r="R183" s="134">
        <f>Q183*H183</f>
        <v>0</v>
      </c>
      <c r="S183" s="134">
        <v>0</v>
      </c>
      <c r="T183" s="135">
        <f>S183*H183</f>
        <v>0</v>
      </c>
      <c r="AR183" s="136" t="s">
        <v>266</v>
      </c>
      <c r="AT183" s="136" t="s">
        <v>223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1351</v>
      </c>
    </row>
    <row r="184" spans="2:65" s="1" customFormat="1" ht="29.25" x14ac:dyDescent="0.2">
      <c r="B184" s="28"/>
      <c r="D184" s="138" t="s">
        <v>229</v>
      </c>
      <c r="F184" s="139" t="s">
        <v>1330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" customFormat="1" x14ac:dyDescent="0.2">
      <c r="B185" s="28"/>
      <c r="D185" s="142" t="s">
        <v>231</v>
      </c>
      <c r="F185" s="143" t="s">
        <v>1331</v>
      </c>
      <c r="I185" s="140"/>
      <c r="L185" s="28"/>
      <c r="M185" s="141"/>
      <c r="T185" s="52"/>
      <c r="AT185" s="13" t="s">
        <v>231</v>
      </c>
      <c r="AU185" s="13" t="s">
        <v>85</v>
      </c>
    </row>
    <row r="186" spans="2:65" s="10" customFormat="1" ht="25.9" customHeight="1" x14ac:dyDescent="0.2">
      <c r="B186" s="113"/>
      <c r="D186" s="114" t="s">
        <v>76</v>
      </c>
      <c r="E186" s="115" t="s">
        <v>414</v>
      </c>
      <c r="F186" s="115" t="s">
        <v>415</v>
      </c>
      <c r="I186" s="116"/>
      <c r="J186" s="117">
        <f>BK186</f>
        <v>0</v>
      </c>
      <c r="L186" s="113"/>
      <c r="M186" s="118"/>
      <c r="P186" s="119">
        <f>SUM(P187:P198)</f>
        <v>0</v>
      </c>
      <c r="R186" s="119">
        <f>SUM(R187:R198)</f>
        <v>1.022E-2</v>
      </c>
      <c r="T186" s="120">
        <f>SUM(T187:T198)</f>
        <v>2.1700000000000001E-3</v>
      </c>
      <c r="AR186" s="114" t="s">
        <v>87</v>
      </c>
      <c r="AT186" s="121" t="s">
        <v>76</v>
      </c>
      <c r="AU186" s="121" t="s">
        <v>77</v>
      </c>
      <c r="AY186" s="114" t="s">
        <v>222</v>
      </c>
      <c r="BK186" s="122">
        <f>SUM(BK187:BK198)</f>
        <v>0</v>
      </c>
    </row>
    <row r="187" spans="2:65" s="1" customFormat="1" ht="16.5" customHeight="1" x14ac:dyDescent="0.2">
      <c r="B187" s="123"/>
      <c r="C187" s="124" t="s">
        <v>336</v>
      </c>
      <c r="D187" s="124" t="s">
        <v>223</v>
      </c>
      <c r="E187" s="125" t="s">
        <v>416</v>
      </c>
      <c r="F187" s="126" t="s">
        <v>417</v>
      </c>
      <c r="G187" s="127" t="s">
        <v>226</v>
      </c>
      <c r="H187" s="128">
        <v>7</v>
      </c>
      <c r="I187" s="129"/>
      <c r="J187" s="130">
        <f>ROUND(I187*H187,2)</f>
        <v>0</v>
      </c>
      <c r="K187" s="131"/>
      <c r="L187" s="28"/>
      <c r="M187" s="132" t="s">
        <v>1</v>
      </c>
      <c r="N187" s="133" t="s">
        <v>42</v>
      </c>
      <c r="P187" s="134">
        <f>O187*H187</f>
        <v>0</v>
      </c>
      <c r="Q187" s="134">
        <v>1E-3</v>
      </c>
      <c r="R187" s="134">
        <f>Q187*H187</f>
        <v>7.0000000000000001E-3</v>
      </c>
      <c r="S187" s="134">
        <v>3.1E-4</v>
      </c>
      <c r="T187" s="135">
        <f>S187*H187</f>
        <v>2.1700000000000001E-3</v>
      </c>
      <c r="AR187" s="136" t="s">
        <v>266</v>
      </c>
      <c r="AT187" s="136" t="s">
        <v>223</v>
      </c>
      <c r="AU187" s="136" t="s">
        <v>85</v>
      </c>
      <c r="AY187" s="13" t="s">
        <v>222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3" t="s">
        <v>85</v>
      </c>
      <c r="BK187" s="137">
        <f>ROUND(I187*H187,2)</f>
        <v>0</v>
      </c>
      <c r="BL187" s="13" t="s">
        <v>266</v>
      </c>
      <c r="BM187" s="136" t="s">
        <v>1352</v>
      </c>
    </row>
    <row r="188" spans="2:65" s="1" customFormat="1" x14ac:dyDescent="0.2">
      <c r="B188" s="28"/>
      <c r="D188" s="138" t="s">
        <v>229</v>
      </c>
      <c r="F188" s="139" t="s">
        <v>419</v>
      </c>
      <c r="I188" s="140"/>
      <c r="L188" s="28"/>
      <c r="M188" s="141"/>
      <c r="T188" s="52"/>
      <c r="AT188" s="13" t="s">
        <v>229</v>
      </c>
      <c r="AU188" s="13" t="s">
        <v>85</v>
      </c>
    </row>
    <row r="189" spans="2:65" s="1" customFormat="1" x14ac:dyDescent="0.2">
      <c r="B189" s="28"/>
      <c r="D189" s="142" t="s">
        <v>231</v>
      </c>
      <c r="F189" s="143" t="s">
        <v>527</v>
      </c>
      <c r="I189" s="140"/>
      <c r="L189" s="28"/>
      <c r="M189" s="141"/>
      <c r="T189" s="52"/>
      <c r="AT189" s="13" t="s">
        <v>231</v>
      </c>
      <c r="AU189" s="13" t="s">
        <v>85</v>
      </c>
    </row>
    <row r="190" spans="2:65" s="1" customFormat="1" ht="24.2" customHeight="1" x14ac:dyDescent="0.2">
      <c r="B190" s="123"/>
      <c r="C190" s="124" t="s">
        <v>342</v>
      </c>
      <c r="D190" s="124" t="s">
        <v>223</v>
      </c>
      <c r="E190" s="125" t="s">
        <v>422</v>
      </c>
      <c r="F190" s="126" t="s">
        <v>423</v>
      </c>
      <c r="G190" s="127" t="s">
        <v>226</v>
      </c>
      <c r="H190" s="128">
        <v>7</v>
      </c>
      <c r="I190" s="129"/>
      <c r="J190" s="130">
        <f>ROUND(I190*H190,2)</f>
        <v>0</v>
      </c>
      <c r="K190" s="131"/>
      <c r="L190" s="28"/>
      <c r="M190" s="132" t="s">
        <v>1</v>
      </c>
      <c r="N190" s="133" t="s">
        <v>42</v>
      </c>
      <c r="P190" s="134">
        <f>O190*H190</f>
        <v>0</v>
      </c>
      <c r="Q190" s="134">
        <v>0</v>
      </c>
      <c r="R190" s="134">
        <f>Q190*H190</f>
        <v>0</v>
      </c>
      <c r="S190" s="134">
        <v>0</v>
      </c>
      <c r="T190" s="135">
        <f>S190*H190</f>
        <v>0</v>
      </c>
      <c r="AR190" s="136" t="s">
        <v>266</v>
      </c>
      <c r="AT190" s="136" t="s">
        <v>223</v>
      </c>
      <c r="AU190" s="136" t="s">
        <v>85</v>
      </c>
      <c r="AY190" s="13" t="s">
        <v>222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3" t="s">
        <v>85</v>
      </c>
      <c r="BK190" s="137">
        <f>ROUND(I190*H190,2)</f>
        <v>0</v>
      </c>
      <c r="BL190" s="13" t="s">
        <v>266</v>
      </c>
      <c r="BM190" s="136" t="s">
        <v>1353</v>
      </c>
    </row>
    <row r="191" spans="2:65" s="1" customFormat="1" ht="19.5" x14ac:dyDescent="0.2">
      <c r="B191" s="28"/>
      <c r="D191" s="138" t="s">
        <v>229</v>
      </c>
      <c r="F191" s="139" t="s">
        <v>425</v>
      </c>
      <c r="I191" s="140"/>
      <c r="L191" s="28"/>
      <c r="M191" s="141"/>
      <c r="T191" s="52"/>
      <c r="AT191" s="13" t="s">
        <v>229</v>
      </c>
      <c r="AU191" s="13" t="s">
        <v>85</v>
      </c>
    </row>
    <row r="192" spans="2:65" s="1" customFormat="1" x14ac:dyDescent="0.2">
      <c r="B192" s="28"/>
      <c r="D192" s="142" t="s">
        <v>231</v>
      </c>
      <c r="F192" s="143" t="s">
        <v>529</v>
      </c>
      <c r="I192" s="140"/>
      <c r="L192" s="28"/>
      <c r="M192" s="141"/>
      <c r="T192" s="52"/>
      <c r="AT192" s="13" t="s">
        <v>231</v>
      </c>
      <c r="AU192" s="13" t="s">
        <v>85</v>
      </c>
    </row>
    <row r="193" spans="2:65" s="1" customFormat="1" ht="24.2" customHeight="1" x14ac:dyDescent="0.2">
      <c r="B193" s="123"/>
      <c r="C193" s="124" t="s">
        <v>7</v>
      </c>
      <c r="D193" s="124" t="s">
        <v>223</v>
      </c>
      <c r="E193" s="125" t="s">
        <v>439</v>
      </c>
      <c r="F193" s="126" t="s">
        <v>440</v>
      </c>
      <c r="G193" s="127" t="s">
        <v>226</v>
      </c>
      <c r="H193" s="128">
        <v>7</v>
      </c>
      <c r="I193" s="129"/>
      <c r="J193" s="130">
        <f>ROUND(I193*H193,2)</f>
        <v>0</v>
      </c>
      <c r="K193" s="131"/>
      <c r="L193" s="28"/>
      <c r="M193" s="132" t="s">
        <v>1</v>
      </c>
      <c r="N193" s="133" t="s">
        <v>42</v>
      </c>
      <c r="P193" s="134">
        <f>O193*H193</f>
        <v>0</v>
      </c>
      <c r="Q193" s="134">
        <v>2.0000000000000001E-4</v>
      </c>
      <c r="R193" s="134">
        <f>Q193*H193</f>
        <v>1.4E-3</v>
      </c>
      <c r="S193" s="134">
        <v>0</v>
      </c>
      <c r="T193" s="135">
        <f>S193*H193</f>
        <v>0</v>
      </c>
      <c r="AR193" s="136" t="s">
        <v>266</v>
      </c>
      <c r="AT193" s="136" t="s">
        <v>223</v>
      </c>
      <c r="AU193" s="136" t="s">
        <v>85</v>
      </c>
      <c r="AY193" s="13" t="s">
        <v>222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3" t="s">
        <v>85</v>
      </c>
      <c r="BK193" s="137">
        <f>ROUND(I193*H193,2)</f>
        <v>0</v>
      </c>
      <c r="BL193" s="13" t="s">
        <v>266</v>
      </c>
      <c r="BM193" s="136" t="s">
        <v>1354</v>
      </c>
    </row>
    <row r="194" spans="2:65" s="1" customFormat="1" ht="19.5" x14ac:dyDescent="0.2">
      <c r="B194" s="28"/>
      <c r="D194" s="138" t="s">
        <v>229</v>
      </c>
      <c r="F194" s="139" t="s">
        <v>442</v>
      </c>
      <c r="I194" s="140"/>
      <c r="L194" s="28"/>
      <c r="M194" s="141"/>
      <c r="T194" s="52"/>
      <c r="AT194" s="13" t="s">
        <v>229</v>
      </c>
      <c r="AU194" s="13" t="s">
        <v>85</v>
      </c>
    </row>
    <row r="195" spans="2:65" s="1" customFormat="1" x14ac:dyDescent="0.2">
      <c r="B195" s="28"/>
      <c r="D195" s="142" t="s">
        <v>231</v>
      </c>
      <c r="F195" s="143" t="s">
        <v>534</v>
      </c>
      <c r="I195" s="140"/>
      <c r="L195" s="28"/>
      <c r="M195" s="141"/>
      <c r="T195" s="52"/>
      <c r="AT195" s="13" t="s">
        <v>231</v>
      </c>
      <c r="AU195" s="13" t="s">
        <v>85</v>
      </c>
    </row>
    <row r="196" spans="2:65" s="1" customFormat="1" ht="33" customHeight="1" x14ac:dyDescent="0.2">
      <c r="B196" s="123"/>
      <c r="C196" s="124" t="s">
        <v>352</v>
      </c>
      <c r="D196" s="124" t="s">
        <v>223</v>
      </c>
      <c r="E196" s="125" t="s">
        <v>445</v>
      </c>
      <c r="F196" s="126" t="s">
        <v>446</v>
      </c>
      <c r="G196" s="127" t="s">
        <v>226</v>
      </c>
      <c r="H196" s="128">
        <v>7</v>
      </c>
      <c r="I196" s="129"/>
      <c r="J196" s="130">
        <f>ROUND(I196*H196,2)</f>
        <v>0</v>
      </c>
      <c r="K196" s="131"/>
      <c r="L196" s="28"/>
      <c r="M196" s="132" t="s">
        <v>1</v>
      </c>
      <c r="N196" s="133" t="s">
        <v>42</v>
      </c>
      <c r="P196" s="134">
        <f>O196*H196</f>
        <v>0</v>
      </c>
      <c r="Q196" s="134">
        <v>2.5999999999999998E-4</v>
      </c>
      <c r="R196" s="134">
        <f>Q196*H196</f>
        <v>1.8199999999999998E-3</v>
      </c>
      <c r="S196" s="134">
        <v>0</v>
      </c>
      <c r="T196" s="135">
        <f>S196*H196</f>
        <v>0</v>
      </c>
      <c r="AR196" s="136" t="s">
        <v>266</v>
      </c>
      <c r="AT196" s="136" t="s">
        <v>223</v>
      </c>
      <c r="AU196" s="136" t="s">
        <v>85</v>
      </c>
      <c r="AY196" s="13" t="s">
        <v>222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3" t="s">
        <v>85</v>
      </c>
      <c r="BK196" s="137">
        <f>ROUND(I196*H196,2)</f>
        <v>0</v>
      </c>
      <c r="BL196" s="13" t="s">
        <v>266</v>
      </c>
      <c r="BM196" s="136" t="s">
        <v>1355</v>
      </c>
    </row>
    <row r="197" spans="2:65" s="1" customFormat="1" ht="29.25" x14ac:dyDescent="0.2">
      <c r="B197" s="28"/>
      <c r="D197" s="138" t="s">
        <v>229</v>
      </c>
      <c r="F197" s="139" t="s">
        <v>448</v>
      </c>
      <c r="I197" s="140"/>
      <c r="L197" s="28"/>
      <c r="M197" s="141"/>
      <c r="T197" s="52"/>
      <c r="AT197" s="13" t="s">
        <v>229</v>
      </c>
      <c r="AU197" s="13" t="s">
        <v>85</v>
      </c>
    </row>
    <row r="198" spans="2:65" s="1" customFormat="1" x14ac:dyDescent="0.2">
      <c r="B198" s="28"/>
      <c r="D198" s="142" t="s">
        <v>231</v>
      </c>
      <c r="F198" s="143" t="s">
        <v>536</v>
      </c>
      <c r="I198" s="140"/>
      <c r="L198" s="28"/>
      <c r="M198" s="163"/>
      <c r="N198" s="164"/>
      <c r="O198" s="164"/>
      <c r="P198" s="164"/>
      <c r="Q198" s="164"/>
      <c r="R198" s="164"/>
      <c r="S198" s="164"/>
      <c r="T198" s="165"/>
      <c r="AT198" s="13" t="s">
        <v>231</v>
      </c>
      <c r="AU198" s="13" t="s">
        <v>85</v>
      </c>
    </row>
    <row r="199" spans="2:65" s="1" customFormat="1" ht="6.95" customHeight="1" x14ac:dyDescent="0.2">
      <c r="B199" s="40"/>
      <c r="C199" s="41"/>
      <c r="D199" s="41"/>
      <c r="E199" s="41"/>
      <c r="F199" s="41"/>
      <c r="G199" s="41"/>
      <c r="H199" s="41"/>
      <c r="I199" s="41"/>
      <c r="J199" s="41"/>
      <c r="K199" s="41"/>
      <c r="L199" s="28"/>
    </row>
  </sheetData>
  <autoFilter ref="C122:K198" xr:uid="{00000000-0009-0000-0000-00002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7" r:id="rId1" xr:uid="{00000000-0004-0000-2300-000000000000}"/>
    <hyperlink ref="F130" r:id="rId2" xr:uid="{00000000-0004-0000-2300-000001000000}"/>
    <hyperlink ref="F135" r:id="rId3" xr:uid="{00000000-0004-0000-2300-000002000000}"/>
    <hyperlink ref="F138" r:id="rId4" xr:uid="{00000000-0004-0000-2300-000003000000}"/>
    <hyperlink ref="F143" r:id="rId5" xr:uid="{00000000-0004-0000-2300-000004000000}"/>
    <hyperlink ref="F146" r:id="rId6" xr:uid="{00000000-0004-0000-2300-000005000000}"/>
    <hyperlink ref="F149" r:id="rId7" xr:uid="{00000000-0004-0000-2300-000006000000}"/>
    <hyperlink ref="F153" r:id="rId8" xr:uid="{00000000-0004-0000-2300-000007000000}"/>
    <hyperlink ref="F157" r:id="rId9" xr:uid="{00000000-0004-0000-2300-000008000000}"/>
    <hyperlink ref="F161" r:id="rId10" xr:uid="{00000000-0004-0000-2300-000009000000}"/>
    <hyperlink ref="F166" r:id="rId11" xr:uid="{00000000-0004-0000-2300-00000A000000}"/>
    <hyperlink ref="F169" r:id="rId12" xr:uid="{00000000-0004-0000-2300-00000B000000}"/>
    <hyperlink ref="F173" r:id="rId13" xr:uid="{00000000-0004-0000-2300-00000C000000}"/>
    <hyperlink ref="F176" r:id="rId14" xr:uid="{00000000-0004-0000-2300-00000D000000}"/>
    <hyperlink ref="F179" r:id="rId15" xr:uid="{00000000-0004-0000-2300-00000E000000}"/>
    <hyperlink ref="F185" r:id="rId16" xr:uid="{00000000-0004-0000-2300-00000F000000}"/>
    <hyperlink ref="F189" r:id="rId17" xr:uid="{00000000-0004-0000-2300-000010000000}"/>
    <hyperlink ref="F192" r:id="rId18" xr:uid="{00000000-0004-0000-2300-000011000000}"/>
    <hyperlink ref="F195" r:id="rId19" xr:uid="{00000000-0004-0000-2300-000012000000}"/>
    <hyperlink ref="F198" r:id="rId20" xr:uid="{00000000-0004-0000-2300-00001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2:BM199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192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1356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ROUND(J123,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ROUND((SUM(BE123:BE198)),  2)</f>
        <v>0</v>
      </c>
      <c r="I33" s="88">
        <v>0.21</v>
      </c>
      <c r="J33" s="87">
        <f>ROUND(((SUM(BE123:BE198))*I33),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ROUND((SUM(BF123:BF198)),  2)</f>
        <v>0</v>
      </c>
      <c r="I34" s="88">
        <v>0.12</v>
      </c>
      <c r="J34" s="87">
        <f>ROUND(((SUM(BF123:BF198))*I34),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ROUND((SUM(BG123:BG198)),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ROUND((SUM(BH123:BH198)),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ROUND((SUM(BI123:BI198)),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DV 05 - Chodba 3.NP dveře B (dveře 1530/2140mm)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J123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1187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8" customFormat="1" ht="24.95" customHeight="1" x14ac:dyDescent="0.2">
      <c r="B98" s="100"/>
      <c r="D98" s="101" t="s">
        <v>201</v>
      </c>
      <c r="E98" s="102"/>
      <c r="F98" s="102"/>
      <c r="G98" s="102"/>
      <c r="H98" s="102"/>
      <c r="I98" s="102"/>
      <c r="J98" s="103">
        <f>J132</f>
        <v>0</v>
      </c>
      <c r="L98" s="100"/>
    </row>
    <row r="99" spans="2:12" s="8" customFormat="1" ht="24.95" customHeight="1" x14ac:dyDescent="0.2">
      <c r="B99" s="100"/>
      <c r="D99" s="101" t="s">
        <v>1188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 x14ac:dyDescent="0.2">
      <c r="B100" s="100"/>
      <c r="D100" s="101" t="s">
        <v>1189</v>
      </c>
      <c r="E100" s="102"/>
      <c r="F100" s="102"/>
      <c r="G100" s="102"/>
      <c r="H100" s="102"/>
      <c r="I100" s="102"/>
      <c r="J100" s="103">
        <f>J154</f>
        <v>0</v>
      </c>
      <c r="L100" s="100"/>
    </row>
    <row r="101" spans="2:12" s="8" customFormat="1" ht="24.95" customHeight="1" x14ac:dyDescent="0.2">
      <c r="B101" s="100"/>
      <c r="D101" s="101" t="s">
        <v>1120</v>
      </c>
      <c r="E101" s="102"/>
      <c r="F101" s="102"/>
      <c r="G101" s="102"/>
      <c r="H101" s="102"/>
      <c r="I101" s="102"/>
      <c r="J101" s="103">
        <f>J158</f>
        <v>0</v>
      </c>
      <c r="L101" s="100"/>
    </row>
    <row r="102" spans="2:12" s="8" customFormat="1" ht="24.95" customHeight="1" x14ac:dyDescent="0.2">
      <c r="B102" s="100"/>
      <c r="D102" s="101" t="s">
        <v>1292</v>
      </c>
      <c r="E102" s="102"/>
      <c r="F102" s="102"/>
      <c r="G102" s="102"/>
      <c r="H102" s="102"/>
      <c r="I102" s="102"/>
      <c r="J102" s="103">
        <f>J170</f>
        <v>0</v>
      </c>
      <c r="L102" s="100"/>
    </row>
    <row r="103" spans="2:12" s="8" customFormat="1" ht="24.95" customHeight="1" x14ac:dyDescent="0.2">
      <c r="B103" s="100"/>
      <c r="D103" s="101" t="s">
        <v>206</v>
      </c>
      <c r="E103" s="102"/>
      <c r="F103" s="102"/>
      <c r="G103" s="102"/>
      <c r="H103" s="102"/>
      <c r="I103" s="102"/>
      <c r="J103" s="103">
        <f>J186</f>
        <v>0</v>
      </c>
      <c r="L103" s="100"/>
    </row>
    <row r="104" spans="2:12" s="1" customFormat="1" ht="21.75" customHeight="1" x14ac:dyDescent="0.2">
      <c r="B104" s="28"/>
      <c r="L104" s="28"/>
    </row>
    <row r="105" spans="2:12" s="1" customFormat="1" ht="6.95" customHeight="1" x14ac:dyDescent="0.2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6.95" customHeight="1" x14ac:dyDescent="0.2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 x14ac:dyDescent="0.2">
      <c r="B110" s="28"/>
      <c r="C110" s="17" t="s">
        <v>207</v>
      </c>
      <c r="L110" s="28"/>
    </row>
    <row r="111" spans="2:12" s="1" customFormat="1" ht="6.9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16</v>
      </c>
      <c r="L112" s="28"/>
    </row>
    <row r="113" spans="2:65" s="1" customFormat="1" ht="26.25" customHeight="1" x14ac:dyDescent="0.2">
      <c r="B113" s="28"/>
      <c r="E113" s="206" t="str">
        <f>E7</f>
        <v>NÁŠLAPNÉ VRSTVY, AKUST. PODHLEDY, VÝMALBA A VÝMĚNA ZASKLENÍ MŠ A ZŠ.17.LISTOPADU</v>
      </c>
      <c r="F113" s="207"/>
      <c r="G113" s="207"/>
      <c r="H113" s="207"/>
      <c r="L113" s="28"/>
    </row>
    <row r="114" spans="2:65" s="1" customFormat="1" ht="12" customHeight="1" x14ac:dyDescent="0.2">
      <c r="B114" s="28"/>
      <c r="C114" s="23" t="s">
        <v>194</v>
      </c>
      <c r="L114" s="28"/>
    </row>
    <row r="115" spans="2:65" s="1" customFormat="1" ht="16.5" customHeight="1" x14ac:dyDescent="0.2">
      <c r="B115" s="28"/>
      <c r="E115" s="170" t="str">
        <f>E9</f>
        <v>DV 05 - Chodba 3.NP dveře B (dveře 1530/2140mm)</v>
      </c>
      <c r="F115" s="205"/>
      <c r="G115" s="205"/>
      <c r="H115" s="205"/>
      <c r="L115" s="28"/>
    </row>
    <row r="116" spans="2:65" s="1" customFormat="1" ht="6.95" customHeight="1" x14ac:dyDescent="0.2">
      <c r="B116" s="28"/>
      <c r="L116" s="28"/>
    </row>
    <row r="117" spans="2:65" s="1" customFormat="1" ht="12" customHeight="1" x14ac:dyDescent="0.2">
      <c r="B117" s="28"/>
      <c r="C117" s="23" t="s">
        <v>20</v>
      </c>
      <c r="F117" s="21" t="str">
        <f>F12</f>
        <v xml:space="preserve"> </v>
      </c>
      <c r="I117" s="23" t="s">
        <v>22</v>
      </c>
      <c r="J117" s="48" t="str">
        <f>IF(J12="","",J12)</f>
        <v>4. 4. 2025</v>
      </c>
      <c r="L117" s="28"/>
    </row>
    <row r="118" spans="2:65" s="1" customFormat="1" ht="6.95" customHeight="1" x14ac:dyDescent="0.2">
      <c r="B118" s="28"/>
      <c r="L118" s="28"/>
    </row>
    <row r="119" spans="2:65" s="1" customFormat="1" ht="15.2" customHeight="1" x14ac:dyDescent="0.2">
      <c r="B119" s="28"/>
      <c r="C119" s="23" t="s">
        <v>24</v>
      </c>
      <c r="F119" s="21" t="str">
        <f>E15</f>
        <v>Město Kopřivnice</v>
      </c>
      <c r="I119" s="23" t="s">
        <v>30</v>
      </c>
      <c r="J119" s="26" t="str">
        <f>E21</f>
        <v>Ing. Jan Stuchlík</v>
      </c>
      <c r="L119" s="28"/>
    </row>
    <row r="120" spans="2:65" s="1" customFormat="1" ht="15.2" customHeight="1" x14ac:dyDescent="0.2">
      <c r="B120" s="28"/>
      <c r="C120" s="23" t="s">
        <v>28</v>
      </c>
      <c r="F120" s="21" t="str">
        <f>IF(E18="","",E18)</f>
        <v>Vyplň údaj</v>
      </c>
      <c r="I120" s="23" t="s">
        <v>33</v>
      </c>
      <c r="J120" s="26" t="str">
        <f>E24</f>
        <v>Ladislav Pekárek</v>
      </c>
      <c r="L120" s="28"/>
    </row>
    <row r="121" spans="2:65" s="1" customFormat="1" ht="10.35" customHeight="1" x14ac:dyDescent="0.2">
      <c r="B121" s="28"/>
      <c r="L121" s="28"/>
    </row>
    <row r="122" spans="2:65" s="9" customFormat="1" ht="29.25" customHeight="1" x14ac:dyDescent="0.2">
      <c r="B122" s="104"/>
      <c r="C122" s="105" t="s">
        <v>208</v>
      </c>
      <c r="D122" s="106" t="s">
        <v>62</v>
      </c>
      <c r="E122" s="106" t="s">
        <v>58</v>
      </c>
      <c r="F122" s="106" t="s">
        <v>59</v>
      </c>
      <c r="G122" s="106" t="s">
        <v>209</v>
      </c>
      <c r="H122" s="106" t="s">
        <v>210</v>
      </c>
      <c r="I122" s="106" t="s">
        <v>211</v>
      </c>
      <c r="J122" s="107" t="s">
        <v>198</v>
      </c>
      <c r="K122" s="108" t="s">
        <v>212</v>
      </c>
      <c r="L122" s="104"/>
      <c r="M122" s="55" t="s">
        <v>1</v>
      </c>
      <c r="N122" s="56" t="s">
        <v>41</v>
      </c>
      <c r="O122" s="56" t="s">
        <v>213</v>
      </c>
      <c r="P122" s="56" t="s">
        <v>214</v>
      </c>
      <c r="Q122" s="56" t="s">
        <v>215</v>
      </c>
      <c r="R122" s="56" t="s">
        <v>216</v>
      </c>
      <c r="S122" s="56" t="s">
        <v>217</v>
      </c>
      <c r="T122" s="57" t="s">
        <v>218</v>
      </c>
    </row>
    <row r="123" spans="2:65" s="1" customFormat="1" ht="22.9" customHeight="1" x14ac:dyDescent="0.25">
      <c r="B123" s="28"/>
      <c r="C123" s="60" t="s">
        <v>219</v>
      </c>
      <c r="J123" s="109">
        <f>BK123</f>
        <v>0</v>
      </c>
      <c r="L123" s="28"/>
      <c r="M123" s="58"/>
      <c r="N123" s="49"/>
      <c r="O123" s="49"/>
      <c r="P123" s="110">
        <f>P124+P132+P140+P154+P158+P170+P186</f>
        <v>0</v>
      </c>
      <c r="Q123" s="49"/>
      <c r="R123" s="110">
        <f>R124+R132+R140+R154+R158+R170+R186</f>
        <v>0.30937500000000001</v>
      </c>
      <c r="S123" s="49"/>
      <c r="T123" s="111">
        <f>T124+T132+T140+T154+T158+T170+T186</f>
        <v>0.27843200000000001</v>
      </c>
      <c r="AT123" s="13" t="s">
        <v>76</v>
      </c>
      <c r="AU123" s="13" t="s">
        <v>200</v>
      </c>
      <c r="BK123" s="112">
        <f>BK124+BK132+BK140+BK154+BK158+BK170+BK186</f>
        <v>0</v>
      </c>
    </row>
    <row r="124" spans="2:65" s="10" customFormat="1" ht="25.9" customHeight="1" x14ac:dyDescent="0.2">
      <c r="B124" s="113"/>
      <c r="D124" s="114" t="s">
        <v>76</v>
      </c>
      <c r="E124" s="115" t="s">
        <v>262</v>
      </c>
      <c r="F124" s="115" t="s">
        <v>1190</v>
      </c>
      <c r="I124" s="116"/>
      <c r="J124" s="117">
        <f>BK124</f>
        <v>0</v>
      </c>
      <c r="L124" s="113"/>
      <c r="M124" s="118"/>
      <c r="P124" s="119">
        <f>SUM(P125:P131)</f>
        <v>0</v>
      </c>
      <c r="R124" s="119">
        <f>SUM(R125:R131)</f>
        <v>0.23782500000000001</v>
      </c>
      <c r="T124" s="120">
        <f>SUM(T125:T131)</f>
        <v>0</v>
      </c>
      <c r="AR124" s="114" t="s">
        <v>85</v>
      </c>
      <c r="AT124" s="121" t="s">
        <v>76</v>
      </c>
      <c r="AU124" s="121" t="s">
        <v>77</v>
      </c>
      <c r="AY124" s="114" t="s">
        <v>222</v>
      </c>
      <c r="BK124" s="122">
        <f>SUM(BK125:BK131)</f>
        <v>0</v>
      </c>
    </row>
    <row r="125" spans="2:65" s="1" customFormat="1" ht="16.5" customHeight="1" x14ac:dyDescent="0.2">
      <c r="B125" s="123"/>
      <c r="C125" s="124" t="s">
        <v>85</v>
      </c>
      <c r="D125" s="124" t="s">
        <v>223</v>
      </c>
      <c r="E125" s="125" t="s">
        <v>1191</v>
      </c>
      <c r="F125" s="126" t="s">
        <v>1192</v>
      </c>
      <c r="G125" s="127" t="s">
        <v>226</v>
      </c>
      <c r="H125" s="128">
        <v>7</v>
      </c>
      <c r="I125" s="129"/>
      <c r="J125" s="130">
        <f>ROUND(I125*H125,2)</f>
        <v>0</v>
      </c>
      <c r="K125" s="131"/>
      <c r="L125" s="28"/>
      <c r="M125" s="132" t="s">
        <v>1</v>
      </c>
      <c r="N125" s="133" t="s">
        <v>42</v>
      </c>
      <c r="P125" s="134">
        <f>O125*H125</f>
        <v>0</v>
      </c>
      <c r="Q125" s="134">
        <v>3.2730000000000002E-2</v>
      </c>
      <c r="R125" s="134">
        <f>Q125*H125</f>
        <v>0.22911000000000001</v>
      </c>
      <c r="S125" s="134">
        <v>0</v>
      </c>
      <c r="T125" s="135">
        <f>S125*H125</f>
        <v>0</v>
      </c>
      <c r="AR125" s="136" t="s">
        <v>227</v>
      </c>
      <c r="AT125" s="136" t="s">
        <v>223</v>
      </c>
      <c r="AU125" s="136" t="s">
        <v>85</v>
      </c>
      <c r="AY125" s="13" t="s">
        <v>222</v>
      </c>
      <c r="BE125" s="137">
        <f>IF(N125="základní",J125,0)</f>
        <v>0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13" t="s">
        <v>85</v>
      </c>
      <c r="BK125" s="137">
        <f>ROUND(I125*H125,2)</f>
        <v>0</v>
      </c>
      <c r="BL125" s="13" t="s">
        <v>227</v>
      </c>
      <c r="BM125" s="136" t="s">
        <v>1357</v>
      </c>
    </row>
    <row r="126" spans="2:65" s="1" customFormat="1" x14ac:dyDescent="0.2">
      <c r="B126" s="28"/>
      <c r="D126" s="138" t="s">
        <v>229</v>
      </c>
      <c r="F126" s="139" t="s">
        <v>1194</v>
      </c>
      <c r="I126" s="140"/>
      <c r="L126" s="28"/>
      <c r="M126" s="141"/>
      <c r="T126" s="52"/>
      <c r="AT126" s="13" t="s">
        <v>229</v>
      </c>
      <c r="AU126" s="13" t="s">
        <v>85</v>
      </c>
    </row>
    <row r="127" spans="2:65" s="1" customFormat="1" x14ac:dyDescent="0.2">
      <c r="B127" s="28"/>
      <c r="D127" s="142" t="s">
        <v>231</v>
      </c>
      <c r="F127" s="143" t="s">
        <v>1195</v>
      </c>
      <c r="I127" s="140"/>
      <c r="L127" s="28"/>
      <c r="M127" s="141"/>
      <c r="T127" s="52"/>
      <c r="AT127" s="13" t="s">
        <v>231</v>
      </c>
      <c r="AU127" s="13" t="s">
        <v>85</v>
      </c>
    </row>
    <row r="128" spans="2:65" s="1" customFormat="1" ht="24.2" customHeight="1" x14ac:dyDescent="0.2">
      <c r="B128" s="123"/>
      <c r="C128" s="124" t="s">
        <v>87</v>
      </c>
      <c r="D128" s="124" t="s">
        <v>223</v>
      </c>
      <c r="E128" s="125" t="s">
        <v>1196</v>
      </c>
      <c r="F128" s="126" t="s">
        <v>1197</v>
      </c>
      <c r="G128" s="127" t="s">
        <v>355</v>
      </c>
      <c r="H128" s="128">
        <v>5.81</v>
      </c>
      <c r="I128" s="129"/>
      <c r="J128" s="130">
        <f>ROUND(I128*H128,2)</f>
        <v>0</v>
      </c>
      <c r="K128" s="131"/>
      <c r="L128" s="28"/>
      <c r="M128" s="132" t="s">
        <v>1</v>
      </c>
      <c r="N128" s="133" t="s">
        <v>42</v>
      </c>
      <c r="P128" s="134">
        <f>O128*H128</f>
        <v>0</v>
      </c>
      <c r="Q128" s="134">
        <v>1.5E-3</v>
      </c>
      <c r="R128" s="134">
        <f>Q128*H128</f>
        <v>8.7149999999999988E-3</v>
      </c>
      <c r="S128" s="134">
        <v>0</v>
      </c>
      <c r="T128" s="135">
        <f>S128*H128</f>
        <v>0</v>
      </c>
      <c r="AR128" s="136" t="s">
        <v>227</v>
      </c>
      <c r="AT128" s="136" t="s">
        <v>223</v>
      </c>
      <c r="AU128" s="136" t="s">
        <v>85</v>
      </c>
      <c r="AY128" s="13" t="s">
        <v>222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85</v>
      </c>
      <c r="BK128" s="137">
        <f>ROUND(I128*H128,2)</f>
        <v>0</v>
      </c>
      <c r="BL128" s="13" t="s">
        <v>227</v>
      </c>
      <c r="BM128" s="136" t="s">
        <v>1358</v>
      </c>
    </row>
    <row r="129" spans="2:65" s="1" customFormat="1" ht="19.5" x14ac:dyDescent="0.2">
      <c r="B129" s="28"/>
      <c r="D129" s="138" t="s">
        <v>229</v>
      </c>
      <c r="F129" s="139" t="s">
        <v>1199</v>
      </c>
      <c r="I129" s="140"/>
      <c r="L129" s="28"/>
      <c r="M129" s="141"/>
      <c r="T129" s="52"/>
      <c r="AT129" s="13" t="s">
        <v>229</v>
      </c>
      <c r="AU129" s="13" t="s">
        <v>85</v>
      </c>
    </row>
    <row r="130" spans="2:65" s="1" customFormat="1" x14ac:dyDescent="0.2">
      <c r="B130" s="28"/>
      <c r="D130" s="142" t="s">
        <v>231</v>
      </c>
      <c r="F130" s="143" t="s">
        <v>1200</v>
      </c>
      <c r="I130" s="140"/>
      <c r="L130" s="28"/>
      <c r="M130" s="141"/>
      <c r="T130" s="52"/>
      <c r="AT130" s="13" t="s">
        <v>231</v>
      </c>
      <c r="AU130" s="13" t="s">
        <v>85</v>
      </c>
    </row>
    <row r="131" spans="2:65" s="11" customFormat="1" x14ac:dyDescent="0.2">
      <c r="B131" s="144"/>
      <c r="D131" s="138" t="s">
        <v>252</v>
      </c>
      <c r="E131" s="150" t="s">
        <v>1</v>
      </c>
      <c r="F131" s="145" t="s">
        <v>1201</v>
      </c>
      <c r="H131" s="146">
        <v>5.81</v>
      </c>
      <c r="I131" s="147"/>
      <c r="L131" s="144"/>
      <c r="M131" s="148"/>
      <c r="T131" s="149"/>
      <c r="AT131" s="150" t="s">
        <v>252</v>
      </c>
      <c r="AU131" s="150" t="s">
        <v>85</v>
      </c>
      <c r="AV131" s="11" t="s">
        <v>87</v>
      </c>
      <c r="AW131" s="11" t="s">
        <v>32</v>
      </c>
      <c r="AX131" s="11" t="s">
        <v>85</v>
      </c>
      <c r="AY131" s="150" t="s">
        <v>222</v>
      </c>
    </row>
    <row r="132" spans="2:65" s="10" customFormat="1" ht="25.9" customHeight="1" x14ac:dyDescent="0.2">
      <c r="B132" s="113"/>
      <c r="D132" s="114" t="s">
        <v>76</v>
      </c>
      <c r="E132" s="115" t="s">
        <v>220</v>
      </c>
      <c r="F132" s="115" t="s">
        <v>221</v>
      </c>
      <c r="I132" s="116"/>
      <c r="J132" s="117">
        <f>BK132</f>
        <v>0</v>
      </c>
      <c r="L132" s="113"/>
      <c r="M132" s="118"/>
      <c r="P132" s="119">
        <f>SUM(P133:P139)</f>
        <v>0</v>
      </c>
      <c r="R132" s="119">
        <f>SUM(R133:R139)</f>
        <v>0</v>
      </c>
      <c r="T132" s="120">
        <f>SUM(T133:T139)</f>
        <v>0.27626200000000001</v>
      </c>
      <c r="AR132" s="114" t="s">
        <v>85</v>
      </c>
      <c r="AT132" s="121" t="s">
        <v>76</v>
      </c>
      <c r="AU132" s="121" t="s">
        <v>77</v>
      </c>
      <c r="AY132" s="114" t="s">
        <v>222</v>
      </c>
      <c r="BK132" s="122">
        <f>SUM(BK133:BK139)</f>
        <v>0</v>
      </c>
    </row>
    <row r="133" spans="2:65" s="1" customFormat="1" ht="24.2" customHeight="1" x14ac:dyDescent="0.2">
      <c r="B133" s="123"/>
      <c r="C133" s="124" t="s">
        <v>241</v>
      </c>
      <c r="D133" s="124" t="s">
        <v>223</v>
      </c>
      <c r="E133" s="125" t="s">
        <v>1154</v>
      </c>
      <c r="F133" s="126" t="s">
        <v>1155</v>
      </c>
      <c r="G133" s="127" t="s">
        <v>226</v>
      </c>
      <c r="H133" s="128">
        <v>2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3.5000000000000003E-2</v>
      </c>
      <c r="T133" s="135">
        <f>S133*H133</f>
        <v>7.0000000000000007E-2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1359</v>
      </c>
    </row>
    <row r="134" spans="2:65" s="1" customFormat="1" ht="29.25" x14ac:dyDescent="0.2">
      <c r="B134" s="28"/>
      <c r="D134" s="138" t="s">
        <v>229</v>
      </c>
      <c r="F134" s="139" t="s">
        <v>1157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1296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" customFormat="1" ht="21.75" customHeight="1" x14ac:dyDescent="0.2">
      <c r="B136" s="123"/>
      <c r="C136" s="124" t="s">
        <v>227</v>
      </c>
      <c r="D136" s="124" t="s">
        <v>223</v>
      </c>
      <c r="E136" s="125" t="s">
        <v>1202</v>
      </c>
      <c r="F136" s="126" t="s">
        <v>1203</v>
      </c>
      <c r="G136" s="127" t="s">
        <v>226</v>
      </c>
      <c r="H136" s="128">
        <v>3.274</v>
      </c>
      <c r="I136" s="129"/>
      <c r="J136" s="130">
        <f>ROUND(I136*H136,2)</f>
        <v>0</v>
      </c>
      <c r="K136" s="131"/>
      <c r="L136" s="28"/>
      <c r="M136" s="132" t="s">
        <v>1</v>
      </c>
      <c r="N136" s="133" t="s">
        <v>42</v>
      </c>
      <c r="P136" s="134">
        <f>O136*H136</f>
        <v>0</v>
      </c>
      <c r="Q136" s="134">
        <v>0</v>
      </c>
      <c r="R136" s="134">
        <f>Q136*H136</f>
        <v>0</v>
      </c>
      <c r="S136" s="134">
        <v>6.3E-2</v>
      </c>
      <c r="T136" s="135">
        <f>S136*H136</f>
        <v>0.206262</v>
      </c>
      <c r="AR136" s="136" t="s">
        <v>227</v>
      </c>
      <c r="AT136" s="136" t="s">
        <v>223</v>
      </c>
      <c r="AU136" s="136" t="s">
        <v>85</v>
      </c>
      <c r="AY136" s="13" t="s">
        <v>222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85</v>
      </c>
      <c r="BK136" s="137">
        <f>ROUND(I136*H136,2)</f>
        <v>0</v>
      </c>
      <c r="BL136" s="13" t="s">
        <v>227</v>
      </c>
      <c r="BM136" s="136" t="s">
        <v>1360</v>
      </c>
    </row>
    <row r="137" spans="2:65" s="1" customFormat="1" ht="19.5" x14ac:dyDescent="0.2">
      <c r="B137" s="28"/>
      <c r="D137" s="138" t="s">
        <v>229</v>
      </c>
      <c r="F137" s="139" t="s">
        <v>1205</v>
      </c>
      <c r="I137" s="140"/>
      <c r="L137" s="28"/>
      <c r="M137" s="141"/>
      <c r="T137" s="52"/>
      <c r="AT137" s="13" t="s">
        <v>229</v>
      </c>
      <c r="AU137" s="13" t="s">
        <v>85</v>
      </c>
    </row>
    <row r="138" spans="2:65" s="1" customFormat="1" x14ac:dyDescent="0.2">
      <c r="B138" s="28"/>
      <c r="D138" s="142" t="s">
        <v>231</v>
      </c>
      <c r="F138" s="143" t="s">
        <v>1206</v>
      </c>
      <c r="I138" s="140"/>
      <c r="L138" s="28"/>
      <c r="M138" s="141"/>
      <c r="T138" s="52"/>
      <c r="AT138" s="13" t="s">
        <v>231</v>
      </c>
      <c r="AU138" s="13" t="s">
        <v>85</v>
      </c>
    </row>
    <row r="139" spans="2:65" s="11" customFormat="1" x14ac:dyDescent="0.2">
      <c r="B139" s="144"/>
      <c r="D139" s="138" t="s">
        <v>252</v>
      </c>
      <c r="E139" s="150" t="s">
        <v>1</v>
      </c>
      <c r="F139" s="145" t="s">
        <v>1207</v>
      </c>
      <c r="H139" s="146">
        <v>3.274</v>
      </c>
      <c r="I139" s="147"/>
      <c r="L139" s="144"/>
      <c r="M139" s="148"/>
      <c r="T139" s="149"/>
      <c r="AT139" s="150" t="s">
        <v>252</v>
      </c>
      <c r="AU139" s="150" t="s">
        <v>85</v>
      </c>
      <c r="AV139" s="11" t="s">
        <v>87</v>
      </c>
      <c r="AW139" s="11" t="s">
        <v>32</v>
      </c>
      <c r="AX139" s="11" t="s">
        <v>85</v>
      </c>
      <c r="AY139" s="150" t="s">
        <v>222</v>
      </c>
    </row>
    <row r="140" spans="2:65" s="10" customFormat="1" ht="25.9" customHeight="1" x14ac:dyDescent="0.2">
      <c r="B140" s="113"/>
      <c r="D140" s="114" t="s">
        <v>76</v>
      </c>
      <c r="E140" s="115" t="s">
        <v>233</v>
      </c>
      <c r="F140" s="115" t="s">
        <v>1208</v>
      </c>
      <c r="I140" s="116"/>
      <c r="J140" s="117">
        <f>BK140</f>
        <v>0</v>
      </c>
      <c r="L140" s="113"/>
      <c r="M140" s="118"/>
      <c r="P140" s="119">
        <f>SUM(P141:P153)</f>
        <v>0</v>
      </c>
      <c r="R140" s="119">
        <f>SUM(R141:R153)</f>
        <v>0</v>
      </c>
      <c r="T140" s="120">
        <f>SUM(T141:T153)</f>
        <v>0</v>
      </c>
      <c r="AR140" s="114" t="s">
        <v>85</v>
      </c>
      <c r="AT140" s="121" t="s">
        <v>76</v>
      </c>
      <c r="AU140" s="121" t="s">
        <v>77</v>
      </c>
      <c r="AY140" s="114" t="s">
        <v>222</v>
      </c>
      <c r="BK140" s="122">
        <f>SUM(BK141:BK153)</f>
        <v>0</v>
      </c>
    </row>
    <row r="141" spans="2:65" s="1" customFormat="1" ht="24.2" customHeight="1" x14ac:dyDescent="0.2">
      <c r="B141" s="123"/>
      <c r="C141" s="124" t="s">
        <v>254</v>
      </c>
      <c r="D141" s="124" t="s">
        <v>223</v>
      </c>
      <c r="E141" s="125" t="s">
        <v>1209</v>
      </c>
      <c r="F141" s="126" t="s">
        <v>1210</v>
      </c>
      <c r="G141" s="127" t="s">
        <v>237</v>
      </c>
      <c r="H141" s="128">
        <v>0.27800000000000002</v>
      </c>
      <c r="I141" s="129"/>
      <c r="J141" s="130">
        <f>ROUND(I141*H141,2)</f>
        <v>0</v>
      </c>
      <c r="K141" s="131"/>
      <c r="L141" s="28"/>
      <c r="M141" s="132" t="s">
        <v>1</v>
      </c>
      <c r="N141" s="133" t="s">
        <v>42</v>
      </c>
      <c r="P141" s="134">
        <f>O141*H141</f>
        <v>0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227</v>
      </c>
      <c r="AT141" s="136" t="s">
        <v>223</v>
      </c>
      <c r="AU141" s="136" t="s">
        <v>85</v>
      </c>
      <c r="AY141" s="13" t="s">
        <v>222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85</v>
      </c>
      <c r="BK141" s="137">
        <f>ROUND(I141*H141,2)</f>
        <v>0</v>
      </c>
      <c r="BL141" s="13" t="s">
        <v>227</v>
      </c>
      <c r="BM141" s="136" t="s">
        <v>1361</v>
      </c>
    </row>
    <row r="142" spans="2:65" s="1" customFormat="1" ht="19.5" x14ac:dyDescent="0.2">
      <c r="B142" s="28"/>
      <c r="D142" s="138" t="s">
        <v>229</v>
      </c>
      <c r="F142" s="139" t="s">
        <v>1212</v>
      </c>
      <c r="I142" s="140"/>
      <c r="L142" s="28"/>
      <c r="M142" s="141"/>
      <c r="T142" s="52"/>
      <c r="AT142" s="13" t="s">
        <v>229</v>
      </c>
      <c r="AU142" s="13" t="s">
        <v>85</v>
      </c>
    </row>
    <row r="143" spans="2:65" s="1" customFormat="1" x14ac:dyDescent="0.2">
      <c r="B143" s="28"/>
      <c r="D143" s="142" t="s">
        <v>231</v>
      </c>
      <c r="F143" s="143" t="s">
        <v>1213</v>
      </c>
      <c r="I143" s="140"/>
      <c r="L143" s="28"/>
      <c r="M143" s="141"/>
      <c r="T143" s="52"/>
      <c r="AT143" s="13" t="s">
        <v>231</v>
      </c>
      <c r="AU143" s="13" t="s">
        <v>85</v>
      </c>
    </row>
    <row r="144" spans="2:65" s="1" customFormat="1" ht="24.2" customHeight="1" x14ac:dyDescent="0.2">
      <c r="B144" s="123"/>
      <c r="C144" s="124" t="s">
        <v>262</v>
      </c>
      <c r="D144" s="124" t="s">
        <v>223</v>
      </c>
      <c r="E144" s="125" t="s">
        <v>242</v>
      </c>
      <c r="F144" s="126" t="s">
        <v>243</v>
      </c>
      <c r="G144" s="127" t="s">
        <v>237</v>
      </c>
      <c r="H144" s="128">
        <v>0.27800000000000002</v>
      </c>
      <c r="I144" s="129"/>
      <c r="J144" s="130">
        <f>ROUND(I144*H144,2)</f>
        <v>0</v>
      </c>
      <c r="K144" s="131"/>
      <c r="L144" s="28"/>
      <c r="M144" s="132" t="s">
        <v>1</v>
      </c>
      <c r="N144" s="133" t="s">
        <v>42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227</v>
      </c>
      <c r="AT144" s="136" t="s">
        <v>223</v>
      </c>
      <c r="AU144" s="136" t="s">
        <v>85</v>
      </c>
      <c r="AY144" s="13" t="s">
        <v>222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3" t="s">
        <v>85</v>
      </c>
      <c r="BK144" s="137">
        <f>ROUND(I144*H144,2)</f>
        <v>0</v>
      </c>
      <c r="BL144" s="13" t="s">
        <v>227</v>
      </c>
      <c r="BM144" s="136" t="s">
        <v>1362</v>
      </c>
    </row>
    <row r="145" spans="2:65" s="1" customFormat="1" ht="19.5" x14ac:dyDescent="0.2">
      <c r="B145" s="28"/>
      <c r="D145" s="138" t="s">
        <v>229</v>
      </c>
      <c r="F145" s="139" t="s">
        <v>245</v>
      </c>
      <c r="I145" s="140"/>
      <c r="L145" s="28"/>
      <c r="M145" s="141"/>
      <c r="T145" s="52"/>
      <c r="AT145" s="13" t="s">
        <v>229</v>
      </c>
      <c r="AU145" s="13" t="s">
        <v>85</v>
      </c>
    </row>
    <row r="146" spans="2:65" s="1" customFormat="1" x14ac:dyDescent="0.2">
      <c r="B146" s="28"/>
      <c r="D146" s="142" t="s">
        <v>231</v>
      </c>
      <c r="F146" s="143" t="s">
        <v>246</v>
      </c>
      <c r="I146" s="140"/>
      <c r="L146" s="28"/>
      <c r="M146" s="141"/>
      <c r="T146" s="52"/>
      <c r="AT146" s="13" t="s">
        <v>231</v>
      </c>
      <c r="AU146" s="13" t="s">
        <v>85</v>
      </c>
    </row>
    <row r="147" spans="2:65" s="1" customFormat="1" ht="24.2" customHeight="1" x14ac:dyDescent="0.2">
      <c r="B147" s="123"/>
      <c r="C147" s="124" t="s">
        <v>270</v>
      </c>
      <c r="D147" s="124" t="s">
        <v>223</v>
      </c>
      <c r="E147" s="125" t="s">
        <v>247</v>
      </c>
      <c r="F147" s="126" t="s">
        <v>248</v>
      </c>
      <c r="G147" s="127" t="s">
        <v>237</v>
      </c>
      <c r="H147" s="128">
        <v>3.8919999999999999</v>
      </c>
      <c r="I147" s="129"/>
      <c r="J147" s="130">
        <f>ROUND(I147*H147,2)</f>
        <v>0</v>
      </c>
      <c r="K147" s="131"/>
      <c r="L147" s="28"/>
      <c r="M147" s="132" t="s">
        <v>1</v>
      </c>
      <c r="N147" s="133" t="s">
        <v>42</v>
      </c>
      <c r="P147" s="134">
        <f>O147*H147</f>
        <v>0</v>
      </c>
      <c r="Q147" s="134">
        <v>0</v>
      </c>
      <c r="R147" s="134">
        <f>Q147*H147</f>
        <v>0</v>
      </c>
      <c r="S147" s="134">
        <v>0</v>
      </c>
      <c r="T147" s="135">
        <f>S147*H147</f>
        <v>0</v>
      </c>
      <c r="AR147" s="136" t="s">
        <v>227</v>
      </c>
      <c r="AT147" s="136" t="s">
        <v>223</v>
      </c>
      <c r="AU147" s="136" t="s">
        <v>85</v>
      </c>
      <c r="AY147" s="13" t="s">
        <v>222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3" t="s">
        <v>85</v>
      </c>
      <c r="BK147" s="137">
        <f>ROUND(I147*H147,2)</f>
        <v>0</v>
      </c>
      <c r="BL147" s="13" t="s">
        <v>227</v>
      </c>
      <c r="BM147" s="136" t="s">
        <v>1363</v>
      </c>
    </row>
    <row r="148" spans="2:65" s="1" customFormat="1" ht="29.25" x14ac:dyDescent="0.2">
      <c r="B148" s="28"/>
      <c r="D148" s="138" t="s">
        <v>229</v>
      </c>
      <c r="F148" s="139" t="s">
        <v>250</v>
      </c>
      <c r="I148" s="140"/>
      <c r="L148" s="28"/>
      <c r="M148" s="141"/>
      <c r="T148" s="52"/>
      <c r="AT148" s="13" t="s">
        <v>229</v>
      </c>
      <c r="AU148" s="13" t="s">
        <v>85</v>
      </c>
    </row>
    <row r="149" spans="2:65" s="1" customFormat="1" x14ac:dyDescent="0.2">
      <c r="B149" s="28"/>
      <c r="D149" s="142" t="s">
        <v>231</v>
      </c>
      <c r="F149" s="143" t="s">
        <v>251</v>
      </c>
      <c r="I149" s="140"/>
      <c r="L149" s="28"/>
      <c r="M149" s="141"/>
      <c r="T149" s="52"/>
      <c r="AT149" s="13" t="s">
        <v>231</v>
      </c>
      <c r="AU149" s="13" t="s">
        <v>85</v>
      </c>
    </row>
    <row r="150" spans="2:65" s="11" customFormat="1" x14ac:dyDescent="0.2">
      <c r="B150" s="144"/>
      <c r="D150" s="138" t="s">
        <v>252</v>
      </c>
      <c r="F150" s="145" t="s">
        <v>1301</v>
      </c>
      <c r="H150" s="146">
        <v>3.8919999999999999</v>
      </c>
      <c r="I150" s="147"/>
      <c r="L150" s="144"/>
      <c r="M150" s="148"/>
      <c r="T150" s="149"/>
      <c r="AT150" s="150" t="s">
        <v>252</v>
      </c>
      <c r="AU150" s="150" t="s">
        <v>85</v>
      </c>
      <c r="AV150" s="11" t="s">
        <v>87</v>
      </c>
      <c r="AW150" s="11" t="s">
        <v>3</v>
      </c>
      <c r="AX150" s="11" t="s">
        <v>85</v>
      </c>
      <c r="AY150" s="150" t="s">
        <v>222</v>
      </c>
    </row>
    <row r="151" spans="2:65" s="1" customFormat="1" ht="33" customHeight="1" x14ac:dyDescent="0.2">
      <c r="B151" s="123"/>
      <c r="C151" s="124" t="s">
        <v>276</v>
      </c>
      <c r="D151" s="124" t="s">
        <v>223</v>
      </c>
      <c r="E151" s="125" t="s">
        <v>1217</v>
      </c>
      <c r="F151" s="126" t="s">
        <v>1218</v>
      </c>
      <c r="G151" s="127" t="s">
        <v>237</v>
      </c>
      <c r="H151" s="128">
        <v>0.20599999999999999</v>
      </c>
      <c r="I151" s="129"/>
      <c r="J151" s="130">
        <f>ROUND(I151*H151,2)</f>
        <v>0</v>
      </c>
      <c r="K151" s="131"/>
      <c r="L151" s="28"/>
      <c r="M151" s="132" t="s">
        <v>1</v>
      </c>
      <c r="N151" s="133" t="s">
        <v>42</v>
      </c>
      <c r="P151" s="134">
        <f>O151*H151</f>
        <v>0</v>
      </c>
      <c r="Q151" s="134">
        <v>0</v>
      </c>
      <c r="R151" s="134">
        <f>Q151*H151</f>
        <v>0</v>
      </c>
      <c r="S151" s="134">
        <v>0</v>
      </c>
      <c r="T151" s="135">
        <f>S151*H151</f>
        <v>0</v>
      </c>
      <c r="AR151" s="136" t="s">
        <v>227</v>
      </c>
      <c r="AT151" s="136" t="s">
        <v>223</v>
      </c>
      <c r="AU151" s="136" t="s">
        <v>85</v>
      </c>
      <c r="AY151" s="13" t="s">
        <v>222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3" t="s">
        <v>85</v>
      </c>
      <c r="BK151" s="137">
        <f>ROUND(I151*H151,2)</f>
        <v>0</v>
      </c>
      <c r="BL151" s="13" t="s">
        <v>227</v>
      </c>
      <c r="BM151" s="136" t="s">
        <v>1364</v>
      </c>
    </row>
    <row r="152" spans="2:65" s="1" customFormat="1" ht="29.25" x14ac:dyDescent="0.2">
      <c r="B152" s="28"/>
      <c r="D152" s="138" t="s">
        <v>229</v>
      </c>
      <c r="F152" s="139" t="s">
        <v>1220</v>
      </c>
      <c r="I152" s="140"/>
      <c r="L152" s="28"/>
      <c r="M152" s="141"/>
      <c r="T152" s="52"/>
      <c r="AT152" s="13" t="s">
        <v>229</v>
      </c>
      <c r="AU152" s="13" t="s">
        <v>85</v>
      </c>
    </row>
    <row r="153" spans="2:65" s="1" customFormat="1" x14ac:dyDescent="0.2">
      <c r="B153" s="28"/>
      <c r="D153" s="142" t="s">
        <v>231</v>
      </c>
      <c r="F153" s="143" t="s">
        <v>1221</v>
      </c>
      <c r="I153" s="140"/>
      <c r="L153" s="28"/>
      <c r="M153" s="141"/>
      <c r="T153" s="52"/>
      <c r="AT153" s="13" t="s">
        <v>231</v>
      </c>
      <c r="AU153" s="13" t="s">
        <v>85</v>
      </c>
    </row>
    <row r="154" spans="2:65" s="10" customFormat="1" ht="25.9" customHeight="1" x14ac:dyDescent="0.2">
      <c r="B154" s="113"/>
      <c r="D154" s="114" t="s">
        <v>76</v>
      </c>
      <c r="E154" s="115" t="s">
        <v>1222</v>
      </c>
      <c r="F154" s="115" t="s">
        <v>1223</v>
      </c>
      <c r="I154" s="116"/>
      <c r="J154" s="117">
        <f>BK154</f>
        <v>0</v>
      </c>
      <c r="L154" s="113"/>
      <c r="M154" s="118"/>
      <c r="P154" s="119">
        <f>SUM(P155:P157)</f>
        <v>0</v>
      </c>
      <c r="R154" s="119">
        <f>SUM(R155:R157)</f>
        <v>0</v>
      </c>
      <c r="T154" s="120">
        <f>SUM(T155:T157)</f>
        <v>0</v>
      </c>
      <c r="AR154" s="114" t="s">
        <v>85</v>
      </c>
      <c r="AT154" s="121" t="s">
        <v>76</v>
      </c>
      <c r="AU154" s="121" t="s">
        <v>77</v>
      </c>
      <c r="AY154" s="114" t="s">
        <v>222</v>
      </c>
      <c r="BK154" s="122">
        <f>SUM(BK155:BK157)</f>
        <v>0</v>
      </c>
    </row>
    <row r="155" spans="2:65" s="1" customFormat="1" ht="24.2" customHeight="1" x14ac:dyDescent="0.2">
      <c r="B155" s="123"/>
      <c r="C155" s="124" t="s">
        <v>220</v>
      </c>
      <c r="D155" s="124" t="s">
        <v>223</v>
      </c>
      <c r="E155" s="125" t="s">
        <v>1224</v>
      </c>
      <c r="F155" s="126" t="s">
        <v>1225</v>
      </c>
      <c r="G155" s="127" t="s">
        <v>237</v>
      </c>
      <c r="H155" s="128">
        <v>0.23799999999999999</v>
      </c>
      <c r="I155" s="129"/>
      <c r="J155" s="130">
        <f>ROUND(I155*H155,2)</f>
        <v>0</v>
      </c>
      <c r="K155" s="131"/>
      <c r="L155" s="28"/>
      <c r="M155" s="132" t="s">
        <v>1</v>
      </c>
      <c r="N155" s="133" t="s">
        <v>42</v>
      </c>
      <c r="P155" s="134">
        <f>O155*H155</f>
        <v>0</v>
      </c>
      <c r="Q155" s="134">
        <v>0</v>
      </c>
      <c r="R155" s="134">
        <f>Q155*H155</f>
        <v>0</v>
      </c>
      <c r="S155" s="134">
        <v>0</v>
      </c>
      <c r="T155" s="135">
        <f>S155*H155</f>
        <v>0</v>
      </c>
      <c r="AR155" s="136" t="s">
        <v>227</v>
      </c>
      <c r="AT155" s="136" t="s">
        <v>223</v>
      </c>
      <c r="AU155" s="136" t="s">
        <v>85</v>
      </c>
      <c r="AY155" s="13" t="s">
        <v>222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85</v>
      </c>
      <c r="BK155" s="137">
        <f>ROUND(I155*H155,2)</f>
        <v>0</v>
      </c>
      <c r="BL155" s="13" t="s">
        <v>227</v>
      </c>
      <c r="BM155" s="136" t="s">
        <v>1365</v>
      </c>
    </row>
    <row r="156" spans="2:65" s="1" customFormat="1" ht="39" x14ac:dyDescent="0.2">
      <c r="B156" s="28"/>
      <c r="D156" s="138" t="s">
        <v>229</v>
      </c>
      <c r="F156" s="139" t="s">
        <v>1227</v>
      </c>
      <c r="I156" s="140"/>
      <c r="L156" s="28"/>
      <c r="M156" s="141"/>
      <c r="T156" s="52"/>
      <c r="AT156" s="13" t="s">
        <v>229</v>
      </c>
      <c r="AU156" s="13" t="s">
        <v>85</v>
      </c>
    </row>
    <row r="157" spans="2:65" s="1" customFormat="1" x14ac:dyDescent="0.2">
      <c r="B157" s="28"/>
      <c r="D157" s="142" t="s">
        <v>231</v>
      </c>
      <c r="F157" s="143" t="s">
        <v>1228</v>
      </c>
      <c r="I157" s="140"/>
      <c r="L157" s="28"/>
      <c r="M157" s="141"/>
      <c r="T157" s="52"/>
      <c r="AT157" s="13" t="s">
        <v>231</v>
      </c>
      <c r="AU157" s="13" t="s">
        <v>85</v>
      </c>
    </row>
    <row r="158" spans="2:65" s="10" customFormat="1" ht="25.9" customHeight="1" x14ac:dyDescent="0.2">
      <c r="B158" s="113"/>
      <c r="D158" s="114" t="s">
        <v>76</v>
      </c>
      <c r="E158" s="115" t="s">
        <v>1134</v>
      </c>
      <c r="F158" s="115" t="s">
        <v>1135</v>
      </c>
      <c r="I158" s="116"/>
      <c r="J158" s="117">
        <f>BK158</f>
        <v>0</v>
      </c>
      <c r="L158" s="113"/>
      <c r="M158" s="118"/>
      <c r="P158" s="119">
        <f>SUM(P159:P169)</f>
        <v>0</v>
      </c>
      <c r="R158" s="119">
        <f>SUM(R159:R169)</f>
        <v>3.3E-4</v>
      </c>
      <c r="T158" s="120">
        <f>SUM(T159:T169)</f>
        <v>0</v>
      </c>
      <c r="AR158" s="114" t="s">
        <v>87</v>
      </c>
      <c r="AT158" s="121" t="s">
        <v>76</v>
      </c>
      <c r="AU158" s="121" t="s">
        <v>77</v>
      </c>
      <c r="AY158" s="114" t="s">
        <v>222</v>
      </c>
      <c r="BK158" s="122">
        <f>SUM(BK159:BK169)</f>
        <v>0</v>
      </c>
    </row>
    <row r="159" spans="2:65" s="1" customFormat="1" ht="21.75" customHeight="1" x14ac:dyDescent="0.2">
      <c r="B159" s="123"/>
      <c r="C159" s="124" t="s">
        <v>287</v>
      </c>
      <c r="D159" s="124" t="s">
        <v>223</v>
      </c>
      <c r="E159" s="125" t="s">
        <v>1229</v>
      </c>
      <c r="F159" s="126" t="s">
        <v>1230</v>
      </c>
      <c r="G159" s="127" t="s">
        <v>265</v>
      </c>
      <c r="H159" s="128">
        <v>1</v>
      </c>
      <c r="I159" s="129"/>
      <c r="J159" s="130">
        <f>ROUND(I159*H159,2)</f>
        <v>0</v>
      </c>
      <c r="K159" s="131"/>
      <c r="L159" s="28"/>
      <c r="M159" s="132" t="s">
        <v>1</v>
      </c>
      <c r="N159" s="133" t="s">
        <v>42</v>
      </c>
      <c r="P159" s="134">
        <f>O159*H159</f>
        <v>0</v>
      </c>
      <c r="Q159" s="134">
        <v>3.3E-4</v>
      </c>
      <c r="R159" s="134">
        <f>Q159*H159</f>
        <v>3.3E-4</v>
      </c>
      <c r="S159" s="134">
        <v>0</v>
      </c>
      <c r="T159" s="135">
        <f>S159*H159</f>
        <v>0</v>
      </c>
      <c r="AR159" s="136" t="s">
        <v>266</v>
      </c>
      <c r="AT159" s="136" t="s">
        <v>223</v>
      </c>
      <c r="AU159" s="136" t="s">
        <v>85</v>
      </c>
      <c r="AY159" s="13" t="s">
        <v>222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3" t="s">
        <v>85</v>
      </c>
      <c r="BK159" s="137">
        <f>ROUND(I159*H159,2)</f>
        <v>0</v>
      </c>
      <c r="BL159" s="13" t="s">
        <v>266</v>
      </c>
      <c r="BM159" s="136" t="s">
        <v>1366</v>
      </c>
    </row>
    <row r="160" spans="2:65" s="1" customFormat="1" ht="19.5" x14ac:dyDescent="0.2">
      <c r="B160" s="28"/>
      <c r="D160" s="138" t="s">
        <v>229</v>
      </c>
      <c r="F160" s="139" t="s">
        <v>1232</v>
      </c>
      <c r="I160" s="140"/>
      <c r="L160" s="28"/>
      <c r="M160" s="141"/>
      <c r="T160" s="52"/>
      <c r="AT160" s="13" t="s">
        <v>229</v>
      </c>
      <c r="AU160" s="13" t="s">
        <v>85</v>
      </c>
    </row>
    <row r="161" spans="2:65" s="1" customFormat="1" x14ac:dyDescent="0.2">
      <c r="B161" s="28"/>
      <c r="D161" s="142" t="s">
        <v>231</v>
      </c>
      <c r="F161" s="143" t="s">
        <v>1233</v>
      </c>
      <c r="I161" s="140"/>
      <c r="L161" s="28"/>
      <c r="M161" s="141"/>
      <c r="T161" s="52"/>
      <c r="AT161" s="13" t="s">
        <v>231</v>
      </c>
      <c r="AU161" s="13" t="s">
        <v>85</v>
      </c>
    </row>
    <row r="162" spans="2:65" s="1" customFormat="1" ht="62.65" customHeight="1" x14ac:dyDescent="0.2">
      <c r="B162" s="123"/>
      <c r="C162" s="151" t="s">
        <v>291</v>
      </c>
      <c r="D162" s="151" t="s">
        <v>277</v>
      </c>
      <c r="E162" s="152" t="s">
        <v>1234</v>
      </c>
      <c r="F162" s="153" t="s">
        <v>1235</v>
      </c>
      <c r="G162" s="154" t="s">
        <v>226</v>
      </c>
      <c r="H162" s="155">
        <v>3.27</v>
      </c>
      <c r="I162" s="156"/>
      <c r="J162" s="157">
        <f>ROUND(I162*H162,2)</f>
        <v>0</v>
      </c>
      <c r="K162" s="158"/>
      <c r="L162" s="159"/>
      <c r="M162" s="160" t="s">
        <v>1</v>
      </c>
      <c r="N162" s="161" t="s">
        <v>42</v>
      </c>
      <c r="P162" s="134">
        <f>O162*H162</f>
        <v>0</v>
      </c>
      <c r="Q162" s="134">
        <v>0</v>
      </c>
      <c r="R162" s="134">
        <f>Q162*H162</f>
        <v>0</v>
      </c>
      <c r="S162" s="134">
        <v>0</v>
      </c>
      <c r="T162" s="135">
        <f>S162*H162</f>
        <v>0</v>
      </c>
      <c r="AR162" s="136" t="s">
        <v>280</v>
      </c>
      <c r="AT162" s="136" t="s">
        <v>277</v>
      </c>
      <c r="AU162" s="136" t="s">
        <v>85</v>
      </c>
      <c r="AY162" s="13" t="s">
        <v>222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3" t="s">
        <v>85</v>
      </c>
      <c r="BK162" s="137">
        <f>ROUND(I162*H162,2)</f>
        <v>0</v>
      </c>
      <c r="BL162" s="13" t="s">
        <v>266</v>
      </c>
      <c r="BM162" s="136" t="s">
        <v>1367</v>
      </c>
    </row>
    <row r="163" spans="2:65" s="1" customFormat="1" ht="39" x14ac:dyDescent="0.2">
      <c r="B163" s="28"/>
      <c r="D163" s="138" t="s">
        <v>229</v>
      </c>
      <c r="F163" s="139" t="s">
        <v>1235</v>
      </c>
      <c r="I163" s="140"/>
      <c r="L163" s="28"/>
      <c r="M163" s="141"/>
      <c r="T163" s="52"/>
      <c r="AT163" s="13" t="s">
        <v>229</v>
      </c>
      <c r="AU163" s="13" t="s">
        <v>85</v>
      </c>
    </row>
    <row r="164" spans="2:65" s="1" customFormat="1" ht="21.75" customHeight="1" x14ac:dyDescent="0.2">
      <c r="B164" s="123"/>
      <c r="C164" s="124" t="s">
        <v>8</v>
      </c>
      <c r="D164" s="124" t="s">
        <v>223</v>
      </c>
      <c r="E164" s="125" t="s">
        <v>1237</v>
      </c>
      <c r="F164" s="126" t="s">
        <v>1238</v>
      </c>
      <c r="G164" s="127" t="s">
        <v>265</v>
      </c>
      <c r="H164" s="128">
        <v>1</v>
      </c>
      <c r="I164" s="129"/>
      <c r="J164" s="130">
        <f>ROUND(I164*H164,2)</f>
        <v>0</v>
      </c>
      <c r="K164" s="131"/>
      <c r="L164" s="28"/>
      <c r="M164" s="132" t="s">
        <v>1</v>
      </c>
      <c r="N164" s="133" t="s">
        <v>42</v>
      </c>
      <c r="P164" s="134">
        <f>O164*H164</f>
        <v>0</v>
      </c>
      <c r="Q164" s="134">
        <v>0</v>
      </c>
      <c r="R164" s="134">
        <f>Q164*H164</f>
        <v>0</v>
      </c>
      <c r="S164" s="134">
        <v>0</v>
      </c>
      <c r="T164" s="135">
        <f>S164*H164</f>
        <v>0</v>
      </c>
      <c r="AR164" s="136" t="s">
        <v>266</v>
      </c>
      <c r="AT164" s="136" t="s">
        <v>223</v>
      </c>
      <c r="AU164" s="136" t="s">
        <v>85</v>
      </c>
      <c r="AY164" s="13" t="s">
        <v>222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3" t="s">
        <v>85</v>
      </c>
      <c r="BK164" s="137">
        <f>ROUND(I164*H164,2)</f>
        <v>0</v>
      </c>
      <c r="BL164" s="13" t="s">
        <v>266</v>
      </c>
      <c r="BM164" s="136" t="s">
        <v>1368</v>
      </c>
    </row>
    <row r="165" spans="2:65" s="1" customFormat="1" ht="19.5" x14ac:dyDescent="0.2">
      <c r="B165" s="28"/>
      <c r="D165" s="138" t="s">
        <v>229</v>
      </c>
      <c r="F165" s="139" t="s">
        <v>1240</v>
      </c>
      <c r="I165" s="140"/>
      <c r="L165" s="28"/>
      <c r="M165" s="141"/>
      <c r="T165" s="52"/>
      <c r="AT165" s="13" t="s">
        <v>229</v>
      </c>
      <c r="AU165" s="13" t="s">
        <v>85</v>
      </c>
    </row>
    <row r="166" spans="2:65" s="1" customFormat="1" x14ac:dyDescent="0.2">
      <c r="B166" s="28"/>
      <c r="D166" s="142" t="s">
        <v>231</v>
      </c>
      <c r="F166" s="143" t="s">
        <v>1241</v>
      </c>
      <c r="I166" s="140"/>
      <c r="L166" s="28"/>
      <c r="M166" s="141"/>
      <c r="T166" s="52"/>
      <c r="AT166" s="13" t="s">
        <v>231</v>
      </c>
      <c r="AU166" s="13" t="s">
        <v>85</v>
      </c>
    </row>
    <row r="167" spans="2:65" s="1" customFormat="1" ht="33" customHeight="1" x14ac:dyDescent="0.2">
      <c r="B167" s="123"/>
      <c r="C167" s="124" t="s">
        <v>300</v>
      </c>
      <c r="D167" s="124" t="s">
        <v>223</v>
      </c>
      <c r="E167" s="125" t="s">
        <v>1242</v>
      </c>
      <c r="F167" s="126" t="s">
        <v>1243</v>
      </c>
      <c r="G167" s="127" t="s">
        <v>313</v>
      </c>
      <c r="H167" s="162"/>
      <c r="I167" s="129"/>
      <c r="J167" s="130">
        <f>ROUND(I167*H167,2)</f>
        <v>0</v>
      </c>
      <c r="K167" s="131"/>
      <c r="L167" s="28"/>
      <c r="M167" s="132" t="s">
        <v>1</v>
      </c>
      <c r="N167" s="133" t="s">
        <v>42</v>
      </c>
      <c r="P167" s="134">
        <f>O167*H167</f>
        <v>0</v>
      </c>
      <c r="Q167" s="134">
        <v>0</v>
      </c>
      <c r="R167" s="134">
        <f>Q167*H167</f>
        <v>0</v>
      </c>
      <c r="S167" s="134">
        <v>0</v>
      </c>
      <c r="T167" s="135">
        <f>S167*H167</f>
        <v>0</v>
      </c>
      <c r="AR167" s="136" t="s">
        <v>266</v>
      </c>
      <c r="AT167" s="136" t="s">
        <v>223</v>
      </c>
      <c r="AU167" s="136" t="s">
        <v>85</v>
      </c>
      <c r="AY167" s="13" t="s">
        <v>222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3" t="s">
        <v>85</v>
      </c>
      <c r="BK167" s="137">
        <f>ROUND(I167*H167,2)</f>
        <v>0</v>
      </c>
      <c r="BL167" s="13" t="s">
        <v>266</v>
      </c>
      <c r="BM167" s="136" t="s">
        <v>1369</v>
      </c>
    </row>
    <row r="168" spans="2:65" s="1" customFormat="1" ht="29.25" x14ac:dyDescent="0.2">
      <c r="B168" s="28"/>
      <c r="D168" s="138" t="s">
        <v>229</v>
      </c>
      <c r="F168" s="139" t="s">
        <v>1245</v>
      </c>
      <c r="I168" s="140"/>
      <c r="L168" s="28"/>
      <c r="M168" s="141"/>
      <c r="T168" s="52"/>
      <c r="AT168" s="13" t="s">
        <v>229</v>
      </c>
      <c r="AU168" s="13" t="s">
        <v>85</v>
      </c>
    </row>
    <row r="169" spans="2:65" s="1" customFormat="1" x14ac:dyDescent="0.2">
      <c r="B169" s="28"/>
      <c r="D169" s="142" t="s">
        <v>231</v>
      </c>
      <c r="F169" s="143" t="s">
        <v>1246</v>
      </c>
      <c r="I169" s="140"/>
      <c r="L169" s="28"/>
      <c r="M169" s="141"/>
      <c r="T169" s="52"/>
      <c r="AT169" s="13" t="s">
        <v>231</v>
      </c>
      <c r="AU169" s="13" t="s">
        <v>85</v>
      </c>
    </row>
    <row r="170" spans="2:65" s="10" customFormat="1" ht="25.9" customHeight="1" x14ac:dyDescent="0.2">
      <c r="B170" s="113"/>
      <c r="D170" s="114" t="s">
        <v>76</v>
      </c>
      <c r="E170" s="115" t="s">
        <v>1307</v>
      </c>
      <c r="F170" s="115" t="s">
        <v>1308</v>
      </c>
      <c r="I170" s="116"/>
      <c r="J170" s="117">
        <f>BK170</f>
        <v>0</v>
      </c>
      <c r="L170" s="113"/>
      <c r="M170" s="118"/>
      <c r="P170" s="119">
        <f>SUM(P171:P185)</f>
        <v>0</v>
      </c>
      <c r="R170" s="119">
        <f>SUM(R171:R185)</f>
        <v>6.0999999999999999E-2</v>
      </c>
      <c r="T170" s="120">
        <f>SUM(T171:T185)</f>
        <v>0</v>
      </c>
      <c r="AR170" s="114" t="s">
        <v>87</v>
      </c>
      <c r="AT170" s="121" t="s">
        <v>76</v>
      </c>
      <c r="AU170" s="121" t="s">
        <v>77</v>
      </c>
      <c r="AY170" s="114" t="s">
        <v>222</v>
      </c>
      <c r="BK170" s="122">
        <f>SUM(BK171:BK185)</f>
        <v>0</v>
      </c>
    </row>
    <row r="171" spans="2:65" s="1" customFormat="1" ht="16.5" customHeight="1" x14ac:dyDescent="0.2">
      <c r="B171" s="123"/>
      <c r="C171" s="124" t="s">
        <v>304</v>
      </c>
      <c r="D171" s="124" t="s">
        <v>223</v>
      </c>
      <c r="E171" s="125" t="s">
        <v>1309</v>
      </c>
      <c r="F171" s="126" t="s">
        <v>1310</v>
      </c>
      <c r="G171" s="127" t="s">
        <v>226</v>
      </c>
      <c r="H171" s="128">
        <v>2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2.9999999999999997E-4</v>
      </c>
      <c r="R171" s="134">
        <f>Q171*H171</f>
        <v>5.9999999999999995E-4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1370</v>
      </c>
    </row>
    <row r="172" spans="2:65" s="1" customFormat="1" ht="19.5" x14ac:dyDescent="0.2">
      <c r="B172" s="28"/>
      <c r="D172" s="138" t="s">
        <v>229</v>
      </c>
      <c r="F172" s="139" t="s">
        <v>1312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1313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24.2" customHeight="1" x14ac:dyDescent="0.2">
      <c r="B174" s="123"/>
      <c r="C174" s="124" t="s">
        <v>310</v>
      </c>
      <c r="D174" s="124" t="s">
        <v>223</v>
      </c>
      <c r="E174" s="125" t="s">
        <v>1314</v>
      </c>
      <c r="F174" s="126" t="s">
        <v>1315</v>
      </c>
      <c r="G174" s="127" t="s">
        <v>226</v>
      </c>
      <c r="H174" s="128">
        <v>2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0</v>
      </c>
      <c r="R174" s="134">
        <f>Q174*H174</f>
        <v>0</v>
      </c>
      <c r="S174" s="134">
        <v>0</v>
      </c>
      <c r="T174" s="135">
        <f>S174*H174</f>
        <v>0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1371</v>
      </c>
    </row>
    <row r="175" spans="2:65" s="1" customFormat="1" ht="19.5" x14ac:dyDescent="0.2">
      <c r="B175" s="28"/>
      <c r="D175" s="138" t="s">
        <v>229</v>
      </c>
      <c r="F175" s="139" t="s">
        <v>1317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1318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33" customHeight="1" x14ac:dyDescent="0.2">
      <c r="B177" s="123"/>
      <c r="C177" s="124" t="s">
        <v>266</v>
      </c>
      <c r="D177" s="124" t="s">
        <v>223</v>
      </c>
      <c r="E177" s="125" t="s">
        <v>1319</v>
      </c>
      <c r="F177" s="126" t="s">
        <v>1320</v>
      </c>
      <c r="G177" s="127" t="s">
        <v>226</v>
      </c>
      <c r="H177" s="128">
        <v>2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6.0000000000000001E-3</v>
      </c>
      <c r="R177" s="134">
        <f>Q177*H177</f>
        <v>1.2E-2</v>
      </c>
      <c r="S177" s="134">
        <v>0</v>
      </c>
      <c r="T177" s="135">
        <f>S177*H177</f>
        <v>0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1372</v>
      </c>
    </row>
    <row r="178" spans="2:65" s="1" customFormat="1" ht="29.25" x14ac:dyDescent="0.2">
      <c r="B178" s="28"/>
      <c r="D178" s="138" t="s">
        <v>229</v>
      </c>
      <c r="F178" s="139" t="s">
        <v>1321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1322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33" customHeight="1" x14ac:dyDescent="0.2">
      <c r="B180" s="123"/>
      <c r="C180" s="151" t="s">
        <v>324</v>
      </c>
      <c r="D180" s="151" t="s">
        <v>277</v>
      </c>
      <c r="E180" s="152" t="s">
        <v>1323</v>
      </c>
      <c r="F180" s="153" t="s">
        <v>1324</v>
      </c>
      <c r="G180" s="154" t="s">
        <v>226</v>
      </c>
      <c r="H180" s="155">
        <v>2.2000000000000002</v>
      </c>
      <c r="I180" s="156"/>
      <c r="J180" s="157">
        <f>ROUND(I180*H180,2)</f>
        <v>0</v>
      </c>
      <c r="K180" s="158"/>
      <c r="L180" s="159"/>
      <c r="M180" s="160" t="s">
        <v>1</v>
      </c>
      <c r="N180" s="161" t="s">
        <v>42</v>
      </c>
      <c r="P180" s="134">
        <f>O180*H180</f>
        <v>0</v>
      </c>
      <c r="Q180" s="134">
        <v>2.1999999999999999E-2</v>
      </c>
      <c r="R180" s="134">
        <f>Q180*H180</f>
        <v>4.8399999999999999E-2</v>
      </c>
      <c r="S180" s="134">
        <v>0</v>
      </c>
      <c r="T180" s="135">
        <f>S180*H180</f>
        <v>0</v>
      </c>
      <c r="AR180" s="136" t="s">
        <v>280</v>
      </c>
      <c r="AT180" s="136" t="s">
        <v>277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1373</v>
      </c>
    </row>
    <row r="181" spans="2:65" s="1" customFormat="1" ht="19.5" x14ac:dyDescent="0.2">
      <c r="B181" s="28"/>
      <c r="D181" s="138" t="s">
        <v>229</v>
      </c>
      <c r="F181" s="139" t="s">
        <v>1324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1" customFormat="1" x14ac:dyDescent="0.2">
      <c r="B182" s="144"/>
      <c r="D182" s="138" t="s">
        <v>252</v>
      </c>
      <c r="F182" s="145" t="s">
        <v>1326</v>
      </c>
      <c r="H182" s="146">
        <v>2.2000000000000002</v>
      </c>
      <c r="I182" s="147"/>
      <c r="L182" s="144"/>
      <c r="M182" s="148"/>
      <c r="T182" s="149"/>
      <c r="AT182" s="150" t="s">
        <v>252</v>
      </c>
      <c r="AU182" s="150" t="s">
        <v>85</v>
      </c>
      <c r="AV182" s="11" t="s">
        <v>87</v>
      </c>
      <c r="AW182" s="11" t="s">
        <v>3</v>
      </c>
      <c r="AX182" s="11" t="s">
        <v>85</v>
      </c>
      <c r="AY182" s="150" t="s">
        <v>222</v>
      </c>
    </row>
    <row r="183" spans="2:65" s="1" customFormat="1" ht="24.2" customHeight="1" x14ac:dyDescent="0.2">
      <c r="B183" s="123"/>
      <c r="C183" s="124" t="s">
        <v>330</v>
      </c>
      <c r="D183" s="124" t="s">
        <v>223</v>
      </c>
      <c r="E183" s="125" t="s">
        <v>1327</v>
      </c>
      <c r="F183" s="126" t="s">
        <v>1328</v>
      </c>
      <c r="G183" s="127" t="s">
        <v>313</v>
      </c>
      <c r="H183" s="162"/>
      <c r="I183" s="129"/>
      <c r="J183" s="130">
        <f>ROUND(I183*H183,2)</f>
        <v>0</v>
      </c>
      <c r="K183" s="131"/>
      <c r="L183" s="28"/>
      <c r="M183" s="132" t="s">
        <v>1</v>
      </c>
      <c r="N183" s="133" t="s">
        <v>42</v>
      </c>
      <c r="P183" s="134">
        <f>O183*H183</f>
        <v>0</v>
      </c>
      <c r="Q183" s="134">
        <v>0</v>
      </c>
      <c r="R183" s="134">
        <f>Q183*H183</f>
        <v>0</v>
      </c>
      <c r="S183" s="134">
        <v>0</v>
      </c>
      <c r="T183" s="135">
        <f>S183*H183</f>
        <v>0</v>
      </c>
      <c r="AR183" s="136" t="s">
        <v>266</v>
      </c>
      <c r="AT183" s="136" t="s">
        <v>223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1374</v>
      </c>
    </row>
    <row r="184" spans="2:65" s="1" customFormat="1" ht="29.25" x14ac:dyDescent="0.2">
      <c r="B184" s="28"/>
      <c r="D184" s="138" t="s">
        <v>229</v>
      </c>
      <c r="F184" s="139" t="s">
        <v>1330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" customFormat="1" x14ac:dyDescent="0.2">
      <c r="B185" s="28"/>
      <c r="D185" s="142" t="s">
        <v>231</v>
      </c>
      <c r="F185" s="143" t="s">
        <v>1331</v>
      </c>
      <c r="I185" s="140"/>
      <c r="L185" s="28"/>
      <c r="M185" s="141"/>
      <c r="T185" s="52"/>
      <c r="AT185" s="13" t="s">
        <v>231</v>
      </c>
      <c r="AU185" s="13" t="s">
        <v>85</v>
      </c>
    </row>
    <row r="186" spans="2:65" s="10" customFormat="1" ht="25.9" customHeight="1" x14ac:dyDescent="0.2">
      <c r="B186" s="113"/>
      <c r="D186" s="114" t="s">
        <v>76</v>
      </c>
      <c r="E186" s="115" t="s">
        <v>414</v>
      </c>
      <c r="F186" s="115" t="s">
        <v>415</v>
      </c>
      <c r="I186" s="116"/>
      <c r="J186" s="117">
        <f>BK186</f>
        <v>0</v>
      </c>
      <c r="L186" s="113"/>
      <c r="M186" s="118"/>
      <c r="P186" s="119">
        <f>SUM(P187:P198)</f>
        <v>0</v>
      </c>
      <c r="R186" s="119">
        <f>SUM(R187:R198)</f>
        <v>1.022E-2</v>
      </c>
      <c r="T186" s="120">
        <f>SUM(T187:T198)</f>
        <v>2.1700000000000001E-3</v>
      </c>
      <c r="AR186" s="114" t="s">
        <v>87</v>
      </c>
      <c r="AT186" s="121" t="s">
        <v>76</v>
      </c>
      <c r="AU186" s="121" t="s">
        <v>77</v>
      </c>
      <c r="AY186" s="114" t="s">
        <v>222</v>
      </c>
      <c r="BK186" s="122">
        <f>SUM(BK187:BK198)</f>
        <v>0</v>
      </c>
    </row>
    <row r="187" spans="2:65" s="1" customFormat="1" ht="16.5" customHeight="1" x14ac:dyDescent="0.2">
      <c r="B187" s="123"/>
      <c r="C187" s="124" t="s">
        <v>336</v>
      </c>
      <c r="D187" s="124" t="s">
        <v>223</v>
      </c>
      <c r="E187" s="125" t="s">
        <v>416</v>
      </c>
      <c r="F187" s="126" t="s">
        <v>417</v>
      </c>
      <c r="G187" s="127" t="s">
        <v>226</v>
      </c>
      <c r="H187" s="128">
        <v>7</v>
      </c>
      <c r="I187" s="129"/>
      <c r="J187" s="130">
        <f>ROUND(I187*H187,2)</f>
        <v>0</v>
      </c>
      <c r="K187" s="131"/>
      <c r="L187" s="28"/>
      <c r="M187" s="132" t="s">
        <v>1</v>
      </c>
      <c r="N187" s="133" t="s">
        <v>42</v>
      </c>
      <c r="P187" s="134">
        <f>O187*H187</f>
        <v>0</v>
      </c>
      <c r="Q187" s="134">
        <v>1E-3</v>
      </c>
      <c r="R187" s="134">
        <f>Q187*H187</f>
        <v>7.0000000000000001E-3</v>
      </c>
      <c r="S187" s="134">
        <v>3.1E-4</v>
      </c>
      <c r="T187" s="135">
        <f>S187*H187</f>
        <v>2.1700000000000001E-3</v>
      </c>
      <c r="AR187" s="136" t="s">
        <v>266</v>
      </c>
      <c r="AT187" s="136" t="s">
        <v>223</v>
      </c>
      <c r="AU187" s="136" t="s">
        <v>85</v>
      </c>
      <c r="AY187" s="13" t="s">
        <v>222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3" t="s">
        <v>85</v>
      </c>
      <c r="BK187" s="137">
        <f>ROUND(I187*H187,2)</f>
        <v>0</v>
      </c>
      <c r="BL187" s="13" t="s">
        <v>266</v>
      </c>
      <c r="BM187" s="136" t="s">
        <v>1375</v>
      </c>
    </row>
    <row r="188" spans="2:65" s="1" customFormat="1" x14ac:dyDescent="0.2">
      <c r="B188" s="28"/>
      <c r="D188" s="138" t="s">
        <v>229</v>
      </c>
      <c r="F188" s="139" t="s">
        <v>419</v>
      </c>
      <c r="I188" s="140"/>
      <c r="L188" s="28"/>
      <c r="M188" s="141"/>
      <c r="T188" s="52"/>
      <c r="AT188" s="13" t="s">
        <v>229</v>
      </c>
      <c r="AU188" s="13" t="s">
        <v>85</v>
      </c>
    </row>
    <row r="189" spans="2:65" s="1" customFormat="1" x14ac:dyDescent="0.2">
      <c r="B189" s="28"/>
      <c r="D189" s="142" t="s">
        <v>231</v>
      </c>
      <c r="F189" s="143" t="s">
        <v>527</v>
      </c>
      <c r="I189" s="140"/>
      <c r="L189" s="28"/>
      <c r="M189" s="141"/>
      <c r="T189" s="52"/>
      <c r="AT189" s="13" t="s">
        <v>231</v>
      </c>
      <c r="AU189" s="13" t="s">
        <v>85</v>
      </c>
    </row>
    <row r="190" spans="2:65" s="1" customFormat="1" ht="24.2" customHeight="1" x14ac:dyDescent="0.2">
      <c r="B190" s="123"/>
      <c r="C190" s="124" t="s">
        <v>342</v>
      </c>
      <c r="D190" s="124" t="s">
        <v>223</v>
      </c>
      <c r="E190" s="125" t="s">
        <v>422</v>
      </c>
      <c r="F190" s="126" t="s">
        <v>423</v>
      </c>
      <c r="G190" s="127" t="s">
        <v>226</v>
      </c>
      <c r="H190" s="128">
        <v>7</v>
      </c>
      <c r="I190" s="129"/>
      <c r="J190" s="130">
        <f>ROUND(I190*H190,2)</f>
        <v>0</v>
      </c>
      <c r="K190" s="131"/>
      <c r="L190" s="28"/>
      <c r="M190" s="132" t="s">
        <v>1</v>
      </c>
      <c r="N190" s="133" t="s">
        <v>42</v>
      </c>
      <c r="P190" s="134">
        <f>O190*H190</f>
        <v>0</v>
      </c>
      <c r="Q190" s="134">
        <v>0</v>
      </c>
      <c r="R190" s="134">
        <f>Q190*H190</f>
        <v>0</v>
      </c>
      <c r="S190" s="134">
        <v>0</v>
      </c>
      <c r="T190" s="135">
        <f>S190*H190</f>
        <v>0</v>
      </c>
      <c r="AR190" s="136" t="s">
        <v>266</v>
      </c>
      <c r="AT190" s="136" t="s">
        <v>223</v>
      </c>
      <c r="AU190" s="136" t="s">
        <v>85</v>
      </c>
      <c r="AY190" s="13" t="s">
        <v>222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3" t="s">
        <v>85</v>
      </c>
      <c r="BK190" s="137">
        <f>ROUND(I190*H190,2)</f>
        <v>0</v>
      </c>
      <c r="BL190" s="13" t="s">
        <v>266</v>
      </c>
      <c r="BM190" s="136" t="s">
        <v>1376</v>
      </c>
    </row>
    <row r="191" spans="2:65" s="1" customFormat="1" ht="19.5" x14ac:dyDescent="0.2">
      <c r="B191" s="28"/>
      <c r="D191" s="138" t="s">
        <v>229</v>
      </c>
      <c r="F191" s="139" t="s">
        <v>425</v>
      </c>
      <c r="I191" s="140"/>
      <c r="L191" s="28"/>
      <c r="M191" s="141"/>
      <c r="T191" s="52"/>
      <c r="AT191" s="13" t="s">
        <v>229</v>
      </c>
      <c r="AU191" s="13" t="s">
        <v>85</v>
      </c>
    </row>
    <row r="192" spans="2:65" s="1" customFormat="1" x14ac:dyDescent="0.2">
      <c r="B192" s="28"/>
      <c r="D192" s="142" t="s">
        <v>231</v>
      </c>
      <c r="F192" s="143" t="s">
        <v>529</v>
      </c>
      <c r="I192" s="140"/>
      <c r="L192" s="28"/>
      <c r="M192" s="141"/>
      <c r="T192" s="52"/>
      <c r="AT192" s="13" t="s">
        <v>231</v>
      </c>
      <c r="AU192" s="13" t="s">
        <v>85</v>
      </c>
    </row>
    <row r="193" spans="2:65" s="1" customFormat="1" ht="24.2" customHeight="1" x14ac:dyDescent="0.2">
      <c r="B193" s="123"/>
      <c r="C193" s="124" t="s">
        <v>7</v>
      </c>
      <c r="D193" s="124" t="s">
        <v>223</v>
      </c>
      <c r="E193" s="125" t="s">
        <v>439</v>
      </c>
      <c r="F193" s="126" t="s">
        <v>440</v>
      </c>
      <c r="G193" s="127" t="s">
        <v>226</v>
      </c>
      <c r="H193" s="128">
        <v>7</v>
      </c>
      <c r="I193" s="129"/>
      <c r="J193" s="130">
        <f>ROUND(I193*H193,2)</f>
        <v>0</v>
      </c>
      <c r="K193" s="131"/>
      <c r="L193" s="28"/>
      <c r="M193" s="132" t="s">
        <v>1</v>
      </c>
      <c r="N193" s="133" t="s">
        <v>42</v>
      </c>
      <c r="P193" s="134">
        <f>O193*H193</f>
        <v>0</v>
      </c>
      <c r="Q193" s="134">
        <v>2.0000000000000001E-4</v>
      </c>
      <c r="R193" s="134">
        <f>Q193*H193</f>
        <v>1.4E-3</v>
      </c>
      <c r="S193" s="134">
        <v>0</v>
      </c>
      <c r="T193" s="135">
        <f>S193*H193</f>
        <v>0</v>
      </c>
      <c r="AR193" s="136" t="s">
        <v>266</v>
      </c>
      <c r="AT193" s="136" t="s">
        <v>223</v>
      </c>
      <c r="AU193" s="136" t="s">
        <v>85</v>
      </c>
      <c r="AY193" s="13" t="s">
        <v>222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3" t="s">
        <v>85</v>
      </c>
      <c r="BK193" s="137">
        <f>ROUND(I193*H193,2)</f>
        <v>0</v>
      </c>
      <c r="BL193" s="13" t="s">
        <v>266</v>
      </c>
      <c r="BM193" s="136" t="s">
        <v>1377</v>
      </c>
    </row>
    <row r="194" spans="2:65" s="1" customFormat="1" ht="19.5" x14ac:dyDescent="0.2">
      <c r="B194" s="28"/>
      <c r="D194" s="138" t="s">
        <v>229</v>
      </c>
      <c r="F194" s="139" t="s">
        <v>442</v>
      </c>
      <c r="I194" s="140"/>
      <c r="L194" s="28"/>
      <c r="M194" s="141"/>
      <c r="T194" s="52"/>
      <c r="AT194" s="13" t="s">
        <v>229</v>
      </c>
      <c r="AU194" s="13" t="s">
        <v>85</v>
      </c>
    </row>
    <row r="195" spans="2:65" s="1" customFormat="1" x14ac:dyDescent="0.2">
      <c r="B195" s="28"/>
      <c r="D195" s="142" t="s">
        <v>231</v>
      </c>
      <c r="F195" s="143" t="s">
        <v>534</v>
      </c>
      <c r="I195" s="140"/>
      <c r="L195" s="28"/>
      <c r="M195" s="141"/>
      <c r="T195" s="52"/>
      <c r="AT195" s="13" t="s">
        <v>231</v>
      </c>
      <c r="AU195" s="13" t="s">
        <v>85</v>
      </c>
    </row>
    <row r="196" spans="2:65" s="1" customFormat="1" ht="33" customHeight="1" x14ac:dyDescent="0.2">
      <c r="B196" s="123"/>
      <c r="C196" s="124" t="s">
        <v>352</v>
      </c>
      <c r="D196" s="124" t="s">
        <v>223</v>
      </c>
      <c r="E196" s="125" t="s">
        <v>445</v>
      </c>
      <c r="F196" s="126" t="s">
        <v>446</v>
      </c>
      <c r="G196" s="127" t="s">
        <v>226</v>
      </c>
      <c r="H196" s="128">
        <v>7</v>
      </c>
      <c r="I196" s="129"/>
      <c r="J196" s="130">
        <f>ROUND(I196*H196,2)</f>
        <v>0</v>
      </c>
      <c r="K196" s="131"/>
      <c r="L196" s="28"/>
      <c r="M196" s="132" t="s">
        <v>1</v>
      </c>
      <c r="N196" s="133" t="s">
        <v>42</v>
      </c>
      <c r="P196" s="134">
        <f>O196*H196</f>
        <v>0</v>
      </c>
      <c r="Q196" s="134">
        <v>2.5999999999999998E-4</v>
      </c>
      <c r="R196" s="134">
        <f>Q196*H196</f>
        <v>1.8199999999999998E-3</v>
      </c>
      <c r="S196" s="134">
        <v>0</v>
      </c>
      <c r="T196" s="135">
        <f>S196*H196</f>
        <v>0</v>
      </c>
      <c r="AR196" s="136" t="s">
        <v>266</v>
      </c>
      <c r="AT196" s="136" t="s">
        <v>223</v>
      </c>
      <c r="AU196" s="136" t="s">
        <v>85</v>
      </c>
      <c r="AY196" s="13" t="s">
        <v>222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3" t="s">
        <v>85</v>
      </c>
      <c r="BK196" s="137">
        <f>ROUND(I196*H196,2)</f>
        <v>0</v>
      </c>
      <c r="BL196" s="13" t="s">
        <v>266</v>
      </c>
      <c r="BM196" s="136" t="s">
        <v>1378</v>
      </c>
    </row>
    <row r="197" spans="2:65" s="1" customFormat="1" ht="29.25" x14ac:dyDescent="0.2">
      <c r="B197" s="28"/>
      <c r="D197" s="138" t="s">
        <v>229</v>
      </c>
      <c r="F197" s="139" t="s">
        <v>448</v>
      </c>
      <c r="I197" s="140"/>
      <c r="L197" s="28"/>
      <c r="M197" s="141"/>
      <c r="T197" s="52"/>
      <c r="AT197" s="13" t="s">
        <v>229</v>
      </c>
      <c r="AU197" s="13" t="s">
        <v>85</v>
      </c>
    </row>
    <row r="198" spans="2:65" s="1" customFormat="1" x14ac:dyDescent="0.2">
      <c r="B198" s="28"/>
      <c r="D198" s="142" t="s">
        <v>231</v>
      </c>
      <c r="F198" s="143" t="s">
        <v>536</v>
      </c>
      <c r="I198" s="140"/>
      <c r="L198" s="28"/>
      <c r="M198" s="163"/>
      <c r="N198" s="164"/>
      <c r="O198" s="164"/>
      <c r="P198" s="164"/>
      <c r="Q198" s="164"/>
      <c r="R198" s="164"/>
      <c r="S198" s="164"/>
      <c r="T198" s="165"/>
      <c r="AT198" s="13" t="s">
        <v>231</v>
      </c>
      <c r="AU198" s="13" t="s">
        <v>85</v>
      </c>
    </row>
    <row r="199" spans="2:65" s="1" customFormat="1" ht="6.95" customHeight="1" x14ac:dyDescent="0.2">
      <c r="B199" s="40"/>
      <c r="C199" s="41"/>
      <c r="D199" s="41"/>
      <c r="E199" s="41"/>
      <c r="F199" s="41"/>
      <c r="G199" s="41"/>
      <c r="H199" s="41"/>
      <c r="I199" s="41"/>
      <c r="J199" s="41"/>
      <c r="K199" s="41"/>
      <c r="L199" s="28"/>
    </row>
  </sheetData>
  <autoFilter ref="C122:K198" xr:uid="{00000000-0009-0000-0000-00002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7" r:id="rId1" xr:uid="{00000000-0004-0000-2400-000000000000}"/>
    <hyperlink ref="F130" r:id="rId2" xr:uid="{00000000-0004-0000-2400-000001000000}"/>
    <hyperlink ref="F135" r:id="rId3" xr:uid="{00000000-0004-0000-2400-000002000000}"/>
    <hyperlink ref="F138" r:id="rId4" xr:uid="{00000000-0004-0000-2400-000003000000}"/>
    <hyperlink ref="F143" r:id="rId5" xr:uid="{00000000-0004-0000-2400-000004000000}"/>
    <hyperlink ref="F146" r:id="rId6" xr:uid="{00000000-0004-0000-2400-000005000000}"/>
    <hyperlink ref="F149" r:id="rId7" xr:uid="{00000000-0004-0000-2400-000006000000}"/>
    <hyperlink ref="F153" r:id="rId8" xr:uid="{00000000-0004-0000-2400-000007000000}"/>
    <hyperlink ref="F157" r:id="rId9" xr:uid="{00000000-0004-0000-2400-000008000000}"/>
    <hyperlink ref="F161" r:id="rId10" xr:uid="{00000000-0004-0000-2400-000009000000}"/>
    <hyperlink ref="F166" r:id="rId11" xr:uid="{00000000-0004-0000-2400-00000A000000}"/>
    <hyperlink ref="F169" r:id="rId12" xr:uid="{00000000-0004-0000-2400-00000B000000}"/>
    <hyperlink ref="F173" r:id="rId13" xr:uid="{00000000-0004-0000-2400-00000C000000}"/>
    <hyperlink ref="F176" r:id="rId14" xr:uid="{00000000-0004-0000-2400-00000D000000}"/>
    <hyperlink ref="F179" r:id="rId15" xr:uid="{00000000-0004-0000-2400-00000E000000}"/>
    <hyperlink ref="F185" r:id="rId16" xr:uid="{00000000-0004-0000-2400-00000F000000}"/>
    <hyperlink ref="F189" r:id="rId17" xr:uid="{00000000-0004-0000-2400-000010000000}"/>
    <hyperlink ref="F192" r:id="rId18" xr:uid="{00000000-0004-0000-2400-000011000000}"/>
    <hyperlink ref="F195" r:id="rId19" xr:uid="{00000000-0004-0000-2400-000012000000}"/>
    <hyperlink ref="F198" r:id="rId20" xr:uid="{00000000-0004-0000-2400-00001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03"/>
  <sheetViews>
    <sheetView showGridLines="0" topLeftCell="A182" workbookViewId="0">
      <selection activeCell="I216" sqref="I21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93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551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ROUND(J121,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ROUND((SUM(BE121:BE202)),  2)</f>
        <v>0</v>
      </c>
      <c r="I33" s="88">
        <v>0.21</v>
      </c>
      <c r="J33" s="87">
        <f>ROUND(((SUM(BE121:BE202))*I33),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ROUND((SUM(BF121:BF202)),  2)</f>
        <v>0</v>
      </c>
      <c r="I34" s="88">
        <v>0.12</v>
      </c>
      <c r="J34" s="87">
        <f>ROUND(((SUM(BF121:BF202))*I34),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ROUND((SUM(BG121:BG202)),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ROUND((SUM(BH121:BH202)),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ROUND((SUM(BI121:BI202)),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204 - Místnost č.204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J121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 x14ac:dyDescent="0.2">
      <c r="B99" s="100"/>
      <c r="D99" s="101" t="s">
        <v>203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 x14ac:dyDescent="0.2">
      <c r="B100" s="100"/>
      <c r="D100" s="101" t="s">
        <v>204</v>
      </c>
      <c r="E100" s="102"/>
      <c r="F100" s="102"/>
      <c r="G100" s="102"/>
      <c r="H100" s="102"/>
      <c r="I100" s="102"/>
      <c r="J100" s="103">
        <f>J144</f>
        <v>0</v>
      </c>
      <c r="L100" s="100"/>
    </row>
    <row r="101" spans="2:12" s="8" customFormat="1" ht="24.95" customHeight="1" x14ac:dyDescent="0.2">
      <c r="B101" s="100"/>
      <c r="D101" s="101" t="s">
        <v>206</v>
      </c>
      <c r="E101" s="102"/>
      <c r="F101" s="102"/>
      <c r="G101" s="102"/>
      <c r="H101" s="102"/>
      <c r="I101" s="102"/>
      <c r="J101" s="103">
        <f>J184</f>
        <v>0</v>
      </c>
      <c r="L101" s="100"/>
    </row>
    <row r="102" spans="2:12" s="1" customFormat="1" ht="21.75" customHeight="1" x14ac:dyDescent="0.2">
      <c r="B102" s="28"/>
      <c r="L102" s="28"/>
    </row>
    <row r="103" spans="2:12" s="1" customFormat="1" ht="6.95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 x14ac:dyDescent="0.2">
      <c r="B108" s="28"/>
      <c r="C108" s="17" t="s">
        <v>207</v>
      </c>
      <c r="L108" s="28"/>
    </row>
    <row r="109" spans="2:12" s="1" customFormat="1" ht="6.95" customHeight="1" x14ac:dyDescent="0.2">
      <c r="B109" s="28"/>
      <c r="L109" s="28"/>
    </row>
    <row r="110" spans="2:12" s="1" customFormat="1" ht="12" customHeight="1" x14ac:dyDescent="0.2">
      <c r="B110" s="28"/>
      <c r="C110" s="23" t="s">
        <v>16</v>
      </c>
      <c r="L110" s="28"/>
    </row>
    <row r="111" spans="2:12" s="1" customFormat="1" ht="26.25" customHeight="1" x14ac:dyDescent="0.2">
      <c r="B111" s="28"/>
      <c r="E111" s="206" t="str">
        <f>E7</f>
        <v>NÁŠLAPNÉ VRSTVY, AKUST. PODHLEDY, VÝMALBA A VÝMĚNA ZASKLENÍ MŠ A ZŠ.17.LISTOPADU</v>
      </c>
      <c r="F111" s="207"/>
      <c r="G111" s="207"/>
      <c r="H111" s="207"/>
      <c r="L111" s="28"/>
    </row>
    <row r="112" spans="2:12" s="1" customFormat="1" ht="12" customHeight="1" x14ac:dyDescent="0.2">
      <c r="B112" s="28"/>
      <c r="C112" s="23" t="s">
        <v>194</v>
      </c>
      <c r="L112" s="28"/>
    </row>
    <row r="113" spans="2:65" s="1" customFormat="1" ht="16.5" customHeight="1" x14ac:dyDescent="0.2">
      <c r="B113" s="28"/>
      <c r="E113" s="170" t="str">
        <f>E9</f>
        <v>204 - Místnost č.204</v>
      </c>
      <c r="F113" s="205"/>
      <c r="G113" s="205"/>
      <c r="H113" s="205"/>
      <c r="L113" s="28"/>
    </row>
    <row r="114" spans="2:65" s="1" customFormat="1" ht="6.95" customHeight="1" x14ac:dyDescent="0.2">
      <c r="B114" s="28"/>
      <c r="L114" s="28"/>
    </row>
    <row r="115" spans="2:65" s="1" customFormat="1" ht="12" customHeight="1" x14ac:dyDescent="0.2">
      <c r="B115" s="28"/>
      <c r="C115" s="23" t="s">
        <v>20</v>
      </c>
      <c r="F115" s="21" t="str">
        <f>F12</f>
        <v xml:space="preserve"> </v>
      </c>
      <c r="I115" s="23" t="s">
        <v>22</v>
      </c>
      <c r="J115" s="48" t="str">
        <f>IF(J12="","",J12)</f>
        <v>4. 4. 2025</v>
      </c>
      <c r="L115" s="28"/>
    </row>
    <row r="116" spans="2:65" s="1" customFormat="1" ht="6.95" customHeight="1" x14ac:dyDescent="0.2">
      <c r="B116" s="28"/>
      <c r="L116" s="28"/>
    </row>
    <row r="117" spans="2:65" s="1" customFormat="1" ht="15.2" customHeight="1" x14ac:dyDescent="0.2">
      <c r="B117" s="28"/>
      <c r="C117" s="23" t="s">
        <v>24</v>
      </c>
      <c r="F117" s="21" t="str">
        <f>E15</f>
        <v>Město Kopřivnice</v>
      </c>
      <c r="I117" s="23" t="s">
        <v>30</v>
      </c>
      <c r="J117" s="26" t="str">
        <f>E21</f>
        <v>Ing. Jan Stuchlík</v>
      </c>
      <c r="L117" s="28"/>
    </row>
    <row r="118" spans="2:65" s="1" customFormat="1" ht="15.2" customHeight="1" x14ac:dyDescent="0.2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>Ladislav Pekárek</v>
      </c>
      <c r="L118" s="28"/>
    </row>
    <row r="119" spans="2:65" s="1" customFormat="1" ht="10.35" customHeight="1" x14ac:dyDescent="0.2">
      <c r="B119" s="28"/>
      <c r="L119" s="28"/>
    </row>
    <row r="120" spans="2:65" s="9" customFormat="1" ht="29.25" customHeight="1" x14ac:dyDescent="0.2">
      <c r="B120" s="104"/>
      <c r="C120" s="105" t="s">
        <v>208</v>
      </c>
      <c r="D120" s="106" t="s">
        <v>62</v>
      </c>
      <c r="E120" s="106" t="s">
        <v>58</v>
      </c>
      <c r="F120" s="106" t="s">
        <v>59</v>
      </c>
      <c r="G120" s="106" t="s">
        <v>209</v>
      </c>
      <c r="H120" s="106" t="s">
        <v>210</v>
      </c>
      <c r="I120" s="106" t="s">
        <v>211</v>
      </c>
      <c r="J120" s="107" t="s">
        <v>198</v>
      </c>
      <c r="K120" s="108" t="s">
        <v>212</v>
      </c>
      <c r="L120" s="104"/>
      <c r="M120" s="55" t="s">
        <v>1</v>
      </c>
      <c r="N120" s="56" t="s">
        <v>41</v>
      </c>
      <c r="O120" s="56" t="s">
        <v>213</v>
      </c>
      <c r="P120" s="56" t="s">
        <v>214</v>
      </c>
      <c r="Q120" s="56" t="s">
        <v>215</v>
      </c>
      <c r="R120" s="56" t="s">
        <v>216</v>
      </c>
      <c r="S120" s="56" t="s">
        <v>217</v>
      </c>
      <c r="T120" s="57" t="s">
        <v>218</v>
      </c>
    </row>
    <row r="121" spans="2:65" s="1" customFormat="1" ht="22.9" customHeight="1" x14ac:dyDescent="0.25">
      <c r="B121" s="28"/>
      <c r="C121" s="60" t="s">
        <v>219</v>
      </c>
      <c r="J121" s="109">
        <f>BK121</f>
        <v>0</v>
      </c>
      <c r="L121" s="28"/>
      <c r="M121" s="58"/>
      <c r="N121" s="49"/>
      <c r="O121" s="49"/>
      <c r="P121" s="110">
        <f>P122+P126+P140+P144+P184</f>
        <v>0</v>
      </c>
      <c r="Q121" s="49"/>
      <c r="R121" s="110">
        <f>R122+R126+R140+R144+R184</f>
        <v>0.44665208000000001</v>
      </c>
      <c r="S121" s="49"/>
      <c r="T121" s="111">
        <f>T122+T126+T140+T144+T184</f>
        <v>0.11624109999999999</v>
      </c>
      <c r="AT121" s="13" t="s">
        <v>76</v>
      </c>
      <c r="AU121" s="13" t="s">
        <v>200</v>
      </c>
      <c r="BK121" s="112">
        <f>BK122+BK126+BK140+BK144+BK184</f>
        <v>0</v>
      </c>
    </row>
    <row r="122" spans="2:65" s="10" customFormat="1" ht="25.9" customHeight="1" x14ac:dyDescent="0.2">
      <c r="B122" s="113"/>
      <c r="D122" s="114" t="s">
        <v>76</v>
      </c>
      <c r="E122" s="115" t="s">
        <v>220</v>
      </c>
      <c r="F122" s="115" t="s">
        <v>221</v>
      </c>
      <c r="I122" s="116"/>
      <c r="J122" s="117">
        <f>BK122</f>
        <v>0</v>
      </c>
      <c r="L122" s="113"/>
      <c r="M122" s="118"/>
      <c r="P122" s="119">
        <f>SUM(P123:P125)</f>
        <v>0</v>
      </c>
      <c r="R122" s="119">
        <f>SUM(R123:R125)</f>
        <v>1.0600000000000002E-3</v>
      </c>
      <c r="T122" s="120">
        <f>SUM(T123:T125)</f>
        <v>0</v>
      </c>
      <c r="AR122" s="114" t="s">
        <v>85</v>
      </c>
      <c r="AT122" s="121" t="s">
        <v>76</v>
      </c>
      <c r="AU122" s="121" t="s">
        <v>77</v>
      </c>
      <c r="AY122" s="114" t="s">
        <v>222</v>
      </c>
      <c r="BK122" s="122">
        <f>SUM(BK123:BK125)</f>
        <v>0</v>
      </c>
    </row>
    <row r="123" spans="2:65" s="1" customFormat="1" ht="24.2" customHeight="1" x14ac:dyDescent="0.2">
      <c r="B123" s="123"/>
      <c r="C123" s="124" t="s">
        <v>85</v>
      </c>
      <c r="D123" s="124" t="s">
        <v>223</v>
      </c>
      <c r="E123" s="125" t="s">
        <v>224</v>
      </c>
      <c r="F123" s="126" t="s">
        <v>225</v>
      </c>
      <c r="G123" s="127" t="s">
        <v>226</v>
      </c>
      <c r="H123" s="128">
        <v>26.5</v>
      </c>
      <c r="I123" s="129"/>
      <c r="J123" s="130">
        <f>ROUND(I123*H123,2)</f>
        <v>0</v>
      </c>
      <c r="K123" s="131"/>
      <c r="L123" s="28"/>
      <c r="M123" s="132" t="s">
        <v>1</v>
      </c>
      <c r="N123" s="133" t="s">
        <v>42</v>
      </c>
      <c r="P123" s="134">
        <f>O123*H123</f>
        <v>0</v>
      </c>
      <c r="Q123" s="134">
        <v>4.0000000000000003E-5</v>
      </c>
      <c r="R123" s="134">
        <f>Q123*H123</f>
        <v>1.0600000000000002E-3</v>
      </c>
      <c r="S123" s="134">
        <v>0</v>
      </c>
      <c r="T123" s="135">
        <f>S123*H123</f>
        <v>0</v>
      </c>
      <c r="AR123" s="136" t="s">
        <v>227</v>
      </c>
      <c r="AT123" s="136" t="s">
        <v>223</v>
      </c>
      <c r="AU123" s="136" t="s">
        <v>85</v>
      </c>
      <c r="AY123" s="13" t="s">
        <v>222</v>
      </c>
      <c r="BE123" s="137">
        <f>IF(N123="základní",J123,0)</f>
        <v>0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13" t="s">
        <v>85</v>
      </c>
      <c r="BK123" s="137">
        <f>ROUND(I123*H123,2)</f>
        <v>0</v>
      </c>
      <c r="BL123" s="13" t="s">
        <v>227</v>
      </c>
      <c r="BM123" s="136" t="s">
        <v>552</v>
      </c>
    </row>
    <row r="124" spans="2:65" s="1" customFormat="1" ht="19.5" x14ac:dyDescent="0.2">
      <c r="B124" s="28"/>
      <c r="D124" s="138" t="s">
        <v>229</v>
      </c>
      <c r="F124" s="139" t="s">
        <v>230</v>
      </c>
      <c r="I124" s="140"/>
      <c r="L124" s="28"/>
      <c r="M124" s="141"/>
      <c r="T124" s="52"/>
      <c r="AT124" s="13" t="s">
        <v>229</v>
      </c>
      <c r="AU124" s="13" t="s">
        <v>85</v>
      </c>
    </row>
    <row r="125" spans="2:65" s="1" customFormat="1" x14ac:dyDescent="0.2">
      <c r="B125" s="28"/>
      <c r="D125" s="142" t="s">
        <v>231</v>
      </c>
      <c r="F125" s="143" t="s">
        <v>232</v>
      </c>
      <c r="I125" s="140"/>
      <c r="L125" s="28"/>
      <c r="M125" s="141"/>
      <c r="T125" s="52"/>
      <c r="AT125" s="13" t="s">
        <v>231</v>
      </c>
      <c r="AU125" s="13" t="s">
        <v>85</v>
      </c>
    </row>
    <row r="126" spans="2:65" s="10" customFormat="1" ht="25.9" customHeight="1" x14ac:dyDescent="0.2">
      <c r="B126" s="113"/>
      <c r="D126" s="114" t="s">
        <v>76</v>
      </c>
      <c r="E126" s="115" t="s">
        <v>233</v>
      </c>
      <c r="F126" s="115" t="s">
        <v>234</v>
      </c>
      <c r="I126" s="116"/>
      <c r="J126" s="117">
        <f>BK126</f>
        <v>0</v>
      </c>
      <c r="L126" s="113"/>
      <c r="M126" s="118"/>
      <c r="P126" s="119">
        <f>SUM(P127:P139)</f>
        <v>0</v>
      </c>
      <c r="R126" s="119">
        <f>SUM(R127:R139)</f>
        <v>0</v>
      </c>
      <c r="T126" s="120">
        <f>SUM(T127:T139)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SUM(BK127:BK139)</f>
        <v>0</v>
      </c>
    </row>
    <row r="127" spans="2:65" s="1" customFormat="1" ht="24.2" customHeight="1" x14ac:dyDescent="0.2">
      <c r="B127" s="123"/>
      <c r="C127" s="124" t="s">
        <v>87</v>
      </c>
      <c r="D127" s="124" t="s">
        <v>223</v>
      </c>
      <c r="E127" s="125" t="s">
        <v>235</v>
      </c>
      <c r="F127" s="126" t="s">
        <v>236</v>
      </c>
      <c r="G127" s="127" t="s">
        <v>237</v>
      </c>
      <c r="H127" s="128">
        <v>0.11600000000000001</v>
      </c>
      <c r="I127" s="129"/>
      <c r="J127" s="130">
        <f>ROUND(I127*H127,2)</f>
        <v>0</v>
      </c>
      <c r="K127" s="131"/>
      <c r="L127" s="28"/>
      <c r="M127" s="132" t="s">
        <v>1</v>
      </c>
      <c r="N127" s="133" t="s">
        <v>42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227</v>
      </c>
      <c r="AT127" s="136" t="s">
        <v>223</v>
      </c>
      <c r="AU127" s="136" t="s">
        <v>85</v>
      </c>
      <c r="AY127" s="13" t="s">
        <v>222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85</v>
      </c>
      <c r="BK127" s="137">
        <f>ROUND(I127*H127,2)</f>
        <v>0</v>
      </c>
      <c r="BL127" s="13" t="s">
        <v>227</v>
      </c>
      <c r="BM127" s="136" t="s">
        <v>553</v>
      </c>
    </row>
    <row r="128" spans="2:65" s="1" customFormat="1" ht="19.5" x14ac:dyDescent="0.2">
      <c r="B128" s="28"/>
      <c r="D128" s="138" t="s">
        <v>229</v>
      </c>
      <c r="F128" s="139" t="s">
        <v>239</v>
      </c>
      <c r="I128" s="140"/>
      <c r="L128" s="28"/>
      <c r="M128" s="141"/>
      <c r="T128" s="52"/>
      <c r="AT128" s="13" t="s">
        <v>229</v>
      </c>
      <c r="AU128" s="13" t="s">
        <v>85</v>
      </c>
    </row>
    <row r="129" spans="2:65" s="1" customFormat="1" x14ac:dyDescent="0.2">
      <c r="B129" s="28"/>
      <c r="D129" s="142" t="s">
        <v>231</v>
      </c>
      <c r="F129" s="143" t="s">
        <v>460</v>
      </c>
      <c r="I129" s="140"/>
      <c r="L129" s="28"/>
      <c r="M129" s="141"/>
      <c r="T129" s="52"/>
      <c r="AT129" s="13" t="s">
        <v>231</v>
      </c>
      <c r="AU129" s="13" t="s">
        <v>85</v>
      </c>
    </row>
    <row r="130" spans="2:65" s="1" customFormat="1" ht="24.2" customHeight="1" x14ac:dyDescent="0.2">
      <c r="B130" s="123"/>
      <c r="C130" s="124" t="s">
        <v>241</v>
      </c>
      <c r="D130" s="124" t="s">
        <v>223</v>
      </c>
      <c r="E130" s="125" t="s">
        <v>242</v>
      </c>
      <c r="F130" s="126" t="s">
        <v>243</v>
      </c>
      <c r="G130" s="127" t="s">
        <v>237</v>
      </c>
      <c r="H130" s="128">
        <v>0.11600000000000001</v>
      </c>
      <c r="I130" s="129"/>
      <c r="J130" s="130">
        <f>ROUND(I130*H130,2)</f>
        <v>0</v>
      </c>
      <c r="K130" s="131"/>
      <c r="L130" s="28"/>
      <c r="M130" s="132" t="s">
        <v>1</v>
      </c>
      <c r="N130" s="133" t="s">
        <v>42</v>
      </c>
      <c r="P130" s="134">
        <f>O130*H130</f>
        <v>0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227</v>
      </c>
      <c r="AT130" s="136" t="s">
        <v>223</v>
      </c>
      <c r="AU130" s="136" t="s">
        <v>85</v>
      </c>
      <c r="AY130" s="13" t="s">
        <v>222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85</v>
      </c>
      <c r="BK130" s="137">
        <f>ROUND(I130*H130,2)</f>
        <v>0</v>
      </c>
      <c r="BL130" s="13" t="s">
        <v>227</v>
      </c>
      <c r="BM130" s="136" t="s">
        <v>554</v>
      </c>
    </row>
    <row r="131" spans="2:65" s="1" customFormat="1" ht="19.5" x14ac:dyDescent="0.2">
      <c r="B131" s="28"/>
      <c r="D131" s="138" t="s">
        <v>229</v>
      </c>
      <c r="F131" s="139" t="s">
        <v>245</v>
      </c>
      <c r="I131" s="140"/>
      <c r="L131" s="28"/>
      <c r="M131" s="141"/>
      <c r="T131" s="52"/>
      <c r="AT131" s="13" t="s">
        <v>229</v>
      </c>
      <c r="AU131" s="13" t="s">
        <v>85</v>
      </c>
    </row>
    <row r="132" spans="2:65" s="1" customFormat="1" x14ac:dyDescent="0.2">
      <c r="B132" s="28"/>
      <c r="D132" s="142" t="s">
        <v>231</v>
      </c>
      <c r="F132" s="143" t="s">
        <v>462</v>
      </c>
      <c r="I132" s="140"/>
      <c r="L132" s="28"/>
      <c r="M132" s="141"/>
      <c r="T132" s="52"/>
      <c r="AT132" s="13" t="s">
        <v>231</v>
      </c>
      <c r="AU132" s="13" t="s">
        <v>85</v>
      </c>
    </row>
    <row r="133" spans="2:65" s="1" customFormat="1" ht="24.2" customHeight="1" x14ac:dyDescent="0.2">
      <c r="B133" s="123"/>
      <c r="C133" s="124" t="s">
        <v>227</v>
      </c>
      <c r="D133" s="124" t="s">
        <v>223</v>
      </c>
      <c r="E133" s="125" t="s">
        <v>247</v>
      </c>
      <c r="F133" s="126" t="s">
        <v>248</v>
      </c>
      <c r="G133" s="127" t="s">
        <v>237</v>
      </c>
      <c r="H133" s="128">
        <v>1.6240000000000001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555</v>
      </c>
    </row>
    <row r="134" spans="2:65" s="1" customFormat="1" ht="29.25" x14ac:dyDescent="0.2">
      <c r="B134" s="28"/>
      <c r="D134" s="138" t="s">
        <v>229</v>
      </c>
      <c r="F134" s="139" t="s">
        <v>250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464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1" customFormat="1" x14ac:dyDescent="0.2">
      <c r="B136" s="144"/>
      <c r="D136" s="138" t="s">
        <v>252</v>
      </c>
      <c r="F136" s="145" t="s">
        <v>556</v>
      </c>
      <c r="H136" s="146">
        <v>1.6240000000000001</v>
      </c>
      <c r="I136" s="147"/>
      <c r="L136" s="144"/>
      <c r="M136" s="148"/>
      <c r="T136" s="149"/>
      <c r="AT136" s="150" t="s">
        <v>252</v>
      </c>
      <c r="AU136" s="150" t="s">
        <v>85</v>
      </c>
      <c r="AV136" s="11" t="s">
        <v>87</v>
      </c>
      <c r="AW136" s="11" t="s">
        <v>3</v>
      </c>
      <c r="AX136" s="11" t="s">
        <v>85</v>
      </c>
      <c r="AY136" s="150" t="s">
        <v>222</v>
      </c>
    </row>
    <row r="137" spans="2:65" s="1" customFormat="1" ht="37.9" customHeight="1" x14ac:dyDescent="0.2">
      <c r="B137" s="123"/>
      <c r="C137" s="124" t="s">
        <v>254</v>
      </c>
      <c r="D137" s="124" t="s">
        <v>223</v>
      </c>
      <c r="E137" s="125" t="s">
        <v>255</v>
      </c>
      <c r="F137" s="126" t="s">
        <v>256</v>
      </c>
      <c r="G137" s="127" t="s">
        <v>237</v>
      </c>
      <c r="H137" s="128">
        <v>0.11600000000000001</v>
      </c>
      <c r="I137" s="129"/>
      <c r="J137" s="130">
        <f>ROUND(I137*H137,2)</f>
        <v>0</v>
      </c>
      <c r="K137" s="131"/>
      <c r="L137" s="28"/>
      <c r="M137" s="132" t="s">
        <v>1</v>
      </c>
      <c r="N137" s="133" t="s">
        <v>42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227</v>
      </c>
      <c r="AT137" s="136" t="s">
        <v>223</v>
      </c>
      <c r="AU137" s="136" t="s">
        <v>85</v>
      </c>
      <c r="AY137" s="13" t="s">
        <v>222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3" t="s">
        <v>85</v>
      </c>
      <c r="BK137" s="137">
        <f>ROUND(I137*H137,2)</f>
        <v>0</v>
      </c>
      <c r="BL137" s="13" t="s">
        <v>227</v>
      </c>
      <c r="BM137" s="136" t="s">
        <v>557</v>
      </c>
    </row>
    <row r="138" spans="2:65" s="1" customFormat="1" ht="29.25" x14ac:dyDescent="0.2">
      <c r="B138" s="28"/>
      <c r="D138" s="138" t="s">
        <v>229</v>
      </c>
      <c r="F138" s="139" t="s">
        <v>258</v>
      </c>
      <c r="I138" s="140"/>
      <c r="L138" s="28"/>
      <c r="M138" s="141"/>
      <c r="T138" s="52"/>
      <c r="AT138" s="13" t="s">
        <v>229</v>
      </c>
      <c r="AU138" s="13" t="s">
        <v>85</v>
      </c>
    </row>
    <row r="139" spans="2:65" s="1" customFormat="1" x14ac:dyDescent="0.2">
      <c r="B139" s="28"/>
      <c r="D139" s="142" t="s">
        <v>231</v>
      </c>
      <c r="F139" s="143" t="s">
        <v>467</v>
      </c>
      <c r="I139" s="140"/>
      <c r="L139" s="28"/>
      <c r="M139" s="141"/>
      <c r="T139" s="52"/>
      <c r="AT139" s="13" t="s">
        <v>231</v>
      </c>
      <c r="AU139" s="13" t="s">
        <v>85</v>
      </c>
    </row>
    <row r="140" spans="2:65" s="10" customFormat="1" ht="25.9" customHeight="1" x14ac:dyDescent="0.2">
      <c r="B140" s="113"/>
      <c r="D140" s="114" t="s">
        <v>76</v>
      </c>
      <c r="E140" s="115" t="s">
        <v>260</v>
      </c>
      <c r="F140" s="115" t="s">
        <v>261</v>
      </c>
      <c r="I140" s="116"/>
      <c r="J140" s="117">
        <f>BK140</f>
        <v>0</v>
      </c>
      <c r="L140" s="113"/>
      <c r="M140" s="118"/>
      <c r="P140" s="119">
        <f>SUM(P141:P143)</f>
        <v>0</v>
      </c>
      <c r="R140" s="119">
        <f>SUM(R141:R143)</f>
        <v>0</v>
      </c>
      <c r="T140" s="120">
        <f>SUM(T141:T143)</f>
        <v>1E-3</v>
      </c>
      <c r="AR140" s="114" t="s">
        <v>87</v>
      </c>
      <c r="AT140" s="121" t="s">
        <v>76</v>
      </c>
      <c r="AU140" s="121" t="s">
        <v>77</v>
      </c>
      <c r="AY140" s="114" t="s">
        <v>222</v>
      </c>
      <c r="BK140" s="122">
        <f>SUM(BK141:BK143)</f>
        <v>0</v>
      </c>
    </row>
    <row r="141" spans="2:65" s="1" customFormat="1" ht="16.5" customHeight="1" x14ac:dyDescent="0.2">
      <c r="B141" s="123"/>
      <c r="C141" s="124" t="s">
        <v>262</v>
      </c>
      <c r="D141" s="124" t="s">
        <v>223</v>
      </c>
      <c r="E141" s="125" t="s">
        <v>263</v>
      </c>
      <c r="F141" s="126" t="s">
        <v>264</v>
      </c>
      <c r="G141" s="127" t="s">
        <v>265</v>
      </c>
      <c r="H141" s="128">
        <v>1</v>
      </c>
      <c r="I141" s="129"/>
      <c r="J141" s="130">
        <f>ROUND(I141*H141,2)</f>
        <v>0</v>
      </c>
      <c r="K141" s="131"/>
      <c r="L141" s="28"/>
      <c r="M141" s="132" t="s">
        <v>1</v>
      </c>
      <c r="N141" s="133" t="s">
        <v>42</v>
      </c>
      <c r="P141" s="134">
        <f>O141*H141</f>
        <v>0</v>
      </c>
      <c r="Q141" s="134">
        <v>0</v>
      </c>
      <c r="R141" s="134">
        <f>Q141*H141</f>
        <v>0</v>
      </c>
      <c r="S141" s="134">
        <v>1E-3</v>
      </c>
      <c r="T141" s="135">
        <f>S141*H141</f>
        <v>1E-3</v>
      </c>
      <c r="AR141" s="136" t="s">
        <v>266</v>
      </c>
      <c r="AT141" s="136" t="s">
        <v>223</v>
      </c>
      <c r="AU141" s="136" t="s">
        <v>85</v>
      </c>
      <c r="AY141" s="13" t="s">
        <v>222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85</v>
      </c>
      <c r="BK141" s="137">
        <f>ROUND(I141*H141,2)</f>
        <v>0</v>
      </c>
      <c r="BL141" s="13" t="s">
        <v>266</v>
      </c>
      <c r="BM141" s="136" t="s">
        <v>558</v>
      </c>
    </row>
    <row r="142" spans="2:65" s="1" customFormat="1" ht="19.5" x14ac:dyDescent="0.2">
      <c r="B142" s="28"/>
      <c r="D142" s="138" t="s">
        <v>229</v>
      </c>
      <c r="F142" s="139" t="s">
        <v>268</v>
      </c>
      <c r="I142" s="140"/>
      <c r="L142" s="28"/>
      <c r="M142" s="141"/>
      <c r="T142" s="52"/>
      <c r="AT142" s="13" t="s">
        <v>229</v>
      </c>
      <c r="AU142" s="13" t="s">
        <v>85</v>
      </c>
    </row>
    <row r="143" spans="2:65" s="1" customFormat="1" x14ac:dyDescent="0.2">
      <c r="B143" s="28"/>
      <c r="D143" s="142" t="s">
        <v>231</v>
      </c>
      <c r="F143" s="143" t="s">
        <v>500</v>
      </c>
      <c r="I143" s="140"/>
      <c r="L143" s="28"/>
      <c r="M143" s="141"/>
      <c r="T143" s="52"/>
      <c r="AT143" s="13" t="s">
        <v>231</v>
      </c>
      <c r="AU143" s="13" t="s">
        <v>85</v>
      </c>
    </row>
    <row r="144" spans="2:65" s="10" customFormat="1" ht="25.9" customHeight="1" x14ac:dyDescent="0.2">
      <c r="B144" s="113"/>
      <c r="D144" s="114" t="s">
        <v>76</v>
      </c>
      <c r="E144" s="115" t="s">
        <v>317</v>
      </c>
      <c r="F144" s="115" t="s">
        <v>318</v>
      </c>
      <c r="I144" s="116"/>
      <c r="J144" s="117">
        <f>BK144</f>
        <v>0</v>
      </c>
      <c r="L144" s="113"/>
      <c r="M144" s="118"/>
      <c r="P144" s="119">
        <f>SUM(P145:P183)</f>
        <v>0</v>
      </c>
      <c r="R144" s="119">
        <f>SUM(R145:R183)</f>
        <v>0.28665298</v>
      </c>
      <c r="T144" s="120">
        <f>SUM(T145:T183)</f>
        <v>8.6015999999999995E-2</v>
      </c>
      <c r="AR144" s="114" t="s">
        <v>87</v>
      </c>
      <c r="AT144" s="121" t="s">
        <v>76</v>
      </c>
      <c r="AU144" s="121" t="s">
        <v>77</v>
      </c>
      <c r="AY144" s="114" t="s">
        <v>222</v>
      </c>
      <c r="BK144" s="122">
        <f>SUM(BK145:BK183)</f>
        <v>0</v>
      </c>
    </row>
    <row r="145" spans="2:65" s="1" customFormat="1" ht="24.2" customHeight="1" x14ac:dyDescent="0.2">
      <c r="B145" s="123"/>
      <c r="C145" s="124" t="s">
        <v>270</v>
      </c>
      <c r="D145" s="124" t="s">
        <v>223</v>
      </c>
      <c r="E145" s="125" t="s">
        <v>319</v>
      </c>
      <c r="F145" s="126" t="s">
        <v>320</v>
      </c>
      <c r="G145" s="127" t="s">
        <v>226</v>
      </c>
      <c r="H145" s="128">
        <v>26.5</v>
      </c>
      <c r="I145" s="129"/>
      <c r="J145" s="130">
        <f>ROUND(I145*H145,2)</f>
        <v>0</v>
      </c>
      <c r="K145" s="131"/>
      <c r="L145" s="28"/>
      <c r="M145" s="132" t="s">
        <v>1</v>
      </c>
      <c r="N145" s="133" t="s">
        <v>42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266</v>
      </c>
      <c r="AT145" s="136" t="s">
        <v>223</v>
      </c>
      <c r="AU145" s="136" t="s">
        <v>85</v>
      </c>
      <c r="AY145" s="13" t="s">
        <v>222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3" t="s">
        <v>85</v>
      </c>
      <c r="BK145" s="137">
        <f>ROUND(I145*H145,2)</f>
        <v>0</v>
      </c>
      <c r="BL145" s="13" t="s">
        <v>266</v>
      </c>
      <c r="BM145" s="136" t="s">
        <v>559</v>
      </c>
    </row>
    <row r="146" spans="2:65" s="1" customFormat="1" ht="19.5" x14ac:dyDescent="0.2">
      <c r="B146" s="28"/>
      <c r="D146" s="138" t="s">
        <v>229</v>
      </c>
      <c r="F146" s="139" t="s">
        <v>322</v>
      </c>
      <c r="I146" s="140"/>
      <c r="L146" s="28"/>
      <c r="M146" s="141"/>
      <c r="T146" s="52"/>
      <c r="AT146" s="13" t="s">
        <v>229</v>
      </c>
      <c r="AU146" s="13" t="s">
        <v>85</v>
      </c>
    </row>
    <row r="147" spans="2:65" s="1" customFormat="1" x14ac:dyDescent="0.2">
      <c r="B147" s="28"/>
      <c r="D147" s="142" t="s">
        <v>231</v>
      </c>
      <c r="F147" s="143" t="s">
        <v>502</v>
      </c>
      <c r="I147" s="140"/>
      <c r="L147" s="28"/>
      <c r="M147" s="141"/>
      <c r="T147" s="52"/>
      <c r="AT147" s="13" t="s">
        <v>231</v>
      </c>
      <c r="AU147" s="13" t="s">
        <v>85</v>
      </c>
    </row>
    <row r="148" spans="2:65" s="1" customFormat="1" ht="24.2" customHeight="1" x14ac:dyDescent="0.2">
      <c r="B148" s="123"/>
      <c r="C148" s="124" t="s">
        <v>276</v>
      </c>
      <c r="D148" s="124" t="s">
        <v>223</v>
      </c>
      <c r="E148" s="125" t="s">
        <v>325</v>
      </c>
      <c r="F148" s="126" t="s">
        <v>326</v>
      </c>
      <c r="G148" s="127" t="s">
        <v>226</v>
      </c>
      <c r="H148" s="128">
        <v>26.5</v>
      </c>
      <c r="I148" s="129"/>
      <c r="J148" s="130">
        <f>ROUND(I148*H148,2)</f>
        <v>0</v>
      </c>
      <c r="K148" s="131"/>
      <c r="L148" s="28"/>
      <c r="M148" s="132" t="s">
        <v>1</v>
      </c>
      <c r="N148" s="133" t="s">
        <v>42</v>
      </c>
      <c r="P148" s="134">
        <f>O148*H148</f>
        <v>0</v>
      </c>
      <c r="Q148" s="134">
        <v>3.0000000000000001E-5</v>
      </c>
      <c r="R148" s="134">
        <f>Q148*H148</f>
        <v>7.9500000000000003E-4</v>
      </c>
      <c r="S148" s="134">
        <v>0</v>
      </c>
      <c r="T148" s="135">
        <f>S148*H148</f>
        <v>0</v>
      </c>
      <c r="AR148" s="136" t="s">
        <v>266</v>
      </c>
      <c r="AT148" s="136" t="s">
        <v>223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266</v>
      </c>
      <c r="BM148" s="136" t="s">
        <v>560</v>
      </c>
    </row>
    <row r="149" spans="2:65" s="1" customFormat="1" ht="19.5" x14ac:dyDescent="0.2">
      <c r="B149" s="28"/>
      <c r="D149" s="138" t="s">
        <v>229</v>
      </c>
      <c r="F149" s="139" t="s">
        <v>328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x14ac:dyDescent="0.2">
      <c r="B150" s="28"/>
      <c r="D150" s="142" t="s">
        <v>231</v>
      </c>
      <c r="F150" s="143" t="s">
        <v>504</v>
      </c>
      <c r="I150" s="140"/>
      <c r="L150" s="28"/>
      <c r="M150" s="141"/>
      <c r="T150" s="52"/>
      <c r="AT150" s="13" t="s">
        <v>231</v>
      </c>
      <c r="AU150" s="13" t="s">
        <v>85</v>
      </c>
    </row>
    <row r="151" spans="2:65" s="1" customFormat="1" ht="33" customHeight="1" x14ac:dyDescent="0.2">
      <c r="B151" s="123"/>
      <c r="C151" s="124" t="s">
        <v>220</v>
      </c>
      <c r="D151" s="124" t="s">
        <v>223</v>
      </c>
      <c r="E151" s="125" t="s">
        <v>331</v>
      </c>
      <c r="F151" s="126" t="s">
        <v>332</v>
      </c>
      <c r="G151" s="127" t="s">
        <v>226</v>
      </c>
      <c r="H151" s="128">
        <v>26.5</v>
      </c>
      <c r="I151" s="129"/>
      <c r="J151" s="130">
        <f>ROUND(I151*H151,2)</f>
        <v>0</v>
      </c>
      <c r="K151" s="131"/>
      <c r="L151" s="28"/>
      <c r="M151" s="132" t="s">
        <v>1</v>
      </c>
      <c r="N151" s="133" t="s">
        <v>42</v>
      </c>
      <c r="P151" s="134">
        <f>O151*H151</f>
        <v>0</v>
      </c>
      <c r="Q151" s="134">
        <v>7.5799999999999999E-3</v>
      </c>
      <c r="R151" s="134">
        <f>Q151*H151</f>
        <v>0.20086999999999999</v>
      </c>
      <c r="S151" s="134">
        <v>0</v>
      </c>
      <c r="T151" s="135">
        <f>S151*H151</f>
        <v>0</v>
      </c>
      <c r="AR151" s="136" t="s">
        <v>266</v>
      </c>
      <c r="AT151" s="136" t="s">
        <v>223</v>
      </c>
      <c r="AU151" s="136" t="s">
        <v>85</v>
      </c>
      <c r="AY151" s="13" t="s">
        <v>222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3" t="s">
        <v>85</v>
      </c>
      <c r="BK151" s="137">
        <f>ROUND(I151*H151,2)</f>
        <v>0</v>
      </c>
      <c r="BL151" s="13" t="s">
        <v>266</v>
      </c>
      <c r="BM151" s="136" t="s">
        <v>561</v>
      </c>
    </row>
    <row r="152" spans="2:65" s="1" customFormat="1" ht="29.25" x14ac:dyDescent="0.2">
      <c r="B152" s="28"/>
      <c r="D152" s="138" t="s">
        <v>229</v>
      </c>
      <c r="F152" s="139" t="s">
        <v>334</v>
      </c>
      <c r="I152" s="140"/>
      <c r="L152" s="28"/>
      <c r="M152" s="141"/>
      <c r="T152" s="52"/>
      <c r="AT152" s="13" t="s">
        <v>229</v>
      </c>
      <c r="AU152" s="13" t="s">
        <v>85</v>
      </c>
    </row>
    <row r="153" spans="2:65" s="1" customFormat="1" x14ac:dyDescent="0.2">
      <c r="B153" s="28"/>
      <c r="D153" s="142" t="s">
        <v>231</v>
      </c>
      <c r="F153" s="143" t="s">
        <v>506</v>
      </c>
      <c r="I153" s="140"/>
      <c r="L153" s="28"/>
      <c r="M153" s="141"/>
      <c r="T153" s="52"/>
      <c r="AT153" s="13" t="s">
        <v>231</v>
      </c>
      <c r="AU153" s="13" t="s">
        <v>85</v>
      </c>
    </row>
    <row r="154" spans="2:65" s="1" customFormat="1" ht="24.2" customHeight="1" x14ac:dyDescent="0.2">
      <c r="B154" s="123"/>
      <c r="C154" s="124" t="s">
        <v>287</v>
      </c>
      <c r="D154" s="124" t="s">
        <v>223</v>
      </c>
      <c r="E154" s="125" t="s">
        <v>337</v>
      </c>
      <c r="F154" s="126" t="s">
        <v>338</v>
      </c>
      <c r="G154" s="127" t="s">
        <v>226</v>
      </c>
      <c r="H154" s="128">
        <v>26.5</v>
      </c>
      <c r="I154" s="129"/>
      <c r="J154" s="130">
        <f>ROUND(I154*H154,2)</f>
        <v>0</v>
      </c>
      <c r="K154" s="131"/>
      <c r="L154" s="28"/>
      <c r="M154" s="132" t="s">
        <v>1</v>
      </c>
      <c r="N154" s="133" t="s">
        <v>42</v>
      </c>
      <c r="P154" s="134">
        <f>O154*H154</f>
        <v>0</v>
      </c>
      <c r="Q154" s="134">
        <v>0</v>
      </c>
      <c r="R154" s="134">
        <f>Q154*H154</f>
        <v>0</v>
      </c>
      <c r="S154" s="134">
        <v>3.0000000000000001E-3</v>
      </c>
      <c r="T154" s="135">
        <f>S154*H154</f>
        <v>7.9500000000000001E-2</v>
      </c>
      <c r="AR154" s="136" t="s">
        <v>266</v>
      </c>
      <c r="AT154" s="136" t="s">
        <v>223</v>
      </c>
      <c r="AU154" s="136" t="s">
        <v>85</v>
      </c>
      <c r="AY154" s="13" t="s">
        <v>222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13" t="s">
        <v>85</v>
      </c>
      <c r="BK154" s="137">
        <f>ROUND(I154*H154,2)</f>
        <v>0</v>
      </c>
      <c r="BL154" s="13" t="s">
        <v>266</v>
      </c>
      <c r="BM154" s="136" t="s">
        <v>562</v>
      </c>
    </row>
    <row r="155" spans="2:65" s="1" customFormat="1" x14ac:dyDescent="0.2">
      <c r="B155" s="28"/>
      <c r="D155" s="138" t="s">
        <v>229</v>
      </c>
      <c r="F155" s="139" t="s">
        <v>340</v>
      </c>
      <c r="I155" s="140"/>
      <c r="L155" s="28"/>
      <c r="M155" s="141"/>
      <c r="T155" s="52"/>
      <c r="AT155" s="13" t="s">
        <v>229</v>
      </c>
      <c r="AU155" s="13" t="s">
        <v>85</v>
      </c>
    </row>
    <row r="156" spans="2:65" s="1" customFormat="1" x14ac:dyDescent="0.2">
      <c r="B156" s="28"/>
      <c r="D156" s="142" t="s">
        <v>231</v>
      </c>
      <c r="F156" s="143" t="s">
        <v>508</v>
      </c>
      <c r="I156" s="140"/>
      <c r="L156" s="28"/>
      <c r="M156" s="141"/>
      <c r="T156" s="52"/>
      <c r="AT156" s="13" t="s">
        <v>231</v>
      </c>
      <c r="AU156" s="13" t="s">
        <v>85</v>
      </c>
    </row>
    <row r="157" spans="2:65" s="1" customFormat="1" ht="16.5" customHeight="1" x14ac:dyDescent="0.2">
      <c r="B157" s="123"/>
      <c r="C157" s="124" t="s">
        <v>291</v>
      </c>
      <c r="D157" s="124" t="s">
        <v>223</v>
      </c>
      <c r="E157" s="125" t="s">
        <v>343</v>
      </c>
      <c r="F157" s="126" t="s">
        <v>344</v>
      </c>
      <c r="G157" s="127" t="s">
        <v>226</v>
      </c>
      <c r="H157" s="128">
        <v>26.5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2.9999999999999997E-4</v>
      </c>
      <c r="R157" s="134">
        <f>Q157*H157</f>
        <v>7.9499999999999987E-3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563</v>
      </c>
    </row>
    <row r="158" spans="2:65" s="1" customFormat="1" x14ac:dyDescent="0.2">
      <c r="B158" s="28"/>
      <c r="D158" s="138" t="s">
        <v>229</v>
      </c>
      <c r="F158" s="139" t="s">
        <v>346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510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49.15" customHeight="1" x14ac:dyDescent="0.2">
      <c r="B160" s="123"/>
      <c r="C160" s="151" t="s">
        <v>8</v>
      </c>
      <c r="D160" s="151" t="s">
        <v>277</v>
      </c>
      <c r="E160" s="152" t="s">
        <v>348</v>
      </c>
      <c r="F160" s="153" t="s">
        <v>349</v>
      </c>
      <c r="G160" s="154" t="s">
        <v>226</v>
      </c>
      <c r="H160" s="155">
        <v>29.15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2.5999999999999999E-3</v>
      </c>
      <c r="R160" s="134">
        <f>Q160*H160</f>
        <v>7.5789999999999996E-2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564</v>
      </c>
    </row>
    <row r="161" spans="2:65" s="1" customFormat="1" ht="29.25" x14ac:dyDescent="0.2">
      <c r="B161" s="28"/>
      <c r="D161" s="138" t="s">
        <v>229</v>
      </c>
      <c r="F161" s="139" t="s">
        <v>349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1" customFormat="1" x14ac:dyDescent="0.2">
      <c r="B162" s="144"/>
      <c r="D162" s="138" t="s">
        <v>252</v>
      </c>
      <c r="F162" s="145" t="s">
        <v>565</v>
      </c>
      <c r="H162" s="146">
        <v>29.15</v>
      </c>
      <c r="I162" s="147"/>
      <c r="L162" s="144"/>
      <c r="M162" s="148"/>
      <c r="T162" s="149"/>
      <c r="AT162" s="150" t="s">
        <v>252</v>
      </c>
      <c r="AU162" s="150" t="s">
        <v>85</v>
      </c>
      <c r="AV162" s="11" t="s">
        <v>87</v>
      </c>
      <c r="AW162" s="11" t="s">
        <v>3</v>
      </c>
      <c r="AX162" s="11" t="s">
        <v>85</v>
      </c>
      <c r="AY162" s="150" t="s">
        <v>222</v>
      </c>
    </row>
    <row r="163" spans="2:65" s="1" customFormat="1" ht="24.2" customHeight="1" x14ac:dyDescent="0.2">
      <c r="B163" s="123"/>
      <c r="C163" s="124" t="s">
        <v>300</v>
      </c>
      <c r="D163" s="124" t="s">
        <v>223</v>
      </c>
      <c r="E163" s="125" t="s">
        <v>353</v>
      </c>
      <c r="F163" s="126" t="s">
        <v>354</v>
      </c>
      <c r="G163" s="127" t="s">
        <v>355</v>
      </c>
      <c r="H163" s="128">
        <v>27</v>
      </c>
      <c r="I163" s="129"/>
      <c r="J163" s="130">
        <f>ROUND(I163*H163,2)</f>
        <v>0</v>
      </c>
      <c r="K163" s="131"/>
      <c r="L163" s="28"/>
      <c r="M163" s="132" t="s">
        <v>1</v>
      </c>
      <c r="N163" s="133" t="s">
        <v>42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266</v>
      </c>
      <c r="AT163" s="136" t="s">
        <v>223</v>
      </c>
      <c r="AU163" s="136" t="s">
        <v>85</v>
      </c>
      <c r="AY163" s="13" t="s">
        <v>222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3" t="s">
        <v>85</v>
      </c>
      <c r="BK163" s="137">
        <f>ROUND(I163*H163,2)</f>
        <v>0</v>
      </c>
      <c r="BL163" s="13" t="s">
        <v>266</v>
      </c>
      <c r="BM163" s="136" t="s">
        <v>566</v>
      </c>
    </row>
    <row r="164" spans="2:65" s="1" customFormat="1" x14ac:dyDescent="0.2">
      <c r="B164" s="28"/>
      <c r="D164" s="138" t="s">
        <v>229</v>
      </c>
      <c r="F164" s="139" t="s">
        <v>357</v>
      </c>
      <c r="I164" s="140"/>
      <c r="L164" s="28"/>
      <c r="M164" s="141"/>
      <c r="T164" s="52"/>
      <c r="AT164" s="13" t="s">
        <v>229</v>
      </c>
      <c r="AU164" s="13" t="s">
        <v>85</v>
      </c>
    </row>
    <row r="165" spans="2:65" s="1" customFormat="1" x14ac:dyDescent="0.2">
      <c r="B165" s="28"/>
      <c r="D165" s="142" t="s">
        <v>231</v>
      </c>
      <c r="F165" s="143" t="s">
        <v>358</v>
      </c>
      <c r="I165" s="140"/>
      <c r="L165" s="28"/>
      <c r="M165" s="141"/>
      <c r="T165" s="52"/>
      <c r="AT165" s="13" t="s">
        <v>231</v>
      </c>
      <c r="AU165" s="13" t="s">
        <v>85</v>
      </c>
    </row>
    <row r="166" spans="2:65" s="1" customFormat="1" ht="21.75" customHeight="1" x14ac:dyDescent="0.2">
      <c r="B166" s="123"/>
      <c r="C166" s="124" t="s">
        <v>304</v>
      </c>
      <c r="D166" s="124" t="s">
        <v>223</v>
      </c>
      <c r="E166" s="125" t="s">
        <v>360</v>
      </c>
      <c r="F166" s="126" t="s">
        <v>361</v>
      </c>
      <c r="G166" s="127" t="s">
        <v>355</v>
      </c>
      <c r="H166" s="128">
        <v>21.72</v>
      </c>
      <c r="I166" s="129"/>
      <c r="J166" s="130">
        <f>ROUND(I166*H166,2)</f>
        <v>0</v>
      </c>
      <c r="K166" s="131"/>
      <c r="L166" s="28"/>
      <c r="M166" s="132" t="s">
        <v>1</v>
      </c>
      <c r="N166" s="133" t="s">
        <v>42</v>
      </c>
      <c r="P166" s="134">
        <f>O166*H166</f>
        <v>0</v>
      </c>
      <c r="Q166" s="134">
        <v>0</v>
      </c>
      <c r="R166" s="134">
        <f>Q166*H166</f>
        <v>0</v>
      </c>
      <c r="S166" s="134">
        <v>2.9999999999999997E-4</v>
      </c>
      <c r="T166" s="135">
        <f>S166*H166</f>
        <v>6.5159999999999992E-3</v>
      </c>
      <c r="AR166" s="136" t="s">
        <v>266</v>
      </c>
      <c r="AT166" s="136" t="s">
        <v>223</v>
      </c>
      <c r="AU166" s="136" t="s">
        <v>85</v>
      </c>
      <c r="AY166" s="13" t="s">
        <v>222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3" t="s">
        <v>85</v>
      </c>
      <c r="BK166" s="137">
        <f>ROUND(I166*H166,2)</f>
        <v>0</v>
      </c>
      <c r="BL166" s="13" t="s">
        <v>266</v>
      </c>
      <c r="BM166" s="136" t="s">
        <v>567</v>
      </c>
    </row>
    <row r="167" spans="2:65" s="1" customFormat="1" x14ac:dyDescent="0.2">
      <c r="B167" s="28"/>
      <c r="D167" s="138" t="s">
        <v>229</v>
      </c>
      <c r="F167" s="139" t="s">
        <v>363</v>
      </c>
      <c r="I167" s="140"/>
      <c r="L167" s="28"/>
      <c r="M167" s="141"/>
      <c r="T167" s="52"/>
      <c r="AT167" s="13" t="s">
        <v>229</v>
      </c>
      <c r="AU167" s="13" t="s">
        <v>85</v>
      </c>
    </row>
    <row r="168" spans="2:65" s="1" customFormat="1" x14ac:dyDescent="0.2">
      <c r="B168" s="28"/>
      <c r="D168" s="142" t="s">
        <v>231</v>
      </c>
      <c r="F168" s="143" t="s">
        <v>515</v>
      </c>
      <c r="I168" s="140"/>
      <c r="L168" s="28"/>
      <c r="M168" s="141"/>
      <c r="T168" s="52"/>
      <c r="AT168" s="13" t="s">
        <v>231</v>
      </c>
      <c r="AU168" s="13" t="s">
        <v>85</v>
      </c>
    </row>
    <row r="169" spans="2:65" s="1" customFormat="1" ht="16.5" customHeight="1" x14ac:dyDescent="0.2">
      <c r="B169" s="123"/>
      <c r="C169" s="124" t="s">
        <v>310</v>
      </c>
      <c r="D169" s="124" t="s">
        <v>223</v>
      </c>
      <c r="E169" s="125" t="s">
        <v>366</v>
      </c>
      <c r="F169" s="126" t="s">
        <v>367</v>
      </c>
      <c r="G169" s="127" t="s">
        <v>355</v>
      </c>
      <c r="H169" s="128">
        <v>21.72</v>
      </c>
      <c r="I169" s="129"/>
      <c r="J169" s="130">
        <f>ROUND(I169*H169,2)</f>
        <v>0</v>
      </c>
      <c r="K169" s="131"/>
      <c r="L169" s="28"/>
      <c r="M169" s="132" t="s">
        <v>1</v>
      </c>
      <c r="N169" s="133" t="s">
        <v>42</v>
      </c>
      <c r="P169" s="134">
        <f>O169*H169</f>
        <v>0</v>
      </c>
      <c r="Q169" s="134">
        <v>1.0000000000000001E-5</v>
      </c>
      <c r="R169" s="134">
        <f>Q169*H169</f>
        <v>2.1719999999999999E-4</v>
      </c>
      <c r="S169" s="134">
        <v>0</v>
      </c>
      <c r="T169" s="135">
        <f>S169*H169</f>
        <v>0</v>
      </c>
      <c r="AR169" s="136" t="s">
        <v>266</v>
      </c>
      <c r="AT169" s="136" t="s">
        <v>223</v>
      </c>
      <c r="AU169" s="136" t="s">
        <v>85</v>
      </c>
      <c r="AY169" s="13" t="s">
        <v>222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3" t="s">
        <v>85</v>
      </c>
      <c r="BK169" s="137">
        <f>ROUND(I169*H169,2)</f>
        <v>0</v>
      </c>
      <c r="BL169" s="13" t="s">
        <v>266</v>
      </c>
      <c r="BM169" s="136" t="s">
        <v>568</v>
      </c>
    </row>
    <row r="170" spans="2:65" s="1" customFormat="1" x14ac:dyDescent="0.2">
      <c r="B170" s="28"/>
      <c r="D170" s="138" t="s">
        <v>229</v>
      </c>
      <c r="F170" s="139" t="s">
        <v>369</v>
      </c>
      <c r="I170" s="140"/>
      <c r="L170" s="28"/>
      <c r="M170" s="141"/>
      <c r="T170" s="52"/>
      <c r="AT170" s="13" t="s">
        <v>229</v>
      </c>
      <c r="AU170" s="13" t="s">
        <v>85</v>
      </c>
    </row>
    <row r="171" spans="2:65" s="1" customFormat="1" x14ac:dyDescent="0.2">
      <c r="B171" s="28"/>
      <c r="D171" s="142" t="s">
        <v>231</v>
      </c>
      <c r="F171" s="143" t="s">
        <v>517</v>
      </c>
      <c r="I171" s="140"/>
      <c r="L171" s="28"/>
      <c r="M171" s="141"/>
      <c r="T171" s="52"/>
      <c r="AT171" s="13" t="s">
        <v>231</v>
      </c>
      <c r="AU171" s="13" t="s">
        <v>85</v>
      </c>
    </row>
    <row r="172" spans="2:65" s="1" customFormat="1" ht="16.5" customHeight="1" x14ac:dyDescent="0.2">
      <c r="B172" s="123"/>
      <c r="C172" s="151" t="s">
        <v>266</v>
      </c>
      <c r="D172" s="151" t="s">
        <v>277</v>
      </c>
      <c r="E172" s="152" t="s">
        <v>372</v>
      </c>
      <c r="F172" s="153" t="s">
        <v>373</v>
      </c>
      <c r="G172" s="154" t="s">
        <v>355</v>
      </c>
      <c r="H172" s="155">
        <v>10.933999999999999</v>
      </c>
      <c r="I172" s="156"/>
      <c r="J172" s="157">
        <f>ROUND(I172*H172,2)</f>
        <v>0</v>
      </c>
      <c r="K172" s="158"/>
      <c r="L172" s="159"/>
      <c r="M172" s="160" t="s">
        <v>1</v>
      </c>
      <c r="N172" s="161" t="s">
        <v>42</v>
      </c>
      <c r="P172" s="134">
        <f>O172*H172</f>
        <v>0</v>
      </c>
      <c r="Q172" s="134">
        <v>8.0000000000000007E-5</v>
      </c>
      <c r="R172" s="134">
        <f>Q172*H172</f>
        <v>8.7472000000000005E-4</v>
      </c>
      <c r="S172" s="134">
        <v>0</v>
      </c>
      <c r="T172" s="135">
        <f>S172*H172</f>
        <v>0</v>
      </c>
      <c r="AR172" s="136" t="s">
        <v>280</v>
      </c>
      <c r="AT172" s="136" t="s">
        <v>277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569</v>
      </c>
    </row>
    <row r="173" spans="2:65" s="1" customFormat="1" x14ac:dyDescent="0.2">
      <c r="B173" s="28"/>
      <c r="D173" s="138" t="s">
        <v>229</v>
      </c>
      <c r="F173" s="139" t="s">
        <v>373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1" customFormat="1" x14ac:dyDescent="0.2">
      <c r="B174" s="144"/>
      <c r="D174" s="138" t="s">
        <v>252</v>
      </c>
      <c r="F174" s="145" t="s">
        <v>570</v>
      </c>
      <c r="H174" s="146">
        <v>10.933999999999999</v>
      </c>
      <c r="I174" s="147"/>
      <c r="L174" s="144"/>
      <c r="M174" s="148"/>
      <c r="T174" s="149"/>
      <c r="AT174" s="150" t="s">
        <v>252</v>
      </c>
      <c r="AU174" s="150" t="s">
        <v>85</v>
      </c>
      <c r="AV174" s="11" t="s">
        <v>87</v>
      </c>
      <c r="AW174" s="11" t="s">
        <v>3</v>
      </c>
      <c r="AX174" s="11" t="s">
        <v>85</v>
      </c>
      <c r="AY174" s="150" t="s">
        <v>222</v>
      </c>
    </row>
    <row r="175" spans="2:65" s="1" customFormat="1" ht="16.5" customHeight="1" x14ac:dyDescent="0.2">
      <c r="B175" s="123"/>
      <c r="C175" s="124" t="s">
        <v>324</v>
      </c>
      <c r="D175" s="124" t="s">
        <v>223</v>
      </c>
      <c r="E175" s="125" t="s">
        <v>377</v>
      </c>
      <c r="F175" s="126" t="s">
        <v>378</v>
      </c>
      <c r="G175" s="127" t="s">
        <v>355</v>
      </c>
      <c r="H175" s="128">
        <v>0.9</v>
      </c>
      <c r="I175" s="129"/>
      <c r="J175" s="130">
        <f>ROUND(I175*H175,2)</f>
        <v>0</v>
      </c>
      <c r="K175" s="131"/>
      <c r="L175" s="28"/>
      <c r="M175" s="132" t="s">
        <v>1</v>
      </c>
      <c r="N175" s="133" t="s">
        <v>42</v>
      </c>
      <c r="P175" s="134">
        <f>O175*H175</f>
        <v>0</v>
      </c>
      <c r="Q175" s="134">
        <v>0</v>
      </c>
      <c r="R175" s="134">
        <f>Q175*H175</f>
        <v>0</v>
      </c>
      <c r="S175" s="134">
        <v>0</v>
      </c>
      <c r="T175" s="135">
        <f>S175*H175</f>
        <v>0</v>
      </c>
      <c r="AR175" s="136" t="s">
        <v>266</v>
      </c>
      <c r="AT175" s="136" t="s">
        <v>223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571</v>
      </c>
    </row>
    <row r="176" spans="2:65" s="1" customFormat="1" x14ac:dyDescent="0.2">
      <c r="B176" s="28"/>
      <c r="D176" s="138" t="s">
        <v>229</v>
      </c>
      <c r="F176" s="139" t="s">
        <v>380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x14ac:dyDescent="0.2">
      <c r="B177" s="28"/>
      <c r="D177" s="142" t="s">
        <v>231</v>
      </c>
      <c r="F177" s="143" t="s">
        <v>521</v>
      </c>
      <c r="I177" s="140"/>
      <c r="L177" s="28"/>
      <c r="M177" s="141"/>
      <c r="T177" s="52"/>
      <c r="AT177" s="13" t="s">
        <v>231</v>
      </c>
      <c r="AU177" s="13" t="s">
        <v>85</v>
      </c>
    </row>
    <row r="178" spans="2:65" s="1" customFormat="1" ht="16.5" customHeight="1" x14ac:dyDescent="0.2">
      <c r="B178" s="123"/>
      <c r="C178" s="151" t="s">
        <v>330</v>
      </c>
      <c r="D178" s="151" t="s">
        <v>277</v>
      </c>
      <c r="E178" s="152" t="s">
        <v>383</v>
      </c>
      <c r="F178" s="153" t="s">
        <v>384</v>
      </c>
      <c r="G178" s="154" t="s">
        <v>355</v>
      </c>
      <c r="H178" s="155">
        <v>0.91800000000000004</v>
      </c>
      <c r="I178" s="156"/>
      <c r="J178" s="157">
        <f>ROUND(I178*H178,2)</f>
        <v>0</v>
      </c>
      <c r="K178" s="158"/>
      <c r="L178" s="159"/>
      <c r="M178" s="160" t="s">
        <v>1</v>
      </c>
      <c r="N178" s="161" t="s">
        <v>42</v>
      </c>
      <c r="P178" s="134">
        <f>O178*H178</f>
        <v>0</v>
      </c>
      <c r="Q178" s="134">
        <v>1.7000000000000001E-4</v>
      </c>
      <c r="R178" s="134">
        <f>Q178*H178</f>
        <v>1.5606000000000002E-4</v>
      </c>
      <c r="S178" s="134">
        <v>0</v>
      </c>
      <c r="T178" s="135">
        <f>S178*H178</f>
        <v>0</v>
      </c>
      <c r="AR178" s="136" t="s">
        <v>280</v>
      </c>
      <c r="AT178" s="136" t="s">
        <v>277</v>
      </c>
      <c r="AU178" s="136" t="s">
        <v>85</v>
      </c>
      <c r="AY178" s="13" t="s">
        <v>222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3" t="s">
        <v>85</v>
      </c>
      <c r="BK178" s="137">
        <f>ROUND(I178*H178,2)</f>
        <v>0</v>
      </c>
      <c r="BL178" s="13" t="s">
        <v>266</v>
      </c>
      <c r="BM178" s="136" t="s">
        <v>572</v>
      </c>
    </row>
    <row r="179" spans="2:65" s="1" customFormat="1" x14ac:dyDescent="0.2">
      <c r="B179" s="28"/>
      <c r="D179" s="138" t="s">
        <v>229</v>
      </c>
      <c r="F179" s="139" t="s">
        <v>384</v>
      </c>
      <c r="I179" s="140"/>
      <c r="L179" s="28"/>
      <c r="M179" s="141"/>
      <c r="T179" s="52"/>
      <c r="AT179" s="13" t="s">
        <v>229</v>
      </c>
      <c r="AU179" s="13" t="s">
        <v>85</v>
      </c>
    </row>
    <row r="180" spans="2:65" s="11" customFormat="1" x14ac:dyDescent="0.2">
      <c r="B180" s="144"/>
      <c r="D180" s="138" t="s">
        <v>252</v>
      </c>
      <c r="F180" s="145" t="s">
        <v>573</v>
      </c>
      <c r="H180" s="146">
        <v>0.91800000000000004</v>
      </c>
      <c r="I180" s="147"/>
      <c r="L180" s="144"/>
      <c r="M180" s="148"/>
      <c r="T180" s="149"/>
      <c r="AT180" s="150" t="s">
        <v>252</v>
      </c>
      <c r="AU180" s="150" t="s">
        <v>85</v>
      </c>
      <c r="AV180" s="11" t="s">
        <v>87</v>
      </c>
      <c r="AW180" s="11" t="s">
        <v>3</v>
      </c>
      <c r="AX180" s="11" t="s">
        <v>85</v>
      </c>
      <c r="AY180" s="150" t="s">
        <v>222</v>
      </c>
    </row>
    <row r="181" spans="2:65" s="1" customFormat="1" ht="24.2" customHeight="1" x14ac:dyDescent="0.2">
      <c r="B181" s="123"/>
      <c r="C181" s="124" t="s">
        <v>336</v>
      </c>
      <c r="D181" s="124" t="s">
        <v>223</v>
      </c>
      <c r="E181" s="125" t="s">
        <v>388</v>
      </c>
      <c r="F181" s="126" t="s">
        <v>389</v>
      </c>
      <c r="G181" s="127" t="s">
        <v>313</v>
      </c>
      <c r="H181" s="162"/>
      <c r="I181" s="129"/>
      <c r="J181" s="130">
        <f>ROUND(I181*H181,2)</f>
        <v>0</v>
      </c>
      <c r="K181" s="131"/>
      <c r="L181" s="28"/>
      <c r="M181" s="132" t="s">
        <v>1</v>
      </c>
      <c r="N181" s="133" t="s">
        <v>42</v>
      </c>
      <c r="P181" s="134">
        <f>O181*H181</f>
        <v>0</v>
      </c>
      <c r="Q181" s="134">
        <v>0</v>
      </c>
      <c r="R181" s="134">
        <f>Q181*H181</f>
        <v>0</v>
      </c>
      <c r="S181" s="134">
        <v>0</v>
      </c>
      <c r="T181" s="135">
        <f>S181*H181</f>
        <v>0</v>
      </c>
      <c r="AR181" s="136" t="s">
        <v>266</v>
      </c>
      <c r="AT181" s="136" t="s">
        <v>223</v>
      </c>
      <c r="AU181" s="136" t="s">
        <v>85</v>
      </c>
      <c r="AY181" s="13" t="s">
        <v>222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3" t="s">
        <v>85</v>
      </c>
      <c r="BK181" s="137">
        <f>ROUND(I181*H181,2)</f>
        <v>0</v>
      </c>
      <c r="BL181" s="13" t="s">
        <v>266</v>
      </c>
      <c r="BM181" s="136" t="s">
        <v>574</v>
      </c>
    </row>
    <row r="182" spans="2:65" s="1" customFormat="1" ht="29.25" x14ac:dyDescent="0.2">
      <c r="B182" s="28"/>
      <c r="D182" s="138" t="s">
        <v>229</v>
      </c>
      <c r="F182" s="139" t="s">
        <v>391</v>
      </c>
      <c r="I182" s="140"/>
      <c r="L182" s="28"/>
      <c r="M182" s="141"/>
      <c r="T182" s="52"/>
      <c r="AT182" s="13" t="s">
        <v>229</v>
      </c>
      <c r="AU182" s="13" t="s">
        <v>85</v>
      </c>
    </row>
    <row r="183" spans="2:65" s="1" customFormat="1" x14ac:dyDescent="0.2">
      <c r="B183" s="28"/>
      <c r="D183" s="142" t="s">
        <v>231</v>
      </c>
      <c r="F183" s="143" t="s">
        <v>525</v>
      </c>
      <c r="I183" s="140"/>
      <c r="L183" s="28"/>
      <c r="M183" s="141"/>
      <c r="T183" s="52"/>
      <c r="AT183" s="13" t="s">
        <v>231</v>
      </c>
      <c r="AU183" s="13" t="s">
        <v>85</v>
      </c>
    </row>
    <row r="184" spans="2:65" s="10" customFormat="1" ht="25.9" customHeight="1" x14ac:dyDescent="0.2">
      <c r="B184" s="113"/>
      <c r="D184" s="114" t="s">
        <v>76</v>
      </c>
      <c r="E184" s="115" t="s">
        <v>414</v>
      </c>
      <c r="F184" s="115" t="s">
        <v>415</v>
      </c>
      <c r="I184" s="116"/>
      <c r="J184" s="117">
        <f>BK184</f>
        <v>0</v>
      </c>
      <c r="L184" s="113"/>
      <c r="M184" s="118"/>
      <c r="P184" s="119">
        <f>SUM(P185:P202)</f>
        <v>0</v>
      </c>
      <c r="R184" s="119">
        <f>SUM(R185:R202)</f>
        <v>0.1589391</v>
      </c>
      <c r="T184" s="120">
        <f>SUM(T185:T202)</f>
        <v>2.9225099999999997E-2</v>
      </c>
      <c r="AR184" s="114" t="s">
        <v>87</v>
      </c>
      <c r="AT184" s="121" t="s">
        <v>76</v>
      </c>
      <c r="AU184" s="121" t="s">
        <v>77</v>
      </c>
      <c r="AY184" s="114" t="s">
        <v>222</v>
      </c>
      <c r="BK184" s="122">
        <f>SUM(BK185:BK202)</f>
        <v>0</v>
      </c>
    </row>
    <row r="185" spans="2:65" s="1" customFormat="1" ht="16.5" customHeight="1" x14ac:dyDescent="0.2">
      <c r="B185" s="123"/>
      <c r="C185" s="124" t="s">
        <v>342</v>
      </c>
      <c r="D185" s="124" t="s">
        <v>223</v>
      </c>
      <c r="E185" s="125" t="s">
        <v>416</v>
      </c>
      <c r="F185" s="126" t="s">
        <v>417</v>
      </c>
      <c r="G185" s="127" t="s">
        <v>226</v>
      </c>
      <c r="H185" s="128">
        <v>91.71</v>
      </c>
      <c r="I185" s="129"/>
      <c r="J185" s="130">
        <f>ROUND(I185*H185,2)</f>
        <v>0</v>
      </c>
      <c r="K185" s="131"/>
      <c r="L185" s="28"/>
      <c r="M185" s="132" t="s">
        <v>1</v>
      </c>
      <c r="N185" s="133" t="s">
        <v>42</v>
      </c>
      <c r="P185" s="134">
        <f>O185*H185</f>
        <v>0</v>
      </c>
      <c r="Q185" s="134">
        <v>1E-3</v>
      </c>
      <c r="R185" s="134">
        <f>Q185*H185</f>
        <v>9.171E-2</v>
      </c>
      <c r="S185" s="134">
        <v>3.1E-4</v>
      </c>
      <c r="T185" s="135">
        <f>S185*H185</f>
        <v>2.8430099999999996E-2</v>
      </c>
      <c r="AR185" s="136" t="s">
        <v>266</v>
      </c>
      <c r="AT185" s="136" t="s">
        <v>223</v>
      </c>
      <c r="AU185" s="136" t="s">
        <v>85</v>
      </c>
      <c r="AY185" s="13" t="s">
        <v>222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13" t="s">
        <v>85</v>
      </c>
      <c r="BK185" s="137">
        <f>ROUND(I185*H185,2)</f>
        <v>0</v>
      </c>
      <c r="BL185" s="13" t="s">
        <v>266</v>
      </c>
      <c r="BM185" s="136" t="s">
        <v>575</v>
      </c>
    </row>
    <row r="186" spans="2:65" s="1" customFormat="1" x14ac:dyDescent="0.2">
      <c r="B186" s="28"/>
      <c r="D186" s="138" t="s">
        <v>229</v>
      </c>
      <c r="F186" s="139" t="s">
        <v>419</v>
      </c>
      <c r="I186" s="140"/>
      <c r="L186" s="28"/>
      <c r="M186" s="141"/>
      <c r="T186" s="52"/>
      <c r="AT186" s="13" t="s">
        <v>229</v>
      </c>
      <c r="AU186" s="13" t="s">
        <v>85</v>
      </c>
    </row>
    <row r="187" spans="2:65" s="1" customFormat="1" x14ac:dyDescent="0.2">
      <c r="B187" s="28"/>
      <c r="D187" s="142" t="s">
        <v>231</v>
      </c>
      <c r="F187" s="143" t="s">
        <v>527</v>
      </c>
      <c r="I187" s="140"/>
      <c r="L187" s="28"/>
      <c r="M187" s="141"/>
      <c r="T187" s="52"/>
      <c r="AT187" s="13" t="s">
        <v>231</v>
      </c>
      <c r="AU187" s="13" t="s">
        <v>85</v>
      </c>
    </row>
    <row r="188" spans="2:65" s="1" customFormat="1" ht="24.2" customHeight="1" x14ac:dyDescent="0.2">
      <c r="B188" s="123"/>
      <c r="C188" s="124" t="s">
        <v>7</v>
      </c>
      <c r="D188" s="124" t="s">
        <v>223</v>
      </c>
      <c r="E188" s="125" t="s">
        <v>422</v>
      </c>
      <c r="F188" s="126" t="s">
        <v>423</v>
      </c>
      <c r="G188" s="127" t="s">
        <v>226</v>
      </c>
      <c r="H188" s="128">
        <v>91.71</v>
      </c>
      <c r="I188" s="129"/>
      <c r="J188" s="130">
        <f>ROUND(I188*H188,2)</f>
        <v>0</v>
      </c>
      <c r="K188" s="131"/>
      <c r="L188" s="28"/>
      <c r="M188" s="132" t="s">
        <v>1</v>
      </c>
      <c r="N188" s="133" t="s">
        <v>42</v>
      </c>
      <c r="P188" s="134">
        <f>O188*H188</f>
        <v>0</v>
      </c>
      <c r="Q188" s="134">
        <v>0</v>
      </c>
      <c r="R188" s="134">
        <f>Q188*H188</f>
        <v>0</v>
      </c>
      <c r="S188" s="134">
        <v>0</v>
      </c>
      <c r="T188" s="135">
        <f>S188*H188</f>
        <v>0</v>
      </c>
      <c r="AR188" s="136" t="s">
        <v>266</v>
      </c>
      <c r="AT188" s="136" t="s">
        <v>223</v>
      </c>
      <c r="AU188" s="136" t="s">
        <v>85</v>
      </c>
      <c r="AY188" s="13" t="s">
        <v>222</v>
      </c>
      <c r="BE188" s="137">
        <f>IF(N188="základní",J188,0)</f>
        <v>0</v>
      </c>
      <c r="BF188" s="137">
        <f>IF(N188="snížená",J188,0)</f>
        <v>0</v>
      </c>
      <c r="BG188" s="137">
        <f>IF(N188="zákl. přenesená",J188,0)</f>
        <v>0</v>
      </c>
      <c r="BH188" s="137">
        <f>IF(N188="sníž. přenesená",J188,0)</f>
        <v>0</v>
      </c>
      <c r="BI188" s="137">
        <f>IF(N188="nulová",J188,0)</f>
        <v>0</v>
      </c>
      <c r="BJ188" s="13" t="s">
        <v>85</v>
      </c>
      <c r="BK188" s="137">
        <f>ROUND(I188*H188,2)</f>
        <v>0</v>
      </c>
      <c r="BL188" s="13" t="s">
        <v>266</v>
      </c>
      <c r="BM188" s="136" t="s">
        <v>576</v>
      </c>
    </row>
    <row r="189" spans="2:65" s="1" customFormat="1" ht="19.5" x14ac:dyDescent="0.2">
      <c r="B189" s="28"/>
      <c r="D189" s="138" t="s">
        <v>229</v>
      </c>
      <c r="F189" s="139" t="s">
        <v>425</v>
      </c>
      <c r="I189" s="140"/>
      <c r="L189" s="28"/>
      <c r="M189" s="141"/>
      <c r="T189" s="52"/>
      <c r="AT189" s="13" t="s">
        <v>229</v>
      </c>
      <c r="AU189" s="13" t="s">
        <v>85</v>
      </c>
    </row>
    <row r="190" spans="2:65" s="1" customFormat="1" x14ac:dyDescent="0.2">
      <c r="B190" s="28"/>
      <c r="D190" s="142" t="s">
        <v>231</v>
      </c>
      <c r="F190" s="143" t="s">
        <v>529</v>
      </c>
      <c r="I190" s="140"/>
      <c r="L190" s="28"/>
      <c r="M190" s="141"/>
      <c r="T190" s="52"/>
      <c r="AT190" s="13" t="s">
        <v>231</v>
      </c>
      <c r="AU190" s="13" t="s">
        <v>85</v>
      </c>
    </row>
    <row r="191" spans="2:65" s="1" customFormat="1" ht="16.5" customHeight="1" x14ac:dyDescent="0.2">
      <c r="B191" s="123"/>
      <c r="C191" s="124" t="s">
        <v>352</v>
      </c>
      <c r="D191" s="124" t="s">
        <v>223</v>
      </c>
      <c r="E191" s="125" t="s">
        <v>428</v>
      </c>
      <c r="F191" s="126" t="s">
        <v>429</v>
      </c>
      <c r="G191" s="127" t="s">
        <v>226</v>
      </c>
      <c r="H191" s="128">
        <v>26.5</v>
      </c>
      <c r="I191" s="129"/>
      <c r="J191" s="130">
        <f>ROUND(I191*H191,2)</f>
        <v>0</v>
      </c>
      <c r="K191" s="131"/>
      <c r="L191" s="28"/>
      <c r="M191" s="132" t="s">
        <v>1</v>
      </c>
      <c r="N191" s="133" t="s">
        <v>42</v>
      </c>
      <c r="P191" s="134">
        <f>O191*H191</f>
        <v>0</v>
      </c>
      <c r="Q191" s="134">
        <v>0</v>
      </c>
      <c r="R191" s="134">
        <f>Q191*H191</f>
        <v>0</v>
      </c>
      <c r="S191" s="134">
        <v>3.0000000000000001E-5</v>
      </c>
      <c r="T191" s="135">
        <f>S191*H191</f>
        <v>7.9500000000000003E-4</v>
      </c>
      <c r="AR191" s="136" t="s">
        <v>266</v>
      </c>
      <c r="AT191" s="136" t="s">
        <v>223</v>
      </c>
      <c r="AU191" s="136" t="s">
        <v>85</v>
      </c>
      <c r="AY191" s="13" t="s">
        <v>222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13" t="s">
        <v>85</v>
      </c>
      <c r="BK191" s="137">
        <f>ROUND(I191*H191,2)</f>
        <v>0</v>
      </c>
      <c r="BL191" s="13" t="s">
        <v>266</v>
      </c>
      <c r="BM191" s="136" t="s">
        <v>577</v>
      </c>
    </row>
    <row r="192" spans="2:65" s="1" customFormat="1" ht="19.5" x14ac:dyDescent="0.2">
      <c r="B192" s="28"/>
      <c r="D192" s="138" t="s">
        <v>229</v>
      </c>
      <c r="F192" s="139" t="s">
        <v>431</v>
      </c>
      <c r="I192" s="140"/>
      <c r="L192" s="28"/>
      <c r="M192" s="141"/>
      <c r="T192" s="52"/>
      <c r="AT192" s="13" t="s">
        <v>229</v>
      </c>
      <c r="AU192" s="13" t="s">
        <v>85</v>
      </c>
    </row>
    <row r="193" spans="2:65" s="1" customFormat="1" x14ac:dyDescent="0.2">
      <c r="B193" s="28"/>
      <c r="D193" s="142" t="s">
        <v>231</v>
      </c>
      <c r="F193" s="143" t="s">
        <v>432</v>
      </c>
      <c r="I193" s="140"/>
      <c r="L193" s="28"/>
      <c r="M193" s="141"/>
      <c r="T193" s="52"/>
      <c r="AT193" s="13" t="s">
        <v>231</v>
      </c>
      <c r="AU193" s="13" t="s">
        <v>85</v>
      </c>
    </row>
    <row r="194" spans="2:65" s="1" customFormat="1" ht="16.5" customHeight="1" x14ac:dyDescent="0.2">
      <c r="B194" s="123"/>
      <c r="C194" s="151" t="s">
        <v>359</v>
      </c>
      <c r="D194" s="151" t="s">
        <v>277</v>
      </c>
      <c r="E194" s="152" t="s">
        <v>434</v>
      </c>
      <c r="F194" s="153" t="s">
        <v>435</v>
      </c>
      <c r="G194" s="154" t="s">
        <v>226</v>
      </c>
      <c r="H194" s="155">
        <v>27.824999999999999</v>
      </c>
      <c r="I194" s="156"/>
      <c r="J194" s="157">
        <f>ROUND(I194*H194,2)</f>
        <v>0</v>
      </c>
      <c r="K194" s="158"/>
      <c r="L194" s="159"/>
      <c r="M194" s="160" t="s">
        <v>1</v>
      </c>
      <c r="N194" s="161" t="s">
        <v>42</v>
      </c>
      <c r="P194" s="134">
        <f>O194*H194</f>
        <v>0</v>
      </c>
      <c r="Q194" s="134">
        <v>8.9999999999999998E-4</v>
      </c>
      <c r="R194" s="134">
        <f>Q194*H194</f>
        <v>2.5042499999999999E-2</v>
      </c>
      <c r="S194" s="134">
        <v>0</v>
      </c>
      <c r="T194" s="135">
        <f>S194*H194</f>
        <v>0</v>
      </c>
      <c r="AR194" s="136" t="s">
        <v>280</v>
      </c>
      <c r="AT194" s="136" t="s">
        <v>277</v>
      </c>
      <c r="AU194" s="136" t="s">
        <v>85</v>
      </c>
      <c r="AY194" s="13" t="s">
        <v>222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13" t="s">
        <v>85</v>
      </c>
      <c r="BK194" s="137">
        <f>ROUND(I194*H194,2)</f>
        <v>0</v>
      </c>
      <c r="BL194" s="13" t="s">
        <v>266</v>
      </c>
      <c r="BM194" s="136" t="s">
        <v>578</v>
      </c>
    </row>
    <row r="195" spans="2:65" s="1" customFormat="1" x14ac:dyDescent="0.2">
      <c r="B195" s="28"/>
      <c r="D195" s="138" t="s">
        <v>229</v>
      </c>
      <c r="F195" s="139" t="s">
        <v>435</v>
      </c>
      <c r="I195" s="140"/>
      <c r="L195" s="28"/>
      <c r="M195" s="141"/>
      <c r="T195" s="52"/>
      <c r="AT195" s="13" t="s">
        <v>229</v>
      </c>
      <c r="AU195" s="13" t="s">
        <v>85</v>
      </c>
    </row>
    <row r="196" spans="2:65" s="11" customFormat="1" x14ac:dyDescent="0.2">
      <c r="B196" s="144"/>
      <c r="D196" s="138" t="s">
        <v>252</v>
      </c>
      <c r="F196" s="145" t="s">
        <v>579</v>
      </c>
      <c r="H196" s="146">
        <v>27.824999999999999</v>
      </c>
      <c r="I196" s="147"/>
      <c r="L196" s="144"/>
      <c r="M196" s="148"/>
      <c r="T196" s="149"/>
      <c r="AT196" s="150" t="s">
        <v>252</v>
      </c>
      <c r="AU196" s="150" t="s">
        <v>85</v>
      </c>
      <c r="AV196" s="11" t="s">
        <v>87</v>
      </c>
      <c r="AW196" s="11" t="s">
        <v>3</v>
      </c>
      <c r="AX196" s="11" t="s">
        <v>85</v>
      </c>
      <c r="AY196" s="150" t="s">
        <v>222</v>
      </c>
    </row>
    <row r="197" spans="2:65" s="1" customFormat="1" ht="24.2" customHeight="1" x14ac:dyDescent="0.2">
      <c r="B197" s="123"/>
      <c r="C197" s="124" t="s">
        <v>365</v>
      </c>
      <c r="D197" s="124" t="s">
        <v>223</v>
      </c>
      <c r="E197" s="125" t="s">
        <v>439</v>
      </c>
      <c r="F197" s="126" t="s">
        <v>440</v>
      </c>
      <c r="G197" s="127" t="s">
        <v>226</v>
      </c>
      <c r="H197" s="128">
        <v>91.71</v>
      </c>
      <c r="I197" s="129"/>
      <c r="J197" s="130">
        <f>ROUND(I197*H197,2)</f>
        <v>0</v>
      </c>
      <c r="K197" s="131"/>
      <c r="L197" s="28"/>
      <c r="M197" s="132" t="s">
        <v>1</v>
      </c>
      <c r="N197" s="133" t="s">
        <v>42</v>
      </c>
      <c r="P197" s="134">
        <f>O197*H197</f>
        <v>0</v>
      </c>
      <c r="Q197" s="134">
        <v>2.0000000000000001E-4</v>
      </c>
      <c r="R197" s="134">
        <f>Q197*H197</f>
        <v>1.8342000000000001E-2</v>
      </c>
      <c r="S197" s="134">
        <v>0</v>
      </c>
      <c r="T197" s="135">
        <f>S197*H197</f>
        <v>0</v>
      </c>
      <c r="AR197" s="136" t="s">
        <v>266</v>
      </c>
      <c r="AT197" s="136" t="s">
        <v>223</v>
      </c>
      <c r="AU197" s="136" t="s">
        <v>85</v>
      </c>
      <c r="AY197" s="13" t="s">
        <v>222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13" t="s">
        <v>85</v>
      </c>
      <c r="BK197" s="137">
        <f>ROUND(I197*H197,2)</f>
        <v>0</v>
      </c>
      <c r="BL197" s="13" t="s">
        <v>266</v>
      </c>
      <c r="BM197" s="136" t="s">
        <v>580</v>
      </c>
    </row>
    <row r="198" spans="2:65" s="1" customFormat="1" ht="19.5" x14ac:dyDescent="0.2">
      <c r="B198" s="28"/>
      <c r="D198" s="138" t="s">
        <v>229</v>
      </c>
      <c r="F198" s="139" t="s">
        <v>442</v>
      </c>
      <c r="I198" s="140"/>
      <c r="L198" s="28"/>
      <c r="M198" s="141"/>
      <c r="T198" s="52"/>
      <c r="AT198" s="13" t="s">
        <v>229</v>
      </c>
      <c r="AU198" s="13" t="s">
        <v>85</v>
      </c>
    </row>
    <row r="199" spans="2:65" s="1" customFormat="1" x14ac:dyDescent="0.2">
      <c r="B199" s="28"/>
      <c r="D199" s="142" t="s">
        <v>231</v>
      </c>
      <c r="F199" s="143" t="s">
        <v>534</v>
      </c>
      <c r="I199" s="140"/>
      <c r="L199" s="28"/>
      <c r="M199" s="141"/>
      <c r="T199" s="52"/>
      <c r="AT199" s="13" t="s">
        <v>231</v>
      </c>
      <c r="AU199" s="13" t="s">
        <v>85</v>
      </c>
    </row>
    <row r="200" spans="2:65" s="1" customFormat="1" ht="33" customHeight="1" x14ac:dyDescent="0.2">
      <c r="B200" s="123"/>
      <c r="C200" s="124" t="s">
        <v>371</v>
      </c>
      <c r="D200" s="124" t="s">
        <v>223</v>
      </c>
      <c r="E200" s="125" t="s">
        <v>445</v>
      </c>
      <c r="F200" s="126" t="s">
        <v>446</v>
      </c>
      <c r="G200" s="127" t="s">
        <v>226</v>
      </c>
      <c r="H200" s="128">
        <v>91.71</v>
      </c>
      <c r="I200" s="129"/>
      <c r="J200" s="130">
        <f>ROUND(I200*H200,2)</f>
        <v>0</v>
      </c>
      <c r="K200" s="131"/>
      <c r="L200" s="28"/>
      <c r="M200" s="132" t="s">
        <v>1</v>
      </c>
      <c r="N200" s="133" t="s">
        <v>42</v>
      </c>
      <c r="P200" s="134">
        <f>O200*H200</f>
        <v>0</v>
      </c>
      <c r="Q200" s="134">
        <v>2.5999999999999998E-4</v>
      </c>
      <c r="R200" s="134">
        <f>Q200*H200</f>
        <v>2.3844599999999997E-2</v>
      </c>
      <c r="S200" s="134">
        <v>0</v>
      </c>
      <c r="T200" s="135">
        <f>S200*H200</f>
        <v>0</v>
      </c>
      <c r="AR200" s="136" t="s">
        <v>266</v>
      </c>
      <c r="AT200" s="136" t="s">
        <v>223</v>
      </c>
      <c r="AU200" s="136" t="s">
        <v>85</v>
      </c>
      <c r="AY200" s="13" t="s">
        <v>222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13" t="s">
        <v>85</v>
      </c>
      <c r="BK200" s="137">
        <f>ROUND(I200*H200,2)</f>
        <v>0</v>
      </c>
      <c r="BL200" s="13" t="s">
        <v>266</v>
      </c>
      <c r="BM200" s="136" t="s">
        <v>581</v>
      </c>
    </row>
    <row r="201" spans="2:65" s="1" customFormat="1" ht="29.25" x14ac:dyDescent="0.2">
      <c r="B201" s="28"/>
      <c r="D201" s="138" t="s">
        <v>229</v>
      </c>
      <c r="F201" s="139" t="s">
        <v>448</v>
      </c>
      <c r="I201" s="140"/>
      <c r="L201" s="28"/>
      <c r="M201" s="141"/>
      <c r="T201" s="52"/>
      <c r="AT201" s="13" t="s">
        <v>229</v>
      </c>
      <c r="AU201" s="13" t="s">
        <v>85</v>
      </c>
    </row>
    <row r="202" spans="2:65" s="1" customFormat="1" x14ac:dyDescent="0.2">
      <c r="B202" s="28"/>
      <c r="D202" s="142" t="s">
        <v>231</v>
      </c>
      <c r="F202" s="143" t="s">
        <v>536</v>
      </c>
      <c r="I202" s="140"/>
      <c r="L202" s="28"/>
      <c r="M202" s="163"/>
      <c r="N202" s="164"/>
      <c r="O202" s="164"/>
      <c r="P202" s="164"/>
      <c r="Q202" s="164"/>
      <c r="R202" s="164"/>
      <c r="S202" s="164"/>
      <c r="T202" s="165"/>
      <c r="AT202" s="13" t="s">
        <v>231</v>
      </c>
      <c r="AU202" s="13" t="s">
        <v>85</v>
      </c>
    </row>
    <row r="203" spans="2:65" s="1" customFormat="1" ht="6.95" customHeight="1" x14ac:dyDescent="0.2">
      <c r="B203" s="40"/>
      <c r="C203" s="41"/>
      <c r="D203" s="41"/>
      <c r="E203" s="41"/>
      <c r="F203" s="41"/>
      <c r="G203" s="41"/>
      <c r="H203" s="41"/>
      <c r="I203" s="41"/>
      <c r="J203" s="41"/>
      <c r="K203" s="41"/>
      <c r="L203" s="28"/>
    </row>
  </sheetData>
  <autoFilter ref="C120:K202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0300-000000000000}"/>
    <hyperlink ref="F129" r:id="rId2" xr:uid="{00000000-0004-0000-0300-000001000000}"/>
    <hyperlink ref="F132" r:id="rId3" xr:uid="{00000000-0004-0000-0300-000002000000}"/>
    <hyperlink ref="F135" r:id="rId4" xr:uid="{00000000-0004-0000-0300-000003000000}"/>
    <hyperlink ref="F139" r:id="rId5" xr:uid="{00000000-0004-0000-0300-000004000000}"/>
    <hyperlink ref="F143" r:id="rId6" xr:uid="{00000000-0004-0000-0300-000005000000}"/>
    <hyperlink ref="F147" r:id="rId7" xr:uid="{00000000-0004-0000-0300-000006000000}"/>
    <hyperlink ref="F150" r:id="rId8" xr:uid="{00000000-0004-0000-0300-000007000000}"/>
    <hyperlink ref="F153" r:id="rId9" xr:uid="{00000000-0004-0000-0300-000008000000}"/>
    <hyperlink ref="F156" r:id="rId10" xr:uid="{00000000-0004-0000-0300-000009000000}"/>
    <hyperlink ref="F159" r:id="rId11" xr:uid="{00000000-0004-0000-0300-00000A000000}"/>
    <hyperlink ref="F165" r:id="rId12" xr:uid="{00000000-0004-0000-0300-00000B000000}"/>
    <hyperlink ref="F168" r:id="rId13" xr:uid="{00000000-0004-0000-0300-00000C000000}"/>
    <hyperlink ref="F171" r:id="rId14" xr:uid="{00000000-0004-0000-0300-00000D000000}"/>
    <hyperlink ref="F177" r:id="rId15" xr:uid="{00000000-0004-0000-0300-00000E000000}"/>
    <hyperlink ref="F183" r:id="rId16" xr:uid="{00000000-0004-0000-0300-00000F000000}"/>
    <hyperlink ref="F187" r:id="rId17" xr:uid="{00000000-0004-0000-0300-000010000000}"/>
    <hyperlink ref="F190" r:id="rId18" xr:uid="{00000000-0004-0000-0300-000011000000}"/>
    <hyperlink ref="F193" r:id="rId19" xr:uid="{00000000-0004-0000-0300-000012000000}"/>
    <hyperlink ref="F199" r:id="rId20" xr:uid="{00000000-0004-0000-0300-000013000000}"/>
    <hyperlink ref="F202" r:id="rId21" xr:uid="{00000000-0004-0000-03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35"/>
  <sheetViews>
    <sheetView showGridLines="0" topLeftCell="A214" workbookViewId="0">
      <selection activeCell="I249" sqref="I24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96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582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ROUND((SUM(BE122:BE234)),  2)</f>
        <v>0</v>
      </c>
      <c r="I33" s="88">
        <v>0.21</v>
      </c>
      <c r="J33" s="87">
        <f>ROUND(((SUM(BE122:BE234))*I33),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ROUND((SUM(BF122:BF234)),  2)</f>
        <v>0</v>
      </c>
      <c r="I34" s="88">
        <v>0.12</v>
      </c>
      <c r="J34" s="87">
        <f>ROUND(((SUM(BF122:BF234))*I34),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ROUND((SUM(BG122:BG234)),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ROUND((SUM(BH122:BH234)),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ROUND((SUM(BI122:BI234)),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205 - Místnost č.205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J127</f>
        <v>0</v>
      </c>
      <c r="L98" s="100"/>
    </row>
    <row r="99" spans="2:12" s="8" customFormat="1" ht="24.95" customHeight="1" x14ac:dyDescent="0.2">
      <c r="B99" s="100"/>
      <c r="D99" s="101" t="s">
        <v>203</v>
      </c>
      <c r="E99" s="102"/>
      <c r="F99" s="102"/>
      <c r="G99" s="102"/>
      <c r="H99" s="102"/>
      <c r="I99" s="102"/>
      <c r="J99" s="103">
        <f>J141</f>
        <v>0</v>
      </c>
      <c r="L99" s="100"/>
    </row>
    <row r="100" spans="2:12" s="8" customFormat="1" ht="24.95" customHeight="1" x14ac:dyDescent="0.2">
      <c r="B100" s="100"/>
      <c r="D100" s="101" t="s">
        <v>204</v>
      </c>
      <c r="E100" s="102"/>
      <c r="F100" s="102"/>
      <c r="G100" s="102"/>
      <c r="H100" s="102"/>
      <c r="I100" s="102"/>
      <c r="J100" s="103">
        <f>J165</f>
        <v>0</v>
      </c>
      <c r="L100" s="100"/>
    </row>
    <row r="101" spans="2:12" s="8" customFormat="1" ht="24.95" customHeight="1" x14ac:dyDescent="0.2">
      <c r="B101" s="100"/>
      <c r="D101" s="101" t="s">
        <v>205</v>
      </c>
      <c r="E101" s="102"/>
      <c r="F101" s="102"/>
      <c r="G101" s="102"/>
      <c r="H101" s="102"/>
      <c r="I101" s="102"/>
      <c r="J101" s="103">
        <f>J205</f>
        <v>0</v>
      </c>
      <c r="L101" s="100"/>
    </row>
    <row r="102" spans="2:12" s="8" customFormat="1" ht="24.95" customHeight="1" x14ac:dyDescent="0.2">
      <c r="B102" s="100"/>
      <c r="D102" s="101" t="s">
        <v>206</v>
      </c>
      <c r="E102" s="102"/>
      <c r="F102" s="102"/>
      <c r="G102" s="102"/>
      <c r="H102" s="102"/>
      <c r="I102" s="102"/>
      <c r="J102" s="103">
        <f>J216</f>
        <v>0</v>
      </c>
      <c r="L102" s="100"/>
    </row>
    <row r="103" spans="2:12" s="1" customFormat="1" ht="21.75" customHeight="1" x14ac:dyDescent="0.2">
      <c r="B103" s="28"/>
      <c r="L103" s="28"/>
    </row>
    <row r="104" spans="2:12" s="1" customFormat="1" ht="6.95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 x14ac:dyDescent="0.2">
      <c r="B109" s="28"/>
      <c r="C109" s="17" t="s">
        <v>207</v>
      </c>
      <c r="L109" s="28"/>
    </row>
    <row r="110" spans="2:12" s="1" customFormat="1" ht="6.95" customHeight="1" x14ac:dyDescent="0.2">
      <c r="B110" s="28"/>
      <c r="L110" s="28"/>
    </row>
    <row r="111" spans="2:12" s="1" customFormat="1" ht="12" customHeight="1" x14ac:dyDescent="0.2">
      <c r="B111" s="28"/>
      <c r="C111" s="23" t="s">
        <v>16</v>
      </c>
      <c r="L111" s="28"/>
    </row>
    <row r="112" spans="2:12" s="1" customFormat="1" ht="26.25" customHeight="1" x14ac:dyDescent="0.2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 x14ac:dyDescent="0.2">
      <c r="B113" s="28"/>
      <c r="C113" s="23" t="s">
        <v>194</v>
      </c>
      <c r="L113" s="28"/>
    </row>
    <row r="114" spans="2:65" s="1" customFormat="1" ht="16.5" customHeight="1" x14ac:dyDescent="0.2">
      <c r="B114" s="28"/>
      <c r="E114" s="170" t="str">
        <f>E9</f>
        <v>205 - Místnost č.205</v>
      </c>
      <c r="F114" s="205"/>
      <c r="G114" s="205"/>
      <c r="H114" s="205"/>
      <c r="L114" s="28"/>
    </row>
    <row r="115" spans="2:65" s="1" customFormat="1" ht="6.95" customHeight="1" x14ac:dyDescent="0.2">
      <c r="B115" s="28"/>
      <c r="L115" s="28"/>
    </row>
    <row r="116" spans="2:65" s="1" customFormat="1" ht="12" customHeight="1" x14ac:dyDescent="0.2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 x14ac:dyDescent="0.2">
      <c r="B117" s="28"/>
      <c r="L117" s="28"/>
    </row>
    <row r="118" spans="2:65" s="1" customFormat="1" ht="15.2" customHeight="1" x14ac:dyDescent="0.2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 x14ac:dyDescent="0.2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 x14ac:dyDescent="0.2">
      <c r="B120" s="28"/>
      <c r="L120" s="28"/>
    </row>
    <row r="121" spans="2:65" s="9" customFormat="1" ht="29.25" customHeight="1" x14ac:dyDescent="0.2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 x14ac:dyDescent="0.25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P123+P127+P141+P165+P205+P216</f>
        <v>0</v>
      </c>
      <c r="Q122" s="49"/>
      <c r="R122" s="110">
        <f>R123+R127+R141+R165+R205+R216</f>
        <v>0.12505173999999999</v>
      </c>
      <c r="S122" s="49"/>
      <c r="T122" s="111">
        <f>T123+T127+T141+T165+T205+T216</f>
        <v>5.12395E-2</v>
      </c>
      <c r="AT122" s="13" t="s">
        <v>76</v>
      </c>
      <c r="AU122" s="13" t="s">
        <v>200</v>
      </c>
      <c r="BK122" s="112">
        <f>BK123+BK127+BK141+BK165+BK205+BK216</f>
        <v>0</v>
      </c>
    </row>
    <row r="123" spans="2:65" s="10" customFormat="1" ht="25.9" customHeight="1" x14ac:dyDescent="0.2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SUM(P124:P126)</f>
        <v>0</v>
      </c>
      <c r="R123" s="119">
        <f>SUM(R124:R126)</f>
        <v>1.8120000000000001E-4</v>
      </c>
      <c r="T123" s="120">
        <f>SUM(T124:T126)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SUM(BK124:BK126)</f>
        <v>0</v>
      </c>
    </row>
    <row r="124" spans="2:65" s="1" customFormat="1" ht="24.2" customHeight="1" x14ac:dyDescent="0.2">
      <c r="B124" s="123"/>
      <c r="C124" s="124" t="s">
        <v>85</v>
      </c>
      <c r="D124" s="124" t="s">
        <v>223</v>
      </c>
      <c r="E124" s="125" t="s">
        <v>224</v>
      </c>
      <c r="F124" s="126" t="s">
        <v>225</v>
      </c>
      <c r="G124" s="127" t="s">
        <v>226</v>
      </c>
      <c r="H124" s="128">
        <v>4.53</v>
      </c>
      <c r="I124" s="129"/>
      <c r="J124" s="130">
        <f>ROUND(I124*H124,2)</f>
        <v>0</v>
      </c>
      <c r="K124" s="131"/>
      <c r="L124" s="28"/>
      <c r="M124" s="132" t="s">
        <v>1</v>
      </c>
      <c r="N124" s="133" t="s">
        <v>42</v>
      </c>
      <c r="P124" s="134">
        <f>O124*H124</f>
        <v>0</v>
      </c>
      <c r="Q124" s="134">
        <v>4.0000000000000003E-5</v>
      </c>
      <c r="R124" s="134">
        <f>Q124*H124</f>
        <v>1.8120000000000001E-4</v>
      </c>
      <c r="S124" s="134">
        <v>0</v>
      </c>
      <c r="T124" s="135">
        <f>S124*H124</f>
        <v>0</v>
      </c>
      <c r="AR124" s="136" t="s">
        <v>227</v>
      </c>
      <c r="AT124" s="136" t="s">
        <v>223</v>
      </c>
      <c r="AU124" s="136" t="s">
        <v>85</v>
      </c>
      <c r="AY124" s="13" t="s">
        <v>222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3" t="s">
        <v>85</v>
      </c>
      <c r="BK124" s="137">
        <f>ROUND(I124*H124,2)</f>
        <v>0</v>
      </c>
      <c r="BL124" s="13" t="s">
        <v>227</v>
      </c>
      <c r="BM124" s="136" t="s">
        <v>583</v>
      </c>
    </row>
    <row r="125" spans="2:65" s="1" customFormat="1" ht="19.5" x14ac:dyDescent="0.2">
      <c r="B125" s="28"/>
      <c r="D125" s="138" t="s">
        <v>229</v>
      </c>
      <c r="F125" s="139" t="s">
        <v>230</v>
      </c>
      <c r="I125" s="140"/>
      <c r="L125" s="28"/>
      <c r="M125" s="141"/>
      <c r="T125" s="52"/>
      <c r="AT125" s="13" t="s">
        <v>229</v>
      </c>
      <c r="AU125" s="13" t="s">
        <v>85</v>
      </c>
    </row>
    <row r="126" spans="2:65" s="1" customFormat="1" x14ac:dyDescent="0.2">
      <c r="B126" s="28"/>
      <c r="D126" s="142" t="s">
        <v>231</v>
      </c>
      <c r="F126" s="143" t="s">
        <v>232</v>
      </c>
      <c r="I126" s="140"/>
      <c r="L126" s="28"/>
      <c r="M126" s="141"/>
      <c r="T126" s="52"/>
      <c r="AT126" s="13" t="s">
        <v>231</v>
      </c>
      <c r="AU126" s="13" t="s">
        <v>85</v>
      </c>
    </row>
    <row r="127" spans="2:65" s="10" customFormat="1" ht="25.9" customHeight="1" x14ac:dyDescent="0.2">
      <c r="B127" s="113"/>
      <c r="D127" s="114" t="s">
        <v>76</v>
      </c>
      <c r="E127" s="115" t="s">
        <v>233</v>
      </c>
      <c r="F127" s="115" t="s">
        <v>234</v>
      </c>
      <c r="I127" s="116"/>
      <c r="J127" s="117">
        <f>BK127</f>
        <v>0</v>
      </c>
      <c r="L127" s="113"/>
      <c r="M127" s="118"/>
      <c r="P127" s="119">
        <f>SUM(P128:P140)</f>
        <v>0</v>
      </c>
      <c r="R127" s="119">
        <f>SUM(R128:R140)</f>
        <v>0</v>
      </c>
      <c r="T127" s="120">
        <f>SUM(T128:T140)</f>
        <v>0</v>
      </c>
      <c r="AR127" s="114" t="s">
        <v>85</v>
      </c>
      <c r="AT127" s="121" t="s">
        <v>76</v>
      </c>
      <c r="AU127" s="121" t="s">
        <v>77</v>
      </c>
      <c r="AY127" s="114" t="s">
        <v>222</v>
      </c>
      <c r="BK127" s="122">
        <f>SUM(BK128:BK140)</f>
        <v>0</v>
      </c>
    </row>
    <row r="128" spans="2:65" s="1" customFormat="1" ht="24.2" customHeight="1" x14ac:dyDescent="0.2">
      <c r="B128" s="123"/>
      <c r="C128" s="124" t="s">
        <v>87</v>
      </c>
      <c r="D128" s="124" t="s">
        <v>223</v>
      </c>
      <c r="E128" s="125" t="s">
        <v>235</v>
      </c>
      <c r="F128" s="126" t="s">
        <v>236</v>
      </c>
      <c r="G128" s="127" t="s">
        <v>237</v>
      </c>
      <c r="H128" s="128">
        <v>5.0999999999999997E-2</v>
      </c>
      <c r="I128" s="129"/>
      <c r="J128" s="130">
        <f>ROUND(I128*H128,2)</f>
        <v>0</v>
      </c>
      <c r="K128" s="131"/>
      <c r="L128" s="28"/>
      <c r="M128" s="132" t="s">
        <v>1</v>
      </c>
      <c r="N128" s="133" t="s">
        <v>42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227</v>
      </c>
      <c r="AT128" s="136" t="s">
        <v>223</v>
      </c>
      <c r="AU128" s="136" t="s">
        <v>85</v>
      </c>
      <c r="AY128" s="13" t="s">
        <v>222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85</v>
      </c>
      <c r="BK128" s="137">
        <f>ROUND(I128*H128,2)</f>
        <v>0</v>
      </c>
      <c r="BL128" s="13" t="s">
        <v>227</v>
      </c>
      <c r="BM128" s="136" t="s">
        <v>584</v>
      </c>
    </row>
    <row r="129" spans="2:65" s="1" customFormat="1" ht="19.5" x14ac:dyDescent="0.2">
      <c r="B129" s="28"/>
      <c r="D129" s="138" t="s">
        <v>229</v>
      </c>
      <c r="F129" s="139" t="s">
        <v>239</v>
      </c>
      <c r="I129" s="140"/>
      <c r="L129" s="28"/>
      <c r="M129" s="141"/>
      <c r="T129" s="52"/>
      <c r="AT129" s="13" t="s">
        <v>229</v>
      </c>
      <c r="AU129" s="13" t="s">
        <v>85</v>
      </c>
    </row>
    <row r="130" spans="2:65" s="1" customFormat="1" x14ac:dyDescent="0.2">
      <c r="B130" s="28"/>
      <c r="D130" s="142" t="s">
        <v>231</v>
      </c>
      <c r="F130" s="143" t="s">
        <v>460</v>
      </c>
      <c r="I130" s="140"/>
      <c r="L130" s="28"/>
      <c r="M130" s="141"/>
      <c r="T130" s="52"/>
      <c r="AT130" s="13" t="s">
        <v>231</v>
      </c>
      <c r="AU130" s="13" t="s">
        <v>85</v>
      </c>
    </row>
    <row r="131" spans="2:65" s="1" customFormat="1" ht="24.2" customHeight="1" x14ac:dyDescent="0.2">
      <c r="B131" s="123"/>
      <c r="C131" s="124" t="s">
        <v>241</v>
      </c>
      <c r="D131" s="124" t="s">
        <v>223</v>
      </c>
      <c r="E131" s="125" t="s">
        <v>242</v>
      </c>
      <c r="F131" s="126" t="s">
        <v>243</v>
      </c>
      <c r="G131" s="127" t="s">
        <v>237</v>
      </c>
      <c r="H131" s="128">
        <v>5.0999999999999997E-2</v>
      </c>
      <c r="I131" s="129"/>
      <c r="J131" s="130">
        <f>ROUND(I131*H131,2)</f>
        <v>0</v>
      </c>
      <c r="K131" s="131"/>
      <c r="L131" s="28"/>
      <c r="M131" s="132" t="s">
        <v>1</v>
      </c>
      <c r="N131" s="133" t="s">
        <v>42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227</v>
      </c>
      <c r="AT131" s="136" t="s">
        <v>223</v>
      </c>
      <c r="AU131" s="136" t="s">
        <v>85</v>
      </c>
      <c r="AY131" s="13" t="s">
        <v>222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85</v>
      </c>
      <c r="BK131" s="137">
        <f>ROUND(I131*H131,2)</f>
        <v>0</v>
      </c>
      <c r="BL131" s="13" t="s">
        <v>227</v>
      </c>
      <c r="BM131" s="136" t="s">
        <v>585</v>
      </c>
    </row>
    <row r="132" spans="2:65" s="1" customFormat="1" ht="19.5" x14ac:dyDescent="0.2">
      <c r="B132" s="28"/>
      <c r="D132" s="138" t="s">
        <v>229</v>
      </c>
      <c r="F132" s="139" t="s">
        <v>245</v>
      </c>
      <c r="I132" s="140"/>
      <c r="L132" s="28"/>
      <c r="M132" s="141"/>
      <c r="T132" s="52"/>
      <c r="AT132" s="13" t="s">
        <v>229</v>
      </c>
      <c r="AU132" s="13" t="s">
        <v>85</v>
      </c>
    </row>
    <row r="133" spans="2:65" s="1" customFormat="1" x14ac:dyDescent="0.2">
      <c r="B133" s="28"/>
      <c r="D133" s="142" t="s">
        <v>231</v>
      </c>
      <c r="F133" s="143" t="s">
        <v>462</v>
      </c>
      <c r="I133" s="140"/>
      <c r="L133" s="28"/>
      <c r="M133" s="141"/>
      <c r="T133" s="52"/>
      <c r="AT133" s="13" t="s">
        <v>231</v>
      </c>
      <c r="AU133" s="13" t="s">
        <v>85</v>
      </c>
    </row>
    <row r="134" spans="2:65" s="1" customFormat="1" ht="24.2" customHeight="1" x14ac:dyDescent="0.2">
      <c r="B134" s="123"/>
      <c r="C134" s="124" t="s">
        <v>227</v>
      </c>
      <c r="D134" s="124" t="s">
        <v>223</v>
      </c>
      <c r="E134" s="125" t="s">
        <v>247</v>
      </c>
      <c r="F134" s="126" t="s">
        <v>248</v>
      </c>
      <c r="G134" s="127" t="s">
        <v>237</v>
      </c>
      <c r="H134" s="128">
        <v>0.71399999999999997</v>
      </c>
      <c r="I134" s="129"/>
      <c r="J134" s="130">
        <f>ROUND(I134*H134,2)</f>
        <v>0</v>
      </c>
      <c r="K134" s="131"/>
      <c r="L134" s="28"/>
      <c r="M134" s="132" t="s">
        <v>1</v>
      </c>
      <c r="N134" s="133" t="s">
        <v>42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227</v>
      </c>
      <c r="AT134" s="136" t="s">
        <v>223</v>
      </c>
      <c r="AU134" s="136" t="s">
        <v>85</v>
      </c>
      <c r="AY134" s="13" t="s">
        <v>222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85</v>
      </c>
      <c r="BK134" s="137">
        <f>ROUND(I134*H134,2)</f>
        <v>0</v>
      </c>
      <c r="BL134" s="13" t="s">
        <v>227</v>
      </c>
      <c r="BM134" s="136" t="s">
        <v>586</v>
      </c>
    </row>
    <row r="135" spans="2:65" s="1" customFormat="1" ht="29.25" x14ac:dyDescent="0.2">
      <c r="B135" s="28"/>
      <c r="D135" s="138" t="s">
        <v>229</v>
      </c>
      <c r="F135" s="139" t="s">
        <v>250</v>
      </c>
      <c r="I135" s="140"/>
      <c r="L135" s="28"/>
      <c r="M135" s="141"/>
      <c r="T135" s="52"/>
      <c r="AT135" s="13" t="s">
        <v>229</v>
      </c>
      <c r="AU135" s="13" t="s">
        <v>85</v>
      </c>
    </row>
    <row r="136" spans="2:65" s="1" customFormat="1" x14ac:dyDescent="0.2">
      <c r="B136" s="28"/>
      <c r="D136" s="142" t="s">
        <v>231</v>
      </c>
      <c r="F136" s="143" t="s">
        <v>464</v>
      </c>
      <c r="I136" s="140"/>
      <c r="L136" s="28"/>
      <c r="M136" s="141"/>
      <c r="T136" s="52"/>
      <c r="AT136" s="13" t="s">
        <v>231</v>
      </c>
      <c r="AU136" s="13" t="s">
        <v>85</v>
      </c>
    </row>
    <row r="137" spans="2:65" s="11" customFormat="1" x14ac:dyDescent="0.2">
      <c r="B137" s="144"/>
      <c r="D137" s="138" t="s">
        <v>252</v>
      </c>
      <c r="F137" s="145" t="s">
        <v>587</v>
      </c>
      <c r="H137" s="146">
        <v>0.71399999999999997</v>
      </c>
      <c r="I137" s="147"/>
      <c r="L137" s="144"/>
      <c r="M137" s="148"/>
      <c r="T137" s="149"/>
      <c r="AT137" s="150" t="s">
        <v>252</v>
      </c>
      <c r="AU137" s="150" t="s">
        <v>85</v>
      </c>
      <c r="AV137" s="11" t="s">
        <v>87</v>
      </c>
      <c r="AW137" s="11" t="s">
        <v>3</v>
      </c>
      <c r="AX137" s="11" t="s">
        <v>85</v>
      </c>
      <c r="AY137" s="150" t="s">
        <v>222</v>
      </c>
    </row>
    <row r="138" spans="2:65" s="1" customFormat="1" ht="37.9" customHeight="1" x14ac:dyDescent="0.2">
      <c r="B138" s="123"/>
      <c r="C138" s="124" t="s">
        <v>254</v>
      </c>
      <c r="D138" s="124" t="s">
        <v>223</v>
      </c>
      <c r="E138" s="125" t="s">
        <v>255</v>
      </c>
      <c r="F138" s="126" t="s">
        <v>256</v>
      </c>
      <c r="G138" s="127" t="s">
        <v>237</v>
      </c>
      <c r="H138" s="128">
        <v>5.0999999999999997E-2</v>
      </c>
      <c r="I138" s="129"/>
      <c r="J138" s="130">
        <f>ROUND(I138*H138,2)</f>
        <v>0</v>
      </c>
      <c r="K138" s="131"/>
      <c r="L138" s="28"/>
      <c r="M138" s="132" t="s">
        <v>1</v>
      </c>
      <c r="N138" s="133" t="s">
        <v>42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227</v>
      </c>
      <c r="AT138" s="136" t="s">
        <v>223</v>
      </c>
      <c r="AU138" s="136" t="s">
        <v>85</v>
      </c>
      <c r="AY138" s="13" t="s">
        <v>222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85</v>
      </c>
      <c r="BK138" s="137">
        <f>ROUND(I138*H138,2)</f>
        <v>0</v>
      </c>
      <c r="BL138" s="13" t="s">
        <v>227</v>
      </c>
      <c r="BM138" s="136" t="s">
        <v>588</v>
      </c>
    </row>
    <row r="139" spans="2:65" s="1" customFormat="1" ht="29.25" x14ac:dyDescent="0.2">
      <c r="B139" s="28"/>
      <c r="D139" s="138" t="s">
        <v>229</v>
      </c>
      <c r="F139" s="139" t="s">
        <v>258</v>
      </c>
      <c r="I139" s="140"/>
      <c r="L139" s="28"/>
      <c r="M139" s="141"/>
      <c r="T139" s="52"/>
      <c r="AT139" s="13" t="s">
        <v>229</v>
      </c>
      <c r="AU139" s="13" t="s">
        <v>85</v>
      </c>
    </row>
    <row r="140" spans="2:65" s="1" customFormat="1" x14ac:dyDescent="0.2">
      <c r="B140" s="28"/>
      <c r="D140" s="142" t="s">
        <v>231</v>
      </c>
      <c r="F140" s="143" t="s">
        <v>467</v>
      </c>
      <c r="I140" s="140"/>
      <c r="L140" s="28"/>
      <c r="M140" s="141"/>
      <c r="T140" s="52"/>
      <c r="AT140" s="13" t="s">
        <v>231</v>
      </c>
      <c r="AU140" s="13" t="s">
        <v>85</v>
      </c>
    </row>
    <row r="141" spans="2:65" s="10" customFormat="1" ht="25.9" customHeight="1" x14ac:dyDescent="0.2">
      <c r="B141" s="113"/>
      <c r="D141" s="114" t="s">
        <v>76</v>
      </c>
      <c r="E141" s="115" t="s">
        <v>260</v>
      </c>
      <c r="F141" s="115" t="s">
        <v>261</v>
      </c>
      <c r="I141" s="116"/>
      <c r="J141" s="117">
        <f>BK141</f>
        <v>0</v>
      </c>
      <c r="L141" s="113"/>
      <c r="M141" s="118"/>
      <c r="P141" s="119">
        <f>SUM(P142:P164)</f>
        <v>0</v>
      </c>
      <c r="R141" s="119">
        <f>SUM(R142:R164)</f>
        <v>2.3000000000000003E-2</v>
      </c>
      <c r="T141" s="120">
        <f>SUM(T142:T164)</f>
        <v>2.5000000000000001E-2</v>
      </c>
      <c r="AR141" s="114" t="s">
        <v>87</v>
      </c>
      <c r="AT141" s="121" t="s">
        <v>76</v>
      </c>
      <c r="AU141" s="121" t="s">
        <v>77</v>
      </c>
      <c r="AY141" s="114" t="s">
        <v>222</v>
      </c>
      <c r="BK141" s="122">
        <f>SUM(BK142:BK164)</f>
        <v>0</v>
      </c>
    </row>
    <row r="142" spans="2:65" s="1" customFormat="1" ht="16.5" customHeight="1" x14ac:dyDescent="0.2">
      <c r="B142" s="123"/>
      <c r="C142" s="124" t="s">
        <v>262</v>
      </c>
      <c r="D142" s="124" t="s">
        <v>223</v>
      </c>
      <c r="E142" s="125" t="s">
        <v>263</v>
      </c>
      <c r="F142" s="126" t="s">
        <v>264</v>
      </c>
      <c r="G142" s="127" t="s">
        <v>265</v>
      </c>
      <c r="H142" s="128">
        <v>1</v>
      </c>
      <c r="I142" s="129"/>
      <c r="J142" s="130">
        <f>ROUND(I142*H142,2)</f>
        <v>0</v>
      </c>
      <c r="K142" s="131"/>
      <c r="L142" s="28"/>
      <c r="M142" s="132" t="s">
        <v>1</v>
      </c>
      <c r="N142" s="133" t="s">
        <v>42</v>
      </c>
      <c r="P142" s="134">
        <f>O142*H142</f>
        <v>0</v>
      </c>
      <c r="Q142" s="134">
        <v>0</v>
      </c>
      <c r="R142" s="134">
        <f>Q142*H142</f>
        <v>0</v>
      </c>
      <c r="S142" s="134">
        <v>1E-3</v>
      </c>
      <c r="T142" s="135">
        <f>S142*H142</f>
        <v>1E-3</v>
      </c>
      <c r="AR142" s="136" t="s">
        <v>266</v>
      </c>
      <c r="AT142" s="136" t="s">
        <v>223</v>
      </c>
      <c r="AU142" s="136" t="s">
        <v>85</v>
      </c>
      <c r="AY142" s="13" t="s">
        <v>222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3" t="s">
        <v>85</v>
      </c>
      <c r="BK142" s="137">
        <f>ROUND(I142*H142,2)</f>
        <v>0</v>
      </c>
      <c r="BL142" s="13" t="s">
        <v>266</v>
      </c>
      <c r="BM142" s="136" t="s">
        <v>589</v>
      </c>
    </row>
    <row r="143" spans="2:65" s="1" customFormat="1" ht="19.5" x14ac:dyDescent="0.2">
      <c r="B143" s="28"/>
      <c r="D143" s="138" t="s">
        <v>229</v>
      </c>
      <c r="F143" s="139" t="s">
        <v>268</v>
      </c>
      <c r="I143" s="140"/>
      <c r="L143" s="28"/>
      <c r="M143" s="141"/>
      <c r="T143" s="52"/>
      <c r="AT143" s="13" t="s">
        <v>229</v>
      </c>
      <c r="AU143" s="13" t="s">
        <v>85</v>
      </c>
    </row>
    <row r="144" spans="2:65" s="1" customFormat="1" x14ac:dyDescent="0.2">
      <c r="B144" s="28"/>
      <c r="D144" s="142" t="s">
        <v>231</v>
      </c>
      <c r="F144" s="143" t="s">
        <v>500</v>
      </c>
      <c r="I144" s="140"/>
      <c r="L144" s="28"/>
      <c r="M144" s="141"/>
      <c r="T144" s="52"/>
      <c r="AT144" s="13" t="s">
        <v>231</v>
      </c>
      <c r="AU144" s="13" t="s">
        <v>85</v>
      </c>
    </row>
    <row r="145" spans="2:65" s="1" customFormat="1" ht="24.2" customHeight="1" x14ac:dyDescent="0.2">
      <c r="B145" s="123"/>
      <c r="C145" s="124" t="s">
        <v>270</v>
      </c>
      <c r="D145" s="124" t="s">
        <v>223</v>
      </c>
      <c r="E145" s="125" t="s">
        <v>271</v>
      </c>
      <c r="F145" s="126" t="s">
        <v>272</v>
      </c>
      <c r="G145" s="127" t="s">
        <v>265</v>
      </c>
      <c r="H145" s="128">
        <v>1</v>
      </c>
      <c r="I145" s="129"/>
      <c r="J145" s="130">
        <f>ROUND(I145*H145,2)</f>
        <v>0</v>
      </c>
      <c r="K145" s="131"/>
      <c r="L145" s="28"/>
      <c r="M145" s="132" t="s">
        <v>1</v>
      </c>
      <c r="N145" s="133" t="s">
        <v>42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266</v>
      </c>
      <c r="AT145" s="136" t="s">
        <v>223</v>
      </c>
      <c r="AU145" s="136" t="s">
        <v>85</v>
      </c>
      <c r="AY145" s="13" t="s">
        <v>222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3" t="s">
        <v>85</v>
      </c>
      <c r="BK145" s="137">
        <f>ROUND(I145*H145,2)</f>
        <v>0</v>
      </c>
      <c r="BL145" s="13" t="s">
        <v>266</v>
      </c>
      <c r="BM145" s="136" t="s">
        <v>590</v>
      </c>
    </row>
    <row r="146" spans="2:65" s="1" customFormat="1" ht="19.5" x14ac:dyDescent="0.2">
      <c r="B146" s="28"/>
      <c r="D146" s="138" t="s">
        <v>229</v>
      </c>
      <c r="F146" s="139" t="s">
        <v>274</v>
      </c>
      <c r="I146" s="140"/>
      <c r="L146" s="28"/>
      <c r="M146" s="141"/>
      <c r="T146" s="52"/>
      <c r="AT146" s="13" t="s">
        <v>229</v>
      </c>
      <c r="AU146" s="13" t="s">
        <v>85</v>
      </c>
    </row>
    <row r="147" spans="2:65" s="1" customFormat="1" x14ac:dyDescent="0.2">
      <c r="B147" s="28"/>
      <c r="D147" s="142" t="s">
        <v>231</v>
      </c>
      <c r="F147" s="143" t="s">
        <v>591</v>
      </c>
      <c r="I147" s="140"/>
      <c r="L147" s="28"/>
      <c r="M147" s="141"/>
      <c r="T147" s="52"/>
      <c r="AT147" s="13" t="s">
        <v>231</v>
      </c>
      <c r="AU147" s="13" t="s">
        <v>85</v>
      </c>
    </row>
    <row r="148" spans="2:65" s="1" customFormat="1" ht="33" customHeight="1" x14ac:dyDescent="0.2">
      <c r="B148" s="123"/>
      <c r="C148" s="151" t="s">
        <v>276</v>
      </c>
      <c r="D148" s="151" t="s">
        <v>277</v>
      </c>
      <c r="E148" s="152" t="s">
        <v>278</v>
      </c>
      <c r="F148" s="153" t="s">
        <v>279</v>
      </c>
      <c r="G148" s="154" t="s">
        <v>265</v>
      </c>
      <c r="H148" s="155">
        <v>1</v>
      </c>
      <c r="I148" s="156"/>
      <c r="J148" s="157">
        <f>ROUND(I148*H148,2)</f>
        <v>0</v>
      </c>
      <c r="K148" s="158"/>
      <c r="L148" s="159"/>
      <c r="M148" s="160" t="s">
        <v>1</v>
      </c>
      <c r="N148" s="161" t="s">
        <v>42</v>
      </c>
      <c r="P148" s="134">
        <f>O148*H148</f>
        <v>0</v>
      </c>
      <c r="Q148" s="134">
        <v>2.0500000000000001E-2</v>
      </c>
      <c r="R148" s="134">
        <f>Q148*H148</f>
        <v>2.0500000000000001E-2</v>
      </c>
      <c r="S148" s="134">
        <v>0</v>
      </c>
      <c r="T148" s="135">
        <f>S148*H148</f>
        <v>0</v>
      </c>
      <c r="AR148" s="136" t="s">
        <v>280</v>
      </c>
      <c r="AT148" s="136" t="s">
        <v>277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266</v>
      </c>
      <c r="BM148" s="136" t="s">
        <v>592</v>
      </c>
    </row>
    <row r="149" spans="2:65" s="1" customFormat="1" ht="19.5" x14ac:dyDescent="0.2">
      <c r="B149" s="28"/>
      <c r="D149" s="138" t="s">
        <v>229</v>
      </c>
      <c r="F149" s="139" t="s">
        <v>279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ht="16.5" customHeight="1" x14ac:dyDescent="0.2">
      <c r="B150" s="123"/>
      <c r="C150" s="124" t="s">
        <v>220</v>
      </c>
      <c r="D150" s="124" t="s">
        <v>223</v>
      </c>
      <c r="E150" s="125" t="s">
        <v>282</v>
      </c>
      <c r="F150" s="126" t="s">
        <v>283</v>
      </c>
      <c r="G150" s="127" t="s">
        <v>265</v>
      </c>
      <c r="H150" s="128">
        <v>1</v>
      </c>
      <c r="I150" s="129"/>
      <c r="J150" s="130">
        <f>ROUND(I150*H150,2)</f>
        <v>0</v>
      </c>
      <c r="K150" s="131"/>
      <c r="L150" s="28"/>
      <c r="M150" s="132" t="s">
        <v>1</v>
      </c>
      <c r="N150" s="133" t="s">
        <v>42</v>
      </c>
      <c r="P150" s="134">
        <f>O150*H150</f>
        <v>0</v>
      </c>
      <c r="Q150" s="134">
        <v>0</v>
      </c>
      <c r="R150" s="134">
        <f>Q150*H150</f>
        <v>0</v>
      </c>
      <c r="S150" s="134">
        <v>0</v>
      </c>
      <c r="T150" s="135">
        <f>S150*H150</f>
        <v>0</v>
      </c>
      <c r="AR150" s="136" t="s">
        <v>266</v>
      </c>
      <c r="AT150" s="136" t="s">
        <v>223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593</v>
      </c>
    </row>
    <row r="151" spans="2:65" s="1" customFormat="1" x14ac:dyDescent="0.2">
      <c r="B151" s="28"/>
      <c r="D151" s="138" t="s">
        <v>229</v>
      </c>
      <c r="F151" s="139" t="s">
        <v>285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" customFormat="1" x14ac:dyDescent="0.2">
      <c r="B152" s="28"/>
      <c r="D152" s="142" t="s">
        <v>231</v>
      </c>
      <c r="F152" s="143" t="s">
        <v>286</v>
      </c>
      <c r="I152" s="140"/>
      <c r="L152" s="28"/>
      <c r="M152" s="141"/>
      <c r="T152" s="52"/>
      <c r="AT152" s="13" t="s">
        <v>231</v>
      </c>
      <c r="AU152" s="13" t="s">
        <v>85</v>
      </c>
    </row>
    <row r="153" spans="2:65" s="1" customFormat="1" ht="16.5" customHeight="1" x14ac:dyDescent="0.2">
      <c r="B153" s="123"/>
      <c r="C153" s="151" t="s">
        <v>287</v>
      </c>
      <c r="D153" s="151" t="s">
        <v>277</v>
      </c>
      <c r="E153" s="152" t="s">
        <v>288</v>
      </c>
      <c r="F153" s="153" t="s">
        <v>289</v>
      </c>
      <c r="G153" s="154" t="s">
        <v>265</v>
      </c>
      <c r="H153" s="155">
        <v>1</v>
      </c>
      <c r="I153" s="156"/>
      <c r="J153" s="157">
        <f>ROUND(I153*H153,2)</f>
        <v>0</v>
      </c>
      <c r="K153" s="158"/>
      <c r="L153" s="159"/>
      <c r="M153" s="160" t="s">
        <v>1</v>
      </c>
      <c r="N153" s="161" t="s">
        <v>42</v>
      </c>
      <c r="P153" s="134">
        <f>O153*H153</f>
        <v>0</v>
      </c>
      <c r="Q153" s="134">
        <v>1.4999999999999999E-4</v>
      </c>
      <c r="R153" s="134">
        <f>Q153*H153</f>
        <v>1.4999999999999999E-4</v>
      </c>
      <c r="S153" s="134">
        <v>0</v>
      </c>
      <c r="T153" s="135">
        <f>S153*H153</f>
        <v>0</v>
      </c>
      <c r="AR153" s="136" t="s">
        <v>280</v>
      </c>
      <c r="AT153" s="136" t="s">
        <v>277</v>
      </c>
      <c r="AU153" s="136" t="s">
        <v>85</v>
      </c>
      <c r="AY153" s="13" t="s">
        <v>222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85</v>
      </c>
      <c r="BK153" s="137">
        <f>ROUND(I153*H153,2)</f>
        <v>0</v>
      </c>
      <c r="BL153" s="13" t="s">
        <v>266</v>
      </c>
      <c r="BM153" s="136" t="s">
        <v>594</v>
      </c>
    </row>
    <row r="154" spans="2:65" s="1" customFormat="1" x14ac:dyDescent="0.2">
      <c r="B154" s="28"/>
      <c r="D154" s="138" t="s">
        <v>229</v>
      </c>
      <c r="F154" s="139" t="s">
        <v>289</v>
      </c>
      <c r="I154" s="140"/>
      <c r="L154" s="28"/>
      <c r="M154" s="141"/>
      <c r="T154" s="52"/>
      <c r="AT154" s="13" t="s">
        <v>229</v>
      </c>
      <c r="AU154" s="13" t="s">
        <v>85</v>
      </c>
    </row>
    <row r="155" spans="2:65" s="1" customFormat="1" ht="16.5" customHeight="1" x14ac:dyDescent="0.2">
      <c r="B155" s="123"/>
      <c r="C155" s="151" t="s">
        <v>291</v>
      </c>
      <c r="D155" s="151" t="s">
        <v>277</v>
      </c>
      <c r="E155" s="152" t="s">
        <v>292</v>
      </c>
      <c r="F155" s="153" t="s">
        <v>293</v>
      </c>
      <c r="G155" s="154" t="s">
        <v>265</v>
      </c>
      <c r="H155" s="155">
        <v>1</v>
      </c>
      <c r="I155" s="156"/>
      <c r="J155" s="157">
        <f>ROUND(I155*H155,2)</f>
        <v>0</v>
      </c>
      <c r="K155" s="158"/>
      <c r="L155" s="159"/>
      <c r="M155" s="160" t="s">
        <v>1</v>
      </c>
      <c r="N155" s="161" t="s">
        <v>42</v>
      </c>
      <c r="P155" s="134">
        <f>O155*H155</f>
        <v>0</v>
      </c>
      <c r="Q155" s="134">
        <v>1.4999999999999999E-4</v>
      </c>
      <c r="R155" s="134">
        <f>Q155*H155</f>
        <v>1.4999999999999999E-4</v>
      </c>
      <c r="S155" s="134">
        <v>0</v>
      </c>
      <c r="T155" s="135">
        <f>S155*H155</f>
        <v>0</v>
      </c>
      <c r="AR155" s="136" t="s">
        <v>280</v>
      </c>
      <c r="AT155" s="136" t="s">
        <v>277</v>
      </c>
      <c r="AU155" s="136" t="s">
        <v>85</v>
      </c>
      <c r="AY155" s="13" t="s">
        <v>222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85</v>
      </c>
      <c r="BK155" s="137">
        <f>ROUND(I155*H155,2)</f>
        <v>0</v>
      </c>
      <c r="BL155" s="13" t="s">
        <v>266</v>
      </c>
      <c r="BM155" s="136" t="s">
        <v>595</v>
      </c>
    </row>
    <row r="156" spans="2:65" s="1" customFormat="1" x14ac:dyDescent="0.2">
      <c r="B156" s="28"/>
      <c r="D156" s="138" t="s">
        <v>229</v>
      </c>
      <c r="F156" s="139" t="s">
        <v>293</v>
      </c>
      <c r="I156" s="140"/>
      <c r="L156" s="28"/>
      <c r="M156" s="141"/>
      <c r="T156" s="52"/>
      <c r="AT156" s="13" t="s">
        <v>229</v>
      </c>
      <c r="AU156" s="13" t="s">
        <v>85</v>
      </c>
    </row>
    <row r="157" spans="2:65" s="1" customFormat="1" ht="21.75" customHeight="1" x14ac:dyDescent="0.2">
      <c r="B157" s="123"/>
      <c r="C157" s="124" t="s">
        <v>8</v>
      </c>
      <c r="D157" s="124" t="s">
        <v>223</v>
      </c>
      <c r="E157" s="125" t="s">
        <v>295</v>
      </c>
      <c r="F157" s="126" t="s">
        <v>296</v>
      </c>
      <c r="G157" s="127" t="s">
        <v>265</v>
      </c>
      <c r="H157" s="128">
        <v>1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0</v>
      </c>
      <c r="R157" s="134">
        <f>Q157*H157</f>
        <v>0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596</v>
      </c>
    </row>
    <row r="158" spans="2:65" s="1" customFormat="1" ht="19.5" x14ac:dyDescent="0.2">
      <c r="B158" s="28"/>
      <c r="D158" s="138" t="s">
        <v>229</v>
      </c>
      <c r="F158" s="139" t="s">
        <v>298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299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16.5" customHeight="1" x14ac:dyDescent="0.2">
      <c r="B160" s="123"/>
      <c r="C160" s="151" t="s">
        <v>300</v>
      </c>
      <c r="D160" s="151" t="s">
        <v>277</v>
      </c>
      <c r="E160" s="152" t="s">
        <v>301</v>
      </c>
      <c r="F160" s="153" t="s">
        <v>302</v>
      </c>
      <c r="G160" s="154" t="s">
        <v>265</v>
      </c>
      <c r="H160" s="155">
        <v>1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2.2000000000000001E-3</v>
      </c>
      <c r="R160" s="134">
        <f>Q160*H160</f>
        <v>2.2000000000000001E-3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597</v>
      </c>
    </row>
    <row r="161" spans="2:65" s="1" customFormat="1" x14ac:dyDescent="0.2">
      <c r="B161" s="28"/>
      <c r="D161" s="138" t="s">
        <v>229</v>
      </c>
      <c r="F161" s="139" t="s">
        <v>302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" customFormat="1" ht="24.2" customHeight="1" x14ac:dyDescent="0.2">
      <c r="B162" s="123"/>
      <c r="C162" s="124" t="s">
        <v>304</v>
      </c>
      <c r="D162" s="124" t="s">
        <v>223</v>
      </c>
      <c r="E162" s="125" t="s">
        <v>305</v>
      </c>
      <c r="F162" s="126" t="s">
        <v>306</v>
      </c>
      <c r="G162" s="127" t="s">
        <v>265</v>
      </c>
      <c r="H162" s="128">
        <v>1</v>
      </c>
      <c r="I162" s="129"/>
      <c r="J162" s="130">
        <f>ROUND(I162*H162,2)</f>
        <v>0</v>
      </c>
      <c r="K162" s="131"/>
      <c r="L162" s="28"/>
      <c r="M162" s="132" t="s">
        <v>1</v>
      </c>
      <c r="N162" s="133" t="s">
        <v>42</v>
      </c>
      <c r="P162" s="134">
        <f>O162*H162</f>
        <v>0</v>
      </c>
      <c r="Q162" s="134">
        <v>0</v>
      </c>
      <c r="R162" s="134">
        <f>Q162*H162</f>
        <v>0</v>
      </c>
      <c r="S162" s="134">
        <v>2.4E-2</v>
      </c>
      <c r="T162" s="135">
        <f>S162*H162</f>
        <v>2.4E-2</v>
      </c>
      <c r="AR162" s="136" t="s">
        <v>266</v>
      </c>
      <c r="AT162" s="136" t="s">
        <v>223</v>
      </c>
      <c r="AU162" s="136" t="s">
        <v>85</v>
      </c>
      <c r="AY162" s="13" t="s">
        <v>222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3" t="s">
        <v>85</v>
      </c>
      <c r="BK162" s="137">
        <f>ROUND(I162*H162,2)</f>
        <v>0</v>
      </c>
      <c r="BL162" s="13" t="s">
        <v>266</v>
      </c>
      <c r="BM162" s="136" t="s">
        <v>598</v>
      </c>
    </row>
    <row r="163" spans="2:65" s="1" customFormat="1" ht="19.5" x14ac:dyDescent="0.2">
      <c r="B163" s="28"/>
      <c r="D163" s="138" t="s">
        <v>229</v>
      </c>
      <c r="F163" s="139" t="s">
        <v>308</v>
      </c>
      <c r="I163" s="140"/>
      <c r="L163" s="28"/>
      <c r="M163" s="141"/>
      <c r="T163" s="52"/>
      <c r="AT163" s="13" t="s">
        <v>229</v>
      </c>
      <c r="AU163" s="13" t="s">
        <v>85</v>
      </c>
    </row>
    <row r="164" spans="2:65" s="1" customFormat="1" x14ac:dyDescent="0.2">
      <c r="B164" s="28"/>
      <c r="D164" s="142" t="s">
        <v>231</v>
      </c>
      <c r="F164" s="143" t="s">
        <v>599</v>
      </c>
      <c r="I164" s="140"/>
      <c r="L164" s="28"/>
      <c r="M164" s="141"/>
      <c r="T164" s="52"/>
      <c r="AT164" s="13" t="s">
        <v>231</v>
      </c>
      <c r="AU164" s="13" t="s">
        <v>85</v>
      </c>
    </row>
    <row r="165" spans="2:65" s="10" customFormat="1" ht="25.9" customHeight="1" x14ac:dyDescent="0.2">
      <c r="B165" s="113"/>
      <c r="D165" s="114" t="s">
        <v>76</v>
      </c>
      <c r="E165" s="115" t="s">
        <v>317</v>
      </c>
      <c r="F165" s="115" t="s">
        <v>318</v>
      </c>
      <c r="I165" s="116"/>
      <c r="J165" s="117">
        <f>BK165</f>
        <v>0</v>
      </c>
      <c r="L165" s="113"/>
      <c r="M165" s="118"/>
      <c r="P165" s="119">
        <f>SUM(P166:P204)</f>
        <v>0</v>
      </c>
      <c r="R165" s="119">
        <f>SUM(R166:R204)</f>
        <v>4.9689440000000001E-2</v>
      </c>
      <c r="T165" s="120">
        <f>SUM(T166:T204)</f>
        <v>1.6041E-2</v>
      </c>
      <c r="AR165" s="114" t="s">
        <v>87</v>
      </c>
      <c r="AT165" s="121" t="s">
        <v>76</v>
      </c>
      <c r="AU165" s="121" t="s">
        <v>77</v>
      </c>
      <c r="AY165" s="114" t="s">
        <v>222</v>
      </c>
      <c r="BK165" s="122">
        <f>SUM(BK166:BK204)</f>
        <v>0</v>
      </c>
    </row>
    <row r="166" spans="2:65" s="1" customFormat="1" ht="24.2" customHeight="1" x14ac:dyDescent="0.2">
      <c r="B166" s="123"/>
      <c r="C166" s="124" t="s">
        <v>310</v>
      </c>
      <c r="D166" s="124" t="s">
        <v>223</v>
      </c>
      <c r="E166" s="125" t="s">
        <v>319</v>
      </c>
      <c r="F166" s="126" t="s">
        <v>320</v>
      </c>
      <c r="G166" s="127" t="s">
        <v>226</v>
      </c>
      <c r="H166" s="128">
        <v>4.53</v>
      </c>
      <c r="I166" s="129"/>
      <c r="J166" s="130">
        <f>ROUND(I166*H166,2)</f>
        <v>0</v>
      </c>
      <c r="K166" s="131"/>
      <c r="L166" s="28"/>
      <c r="M166" s="132" t="s">
        <v>1</v>
      </c>
      <c r="N166" s="133" t="s">
        <v>42</v>
      </c>
      <c r="P166" s="134">
        <f>O166*H166</f>
        <v>0</v>
      </c>
      <c r="Q166" s="134">
        <v>0</v>
      </c>
      <c r="R166" s="134">
        <f>Q166*H166</f>
        <v>0</v>
      </c>
      <c r="S166" s="134">
        <v>0</v>
      </c>
      <c r="T166" s="135">
        <f>S166*H166</f>
        <v>0</v>
      </c>
      <c r="AR166" s="136" t="s">
        <v>266</v>
      </c>
      <c r="AT166" s="136" t="s">
        <v>223</v>
      </c>
      <c r="AU166" s="136" t="s">
        <v>85</v>
      </c>
      <c r="AY166" s="13" t="s">
        <v>222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3" t="s">
        <v>85</v>
      </c>
      <c r="BK166" s="137">
        <f>ROUND(I166*H166,2)</f>
        <v>0</v>
      </c>
      <c r="BL166" s="13" t="s">
        <v>266</v>
      </c>
      <c r="BM166" s="136" t="s">
        <v>600</v>
      </c>
    </row>
    <row r="167" spans="2:65" s="1" customFormat="1" ht="19.5" x14ac:dyDescent="0.2">
      <c r="B167" s="28"/>
      <c r="D167" s="138" t="s">
        <v>229</v>
      </c>
      <c r="F167" s="139" t="s">
        <v>322</v>
      </c>
      <c r="I167" s="140"/>
      <c r="L167" s="28"/>
      <c r="M167" s="141"/>
      <c r="T167" s="52"/>
      <c r="AT167" s="13" t="s">
        <v>229</v>
      </c>
      <c r="AU167" s="13" t="s">
        <v>85</v>
      </c>
    </row>
    <row r="168" spans="2:65" s="1" customFormat="1" x14ac:dyDescent="0.2">
      <c r="B168" s="28"/>
      <c r="D168" s="142" t="s">
        <v>231</v>
      </c>
      <c r="F168" s="143" t="s">
        <v>502</v>
      </c>
      <c r="I168" s="140"/>
      <c r="L168" s="28"/>
      <c r="M168" s="141"/>
      <c r="T168" s="52"/>
      <c r="AT168" s="13" t="s">
        <v>231</v>
      </c>
      <c r="AU168" s="13" t="s">
        <v>85</v>
      </c>
    </row>
    <row r="169" spans="2:65" s="1" customFormat="1" ht="24.2" customHeight="1" x14ac:dyDescent="0.2">
      <c r="B169" s="123"/>
      <c r="C169" s="124" t="s">
        <v>266</v>
      </c>
      <c r="D169" s="124" t="s">
        <v>223</v>
      </c>
      <c r="E169" s="125" t="s">
        <v>325</v>
      </c>
      <c r="F169" s="126" t="s">
        <v>326</v>
      </c>
      <c r="G169" s="127" t="s">
        <v>226</v>
      </c>
      <c r="H169" s="128">
        <v>4.53</v>
      </c>
      <c r="I169" s="129"/>
      <c r="J169" s="130">
        <f>ROUND(I169*H169,2)</f>
        <v>0</v>
      </c>
      <c r="K169" s="131"/>
      <c r="L169" s="28"/>
      <c r="M169" s="132" t="s">
        <v>1</v>
      </c>
      <c r="N169" s="133" t="s">
        <v>42</v>
      </c>
      <c r="P169" s="134">
        <f>O169*H169</f>
        <v>0</v>
      </c>
      <c r="Q169" s="134">
        <v>3.0000000000000001E-5</v>
      </c>
      <c r="R169" s="134">
        <f>Q169*H169</f>
        <v>1.3590000000000002E-4</v>
      </c>
      <c r="S169" s="134">
        <v>0</v>
      </c>
      <c r="T169" s="135">
        <f>S169*H169</f>
        <v>0</v>
      </c>
      <c r="AR169" s="136" t="s">
        <v>266</v>
      </c>
      <c r="AT169" s="136" t="s">
        <v>223</v>
      </c>
      <c r="AU169" s="136" t="s">
        <v>85</v>
      </c>
      <c r="AY169" s="13" t="s">
        <v>222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3" t="s">
        <v>85</v>
      </c>
      <c r="BK169" s="137">
        <f>ROUND(I169*H169,2)</f>
        <v>0</v>
      </c>
      <c r="BL169" s="13" t="s">
        <v>266</v>
      </c>
      <c r="BM169" s="136" t="s">
        <v>601</v>
      </c>
    </row>
    <row r="170" spans="2:65" s="1" customFormat="1" ht="19.5" x14ac:dyDescent="0.2">
      <c r="B170" s="28"/>
      <c r="D170" s="138" t="s">
        <v>229</v>
      </c>
      <c r="F170" s="139" t="s">
        <v>328</v>
      </c>
      <c r="I170" s="140"/>
      <c r="L170" s="28"/>
      <c r="M170" s="141"/>
      <c r="T170" s="52"/>
      <c r="AT170" s="13" t="s">
        <v>229</v>
      </c>
      <c r="AU170" s="13" t="s">
        <v>85</v>
      </c>
    </row>
    <row r="171" spans="2:65" s="1" customFormat="1" x14ac:dyDescent="0.2">
      <c r="B171" s="28"/>
      <c r="D171" s="142" t="s">
        <v>231</v>
      </c>
      <c r="F171" s="143" t="s">
        <v>504</v>
      </c>
      <c r="I171" s="140"/>
      <c r="L171" s="28"/>
      <c r="M171" s="141"/>
      <c r="T171" s="52"/>
      <c r="AT171" s="13" t="s">
        <v>231</v>
      </c>
      <c r="AU171" s="13" t="s">
        <v>85</v>
      </c>
    </row>
    <row r="172" spans="2:65" s="1" customFormat="1" ht="33" customHeight="1" x14ac:dyDescent="0.2">
      <c r="B172" s="123"/>
      <c r="C172" s="124" t="s">
        <v>324</v>
      </c>
      <c r="D172" s="124" t="s">
        <v>223</v>
      </c>
      <c r="E172" s="125" t="s">
        <v>331</v>
      </c>
      <c r="F172" s="126" t="s">
        <v>332</v>
      </c>
      <c r="G172" s="127" t="s">
        <v>226</v>
      </c>
      <c r="H172" s="128">
        <v>4.53</v>
      </c>
      <c r="I172" s="129"/>
      <c r="J172" s="130">
        <f>ROUND(I172*H172,2)</f>
        <v>0</v>
      </c>
      <c r="K172" s="131"/>
      <c r="L172" s="28"/>
      <c r="M172" s="132" t="s">
        <v>1</v>
      </c>
      <c r="N172" s="133" t="s">
        <v>42</v>
      </c>
      <c r="P172" s="134">
        <f>O172*H172</f>
        <v>0</v>
      </c>
      <c r="Q172" s="134">
        <v>7.5799999999999999E-3</v>
      </c>
      <c r="R172" s="134">
        <f>Q172*H172</f>
        <v>3.4337400000000004E-2</v>
      </c>
      <c r="S172" s="134">
        <v>0</v>
      </c>
      <c r="T172" s="135">
        <f>S172*H172</f>
        <v>0</v>
      </c>
      <c r="AR172" s="136" t="s">
        <v>266</v>
      </c>
      <c r="AT172" s="136" t="s">
        <v>223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602</v>
      </c>
    </row>
    <row r="173" spans="2:65" s="1" customFormat="1" ht="29.25" x14ac:dyDescent="0.2">
      <c r="B173" s="28"/>
      <c r="D173" s="138" t="s">
        <v>229</v>
      </c>
      <c r="F173" s="139" t="s">
        <v>334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" customFormat="1" x14ac:dyDescent="0.2">
      <c r="B174" s="28"/>
      <c r="D174" s="142" t="s">
        <v>231</v>
      </c>
      <c r="F174" s="143" t="s">
        <v>506</v>
      </c>
      <c r="I174" s="140"/>
      <c r="L174" s="28"/>
      <c r="M174" s="141"/>
      <c r="T174" s="52"/>
      <c r="AT174" s="13" t="s">
        <v>231</v>
      </c>
      <c r="AU174" s="13" t="s">
        <v>85</v>
      </c>
    </row>
    <row r="175" spans="2:65" s="1" customFormat="1" ht="24.2" customHeight="1" x14ac:dyDescent="0.2">
      <c r="B175" s="123"/>
      <c r="C175" s="124" t="s">
        <v>330</v>
      </c>
      <c r="D175" s="124" t="s">
        <v>223</v>
      </c>
      <c r="E175" s="125" t="s">
        <v>337</v>
      </c>
      <c r="F175" s="126" t="s">
        <v>338</v>
      </c>
      <c r="G175" s="127" t="s">
        <v>226</v>
      </c>
      <c r="H175" s="128">
        <v>4.53</v>
      </c>
      <c r="I175" s="129"/>
      <c r="J175" s="130">
        <f>ROUND(I175*H175,2)</f>
        <v>0</v>
      </c>
      <c r="K175" s="131"/>
      <c r="L175" s="28"/>
      <c r="M175" s="132" t="s">
        <v>1</v>
      </c>
      <c r="N175" s="133" t="s">
        <v>42</v>
      </c>
      <c r="P175" s="134">
        <f>O175*H175</f>
        <v>0</v>
      </c>
      <c r="Q175" s="134">
        <v>0</v>
      </c>
      <c r="R175" s="134">
        <f>Q175*H175</f>
        <v>0</v>
      </c>
      <c r="S175" s="134">
        <v>3.0000000000000001E-3</v>
      </c>
      <c r="T175" s="135">
        <f>S175*H175</f>
        <v>1.3590000000000001E-2</v>
      </c>
      <c r="AR175" s="136" t="s">
        <v>266</v>
      </c>
      <c r="AT175" s="136" t="s">
        <v>223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603</v>
      </c>
    </row>
    <row r="176" spans="2:65" s="1" customFormat="1" x14ac:dyDescent="0.2">
      <c r="B176" s="28"/>
      <c r="D176" s="138" t="s">
        <v>229</v>
      </c>
      <c r="F176" s="139" t="s">
        <v>340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x14ac:dyDescent="0.2">
      <c r="B177" s="28"/>
      <c r="D177" s="142" t="s">
        <v>231</v>
      </c>
      <c r="F177" s="143" t="s">
        <v>508</v>
      </c>
      <c r="I177" s="140"/>
      <c r="L177" s="28"/>
      <c r="M177" s="141"/>
      <c r="T177" s="52"/>
      <c r="AT177" s="13" t="s">
        <v>231</v>
      </c>
      <c r="AU177" s="13" t="s">
        <v>85</v>
      </c>
    </row>
    <row r="178" spans="2:65" s="1" customFormat="1" ht="16.5" customHeight="1" x14ac:dyDescent="0.2">
      <c r="B178" s="123"/>
      <c r="C178" s="124" t="s">
        <v>336</v>
      </c>
      <c r="D178" s="124" t="s">
        <v>223</v>
      </c>
      <c r="E178" s="125" t="s">
        <v>343</v>
      </c>
      <c r="F178" s="126" t="s">
        <v>344</v>
      </c>
      <c r="G178" s="127" t="s">
        <v>226</v>
      </c>
      <c r="H178" s="128">
        <v>4.53</v>
      </c>
      <c r="I178" s="129"/>
      <c r="J178" s="130">
        <f>ROUND(I178*H178,2)</f>
        <v>0</v>
      </c>
      <c r="K178" s="131"/>
      <c r="L178" s="28"/>
      <c r="M178" s="132" t="s">
        <v>1</v>
      </c>
      <c r="N178" s="133" t="s">
        <v>42</v>
      </c>
      <c r="P178" s="134">
        <f>O178*H178</f>
        <v>0</v>
      </c>
      <c r="Q178" s="134">
        <v>2.9999999999999997E-4</v>
      </c>
      <c r="R178" s="134">
        <f>Q178*H178</f>
        <v>1.359E-3</v>
      </c>
      <c r="S178" s="134">
        <v>0</v>
      </c>
      <c r="T178" s="135">
        <f>S178*H178</f>
        <v>0</v>
      </c>
      <c r="AR178" s="136" t="s">
        <v>266</v>
      </c>
      <c r="AT178" s="136" t="s">
        <v>223</v>
      </c>
      <c r="AU178" s="136" t="s">
        <v>85</v>
      </c>
      <c r="AY178" s="13" t="s">
        <v>222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3" t="s">
        <v>85</v>
      </c>
      <c r="BK178" s="137">
        <f>ROUND(I178*H178,2)</f>
        <v>0</v>
      </c>
      <c r="BL178" s="13" t="s">
        <v>266</v>
      </c>
      <c r="BM178" s="136" t="s">
        <v>604</v>
      </c>
    </row>
    <row r="179" spans="2:65" s="1" customFormat="1" x14ac:dyDescent="0.2">
      <c r="B179" s="28"/>
      <c r="D179" s="138" t="s">
        <v>229</v>
      </c>
      <c r="F179" s="139" t="s">
        <v>346</v>
      </c>
      <c r="I179" s="140"/>
      <c r="L179" s="28"/>
      <c r="M179" s="141"/>
      <c r="T179" s="52"/>
      <c r="AT179" s="13" t="s">
        <v>229</v>
      </c>
      <c r="AU179" s="13" t="s">
        <v>85</v>
      </c>
    </row>
    <row r="180" spans="2:65" s="1" customFormat="1" x14ac:dyDescent="0.2">
      <c r="B180" s="28"/>
      <c r="D180" s="142" t="s">
        <v>231</v>
      </c>
      <c r="F180" s="143" t="s">
        <v>510</v>
      </c>
      <c r="I180" s="140"/>
      <c r="L180" s="28"/>
      <c r="M180" s="141"/>
      <c r="T180" s="52"/>
      <c r="AT180" s="13" t="s">
        <v>231</v>
      </c>
      <c r="AU180" s="13" t="s">
        <v>85</v>
      </c>
    </row>
    <row r="181" spans="2:65" s="1" customFormat="1" ht="49.15" customHeight="1" x14ac:dyDescent="0.2">
      <c r="B181" s="123"/>
      <c r="C181" s="151" t="s">
        <v>342</v>
      </c>
      <c r="D181" s="151" t="s">
        <v>277</v>
      </c>
      <c r="E181" s="152" t="s">
        <v>348</v>
      </c>
      <c r="F181" s="153" t="s">
        <v>349</v>
      </c>
      <c r="G181" s="154" t="s">
        <v>226</v>
      </c>
      <c r="H181" s="155">
        <v>4.9829999999999997</v>
      </c>
      <c r="I181" s="156"/>
      <c r="J181" s="157">
        <f>ROUND(I181*H181,2)</f>
        <v>0</v>
      </c>
      <c r="K181" s="158"/>
      <c r="L181" s="159"/>
      <c r="M181" s="160" t="s">
        <v>1</v>
      </c>
      <c r="N181" s="161" t="s">
        <v>42</v>
      </c>
      <c r="P181" s="134">
        <f>O181*H181</f>
        <v>0</v>
      </c>
      <c r="Q181" s="134">
        <v>2.5999999999999999E-3</v>
      </c>
      <c r="R181" s="134">
        <f>Q181*H181</f>
        <v>1.2955799999999998E-2</v>
      </c>
      <c r="S181" s="134">
        <v>0</v>
      </c>
      <c r="T181" s="135">
        <f>S181*H181</f>
        <v>0</v>
      </c>
      <c r="AR181" s="136" t="s">
        <v>280</v>
      </c>
      <c r="AT181" s="136" t="s">
        <v>277</v>
      </c>
      <c r="AU181" s="136" t="s">
        <v>85</v>
      </c>
      <c r="AY181" s="13" t="s">
        <v>222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3" t="s">
        <v>85</v>
      </c>
      <c r="BK181" s="137">
        <f>ROUND(I181*H181,2)</f>
        <v>0</v>
      </c>
      <c r="BL181" s="13" t="s">
        <v>266</v>
      </c>
      <c r="BM181" s="136" t="s">
        <v>605</v>
      </c>
    </row>
    <row r="182" spans="2:65" s="1" customFormat="1" ht="29.25" x14ac:dyDescent="0.2">
      <c r="B182" s="28"/>
      <c r="D182" s="138" t="s">
        <v>229</v>
      </c>
      <c r="F182" s="139" t="s">
        <v>349</v>
      </c>
      <c r="I182" s="140"/>
      <c r="L182" s="28"/>
      <c r="M182" s="141"/>
      <c r="T182" s="52"/>
      <c r="AT182" s="13" t="s">
        <v>229</v>
      </c>
      <c r="AU182" s="13" t="s">
        <v>85</v>
      </c>
    </row>
    <row r="183" spans="2:65" s="11" customFormat="1" x14ac:dyDescent="0.2">
      <c r="B183" s="144"/>
      <c r="D183" s="138" t="s">
        <v>252</v>
      </c>
      <c r="F183" s="145" t="s">
        <v>606</v>
      </c>
      <c r="H183" s="146">
        <v>4.9829999999999997</v>
      </c>
      <c r="I183" s="147"/>
      <c r="L183" s="144"/>
      <c r="M183" s="148"/>
      <c r="T183" s="149"/>
      <c r="AT183" s="150" t="s">
        <v>252</v>
      </c>
      <c r="AU183" s="150" t="s">
        <v>85</v>
      </c>
      <c r="AV183" s="11" t="s">
        <v>87</v>
      </c>
      <c r="AW183" s="11" t="s">
        <v>3</v>
      </c>
      <c r="AX183" s="11" t="s">
        <v>85</v>
      </c>
      <c r="AY183" s="150" t="s">
        <v>222</v>
      </c>
    </row>
    <row r="184" spans="2:65" s="1" customFormat="1" ht="24.2" customHeight="1" x14ac:dyDescent="0.2">
      <c r="B184" s="123"/>
      <c r="C184" s="124" t="s">
        <v>7</v>
      </c>
      <c r="D184" s="124" t="s">
        <v>223</v>
      </c>
      <c r="E184" s="125" t="s">
        <v>353</v>
      </c>
      <c r="F184" s="126" t="s">
        <v>354</v>
      </c>
      <c r="G184" s="127" t="s">
        <v>355</v>
      </c>
      <c r="H184" s="128">
        <v>5</v>
      </c>
      <c r="I184" s="129"/>
      <c r="J184" s="130">
        <f>ROUND(I184*H184,2)</f>
        <v>0</v>
      </c>
      <c r="K184" s="131"/>
      <c r="L184" s="28"/>
      <c r="M184" s="132" t="s">
        <v>1</v>
      </c>
      <c r="N184" s="133" t="s">
        <v>42</v>
      </c>
      <c r="P184" s="134">
        <f>O184*H184</f>
        <v>0</v>
      </c>
      <c r="Q184" s="134">
        <v>0</v>
      </c>
      <c r="R184" s="134">
        <f>Q184*H184</f>
        <v>0</v>
      </c>
      <c r="S184" s="134">
        <v>0</v>
      </c>
      <c r="T184" s="135">
        <f>S184*H184</f>
        <v>0</v>
      </c>
      <c r="AR184" s="136" t="s">
        <v>266</v>
      </c>
      <c r="AT184" s="136" t="s">
        <v>223</v>
      </c>
      <c r="AU184" s="136" t="s">
        <v>85</v>
      </c>
      <c r="AY184" s="13" t="s">
        <v>222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3" t="s">
        <v>85</v>
      </c>
      <c r="BK184" s="137">
        <f>ROUND(I184*H184,2)</f>
        <v>0</v>
      </c>
      <c r="BL184" s="13" t="s">
        <v>266</v>
      </c>
      <c r="BM184" s="136" t="s">
        <v>607</v>
      </c>
    </row>
    <row r="185" spans="2:65" s="1" customFormat="1" x14ac:dyDescent="0.2">
      <c r="B185" s="28"/>
      <c r="D185" s="138" t="s">
        <v>229</v>
      </c>
      <c r="F185" s="139" t="s">
        <v>357</v>
      </c>
      <c r="I185" s="140"/>
      <c r="L185" s="28"/>
      <c r="M185" s="141"/>
      <c r="T185" s="52"/>
      <c r="AT185" s="13" t="s">
        <v>229</v>
      </c>
      <c r="AU185" s="13" t="s">
        <v>85</v>
      </c>
    </row>
    <row r="186" spans="2:65" s="1" customFormat="1" x14ac:dyDescent="0.2">
      <c r="B186" s="28"/>
      <c r="D186" s="142" t="s">
        <v>231</v>
      </c>
      <c r="F186" s="143" t="s">
        <v>358</v>
      </c>
      <c r="I186" s="140"/>
      <c r="L186" s="28"/>
      <c r="M186" s="141"/>
      <c r="T186" s="52"/>
      <c r="AT186" s="13" t="s">
        <v>231</v>
      </c>
      <c r="AU186" s="13" t="s">
        <v>85</v>
      </c>
    </row>
    <row r="187" spans="2:65" s="1" customFormat="1" ht="21.75" customHeight="1" x14ac:dyDescent="0.2">
      <c r="B187" s="123"/>
      <c r="C187" s="124" t="s">
        <v>352</v>
      </c>
      <c r="D187" s="124" t="s">
        <v>223</v>
      </c>
      <c r="E187" s="125" t="s">
        <v>360</v>
      </c>
      <c r="F187" s="126" t="s">
        <v>361</v>
      </c>
      <c r="G187" s="127" t="s">
        <v>355</v>
      </c>
      <c r="H187" s="128">
        <v>8.17</v>
      </c>
      <c r="I187" s="129"/>
      <c r="J187" s="130">
        <f>ROUND(I187*H187,2)</f>
        <v>0</v>
      </c>
      <c r="K187" s="131"/>
      <c r="L187" s="28"/>
      <c r="M187" s="132" t="s">
        <v>1</v>
      </c>
      <c r="N187" s="133" t="s">
        <v>42</v>
      </c>
      <c r="P187" s="134">
        <f>O187*H187</f>
        <v>0</v>
      </c>
      <c r="Q187" s="134">
        <v>0</v>
      </c>
      <c r="R187" s="134">
        <f>Q187*H187</f>
        <v>0</v>
      </c>
      <c r="S187" s="134">
        <v>2.9999999999999997E-4</v>
      </c>
      <c r="T187" s="135">
        <f>S187*H187</f>
        <v>2.4509999999999996E-3</v>
      </c>
      <c r="AR187" s="136" t="s">
        <v>266</v>
      </c>
      <c r="AT187" s="136" t="s">
        <v>223</v>
      </c>
      <c r="AU187" s="136" t="s">
        <v>85</v>
      </c>
      <c r="AY187" s="13" t="s">
        <v>222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3" t="s">
        <v>85</v>
      </c>
      <c r="BK187" s="137">
        <f>ROUND(I187*H187,2)</f>
        <v>0</v>
      </c>
      <c r="BL187" s="13" t="s">
        <v>266</v>
      </c>
      <c r="BM187" s="136" t="s">
        <v>608</v>
      </c>
    </row>
    <row r="188" spans="2:65" s="1" customFormat="1" x14ac:dyDescent="0.2">
      <c r="B188" s="28"/>
      <c r="D188" s="138" t="s">
        <v>229</v>
      </c>
      <c r="F188" s="139" t="s">
        <v>363</v>
      </c>
      <c r="I188" s="140"/>
      <c r="L188" s="28"/>
      <c r="M188" s="141"/>
      <c r="T188" s="52"/>
      <c r="AT188" s="13" t="s">
        <v>229</v>
      </c>
      <c r="AU188" s="13" t="s">
        <v>85</v>
      </c>
    </row>
    <row r="189" spans="2:65" s="1" customFormat="1" x14ac:dyDescent="0.2">
      <c r="B189" s="28"/>
      <c r="D189" s="142" t="s">
        <v>231</v>
      </c>
      <c r="F189" s="143" t="s">
        <v>515</v>
      </c>
      <c r="I189" s="140"/>
      <c r="L189" s="28"/>
      <c r="M189" s="141"/>
      <c r="T189" s="52"/>
      <c r="AT189" s="13" t="s">
        <v>231</v>
      </c>
      <c r="AU189" s="13" t="s">
        <v>85</v>
      </c>
    </row>
    <row r="190" spans="2:65" s="1" customFormat="1" ht="16.5" customHeight="1" x14ac:dyDescent="0.2">
      <c r="B190" s="123"/>
      <c r="C190" s="124" t="s">
        <v>359</v>
      </c>
      <c r="D190" s="124" t="s">
        <v>223</v>
      </c>
      <c r="E190" s="125" t="s">
        <v>366</v>
      </c>
      <c r="F190" s="126" t="s">
        <v>367</v>
      </c>
      <c r="G190" s="127" t="s">
        <v>355</v>
      </c>
      <c r="H190" s="128">
        <v>8.17</v>
      </c>
      <c r="I190" s="129"/>
      <c r="J190" s="130">
        <f>ROUND(I190*H190,2)</f>
        <v>0</v>
      </c>
      <c r="K190" s="131"/>
      <c r="L190" s="28"/>
      <c r="M190" s="132" t="s">
        <v>1</v>
      </c>
      <c r="N190" s="133" t="s">
        <v>42</v>
      </c>
      <c r="P190" s="134">
        <f>O190*H190</f>
        <v>0</v>
      </c>
      <c r="Q190" s="134">
        <v>1.0000000000000001E-5</v>
      </c>
      <c r="R190" s="134">
        <f>Q190*H190</f>
        <v>8.1700000000000007E-5</v>
      </c>
      <c r="S190" s="134">
        <v>0</v>
      </c>
      <c r="T190" s="135">
        <f>S190*H190</f>
        <v>0</v>
      </c>
      <c r="AR190" s="136" t="s">
        <v>266</v>
      </c>
      <c r="AT190" s="136" t="s">
        <v>223</v>
      </c>
      <c r="AU190" s="136" t="s">
        <v>85</v>
      </c>
      <c r="AY190" s="13" t="s">
        <v>222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3" t="s">
        <v>85</v>
      </c>
      <c r="BK190" s="137">
        <f>ROUND(I190*H190,2)</f>
        <v>0</v>
      </c>
      <c r="BL190" s="13" t="s">
        <v>266</v>
      </c>
      <c r="BM190" s="136" t="s">
        <v>609</v>
      </c>
    </row>
    <row r="191" spans="2:65" s="1" customFormat="1" x14ac:dyDescent="0.2">
      <c r="B191" s="28"/>
      <c r="D191" s="138" t="s">
        <v>229</v>
      </c>
      <c r="F191" s="139" t="s">
        <v>369</v>
      </c>
      <c r="I191" s="140"/>
      <c r="L191" s="28"/>
      <c r="M191" s="141"/>
      <c r="T191" s="52"/>
      <c r="AT191" s="13" t="s">
        <v>229</v>
      </c>
      <c r="AU191" s="13" t="s">
        <v>85</v>
      </c>
    </row>
    <row r="192" spans="2:65" s="1" customFormat="1" x14ac:dyDescent="0.2">
      <c r="B192" s="28"/>
      <c r="D192" s="142" t="s">
        <v>231</v>
      </c>
      <c r="F192" s="143" t="s">
        <v>517</v>
      </c>
      <c r="I192" s="140"/>
      <c r="L192" s="28"/>
      <c r="M192" s="141"/>
      <c r="T192" s="52"/>
      <c r="AT192" s="13" t="s">
        <v>231</v>
      </c>
      <c r="AU192" s="13" t="s">
        <v>85</v>
      </c>
    </row>
    <row r="193" spans="2:65" s="1" customFormat="1" ht="16.5" customHeight="1" x14ac:dyDescent="0.2">
      <c r="B193" s="123"/>
      <c r="C193" s="151" t="s">
        <v>365</v>
      </c>
      <c r="D193" s="151" t="s">
        <v>277</v>
      </c>
      <c r="E193" s="152" t="s">
        <v>372</v>
      </c>
      <c r="F193" s="153" t="s">
        <v>373</v>
      </c>
      <c r="G193" s="154" t="s">
        <v>355</v>
      </c>
      <c r="H193" s="155">
        <v>8.3330000000000002</v>
      </c>
      <c r="I193" s="156"/>
      <c r="J193" s="157">
        <f>ROUND(I193*H193,2)</f>
        <v>0</v>
      </c>
      <c r="K193" s="158"/>
      <c r="L193" s="159"/>
      <c r="M193" s="160" t="s">
        <v>1</v>
      </c>
      <c r="N193" s="161" t="s">
        <v>42</v>
      </c>
      <c r="P193" s="134">
        <f>O193*H193</f>
        <v>0</v>
      </c>
      <c r="Q193" s="134">
        <v>8.0000000000000007E-5</v>
      </c>
      <c r="R193" s="134">
        <f>Q193*H193</f>
        <v>6.6664000000000003E-4</v>
      </c>
      <c r="S193" s="134">
        <v>0</v>
      </c>
      <c r="T193" s="135">
        <f>S193*H193</f>
        <v>0</v>
      </c>
      <c r="AR193" s="136" t="s">
        <v>280</v>
      </c>
      <c r="AT193" s="136" t="s">
        <v>277</v>
      </c>
      <c r="AU193" s="136" t="s">
        <v>85</v>
      </c>
      <c r="AY193" s="13" t="s">
        <v>222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3" t="s">
        <v>85</v>
      </c>
      <c r="BK193" s="137">
        <f>ROUND(I193*H193,2)</f>
        <v>0</v>
      </c>
      <c r="BL193" s="13" t="s">
        <v>266</v>
      </c>
      <c r="BM193" s="136" t="s">
        <v>610</v>
      </c>
    </row>
    <row r="194" spans="2:65" s="1" customFormat="1" x14ac:dyDescent="0.2">
      <c r="B194" s="28"/>
      <c r="D194" s="138" t="s">
        <v>229</v>
      </c>
      <c r="F194" s="139" t="s">
        <v>373</v>
      </c>
      <c r="I194" s="140"/>
      <c r="L194" s="28"/>
      <c r="M194" s="141"/>
      <c r="T194" s="52"/>
      <c r="AT194" s="13" t="s">
        <v>229</v>
      </c>
      <c r="AU194" s="13" t="s">
        <v>85</v>
      </c>
    </row>
    <row r="195" spans="2:65" s="11" customFormat="1" x14ac:dyDescent="0.2">
      <c r="B195" s="144"/>
      <c r="D195" s="138" t="s">
        <v>252</v>
      </c>
      <c r="F195" s="145" t="s">
        <v>611</v>
      </c>
      <c r="H195" s="146">
        <v>8.3330000000000002</v>
      </c>
      <c r="I195" s="147"/>
      <c r="L195" s="144"/>
      <c r="M195" s="148"/>
      <c r="T195" s="149"/>
      <c r="AT195" s="150" t="s">
        <v>252</v>
      </c>
      <c r="AU195" s="150" t="s">
        <v>85</v>
      </c>
      <c r="AV195" s="11" t="s">
        <v>87</v>
      </c>
      <c r="AW195" s="11" t="s">
        <v>3</v>
      </c>
      <c r="AX195" s="11" t="s">
        <v>85</v>
      </c>
      <c r="AY195" s="150" t="s">
        <v>222</v>
      </c>
    </row>
    <row r="196" spans="2:65" s="1" customFormat="1" ht="16.5" customHeight="1" x14ac:dyDescent="0.2">
      <c r="B196" s="123"/>
      <c r="C196" s="124" t="s">
        <v>371</v>
      </c>
      <c r="D196" s="124" t="s">
        <v>223</v>
      </c>
      <c r="E196" s="125" t="s">
        <v>377</v>
      </c>
      <c r="F196" s="126" t="s">
        <v>378</v>
      </c>
      <c r="G196" s="127" t="s">
        <v>355</v>
      </c>
      <c r="H196" s="128">
        <v>0.9</v>
      </c>
      <c r="I196" s="129"/>
      <c r="J196" s="130">
        <f>ROUND(I196*H196,2)</f>
        <v>0</v>
      </c>
      <c r="K196" s="131"/>
      <c r="L196" s="28"/>
      <c r="M196" s="132" t="s">
        <v>1</v>
      </c>
      <c r="N196" s="133" t="s">
        <v>42</v>
      </c>
      <c r="P196" s="134">
        <f>O196*H196</f>
        <v>0</v>
      </c>
      <c r="Q196" s="134">
        <v>0</v>
      </c>
      <c r="R196" s="134">
        <f>Q196*H196</f>
        <v>0</v>
      </c>
      <c r="S196" s="134">
        <v>0</v>
      </c>
      <c r="T196" s="135">
        <f>S196*H196</f>
        <v>0</v>
      </c>
      <c r="AR196" s="136" t="s">
        <v>266</v>
      </c>
      <c r="AT196" s="136" t="s">
        <v>223</v>
      </c>
      <c r="AU196" s="136" t="s">
        <v>85</v>
      </c>
      <c r="AY196" s="13" t="s">
        <v>222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3" t="s">
        <v>85</v>
      </c>
      <c r="BK196" s="137">
        <f>ROUND(I196*H196,2)</f>
        <v>0</v>
      </c>
      <c r="BL196" s="13" t="s">
        <v>266</v>
      </c>
      <c r="BM196" s="136" t="s">
        <v>612</v>
      </c>
    </row>
    <row r="197" spans="2:65" s="1" customFormat="1" x14ac:dyDescent="0.2">
      <c r="B197" s="28"/>
      <c r="D197" s="138" t="s">
        <v>229</v>
      </c>
      <c r="F197" s="139" t="s">
        <v>380</v>
      </c>
      <c r="I197" s="140"/>
      <c r="L197" s="28"/>
      <c r="M197" s="141"/>
      <c r="T197" s="52"/>
      <c r="AT197" s="13" t="s">
        <v>229</v>
      </c>
      <c r="AU197" s="13" t="s">
        <v>85</v>
      </c>
    </row>
    <row r="198" spans="2:65" s="1" customFormat="1" x14ac:dyDescent="0.2">
      <c r="B198" s="28"/>
      <c r="D198" s="142" t="s">
        <v>231</v>
      </c>
      <c r="F198" s="143" t="s">
        <v>521</v>
      </c>
      <c r="I198" s="140"/>
      <c r="L198" s="28"/>
      <c r="M198" s="141"/>
      <c r="T198" s="52"/>
      <c r="AT198" s="13" t="s">
        <v>231</v>
      </c>
      <c r="AU198" s="13" t="s">
        <v>85</v>
      </c>
    </row>
    <row r="199" spans="2:65" s="1" customFormat="1" ht="16.5" customHeight="1" x14ac:dyDescent="0.2">
      <c r="B199" s="123"/>
      <c r="C199" s="151" t="s">
        <v>376</v>
      </c>
      <c r="D199" s="151" t="s">
        <v>277</v>
      </c>
      <c r="E199" s="152" t="s">
        <v>383</v>
      </c>
      <c r="F199" s="153" t="s">
        <v>384</v>
      </c>
      <c r="G199" s="154" t="s">
        <v>355</v>
      </c>
      <c r="H199" s="155">
        <v>0.9</v>
      </c>
      <c r="I199" s="156"/>
      <c r="J199" s="157">
        <f>ROUND(I199*H199,2)</f>
        <v>0</v>
      </c>
      <c r="K199" s="158"/>
      <c r="L199" s="159"/>
      <c r="M199" s="160" t="s">
        <v>1</v>
      </c>
      <c r="N199" s="161" t="s">
        <v>42</v>
      </c>
      <c r="P199" s="134">
        <f>O199*H199</f>
        <v>0</v>
      </c>
      <c r="Q199" s="134">
        <v>1.7000000000000001E-4</v>
      </c>
      <c r="R199" s="134">
        <f>Q199*H199</f>
        <v>1.5300000000000001E-4</v>
      </c>
      <c r="S199" s="134">
        <v>0</v>
      </c>
      <c r="T199" s="135">
        <f>S199*H199</f>
        <v>0</v>
      </c>
      <c r="AR199" s="136" t="s">
        <v>280</v>
      </c>
      <c r="AT199" s="136" t="s">
        <v>277</v>
      </c>
      <c r="AU199" s="136" t="s">
        <v>85</v>
      </c>
      <c r="AY199" s="13" t="s">
        <v>222</v>
      </c>
      <c r="BE199" s="137">
        <f>IF(N199="základní",J199,0)</f>
        <v>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13" t="s">
        <v>85</v>
      </c>
      <c r="BK199" s="137">
        <f>ROUND(I199*H199,2)</f>
        <v>0</v>
      </c>
      <c r="BL199" s="13" t="s">
        <v>266</v>
      </c>
      <c r="BM199" s="136" t="s">
        <v>613</v>
      </c>
    </row>
    <row r="200" spans="2:65" s="1" customFormat="1" x14ac:dyDescent="0.2">
      <c r="B200" s="28"/>
      <c r="D200" s="138" t="s">
        <v>229</v>
      </c>
      <c r="F200" s="139" t="s">
        <v>384</v>
      </c>
      <c r="I200" s="140"/>
      <c r="L200" s="28"/>
      <c r="M200" s="141"/>
      <c r="T200" s="52"/>
      <c r="AT200" s="13" t="s">
        <v>229</v>
      </c>
      <c r="AU200" s="13" t="s">
        <v>85</v>
      </c>
    </row>
    <row r="201" spans="2:65" s="11" customFormat="1" ht="22.5" x14ac:dyDescent="0.2">
      <c r="B201" s="144"/>
      <c r="D201" s="138" t="s">
        <v>252</v>
      </c>
      <c r="F201" s="145" t="s">
        <v>614</v>
      </c>
      <c r="H201" s="146">
        <v>0.9</v>
      </c>
      <c r="I201" s="147"/>
      <c r="L201" s="144"/>
      <c r="M201" s="148"/>
      <c r="T201" s="149"/>
      <c r="AT201" s="150" t="s">
        <v>252</v>
      </c>
      <c r="AU201" s="150" t="s">
        <v>85</v>
      </c>
      <c r="AV201" s="11" t="s">
        <v>87</v>
      </c>
      <c r="AW201" s="11" t="s">
        <v>3</v>
      </c>
      <c r="AX201" s="11" t="s">
        <v>85</v>
      </c>
      <c r="AY201" s="150" t="s">
        <v>222</v>
      </c>
    </row>
    <row r="202" spans="2:65" s="1" customFormat="1" ht="24.2" customHeight="1" x14ac:dyDescent="0.2">
      <c r="B202" s="123"/>
      <c r="C202" s="124" t="s">
        <v>382</v>
      </c>
      <c r="D202" s="124" t="s">
        <v>223</v>
      </c>
      <c r="E202" s="125" t="s">
        <v>388</v>
      </c>
      <c r="F202" s="126" t="s">
        <v>389</v>
      </c>
      <c r="G202" s="127" t="s">
        <v>313</v>
      </c>
      <c r="H202" s="162"/>
      <c r="I202" s="129"/>
      <c r="J202" s="130">
        <f>ROUND(I202*H202,2)</f>
        <v>0</v>
      </c>
      <c r="K202" s="131"/>
      <c r="L202" s="28"/>
      <c r="M202" s="132" t="s">
        <v>1</v>
      </c>
      <c r="N202" s="133" t="s">
        <v>42</v>
      </c>
      <c r="P202" s="134">
        <f>O202*H202</f>
        <v>0</v>
      </c>
      <c r="Q202" s="134">
        <v>0</v>
      </c>
      <c r="R202" s="134">
        <f>Q202*H202</f>
        <v>0</v>
      </c>
      <c r="S202" s="134">
        <v>0</v>
      </c>
      <c r="T202" s="135">
        <f>S202*H202</f>
        <v>0</v>
      </c>
      <c r="AR202" s="136" t="s">
        <v>266</v>
      </c>
      <c r="AT202" s="136" t="s">
        <v>223</v>
      </c>
      <c r="AU202" s="136" t="s">
        <v>85</v>
      </c>
      <c r="AY202" s="13" t="s">
        <v>222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13" t="s">
        <v>85</v>
      </c>
      <c r="BK202" s="137">
        <f>ROUND(I202*H202,2)</f>
        <v>0</v>
      </c>
      <c r="BL202" s="13" t="s">
        <v>266</v>
      </c>
      <c r="BM202" s="136" t="s">
        <v>615</v>
      </c>
    </row>
    <row r="203" spans="2:65" s="1" customFormat="1" ht="29.25" x14ac:dyDescent="0.2">
      <c r="B203" s="28"/>
      <c r="D203" s="138" t="s">
        <v>229</v>
      </c>
      <c r="F203" s="139" t="s">
        <v>391</v>
      </c>
      <c r="I203" s="140"/>
      <c r="L203" s="28"/>
      <c r="M203" s="141"/>
      <c r="T203" s="52"/>
      <c r="AT203" s="13" t="s">
        <v>229</v>
      </c>
      <c r="AU203" s="13" t="s">
        <v>85</v>
      </c>
    </row>
    <row r="204" spans="2:65" s="1" customFormat="1" x14ac:dyDescent="0.2">
      <c r="B204" s="28"/>
      <c r="D204" s="142" t="s">
        <v>231</v>
      </c>
      <c r="F204" s="143" t="s">
        <v>525</v>
      </c>
      <c r="I204" s="140"/>
      <c r="L204" s="28"/>
      <c r="M204" s="141"/>
      <c r="T204" s="52"/>
      <c r="AT204" s="13" t="s">
        <v>231</v>
      </c>
      <c r="AU204" s="13" t="s">
        <v>85</v>
      </c>
    </row>
    <row r="205" spans="2:65" s="10" customFormat="1" ht="25.9" customHeight="1" x14ac:dyDescent="0.2">
      <c r="B205" s="113"/>
      <c r="D205" s="114" t="s">
        <v>76</v>
      </c>
      <c r="E205" s="115" t="s">
        <v>393</v>
      </c>
      <c r="F205" s="115" t="s">
        <v>394</v>
      </c>
      <c r="I205" s="116"/>
      <c r="J205" s="117">
        <f>BK205</f>
        <v>0</v>
      </c>
      <c r="L205" s="113"/>
      <c r="M205" s="118"/>
      <c r="P205" s="119">
        <f>SUM(P206:P215)</f>
        <v>0</v>
      </c>
      <c r="R205" s="119">
        <f>SUM(R206:R215)</f>
        <v>5.082000000000001E-4</v>
      </c>
      <c r="T205" s="120">
        <f>SUM(T206:T215)</f>
        <v>0</v>
      </c>
      <c r="AR205" s="114" t="s">
        <v>87</v>
      </c>
      <c r="AT205" s="121" t="s">
        <v>76</v>
      </c>
      <c r="AU205" s="121" t="s">
        <v>77</v>
      </c>
      <c r="AY205" s="114" t="s">
        <v>222</v>
      </c>
      <c r="BK205" s="122">
        <f>SUM(BK206:BK215)</f>
        <v>0</v>
      </c>
    </row>
    <row r="206" spans="2:65" s="1" customFormat="1" ht="24.2" customHeight="1" x14ac:dyDescent="0.2">
      <c r="B206" s="123"/>
      <c r="C206" s="124" t="s">
        <v>387</v>
      </c>
      <c r="D206" s="124" t="s">
        <v>223</v>
      </c>
      <c r="E206" s="125" t="s">
        <v>396</v>
      </c>
      <c r="F206" s="126" t="s">
        <v>397</v>
      </c>
      <c r="G206" s="127" t="s">
        <v>226</v>
      </c>
      <c r="H206" s="128">
        <v>1.21</v>
      </c>
      <c r="I206" s="129"/>
      <c r="J206" s="130">
        <f>ROUND(I206*H206,2)</f>
        <v>0</v>
      </c>
      <c r="K206" s="131"/>
      <c r="L206" s="28"/>
      <c r="M206" s="132" t="s">
        <v>1</v>
      </c>
      <c r="N206" s="133" t="s">
        <v>42</v>
      </c>
      <c r="P206" s="134">
        <f>O206*H206</f>
        <v>0</v>
      </c>
      <c r="Q206" s="134">
        <v>8.0000000000000007E-5</v>
      </c>
      <c r="R206" s="134">
        <f>Q206*H206</f>
        <v>9.6800000000000008E-5</v>
      </c>
      <c r="S206" s="134">
        <v>0</v>
      </c>
      <c r="T206" s="135">
        <f>S206*H206</f>
        <v>0</v>
      </c>
      <c r="AR206" s="136" t="s">
        <v>266</v>
      </c>
      <c r="AT206" s="136" t="s">
        <v>223</v>
      </c>
      <c r="AU206" s="136" t="s">
        <v>85</v>
      </c>
      <c r="AY206" s="13" t="s">
        <v>222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13" t="s">
        <v>85</v>
      </c>
      <c r="BK206" s="137">
        <f>ROUND(I206*H206,2)</f>
        <v>0</v>
      </c>
      <c r="BL206" s="13" t="s">
        <v>266</v>
      </c>
      <c r="BM206" s="136" t="s">
        <v>616</v>
      </c>
    </row>
    <row r="207" spans="2:65" s="1" customFormat="1" ht="19.5" x14ac:dyDescent="0.2">
      <c r="B207" s="28"/>
      <c r="D207" s="138" t="s">
        <v>229</v>
      </c>
      <c r="F207" s="139" t="s">
        <v>399</v>
      </c>
      <c r="I207" s="140"/>
      <c r="L207" s="28"/>
      <c r="M207" s="141"/>
      <c r="T207" s="52"/>
      <c r="AT207" s="13" t="s">
        <v>229</v>
      </c>
      <c r="AU207" s="13" t="s">
        <v>85</v>
      </c>
    </row>
    <row r="208" spans="2:65" s="1" customFormat="1" x14ac:dyDescent="0.2">
      <c r="B208" s="28"/>
      <c r="D208" s="142" t="s">
        <v>231</v>
      </c>
      <c r="F208" s="143" t="s">
        <v>617</v>
      </c>
      <c r="I208" s="140"/>
      <c r="L208" s="28"/>
      <c r="M208" s="141"/>
      <c r="T208" s="52"/>
      <c r="AT208" s="13" t="s">
        <v>231</v>
      </c>
      <c r="AU208" s="13" t="s">
        <v>85</v>
      </c>
    </row>
    <row r="209" spans="2:65" s="11" customFormat="1" x14ac:dyDescent="0.2">
      <c r="B209" s="144"/>
      <c r="D209" s="138" t="s">
        <v>252</v>
      </c>
      <c r="E209" s="150" t="s">
        <v>1</v>
      </c>
      <c r="F209" s="145" t="s">
        <v>401</v>
      </c>
      <c r="H209" s="146">
        <v>1.21</v>
      </c>
      <c r="I209" s="147"/>
      <c r="L209" s="144"/>
      <c r="M209" s="148"/>
      <c r="T209" s="149"/>
      <c r="AT209" s="150" t="s">
        <v>252</v>
      </c>
      <c r="AU209" s="150" t="s">
        <v>85</v>
      </c>
      <c r="AV209" s="11" t="s">
        <v>87</v>
      </c>
      <c r="AW209" s="11" t="s">
        <v>32</v>
      </c>
      <c r="AX209" s="11" t="s">
        <v>85</v>
      </c>
      <c r="AY209" s="150" t="s">
        <v>222</v>
      </c>
    </row>
    <row r="210" spans="2:65" s="1" customFormat="1" ht="24.2" customHeight="1" x14ac:dyDescent="0.2">
      <c r="B210" s="123"/>
      <c r="C210" s="124" t="s">
        <v>395</v>
      </c>
      <c r="D210" s="124" t="s">
        <v>223</v>
      </c>
      <c r="E210" s="125" t="s">
        <v>403</v>
      </c>
      <c r="F210" s="126" t="s">
        <v>404</v>
      </c>
      <c r="G210" s="127" t="s">
        <v>226</v>
      </c>
      <c r="H210" s="128">
        <v>1.21</v>
      </c>
      <c r="I210" s="129"/>
      <c r="J210" s="130">
        <f>ROUND(I210*H210,2)</f>
        <v>0</v>
      </c>
      <c r="K210" s="131"/>
      <c r="L210" s="28"/>
      <c r="M210" s="132" t="s">
        <v>1</v>
      </c>
      <c r="N210" s="133" t="s">
        <v>42</v>
      </c>
      <c r="P210" s="134">
        <f>O210*H210</f>
        <v>0</v>
      </c>
      <c r="Q210" s="134">
        <v>1.7000000000000001E-4</v>
      </c>
      <c r="R210" s="134">
        <f>Q210*H210</f>
        <v>2.0570000000000001E-4</v>
      </c>
      <c r="S210" s="134">
        <v>0</v>
      </c>
      <c r="T210" s="135">
        <f>S210*H210</f>
        <v>0</v>
      </c>
      <c r="AR210" s="136" t="s">
        <v>266</v>
      </c>
      <c r="AT210" s="136" t="s">
        <v>223</v>
      </c>
      <c r="AU210" s="136" t="s">
        <v>85</v>
      </c>
      <c r="AY210" s="13" t="s">
        <v>222</v>
      </c>
      <c r="BE210" s="137">
        <f>IF(N210="základní",J210,0)</f>
        <v>0</v>
      </c>
      <c r="BF210" s="137">
        <f>IF(N210="snížená",J210,0)</f>
        <v>0</v>
      </c>
      <c r="BG210" s="137">
        <f>IF(N210="zákl. přenesená",J210,0)</f>
        <v>0</v>
      </c>
      <c r="BH210" s="137">
        <f>IF(N210="sníž. přenesená",J210,0)</f>
        <v>0</v>
      </c>
      <c r="BI210" s="137">
        <f>IF(N210="nulová",J210,0)</f>
        <v>0</v>
      </c>
      <c r="BJ210" s="13" t="s">
        <v>85</v>
      </c>
      <c r="BK210" s="137">
        <f>ROUND(I210*H210,2)</f>
        <v>0</v>
      </c>
      <c r="BL210" s="13" t="s">
        <v>266</v>
      </c>
      <c r="BM210" s="136" t="s">
        <v>618</v>
      </c>
    </row>
    <row r="211" spans="2:65" s="1" customFormat="1" x14ac:dyDescent="0.2">
      <c r="B211" s="28"/>
      <c r="D211" s="138" t="s">
        <v>229</v>
      </c>
      <c r="F211" s="139" t="s">
        <v>406</v>
      </c>
      <c r="I211" s="140"/>
      <c r="L211" s="28"/>
      <c r="M211" s="141"/>
      <c r="T211" s="52"/>
      <c r="AT211" s="13" t="s">
        <v>229</v>
      </c>
      <c r="AU211" s="13" t="s">
        <v>85</v>
      </c>
    </row>
    <row r="212" spans="2:65" s="1" customFormat="1" x14ac:dyDescent="0.2">
      <c r="B212" s="28"/>
      <c r="D212" s="142" t="s">
        <v>231</v>
      </c>
      <c r="F212" s="143" t="s">
        <v>619</v>
      </c>
      <c r="I212" s="140"/>
      <c r="L212" s="28"/>
      <c r="M212" s="141"/>
      <c r="T212" s="52"/>
      <c r="AT212" s="13" t="s">
        <v>231</v>
      </c>
      <c r="AU212" s="13" t="s">
        <v>85</v>
      </c>
    </row>
    <row r="213" spans="2:65" s="1" customFormat="1" ht="24.2" customHeight="1" x14ac:dyDescent="0.2">
      <c r="B213" s="123"/>
      <c r="C213" s="124" t="s">
        <v>402</v>
      </c>
      <c r="D213" s="124" t="s">
        <v>223</v>
      </c>
      <c r="E213" s="125" t="s">
        <v>409</v>
      </c>
      <c r="F213" s="126" t="s">
        <v>410</v>
      </c>
      <c r="G213" s="127" t="s">
        <v>226</v>
      </c>
      <c r="H213" s="128">
        <v>1.21</v>
      </c>
      <c r="I213" s="129"/>
      <c r="J213" s="130">
        <f>ROUND(I213*H213,2)</f>
        <v>0</v>
      </c>
      <c r="K213" s="131"/>
      <c r="L213" s="28"/>
      <c r="M213" s="132" t="s">
        <v>1</v>
      </c>
      <c r="N213" s="133" t="s">
        <v>42</v>
      </c>
      <c r="P213" s="134">
        <f>O213*H213</f>
        <v>0</v>
      </c>
      <c r="Q213" s="134">
        <v>1.7000000000000001E-4</v>
      </c>
      <c r="R213" s="134">
        <f>Q213*H213</f>
        <v>2.0570000000000001E-4</v>
      </c>
      <c r="S213" s="134">
        <v>0</v>
      </c>
      <c r="T213" s="135">
        <f>S213*H213</f>
        <v>0</v>
      </c>
      <c r="AR213" s="136" t="s">
        <v>266</v>
      </c>
      <c r="AT213" s="136" t="s">
        <v>223</v>
      </c>
      <c r="AU213" s="136" t="s">
        <v>85</v>
      </c>
      <c r="AY213" s="13" t="s">
        <v>222</v>
      </c>
      <c r="BE213" s="137">
        <f>IF(N213="základní",J213,0)</f>
        <v>0</v>
      </c>
      <c r="BF213" s="137">
        <f>IF(N213="snížená",J213,0)</f>
        <v>0</v>
      </c>
      <c r="BG213" s="137">
        <f>IF(N213="zákl. přenesená",J213,0)</f>
        <v>0</v>
      </c>
      <c r="BH213" s="137">
        <f>IF(N213="sníž. přenesená",J213,0)</f>
        <v>0</v>
      </c>
      <c r="BI213" s="137">
        <f>IF(N213="nulová",J213,0)</f>
        <v>0</v>
      </c>
      <c r="BJ213" s="13" t="s">
        <v>85</v>
      </c>
      <c r="BK213" s="137">
        <f>ROUND(I213*H213,2)</f>
        <v>0</v>
      </c>
      <c r="BL213" s="13" t="s">
        <v>266</v>
      </c>
      <c r="BM213" s="136" t="s">
        <v>620</v>
      </c>
    </row>
    <row r="214" spans="2:65" s="1" customFormat="1" ht="19.5" x14ac:dyDescent="0.2">
      <c r="B214" s="28"/>
      <c r="D214" s="138" t="s">
        <v>229</v>
      </c>
      <c r="F214" s="139" t="s">
        <v>412</v>
      </c>
      <c r="I214" s="140"/>
      <c r="L214" s="28"/>
      <c r="M214" s="141"/>
      <c r="T214" s="52"/>
      <c r="AT214" s="13" t="s">
        <v>229</v>
      </c>
      <c r="AU214" s="13" t="s">
        <v>85</v>
      </c>
    </row>
    <row r="215" spans="2:65" s="1" customFormat="1" x14ac:dyDescent="0.2">
      <c r="B215" s="28"/>
      <c r="D215" s="142" t="s">
        <v>231</v>
      </c>
      <c r="F215" s="143" t="s">
        <v>621</v>
      </c>
      <c r="I215" s="140"/>
      <c r="L215" s="28"/>
      <c r="M215" s="141"/>
      <c r="T215" s="52"/>
      <c r="AT215" s="13" t="s">
        <v>231</v>
      </c>
      <c r="AU215" s="13" t="s">
        <v>85</v>
      </c>
    </row>
    <row r="216" spans="2:65" s="10" customFormat="1" ht="25.9" customHeight="1" x14ac:dyDescent="0.2">
      <c r="B216" s="113"/>
      <c r="D216" s="114" t="s">
        <v>76</v>
      </c>
      <c r="E216" s="115" t="s">
        <v>414</v>
      </c>
      <c r="F216" s="115" t="s">
        <v>415</v>
      </c>
      <c r="I216" s="116"/>
      <c r="J216" s="117">
        <f>BK216</f>
        <v>0</v>
      </c>
      <c r="L216" s="113"/>
      <c r="M216" s="118"/>
      <c r="P216" s="119">
        <f>SUM(P217:P234)</f>
        <v>0</v>
      </c>
      <c r="R216" s="119">
        <f>SUM(R217:R234)</f>
        <v>5.1672900000000001E-2</v>
      </c>
      <c r="T216" s="120">
        <f>SUM(T217:T234)</f>
        <v>1.0198499999999999E-2</v>
      </c>
      <c r="AR216" s="114" t="s">
        <v>87</v>
      </c>
      <c r="AT216" s="121" t="s">
        <v>76</v>
      </c>
      <c r="AU216" s="121" t="s">
        <v>77</v>
      </c>
      <c r="AY216" s="114" t="s">
        <v>222</v>
      </c>
      <c r="BK216" s="122">
        <f>SUM(BK217:BK234)</f>
        <v>0</v>
      </c>
    </row>
    <row r="217" spans="2:65" s="1" customFormat="1" ht="16.5" customHeight="1" x14ac:dyDescent="0.2">
      <c r="B217" s="123"/>
      <c r="C217" s="124" t="s">
        <v>408</v>
      </c>
      <c r="D217" s="124" t="s">
        <v>223</v>
      </c>
      <c r="E217" s="125" t="s">
        <v>416</v>
      </c>
      <c r="F217" s="126" t="s">
        <v>417</v>
      </c>
      <c r="G217" s="127" t="s">
        <v>226</v>
      </c>
      <c r="H217" s="128">
        <v>32.46</v>
      </c>
      <c r="I217" s="129"/>
      <c r="J217" s="130">
        <f>ROUND(I217*H217,2)</f>
        <v>0</v>
      </c>
      <c r="K217" s="131"/>
      <c r="L217" s="28"/>
      <c r="M217" s="132" t="s">
        <v>1</v>
      </c>
      <c r="N217" s="133" t="s">
        <v>42</v>
      </c>
      <c r="P217" s="134">
        <f>O217*H217</f>
        <v>0</v>
      </c>
      <c r="Q217" s="134">
        <v>1E-3</v>
      </c>
      <c r="R217" s="134">
        <f>Q217*H217</f>
        <v>3.2460000000000003E-2</v>
      </c>
      <c r="S217" s="134">
        <v>3.1E-4</v>
      </c>
      <c r="T217" s="135">
        <f>S217*H217</f>
        <v>1.00626E-2</v>
      </c>
      <c r="AR217" s="136" t="s">
        <v>266</v>
      </c>
      <c r="AT217" s="136" t="s">
        <v>223</v>
      </c>
      <c r="AU217" s="136" t="s">
        <v>85</v>
      </c>
      <c r="AY217" s="13" t="s">
        <v>222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13" t="s">
        <v>85</v>
      </c>
      <c r="BK217" s="137">
        <f>ROUND(I217*H217,2)</f>
        <v>0</v>
      </c>
      <c r="BL217" s="13" t="s">
        <v>266</v>
      </c>
      <c r="BM217" s="136" t="s">
        <v>622</v>
      </c>
    </row>
    <row r="218" spans="2:65" s="1" customFormat="1" x14ac:dyDescent="0.2">
      <c r="B218" s="28"/>
      <c r="D218" s="138" t="s">
        <v>229</v>
      </c>
      <c r="F218" s="139" t="s">
        <v>419</v>
      </c>
      <c r="I218" s="140"/>
      <c r="L218" s="28"/>
      <c r="M218" s="141"/>
      <c r="T218" s="52"/>
      <c r="AT218" s="13" t="s">
        <v>229</v>
      </c>
      <c r="AU218" s="13" t="s">
        <v>85</v>
      </c>
    </row>
    <row r="219" spans="2:65" s="1" customFormat="1" x14ac:dyDescent="0.2">
      <c r="B219" s="28"/>
      <c r="D219" s="142" t="s">
        <v>231</v>
      </c>
      <c r="F219" s="143" t="s">
        <v>527</v>
      </c>
      <c r="I219" s="140"/>
      <c r="L219" s="28"/>
      <c r="M219" s="141"/>
      <c r="T219" s="52"/>
      <c r="AT219" s="13" t="s">
        <v>231</v>
      </c>
      <c r="AU219" s="13" t="s">
        <v>85</v>
      </c>
    </row>
    <row r="220" spans="2:65" s="1" customFormat="1" ht="24.2" customHeight="1" x14ac:dyDescent="0.2">
      <c r="B220" s="123"/>
      <c r="C220" s="124" t="s">
        <v>280</v>
      </c>
      <c r="D220" s="124" t="s">
        <v>223</v>
      </c>
      <c r="E220" s="125" t="s">
        <v>422</v>
      </c>
      <c r="F220" s="126" t="s">
        <v>423</v>
      </c>
      <c r="G220" s="127" t="s">
        <v>226</v>
      </c>
      <c r="H220" s="128">
        <v>32.46</v>
      </c>
      <c r="I220" s="129"/>
      <c r="J220" s="130">
        <f>ROUND(I220*H220,2)</f>
        <v>0</v>
      </c>
      <c r="K220" s="131"/>
      <c r="L220" s="28"/>
      <c r="M220" s="132" t="s">
        <v>1</v>
      </c>
      <c r="N220" s="133" t="s">
        <v>42</v>
      </c>
      <c r="P220" s="134">
        <f>O220*H220</f>
        <v>0</v>
      </c>
      <c r="Q220" s="134">
        <v>0</v>
      </c>
      <c r="R220" s="134">
        <f>Q220*H220</f>
        <v>0</v>
      </c>
      <c r="S220" s="134">
        <v>0</v>
      </c>
      <c r="T220" s="135">
        <f>S220*H220</f>
        <v>0</v>
      </c>
      <c r="AR220" s="136" t="s">
        <v>266</v>
      </c>
      <c r="AT220" s="136" t="s">
        <v>223</v>
      </c>
      <c r="AU220" s="136" t="s">
        <v>85</v>
      </c>
      <c r="AY220" s="13" t="s">
        <v>222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3" t="s">
        <v>85</v>
      </c>
      <c r="BK220" s="137">
        <f>ROUND(I220*H220,2)</f>
        <v>0</v>
      </c>
      <c r="BL220" s="13" t="s">
        <v>266</v>
      </c>
      <c r="BM220" s="136" t="s">
        <v>623</v>
      </c>
    </row>
    <row r="221" spans="2:65" s="1" customFormat="1" ht="19.5" x14ac:dyDescent="0.2">
      <c r="B221" s="28"/>
      <c r="D221" s="138" t="s">
        <v>229</v>
      </c>
      <c r="F221" s="139" t="s">
        <v>425</v>
      </c>
      <c r="I221" s="140"/>
      <c r="L221" s="28"/>
      <c r="M221" s="141"/>
      <c r="T221" s="52"/>
      <c r="AT221" s="13" t="s">
        <v>229</v>
      </c>
      <c r="AU221" s="13" t="s">
        <v>85</v>
      </c>
    </row>
    <row r="222" spans="2:65" s="1" customFormat="1" x14ac:dyDescent="0.2">
      <c r="B222" s="28"/>
      <c r="D222" s="142" t="s">
        <v>231</v>
      </c>
      <c r="F222" s="143" t="s">
        <v>529</v>
      </c>
      <c r="I222" s="140"/>
      <c r="L222" s="28"/>
      <c r="M222" s="141"/>
      <c r="T222" s="52"/>
      <c r="AT222" s="13" t="s">
        <v>231</v>
      </c>
      <c r="AU222" s="13" t="s">
        <v>85</v>
      </c>
    </row>
    <row r="223" spans="2:65" s="1" customFormat="1" ht="16.5" customHeight="1" x14ac:dyDescent="0.2">
      <c r="B223" s="123"/>
      <c r="C223" s="124" t="s">
        <v>421</v>
      </c>
      <c r="D223" s="124" t="s">
        <v>223</v>
      </c>
      <c r="E223" s="125" t="s">
        <v>428</v>
      </c>
      <c r="F223" s="126" t="s">
        <v>429</v>
      </c>
      <c r="G223" s="127" t="s">
        <v>226</v>
      </c>
      <c r="H223" s="128">
        <v>4.53</v>
      </c>
      <c r="I223" s="129"/>
      <c r="J223" s="130">
        <f>ROUND(I223*H223,2)</f>
        <v>0</v>
      </c>
      <c r="K223" s="131"/>
      <c r="L223" s="28"/>
      <c r="M223" s="132" t="s">
        <v>1</v>
      </c>
      <c r="N223" s="133" t="s">
        <v>42</v>
      </c>
      <c r="P223" s="134">
        <f>O223*H223</f>
        <v>0</v>
      </c>
      <c r="Q223" s="134">
        <v>0</v>
      </c>
      <c r="R223" s="134">
        <f>Q223*H223</f>
        <v>0</v>
      </c>
      <c r="S223" s="134">
        <v>3.0000000000000001E-5</v>
      </c>
      <c r="T223" s="135">
        <f>S223*H223</f>
        <v>1.3590000000000002E-4</v>
      </c>
      <c r="AR223" s="136" t="s">
        <v>266</v>
      </c>
      <c r="AT223" s="136" t="s">
        <v>223</v>
      </c>
      <c r="AU223" s="136" t="s">
        <v>85</v>
      </c>
      <c r="AY223" s="13" t="s">
        <v>222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3" t="s">
        <v>85</v>
      </c>
      <c r="BK223" s="137">
        <f>ROUND(I223*H223,2)</f>
        <v>0</v>
      </c>
      <c r="BL223" s="13" t="s">
        <v>266</v>
      </c>
      <c r="BM223" s="136" t="s">
        <v>624</v>
      </c>
    </row>
    <row r="224" spans="2:65" s="1" customFormat="1" ht="19.5" x14ac:dyDescent="0.2">
      <c r="B224" s="28"/>
      <c r="D224" s="138" t="s">
        <v>229</v>
      </c>
      <c r="F224" s="139" t="s">
        <v>431</v>
      </c>
      <c r="I224" s="140"/>
      <c r="L224" s="28"/>
      <c r="M224" s="141"/>
      <c r="T224" s="52"/>
      <c r="AT224" s="13" t="s">
        <v>229</v>
      </c>
      <c r="AU224" s="13" t="s">
        <v>85</v>
      </c>
    </row>
    <row r="225" spans="2:65" s="1" customFormat="1" x14ac:dyDescent="0.2">
      <c r="B225" s="28"/>
      <c r="D225" s="142" t="s">
        <v>231</v>
      </c>
      <c r="F225" s="143" t="s">
        <v>432</v>
      </c>
      <c r="I225" s="140"/>
      <c r="L225" s="28"/>
      <c r="M225" s="141"/>
      <c r="T225" s="52"/>
      <c r="AT225" s="13" t="s">
        <v>231</v>
      </c>
      <c r="AU225" s="13" t="s">
        <v>85</v>
      </c>
    </row>
    <row r="226" spans="2:65" s="1" customFormat="1" ht="16.5" customHeight="1" x14ac:dyDescent="0.2">
      <c r="B226" s="123"/>
      <c r="C226" s="151" t="s">
        <v>427</v>
      </c>
      <c r="D226" s="151" t="s">
        <v>277</v>
      </c>
      <c r="E226" s="152" t="s">
        <v>434</v>
      </c>
      <c r="F226" s="153" t="s">
        <v>435</v>
      </c>
      <c r="G226" s="154" t="s">
        <v>226</v>
      </c>
      <c r="H226" s="155">
        <v>4.7569999999999997</v>
      </c>
      <c r="I226" s="156"/>
      <c r="J226" s="157">
        <f>ROUND(I226*H226,2)</f>
        <v>0</v>
      </c>
      <c r="K226" s="158"/>
      <c r="L226" s="159"/>
      <c r="M226" s="160" t="s">
        <v>1</v>
      </c>
      <c r="N226" s="161" t="s">
        <v>42</v>
      </c>
      <c r="P226" s="134">
        <f>O226*H226</f>
        <v>0</v>
      </c>
      <c r="Q226" s="134">
        <v>8.9999999999999998E-4</v>
      </c>
      <c r="R226" s="134">
        <f>Q226*H226</f>
        <v>4.2812999999999992E-3</v>
      </c>
      <c r="S226" s="134">
        <v>0</v>
      </c>
      <c r="T226" s="135">
        <f>S226*H226</f>
        <v>0</v>
      </c>
      <c r="AR226" s="136" t="s">
        <v>280</v>
      </c>
      <c r="AT226" s="136" t="s">
        <v>277</v>
      </c>
      <c r="AU226" s="136" t="s">
        <v>85</v>
      </c>
      <c r="AY226" s="13" t="s">
        <v>222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13" t="s">
        <v>85</v>
      </c>
      <c r="BK226" s="137">
        <f>ROUND(I226*H226,2)</f>
        <v>0</v>
      </c>
      <c r="BL226" s="13" t="s">
        <v>266</v>
      </c>
      <c r="BM226" s="136" t="s">
        <v>625</v>
      </c>
    </row>
    <row r="227" spans="2:65" s="1" customFormat="1" x14ac:dyDescent="0.2">
      <c r="B227" s="28"/>
      <c r="D227" s="138" t="s">
        <v>229</v>
      </c>
      <c r="F227" s="139" t="s">
        <v>435</v>
      </c>
      <c r="I227" s="140"/>
      <c r="L227" s="28"/>
      <c r="M227" s="141"/>
      <c r="T227" s="52"/>
      <c r="AT227" s="13" t="s">
        <v>229</v>
      </c>
      <c r="AU227" s="13" t="s">
        <v>85</v>
      </c>
    </row>
    <row r="228" spans="2:65" s="11" customFormat="1" x14ac:dyDescent="0.2">
      <c r="B228" s="144"/>
      <c r="D228" s="138" t="s">
        <v>252</v>
      </c>
      <c r="F228" s="145" t="s">
        <v>626</v>
      </c>
      <c r="H228" s="146">
        <v>4.7569999999999997</v>
      </c>
      <c r="I228" s="147"/>
      <c r="L228" s="144"/>
      <c r="M228" s="148"/>
      <c r="T228" s="149"/>
      <c r="AT228" s="150" t="s">
        <v>252</v>
      </c>
      <c r="AU228" s="150" t="s">
        <v>85</v>
      </c>
      <c r="AV228" s="11" t="s">
        <v>87</v>
      </c>
      <c r="AW228" s="11" t="s">
        <v>3</v>
      </c>
      <c r="AX228" s="11" t="s">
        <v>85</v>
      </c>
      <c r="AY228" s="150" t="s">
        <v>222</v>
      </c>
    </row>
    <row r="229" spans="2:65" s="1" customFormat="1" ht="24.2" customHeight="1" x14ac:dyDescent="0.2">
      <c r="B229" s="123"/>
      <c r="C229" s="124" t="s">
        <v>433</v>
      </c>
      <c r="D229" s="124" t="s">
        <v>223</v>
      </c>
      <c r="E229" s="125" t="s">
        <v>439</v>
      </c>
      <c r="F229" s="126" t="s">
        <v>440</v>
      </c>
      <c r="G229" s="127" t="s">
        <v>226</v>
      </c>
      <c r="H229" s="128">
        <v>32.46</v>
      </c>
      <c r="I229" s="129"/>
      <c r="J229" s="130">
        <f>ROUND(I229*H229,2)</f>
        <v>0</v>
      </c>
      <c r="K229" s="131"/>
      <c r="L229" s="28"/>
      <c r="M229" s="132" t="s">
        <v>1</v>
      </c>
      <c r="N229" s="133" t="s">
        <v>42</v>
      </c>
      <c r="P229" s="134">
        <f>O229*H229</f>
        <v>0</v>
      </c>
      <c r="Q229" s="134">
        <v>2.0000000000000001E-4</v>
      </c>
      <c r="R229" s="134">
        <f>Q229*H229</f>
        <v>6.4920000000000004E-3</v>
      </c>
      <c r="S229" s="134">
        <v>0</v>
      </c>
      <c r="T229" s="135">
        <f>S229*H229</f>
        <v>0</v>
      </c>
      <c r="AR229" s="136" t="s">
        <v>266</v>
      </c>
      <c r="AT229" s="136" t="s">
        <v>223</v>
      </c>
      <c r="AU229" s="136" t="s">
        <v>85</v>
      </c>
      <c r="AY229" s="13" t="s">
        <v>222</v>
      </c>
      <c r="BE229" s="137">
        <f>IF(N229="základní",J229,0)</f>
        <v>0</v>
      </c>
      <c r="BF229" s="137">
        <f>IF(N229="snížená",J229,0)</f>
        <v>0</v>
      </c>
      <c r="BG229" s="137">
        <f>IF(N229="zákl. přenesená",J229,0)</f>
        <v>0</v>
      </c>
      <c r="BH229" s="137">
        <f>IF(N229="sníž. přenesená",J229,0)</f>
        <v>0</v>
      </c>
      <c r="BI229" s="137">
        <f>IF(N229="nulová",J229,0)</f>
        <v>0</v>
      </c>
      <c r="BJ229" s="13" t="s">
        <v>85</v>
      </c>
      <c r="BK229" s="137">
        <f>ROUND(I229*H229,2)</f>
        <v>0</v>
      </c>
      <c r="BL229" s="13" t="s">
        <v>266</v>
      </c>
      <c r="BM229" s="136" t="s">
        <v>627</v>
      </c>
    </row>
    <row r="230" spans="2:65" s="1" customFormat="1" ht="19.5" x14ac:dyDescent="0.2">
      <c r="B230" s="28"/>
      <c r="D230" s="138" t="s">
        <v>229</v>
      </c>
      <c r="F230" s="139" t="s">
        <v>442</v>
      </c>
      <c r="I230" s="140"/>
      <c r="L230" s="28"/>
      <c r="M230" s="141"/>
      <c r="T230" s="52"/>
      <c r="AT230" s="13" t="s">
        <v>229</v>
      </c>
      <c r="AU230" s="13" t="s">
        <v>85</v>
      </c>
    </row>
    <row r="231" spans="2:65" s="1" customFormat="1" x14ac:dyDescent="0.2">
      <c r="B231" s="28"/>
      <c r="D231" s="142" t="s">
        <v>231</v>
      </c>
      <c r="F231" s="143" t="s">
        <v>534</v>
      </c>
      <c r="I231" s="140"/>
      <c r="L231" s="28"/>
      <c r="M231" s="141"/>
      <c r="T231" s="52"/>
      <c r="AT231" s="13" t="s">
        <v>231</v>
      </c>
      <c r="AU231" s="13" t="s">
        <v>85</v>
      </c>
    </row>
    <row r="232" spans="2:65" s="1" customFormat="1" ht="33" customHeight="1" x14ac:dyDescent="0.2">
      <c r="B232" s="123"/>
      <c r="C232" s="124" t="s">
        <v>438</v>
      </c>
      <c r="D232" s="124" t="s">
        <v>223</v>
      </c>
      <c r="E232" s="125" t="s">
        <v>445</v>
      </c>
      <c r="F232" s="126" t="s">
        <v>446</v>
      </c>
      <c r="G232" s="127" t="s">
        <v>226</v>
      </c>
      <c r="H232" s="128">
        <v>32.46</v>
      </c>
      <c r="I232" s="129"/>
      <c r="J232" s="130">
        <f>ROUND(I232*H232,2)</f>
        <v>0</v>
      </c>
      <c r="K232" s="131"/>
      <c r="L232" s="28"/>
      <c r="M232" s="132" t="s">
        <v>1</v>
      </c>
      <c r="N232" s="133" t="s">
        <v>42</v>
      </c>
      <c r="P232" s="134">
        <f>O232*H232</f>
        <v>0</v>
      </c>
      <c r="Q232" s="134">
        <v>2.5999999999999998E-4</v>
      </c>
      <c r="R232" s="134">
        <f>Q232*H232</f>
        <v>8.4396000000000002E-3</v>
      </c>
      <c r="S232" s="134">
        <v>0</v>
      </c>
      <c r="T232" s="135">
        <f>S232*H232</f>
        <v>0</v>
      </c>
      <c r="AR232" s="136" t="s">
        <v>266</v>
      </c>
      <c r="AT232" s="136" t="s">
        <v>223</v>
      </c>
      <c r="AU232" s="136" t="s">
        <v>85</v>
      </c>
      <c r="AY232" s="13" t="s">
        <v>222</v>
      </c>
      <c r="BE232" s="137">
        <f>IF(N232="základní",J232,0)</f>
        <v>0</v>
      </c>
      <c r="BF232" s="137">
        <f>IF(N232="snížená",J232,0)</f>
        <v>0</v>
      </c>
      <c r="BG232" s="137">
        <f>IF(N232="zákl. přenesená",J232,0)</f>
        <v>0</v>
      </c>
      <c r="BH232" s="137">
        <f>IF(N232="sníž. přenesená",J232,0)</f>
        <v>0</v>
      </c>
      <c r="BI232" s="137">
        <f>IF(N232="nulová",J232,0)</f>
        <v>0</v>
      </c>
      <c r="BJ232" s="13" t="s">
        <v>85</v>
      </c>
      <c r="BK232" s="137">
        <f>ROUND(I232*H232,2)</f>
        <v>0</v>
      </c>
      <c r="BL232" s="13" t="s">
        <v>266</v>
      </c>
      <c r="BM232" s="136" t="s">
        <v>628</v>
      </c>
    </row>
    <row r="233" spans="2:65" s="1" customFormat="1" ht="29.25" x14ac:dyDescent="0.2">
      <c r="B233" s="28"/>
      <c r="D233" s="138" t="s">
        <v>229</v>
      </c>
      <c r="F233" s="139" t="s">
        <v>448</v>
      </c>
      <c r="I233" s="140"/>
      <c r="L233" s="28"/>
      <c r="M233" s="141"/>
      <c r="T233" s="52"/>
      <c r="AT233" s="13" t="s">
        <v>229</v>
      </c>
      <c r="AU233" s="13" t="s">
        <v>85</v>
      </c>
    </row>
    <row r="234" spans="2:65" s="1" customFormat="1" x14ac:dyDescent="0.2">
      <c r="B234" s="28"/>
      <c r="D234" s="142" t="s">
        <v>231</v>
      </c>
      <c r="F234" s="143" t="s">
        <v>536</v>
      </c>
      <c r="I234" s="140"/>
      <c r="L234" s="28"/>
      <c r="M234" s="163"/>
      <c r="N234" s="164"/>
      <c r="O234" s="164"/>
      <c r="P234" s="164"/>
      <c r="Q234" s="164"/>
      <c r="R234" s="164"/>
      <c r="S234" s="164"/>
      <c r="T234" s="165"/>
      <c r="AT234" s="13" t="s">
        <v>231</v>
      </c>
      <c r="AU234" s="13" t="s">
        <v>85</v>
      </c>
    </row>
    <row r="235" spans="2:65" s="1" customFormat="1" ht="6.95" customHeight="1" x14ac:dyDescent="0.2">
      <c r="B235" s="40"/>
      <c r="C235" s="41"/>
      <c r="D235" s="41"/>
      <c r="E235" s="41"/>
      <c r="F235" s="41"/>
      <c r="G235" s="41"/>
      <c r="H235" s="41"/>
      <c r="I235" s="41"/>
      <c r="J235" s="41"/>
      <c r="K235" s="41"/>
      <c r="L235" s="28"/>
    </row>
  </sheetData>
  <autoFilter ref="C121:K234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400-000000000000}"/>
    <hyperlink ref="F130" r:id="rId2" xr:uid="{00000000-0004-0000-0400-000001000000}"/>
    <hyperlink ref="F133" r:id="rId3" xr:uid="{00000000-0004-0000-0400-000002000000}"/>
    <hyperlink ref="F136" r:id="rId4" xr:uid="{00000000-0004-0000-0400-000003000000}"/>
    <hyperlink ref="F140" r:id="rId5" xr:uid="{00000000-0004-0000-0400-000004000000}"/>
    <hyperlink ref="F144" r:id="rId6" xr:uid="{00000000-0004-0000-0400-000005000000}"/>
    <hyperlink ref="F147" r:id="rId7" xr:uid="{00000000-0004-0000-0400-000006000000}"/>
    <hyperlink ref="F152" r:id="rId8" xr:uid="{00000000-0004-0000-0400-000007000000}"/>
    <hyperlink ref="F159" r:id="rId9" xr:uid="{00000000-0004-0000-0400-000008000000}"/>
    <hyperlink ref="F164" r:id="rId10" xr:uid="{00000000-0004-0000-0400-000009000000}"/>
    <hyperlink ref="F168" r:id="rId11" xr:uid="{00000000-0004-0000-0400-00000A000000}"/>
    <hyperlink ref="F171" r:id="rId12" xr:uid="{00000000-0004-0000-0400-00000B000000}"/>
    <hyperlink ref="F174" r:id="rId13" xr:uid="{00000000-0004-0000-0400-00000C000000}"/>
    <hyperlink ref="F177" r:id="rId14" xr:uid="{00000000-0004-0000-0400-00000D000000}"/>
    <hyperlink ref="F180" r:id="rId15" xr:uid="{00000000-0004-0000-0400-00000E000000}"/>
    <hyperlink ref="F186" r:id="rId16" xr:uid="{00000000-0004-0000-0400-00000F000000}"/>
    <hyperlink ref="F189" r:id="rId17" xr:uid="{00000000-0004-0000-0400-000010000000}"/>
    <hyperlink ref="F192" r:id="rId18" xr:uid="{00000000-0004-0000-0400-000011000000}"/>
    <hyperlink ref="F198" r:id="rId19" xr:uid="{00000000-0004-0000-0400-000012000000}"/>
    <hyperlink ref="F204" r:id="rId20" xr:uid="{00000000-0004-0000-0400-000013000000}"/>
    <hyperlink ref="F208" r:id="rId21" xr:uid="{00000000-0004-0000-0400-000014000000}"/>
    <hyperlink ref="F212" r:id="rId22" xr:uid="{00000000-0004-0000-0400-000015000000}"/>
    <hyperlink ref="F215" r:id="rId23" xr:uid="{00000000-0004-0000-0400-000016000000}"/>
    <hyperlink ref="F219" r:id="rId24" xr:uid="{00000000-0004-0000-0400-000017000000}"/>
    <hyperlink ref="F222" r:id="rId25" xr:uid="{00000000-0004-0000-0400-000018000000}"/>
    <hyperlink ref="F225" r:id="rId26" xr:uid="{00000000-0004-0000-0400-000019000000}"/>
    <hyperlink ref="F231" r:id="rId27" xr:uid="{00000000-0004-0000-0400-00001A000000}"/>
    <hyperlink ref="F234" r:id="rId28" xr:uid="{00000000-0004-0000-04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37"/>
  <sheetViews>
    <sheetView showGridLines="0" topLeftCell="A207" workbookViewId="0">
      <selection activeCell="H227" sqref="H227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99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629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ROUND(J125,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ROUND((SUM(BE125:BE236)),  2)</f>
        <v>0</v>
      </c>
      <c r="I33" s="88">
        <v>0.21</v>
      </c>
      <c r="J33" s="87">
        <f>ROUND(((SUM(BE125:BE236))*I33),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ROUND((SUM(BF125:BF236)),  2)</f>
        <v>0</v>
      </c>
      <c r="I34" s="88">
        <v>0.12</v>
      </c>
      <c r="J34" s="87">
        <f>ROUND(((SUM(BF125:BF236))*I34),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ROUND((SUM(BG125:BG236)),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ROUND((SUM(BH125:BH236)),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ROUND((SUM(BI125:BI236)),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206 - Místnost č.206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J125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J132</f>
        <v>0</v>
      </c>
      <c r="L98" s="100"/>
    </row>
    <row r="99" spans="2:12" s="8" customFormat="1" ht="24.95" customHeight="1" x14ac:dyDescent="0.2">
      <c r="B99" s="100"/>
      <c r="D99" s="101" t="s">
        <v>451</v>
      </c>
      <c r="E99" s="102"/>
      <c r="F99" s="102"/>
      <c r="G99" s="102"/>
      <c r="H99" s="102"/>
      <c r="I99" s="102"/>
      <c r="J99" s="103">
        <f>J146</f>
        <v>0</v>
      </c>
      <c r="L99" s="100"/>
    </row>
    <row r="100" spans="2:12" s="8" customFormat="1" ht="24.95" customHeight="1" x14ac:dyDescent="0.2">
      <c r="B100" s="100"/>
      <c r="D100" s="101" t="s">
        <v>452</v>
      </c>
      <c r="E100" s="102"/>
      <c r="F100" s="102"/>
      <c r="G100" s="102"/>
      <c r="H100" s="102"/>
      <c r="I100" s="102"/>
      <c r="J100" s="103">
        <f>J156</f>
        <v>0</v>
      </c>
      <c r="L100" s="100"/>
    </row>
    <row r="101" spans="2:12" s="8" customFormat="1" ht="24.95" customHeight="1" x14ac:dyDescent="0.2">
      <c r="B101" s="100"/>
      <c r="D101" s="101" t="s">
        <v>203</v>
      </c>
      <c r="E101" s="102"/>
      <c r="F101" s="102"/>
      <c r="G101" s="102"/>
      <c r="H101" s="102"/>
      <c r="I101" s="102"/>
      <c r="J101" s="103">
        <f>J166</f>
        <v>0</v>
      </c>
      <c r="L101" s="100"/>
    </row>
    <row r="102" spans="2:12" s="8" customFormat="1" ht="24.95" customHeight="1" x14ac:dyDescent="0.2">
      <c r="B102" s="100"/>
      <c r="D102" s="101" t="s">
        <v>204</v>
      </c>
      <c r="E102" s="102"/>
      <c r="F102" s="102"/>
      <c r="G102" s="102"/>
      <c r="H102" s="102"/>
      <c r="I102" s="102"/>
      <c r="J102" s="103">
        <f>J170</f>
        <v>0</v>
      </c>
      <c r="L102" s="100"/>
    </row>
    <row r="103" spans="2:12" s="8" customFormat="1" ht="24.95" customHeight="1" x14ac:dyDescent="0.2">
      <c r="B103" s="100"/>
      <c r="D103" s="101" t="s">
        <v>206</v>
      </c>
      <c r="E103" s="102"/>
      <c r="F103" s="102"/>
      <c r="G103" s="102"/>
      <c r="H103" s="102"/>
      <c r="I103" s="102"/>
      <c r="J103" s="103">
        <f>J210</f>
        <v>0</v>
      </c>
      <c r="L103" s="100"/>
    </row>
    <row r="104" spans="2:12" s="8" customFormat="1" ht="24.95" customHeight="1" x14ac:dyDescent="0.2">
      <c r="B104" s="100"/>
      <c r="D104" s="101" t="s">
        <v>453</v>
      </c>
      <c r="E104" s="102"/>
      <c r="F104" s="102"/>
      <c r="G104" s="102"/>
      <c r="H104" s="102"/>
      <c r="I104" s="102"/>
      <c r="J104" s="103">
        <f>J229</f>
        <v>0</v>
      </c>
      <c r="L104" s="100"/>
    </row>
    <row r="105" spans="2:12" s="8" customFormat="1" ht="24.95" customHeight="1" x14ac:dyDescent="0.2">
      <c r="B105" s="100"/>
      <c r="D105" s="101" t="s">
        <v>454</v>
      </c>
      <c r="E105" s="102"/>
      <c r="F105" s="102"/>
      <c r="G105" s="102"/>
      <c r="H105" s="102"/>
      <c r="I105" s="102"/>
      <c r="J105" s="103">
        <f>J232</f>
        <v>0</v>
      </c>
      <c r="L105" s="100"/>
    </row>
    <row r="106" spans="2:12" s="1" customFormat="1" ht="21.75" customHeight="1" x14ac:dyDescent="0.2">
      <c r="B106" s="28"/>
      <c r="L106" s="28"/>
    </row>
    <row r="107" spans="2:12" s="1" customFormat="1" ht="6.95" customHeight="1" x14ac:dyDescent="0.2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 x14ac:dyDescent="0.2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 x14ac:dyDescent="0.2">
      <c r="B112" s="28"/>
      <c r="C112" s="17" t="s">
        <v>207</v>
      </c>
      <c r="L112" s="28"/>
    </row>
    <row r="113" spans="2:65" s="1" customFormat="1" ht="6.95" customHeight="1" x14ac:dyDescent="0.2">
      <c r="B113" s="28"/>
      <c r="L113" s="28"/>
    </row>
    <row r="114" spans="2:65" s="1" customFormat="1" ht="12" customHeight="1" x14ac:dyDescent="0.2">
      <c r="B114" s="28"/>
      <c r="C114" s="23" t="s">
        <v>16</v>
      </c>
      <c r="L114" s="28"/>
    </row>
    <row r="115" spans="2:65" s="1" customFormat="1" ht="26.25" customHeight="1" x14ac:dyDescent="0.2">
      <c r="B115" s="28"/>
      <c r="E115" s="206" t="str">
        <f>E7</f>
        <v>NÁŠLAPNÉ VRSTVY, AKUST. PODHLEDY, VÝMALBA A VÝMĚNA ZASKLENÍ MŠ A ZŠ.17.LISTOPADU</v>
      </c>
      <c r="F115" s="207"/>
      <c r="G115" s="207"/>
      <c r="H115" s="207"/>
      <c r="L115" s="28"/>
    </row>
    <row r="116" spans="2:65" s="1" customFormat="1" ht="12" customHeight="1" x14ac:dyDescent="0.2">
      <c r="B116" s="28"/>
      <c r="C116" s="23" t="s">
        <v>194</v>
      </c>
      <c r="L116" s="28"/>
    </row>
    <row r="117" spans="2:65" s="1" customFormat="1" ht="16.5" customHeight="1" x14ac:dyDescent="0.2">
      <c r="B117" s="28"/>
      <c r="E117" s="170" t="str">
        <f>E9</f>
        <v>206 - Místnost č.206</v>
      </c>
      <c r="F117" s="205"/>
      <c r="G117" s="205"/>
      <c r="H117" s="205"/>
      <c r="L117" s="28"/>
    </row>
    <row r="118" spans="2:65" s="1" customFormat="1" ht="6.95" customHeight="1" x14ac:dyDescent="0.2">
      <c r="B118" s="28"/>
      <c r="L118" s="28"/>
    </row>
    <row r="119" spans="2:65" s="1" customFormat="1" ht="12" customHeight="1" x14ac:dyDescent="0.2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4. 4. 2025</v>
      </c>
      <c r="L119" s="28"/>
    </row>
    <row r="120" spans="2:65" s="1" customFormat="1" ht="6.95" customHeight="1" x14ac:dyDescent="0.2">
      <c r="B120" s="28"/>
      <c r="L120" s="28"/>
    </row>
    <row r="121" spans="2:65" s="1" customFormat="1" ht="15.2" customHeight="1" x14ac:dyDescent="0.2">
      <c r="B121" s="28"/>
      <c r="C121" s="23" t="s">
        <v>24</v>
      </c>
      <c r="F121" s="21" t="str">
        <f>E15</f>
        <v>Město Kopřivnice</v>
      </c>
      <c r="I121" s="23" t="s">
        <v>30</v>
      </c>
      <c r="J121" s="26" t="str">
        <f>E21</f>
        <v>Ing. Jan Stuchlík</v>
      </c>
      <c r="L121" s="28"/>
    </row>
    <row r="122" spans="2:65" s="1" customFormat="1" ht="15.2" customHeight="1" x14ac:dyDescent="0.2">
      <c r="B122" s="28"/>
      <c r="C122" s="23" t="s">
        <v>28</v>
      </c>
      <c r="F122" s="21" t="str">
        <f>IF(E18="","",E18)</f>
        <v>Vyplň údaj</v>
      </c>
      <c r="I122" s="23" t="s">
        <v>33</v>
      </c>
      <c r="J122" s="26" t="str">
        <f>E24</f>
        <v>Ladislav Pekárek</v>
      </c>
      <c r="L122" s="28"/>
    </row>
    <row r="123" spans="2:65" s="1" customFormat="1" ht="10.35" customHeight="1" x14ac:dyDescent="0.2">
      <c r="B123" s="28"/>
      <c r="L123" s="28"/>
    </row>
    <row r="124" spans="2:65" s="9" customFormat="1" ht="29.25" customHeight="1" x14ac:dyDescent="0.2">
      <c r="B124" s="104"/>
      <c r="C124" s="105" t="s">
        <v>208</v>
      </c>
      <c r="D124" s="106" t="s">
        <v>62</v>
      </c>
      <c r="E124" s="106" t="s">
        <v>58</v>
      </c>
      <c r="F124" s="106" t="s">
        <v>59</v>
      </c>
      <c r="G124" s="106" t="s">
        <v>209</v>
      </c>
      <c r="H124" s="106" t="s">
        <v>210</v>
      </c>
      <c r="I124" s="106" t="s">
        <v>211</v>
      </c>
      <c r="J124" s="107" t="s">
        <v>198</v>
      </c>
      <c r="K124" s="108" t="s">
        <v>212</v>
      </c>
      <c r="L124" s="104"/>
      <c r="M124" s="55" t="s">
        <v>1</v>
      </c>
      <c r="N124" s="56" t="s">
        <v>41</v>
      </c>
      <c r="O124" s="56" t="s">
        <v>213</v>
      </c>
      <c r="P124" s="56" t="s">
        <v>214</v>
      </c>
      <c r="Q124" s="56" t="s">
        <v>215</v>
      </c>
      <c r="R124" s="56" t="s">
        <v>216</v>
      </c>
      <c r="S124" s="56" t="s">
        <v>217</v>
      </c>
      <c r="T124" s="57" t="s">
        <v>218</v>
      </c>
    </row>
    <row r="125" spans="2:65" s="1" customFormat="1" ht="22.9" customHeight="1" x14ac:dyDescent="0.25">
      <c r="B125" s="28"/>
      <c r="C125" s="60" t="s">
        <v>219</v>
      </c>
      <c r="J125" s="109">
        <f>BK125</f>
        <v>0</v>
      </c>
      <c r="L125" s="28"/>
      <c r="M125" s="58"/>
      <c r="N125" s="49"/>
      <c r="O125" s="49"/>
      <c r="P125" s="110">
        <f>P126+P132+P146+P156+P166+P170+P210+P229+P232</f>
        <v>0</v>
      </c>
      <c r="Q125" s="49"/>
      <c r="R125" s="110">
        <f>R126+R132+R146+R156+R166+R170+R210+R229+R232</f>
        <v>2.1418489200000002</v>
      </c>
      <c r="S125" s="49"/>
      <c r="T125" s="111">
        <f>T126+T132+T146+T156+T166+T170+T210+T229+T232</f>
        <v>1.5444323</v>
      </c>
      <c r="AT125" s="13" t="s">
        <v>76</v>
      </c>
      <c r="AU125" s="13" t="s">
        <v>200</v>
      </c>
      <c r="BK125" s="112">
        <f>BK126+BK132+BK146+BK156+BK166+BK170+BK210+BK229+BK232</f>
        <v>0</v>
      </c>
    </row>
    <row r="126" spans="2:65" s="10" customFormat="1" ht="25.9" customHeight="1" x14ac:dyDescent="0.2">
      <c r="B126" s="113"/>
      <c r="D126" s="114" t="s">
        <v>76</v>
      </c>
      <c r="E126" s="115" t="s">
        <v>220</v>
      </c>
      <c r="F126" s="115" t="s">
        <v>221</v>
      </c>
      <c r="I126" s="116"/>
      <c r="J126" s="117">
        <f>BK126</f>
        <v>0</v>
      </c>
      <c r="L126" s="113"/>
      <c r="M126" s="118"/>
      <c r="P126" s="119">
        <f>SUM(P127:P131)</f>
        <v>0</v>
      </c>
      <c r="R126" s="119">
        <f>SUM(R127:R131)</f>
        <v>2.7200000000000002E-3</v>
      </c>
      <c r="T126" s="120">
        <f>SUM(T127:T131)</f>
        <v>1.3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SUM(BK127:BK131)</f>
        <v>0</v>
      </c>
    </row>
    <row r="127" spans="2:65" s="1" customFormat="1" ht="24.2" customHeight="1" x14ac:dyDescent="0.2">
      <c r="B127" s="123"/>
      <c r="C127" s="124" t="s">
        <v>85</v>
      </c>
      <c r="D127" s="124" t="s">
        <v>223</v>
      </c>
      <c r="E127" s="125" t="s">
        <v>224</v>
      </c>
      <c r="F127" s="126" t="s">
        <v>225</v>
      </c>
      <c r="G127" s="127" t="s">
        <v>226</v>
      </c>
      <c r="H127" s="128">
        <v>68</v>
      </c>
      <c r="I127" s="129"/>
      <c r="J127" s="130">
        <f>ROUND(I127*H127,2)</f>
        <v>0</v>
      </c>
      <c r="K127" s="131"/>
      <c r="L127" s="28"/>
      <c r="M127" s="132" t="s">
        <v>1</v>
      </c>
      <c r="N127" s="133" t="s">
        <v>42</v>
      </c>
      <c r="P127" s="134">
        <f>O127*H127</f>
        <v>0</v>
      </c>
      <c r="Q127" s="134">
        <v>4.0000000000000003E-5</v>
      </c>
      <c r="R127" s="134">
        <f>Q127*H127</f>
        <v>2.7200000000000002E-3</v>
      </c>
      <c r="S127" s="134">
        <v>0</v>
      </c>
      <c r="T127" s="135">
        <f>S127*H127</f>
        <v>0</v>
      </c>
      <c r="AR127" s="136" t="s">
        <v>227</v>
      </c>
      <c r="AT127" s="136" t="s">
        <v>223</v>
      </c>
      <c r="AU127" s="136" t="s">
        <v>85</v>
      </c>
      <c r="AY127" s="13" t="s">
        <v>222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85</v>
      </c>
      <c r="BK127" s="137">
        <f>ROUND(I127*H127,2)</f>
        <v>0</v>
      </c>
      <c r="BL127" s="13" t="s">
        <v>227</v>
      </c>
      <c r="BM127" s="136" t="s">
        <v>630</v>
      </c>
    </row>
    <row r="128" spans="2:65" s="1" customFormat="1" ht="19.5" x14ac:dyDescent="0.2">
      <c r="B128" s="28"/>
      <c r="D128" s="138" t="s">
        <v>229</v>
      </c>
      <c r="F128" s="139" t="s">
        <v>230</v>
      </c>
      <c r="I128" s="140"/>
      <c r="L128" s="28"/>
      <c r="M128" s="141"/>
      <c r="T128" s="52"/>
      <c r="AT128" s="13" t="s">
        <v>229</v>
      </c>
      <c r="AU128" s="13" t="s">
        <v>85</v>
      </c>
    </row>
    <row r="129" spans="2:65" s="1" customFormat="1" x14ac:dyDescent="0.2">
      <c r="B129" s="28"/>
      <c r="D129" s="142" t="s">
        <v>231</v>
      </c>
      <c r="F129" s="143" t="s">
        <v>232</v>
      </c>
      <c r="I129" s="140"/>
      <c r="L129" s="28"/>
      <c r="M129" s="141"/>
      <c r="T129" s="52"/>
      <c r="AT129" s="13" t="s">
        <v>231</v>
      </c>
      <c r="AU129" s="13" t="s">
        <v>85</v>
      </c>
    </row>
    <row r="130" spans="2:65" s="1" customFormat="1" ht="37.9" customHeight="1" x14ac:dyDescent="0.2">
      <c r="B130" s="123"/>
      <c r="C130" s="124" t="s">
        <v>87</v>
      </c>
      <c r="D130" s="124" t="s">
        <v>223</v>
      </c>
      <c r="E130" s="125" t="s">
        <v>456</v>
      </c>
      <c r="F130" s="126" t="s">
        <v>457</v>
      </c>
      <c r="G130" s="127" t="s">
        <v>226</v>
      </c>
      <c r="H130" s="128">
        <v>6.5</v>
      </c>
      <c r="I130" s="129"/>
      <c r="J130" s="130">
        <f>ROUND(I130*H130,2)</f>
        <v>0</v>
      </c>
      <c r="K130" s="131"/>
      <c r="L130" s="28"/>
      <c r="M130" s="132" t="s">
        <v>1</v>
      </c>
      <c r="N130" s="133" t="s">
        <v>42</v>
      </c>
      <c r="P130" s="134">
        <f>O130*H130</f>
        <v>0</v>
      </c>
      <c r="Q130" s="134">
        <v>0</v>
      </c>
      <c r="R130" s="134">
        <f>Q130*H130</f>
        <v>0</v>
      </c>
      <c r="S130" s="134">
        <v>0.2</v>
      </c>
      <c r="T130" s="135">
        <f>S130*H130</f>
        <v>1.3</v>
      </c>
      <c r="AR130" s="136" t="s">
        <v>227</v>
      </c>
      <c r="AT130" s="136" t="s">
        <v>223</v>
      </c>
      <c r="AU130" s="136" t="s">
        <v>85</v>
      </c>
      <c r="AY130" s="13" t="s">
        <v>222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85</v>
      </c>
      <c r="BK130" s="137">
        <f>ROUND(I130*H130,2)</f>
        <v>0</v>
      </c>
      <c r="BL130" s="13" t="s">
        <v>227</v>
      </c>
      <c r="BM130" s="136" t="s">
        <v>631</v>
      </c>
    </row>
    <row r="131" spans="2:65" s="1" customFormat="1" ht="19.5" x14ac:dyDescent="0.2">
      <c r="B131" s="28"/>
      <c r="D131" s="138" t="s">
        <v>229</v>
      </c>
      <c r="F131" s="139" t="s">
        <v>457</v>
      </c>
      <c r="I131" s="140"/>
      <c r="L131" s="28"/>
      <c r="M131" s="141"/>
      <c r="T131" s="52"/>
      <c r="AT131" s="13" t="s">
        <v>229</v>
      </c>
      <c r="AU131" s="13" t="s">
        <v>85</v>
      </c>
    </row>
    <row r="132" spans="2:65" s="10" customFormat="1" ht="25.9" customHeight="1" x14ac:dyDescent="0.2">
      <c r="B132" s="113"/>
      <c r="D132" s="114" t="s">
        <v>76</v>
      </c>
      <c r="E132" s="115" t="s">
        <v>233</v>
      </c>
      <c r="F132" s="115" t="s">
        <v>234</v>
      </c>
      <c r="I132" s="116"/>
      <c r="J132" s="117">
        <f>BK132</f>
        <v>0</v>
      </c>
      <c r="L132" s="113"/>
      <c r="M132" s="118"/>
      <c r="P132" s="119">
        <f>SUM(P133:P145)</f>
        <v>0</v>
      </c>
      <c r="R132" s="119">
        <f>SUM(R133:R145)</f>
        <v>0</v>
      </c>
      <c r="T132" s="120">
        <f>SUM(T133:T145)</f>
        <v>0</v>
      </c>
      <c r="AR132" s="114" t="s">
        <v>85</v>
      </c>
      <c r="AT132" s="121" t="s">
        <v>76</v>
      </c>
      <c r="AU132" s="121" t="s">
        <v>77</v>
      </c>
      <c r="AY132" s="114" t="s">
        <v>222</v>
      </c>
      <c r="BK132" s="122">
        <f>SUM(BK133:BK145)</f>
        <v>0</v>
      </c>
    </row>
    <row r="133" spans="2:65" s="1" customFormat="1" ht="24.2" customHeight="1" x14ac:dyDescent="0.2">
      <c r="B133" s="123"/>
      <c r="C133" s="124" t="s">
        <v>241</v>
      </c>
      <c r="D133" s="124" t="s">
        <v>223</v>
      </c>
      <c r="E133" s="125" t="s">
        <v>235</v>
      </c>
      <c r="F133" s="126" t="s">
        <v>236</v>
      </c>
      <c r="G133" s="127" t="s">
        <v>237</v>
      </c>
      <c r="H133" s="128">
        <v>1.544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632</v>
      </c>
    </row>
    <row r="134" spans="2:65" s="1" customFormat="1" ht="19.5" x14ac:dyDescent="0.2">
      <c r="B134" s="28"/>
      <c r="D134" s="138" t="s">
        <v>229</v>
      </c>
      <c r="F134" s="139" t="s">
        <v>239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460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" customFormat="1" ht="24.2" customHeight="1" x14ac:dyDescent="0.2">
      <c r="B136" s="123"/>
      <c r="C136" s="124" t="s">
        <v>227</v>
      </c>
      <c r="D136" s="124" t="s">
        <v>223</v>
      </c>
      <c r="E136" s="125" t="s">
        <v>242</v>
      </c>
      <c r="F136" s="126" t="s">
        <v>243</v>
      </c>
      <c r="G136" s="127" t="s">
        <v>237</v>
      </c>
      <c r="H136" s="128">
        <v>1.544</v>
      </c>
      <c r="I136" s="129"/>
      <c r="J136" s="130">
        <f>ROUND(I136*H136,2)</f>
        <v>0</v>
      </c>
      <c r="K136" s="131"/>
      <c r="L136" s="28"/>
      <c r="M136" s="132" t="s">
        <v>1</v>
      </c>
      <c r="N136" s="133" t="s">
        <v>42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227</v>
      </c>
      <c r="AT136" s="136" t="s">
        <v>223</v>
      </c>
      <c r="AU136" s="136" t="s">
        <v>85</v>
      </c>
      <c r="AY136" s="13" t="s">
        <v>222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85</v>
      </c>
      <c r="BK136" s="137">
        <f>ROUND(I136*H136,2)</f>
        <v>0</v>
      </c>
      <c r="BL136" s="13" t="s">
        <v>227</v>
      </c>
      <c r="BM136" s="136" t="s">
        <v>633</v>
      </c>
    </row>
    <row r="137" spans="2:65" s="1" customFormat="1" ht="19.5" x14ac:dyDescent="0.2">
      <c r="B137" s="28"/>
      <c r="D137" s="138" t="s">
        <v>229</v>
      </c>
      <c r="F137" s="139" t="s">
        <v>245</v>
      </c>
      <c r="I137" s="140"/>
      <c r="L137" s="28"/>
      <c r="M137" s="141"/>
      <c r="T137" s="52"/>
      <c r="AT137" s="13" t="s">
        <v>229</v>
      </c>
      <c r="AU137" s="13" t="s">
        <v>85</v>
      </c>
    </row>
    <row r="138" spans="2:65" s="1" customFormat="1" x14ac:dyDescent="0.2">
      <c r="B138" s="28"/>
      <c r="D138" s="142" t="s">
        <v>231</v>
      </c>
      <c r="F138" s="143" t="s">
        <v>462</v>
      </c>
      <c r="I138" s="140"/>
      <c r="L138" s="28"/>
      <c r="M138" s="141"/>
      <c r="T138" s="52"/>
      <c r="AT138" s="13" t="s">
        <v>231</v>
      </c>
      <c r="AU138" s="13" t="s">
        <v>85</v>
      </c>
    </row>
    <row r="139" spans="2:65" s="1" customFormat="1" ht="24.2" customHeight="1" x14ac:dyDescent="0.2">
      <c r="B139" s="123"/>
      <c r="C139" s="124" t="s">
        <v>254</v>
      </c>
      <c r="D139" s="124" t="s">
        <v>223</v>
      </c>
      <c r="E139" s="125" t="s">
        <v>247</v>
      </c>
      <c r="F139" s="126" t="s">
        <v>248</v>
      </c>
      <c r="G139" s="127" t="s">
        <v>237</v>
      </c>
      <c r="H139" s="128">
        <v>21.616</v>
      </c>
      <c r="I139" s="129"/>
      <c r="J139" s="130">
        <f>ROUND(I139*H139,2)</f>
        <v>0</v>
      </c>
      <c r="K139" s="131"/>
      <c r="L139" s="28"/>
      <c r="M139" s="132" t="s">
        <v>1</v>
      </c>
      <c r="N139" s="133" t="s">
        <v>42</v>
      </c>
      <c r="P139" s="134">
        <f>O139*H139</f>
        <v>0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227</v>
      </c>
      <c r="AT139" s="136" t="s">
        <v>223</v>
      </c>
      <c r="AU139" s="136" t="s">
        <v>85</v>
      </c>
      <c r="AY139" s="13" t="s">
        <v>222</v>
      </c>
      <c r="BE139" s="137">
        <f>IF(N139="základní",J139,0)</f>
        <v>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3" t="s">
        <v>85</v>
      </c>
      <c r="BK139" s="137">
        <f>ROUND(I139*H139,2)</f>
        <v>0</v>
      </c>
      <c r="BL139" s="13" t="s">
        <v>227</v>
      </c>
      <c r="BM139" s="136" t="s">
        <v>634</v>
      </c>
    </row>
    <row r="140" spans="2:65" s="1" customFormat="1" ht="29.25" x14ac:dyDescent="0.2">
      <c r="B140" s="28"/>
      <c r="D140" s="138" t="s">
        <v>229</v>
      </c>
      <c r="F140" s="139" t="s">
        <v>250</v>
      </c>
      <c r="I140" s="140"/>
      <c r="L140" s="28"/>
      <c r="M140" s="141"/>
      <c r="T140" s="52"/>
      <c r="AT140" s="13" t="s">
        <v>229</v>
      </c>
      <c r="AU140" s="13" t="s">
        <v>85</v>
      </c>
    </row>
    <row r="141" spans="2:65" s="1" customFormat="1" x14ac:dyDescent="0.2">
      <c r="B141" s="28"/>
      <c r="D141" s="142" t="s">
        <v>231</v>
      </c>
      <c r="F141" s="143" t="s">
        <v>464</v>
      </c>
      <c r="I141" s="140"/>
      <c r="L141" s="28"/>
      <c r="M141" s="141"/>
      <c r="T141" s="52"/>
      <c r="AT141" s="13" t="s">
        <v>231</v>
      </c>
      <c r="AU141" s="13" t="s">
        <v>85</v>
      </c>
    </row>
    <row r="142" spans="2:65" s="11" customFormat="1" x14ac:dyDescent="0.2">
      <c r="B142" s="144"/>
      <c r="D142" s="138" t="s">
        <v>252</v>
      </c>
      <c r="F142" s="145" t="s">
        <v>635</v>
      </c>
      <c r="H142" s="146">
        <v>21.616</v>
      </c>
      <c r="I142" s="147"/>
      <c r="L142" s="144"/>
      <c r="M142" s="148"/>
      <c r="T142" s="149"/>
      <c r="AT142" s="150" t="s">
        <v>252</v>
      </c>
      <c r="AU142" s="150" t="s">
        <v>85</v>
      </c>
      <c r="AV142" s="11" t="s">
        <v>87</v>
      </c>
      <c r="AW142" s="11" t="s">
        <v>3</v>
      </c>
      <c r="AX142" s="11" t="s">
        <v>85</v>
      </c>
      <c r="AY142" s="150" t="s">
        <v>222</v>
      </c>
    </row>
    <row r="143" spans="2:65" s="1" customFormat="1" ht="37.9" customHeight="1" x14ac:dyDescent="0.2">
      <c r="B143" s="123"/>
      <c r="C143" s="124" t="s">
        <v>262</v>
      </c>
      <c r="D143" s="124" t="s">
        <v>223</v>
      </c>
      <c r="E143" s="125" t="s">
        <v>255</v>
      </c>
      <c r="F143" s="126" t="s">
        <v>256</v>
      </c>
      <c r="G143" s="127" t="s">
        <v>237</v>
      </c>
      <c r="H143" s="128">
        <v>1.544</v>
      </c>
      <c r="I143" s="129"/>
      <c r="J143" s="130">
        <f>ROUND(I143*H143,2)</f>
        <v>0</v>
      </c>
      <c r="K143" s="131"/>
      <c r="L143" s="28"/>
      <c r="M143" s="132" t="s">
        <v>1</v>
      </c>
      <c r="N143" s="133" t="s">
        <v>42</v>
      </c>
      <c r="P143" s="134">
        <f>O143*H143</f>
        <v>0</v>
      </c>
      <c r="Q143" s="134">
        <v>0</v>
      </c>
      <c r="R143" s="134">
        <f>Q143*H143</f>
        <v>0</v>
      </c>
      <c r="S143" s="134">
        <v>0</v>
      </c>
      <c r="T143" s="135">
        <f>S143*H143</f>
        <v>0</v>
      </c>
      <c r="AR143" s="136" t="s">
        <v>227</v>
      </c>
      <c r="AT143" s="136" t="s">
        <v>223</v>
      </c>
      <c r="AU143" s="136" t="s">
        <v>85</v>
      </c>
      <c r="AY143" s="13" t="s">
        <v>222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3" t="s">
        <v>85</v>
      </c>
      <c r="BK143" s="137">
        <f>ROUND(I143*H143,2)</f>
        <v>0</v>
      </c>
      <c r="BL143" s="13" t="s">
        <v>227</v>
      </c>
      <c r="BM143" s="136" t="s">
        <v>636</v>
      </c>
    </row>
    <row r="144" spans="2:65" s="1" customFormat="1" ht="29.25" x14ac:dyDescent="0.2">
      <c r="B144" s="28"/>
      <c r="D144" s="138" t="s">
        <v>229</v>
      </c>
      <c r="F144" s="139" t="s">
        <v>258</v>
      </c>
      <c r="I144" s="140"/>
      <c r="L144" s="28"/>
      <c r="M144" s="141"/>
      <c r="T144" s="52"/>
      <c r="AT144" s="13" t="s">
        <v>229</v>
      </c>
      <c r="AU144" s="13" t="s">
        <v>85</v>
      </c>
    </row>
    <row r="145" spans="2:65" s="1" customFormat="1" x14ac:dyDescent="0.2">
      <c r="B145" s="28"/>
      <c r="D145" s="142" t="s">
        <v>231</v>
      </c>
      <c r="F145" s="143" t="s">
        <v>467</v>
      </c>
      <c r="I145" s="140"/>
      <c r="L145" s="28"/>
      <c r="M145" s="141"/>
      <c r="T145" s="52"/>
      <c r="AT145" s="13" t="s">
        <v>231</v>
      </c>
      <c r="AU145" s="13" t="s">
        <v>85</v>
      </c>
    </row>
    <row r="146" spans="2:65" s="10" customFormat="1" ht="25.9" customHeight="1" x14ac:dyDescent="0.2">
      <c r="B146" s="113"/>
      <c r="D146" s="114" t="s">
        <v>76</v>
      </c>
      <c r="E146" s="115" t="s">
        <v>468</v>
      </c>
      <c r="F146" s="115" t="s">
        <v>469</v>
      </c>
      <c r="I146" s="116"/>
      <c r="J146" s="117">
        <f>BK146</f>
        <v>0</v>
      </c>
      <c r="L146" s="113"/>
      <c r="M146" s="118"/>
      <c r="P146" s="119">
        <f>SUM(P147:P155)</f>
        <v>0</v>
      </c>
      <c r="R146" s="119">
        <f>SUM(R147:R155)</f>
        <v>0.10079999999999999</v>
      </c>
      <c r="T146" s="120">
        <f>SUM(T147:T155)</f>
        <v>0</v>
      </c>
      <c r="AR146" s="114" t="s">
        <v>87</v>
      </c>
      <c r="AT146" s="121" t="s">
        <v>76</v>
      </c>
      <c r="AU146" s="121" t="s">
        <v>77</v>
      </c>
      <c r="AY146" s="114" t="s">
        <v>222</v>
      </c>
      <c r="BK146" s="122">
        <f>SUM(BK147:BK155)</f>
        <v>0</v>
      </c>
    </row>
    <row r="147" spans="2:65" s="1" customFormat="1" ht="24.2" customHeight="1" x14ac:dyDescent="0.2">
      <c r="B147" s="123"/>
      <c r="C147" s="124" t="s">
        <v>270</v>
      </c>
      <c r="D147" s="124" t="s">
        <v>223</v>
      </c>
      <c r="E147" s="125" t="s">
        <v>470</v>
      </c>
      <c r="F147" s="126" t="s">
        <v>471</v>
      </c>
      <c r="G147" s="127" t="s">
        <v>226</v>
      </c>
      <c r="H147" s="128">
        <v>80</v>
      </c>
      <c r="I147" s="129"/>
      <c r="J147" s="130">
        <f>ROUND(I147*H147,2)</f>
        <v>0</v>
      </c>
      <c r="K147" s="131"/>
      <c r="L147" s="28"/>
      <c r="M147" s="132" t="s">
        <v>1</v>
      </c>
      <c r="N147" s="133" t="s">
        <v>42</v>
      </c>
      <c r="P147" s="134">
        <f>O147*H147</f>
        <v>0</v>
      </c>
      <c r="Q147" s="134">
        <v>0</v>
      </c>
      <c r="R147" s="134">
        <f>Q147*H147</f>
        <v>0</v>
      </c>
      <c r="S147" s="134">
        <v>0</v>
      </c>
      <c r="T147" s="135">
        <f>S147*H147</f>
        <v>0</v>
      </c>
      <c r="AR147" s="136" t="s">
        <v>266</v>
      </c>
      <c r="AT147" s="136" t="s">
        <v>223</v>
      </c>
      <c r="AU147" s="136" t="s">
        <v>85</v>
      </c>
      <c r="AY147" s="13" t="s">
        <v>222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3" t="s">
        <v>85</v>
      </c>
      <c r="BK147" s="137">
        <f>ROUND(I147*H147,2)</f>
        <v>0</v>
      </c>
      <c r="BL147" s="13" t="s">
        <v>266</v>
      </c>
      <c r="BM147" s="136" t="s">
        <v>637</v>
      </c>
    </row>
    <row r="148" spans="2:65" s="1" customFormat="1" ht="29.25" x14ac:dyDescent="0.2">
      <c r="B148" s="28"/>
      <c r="D148" s="138" t="s">
        <v>229</v>
      </c>
      <c r="F148" s="139" t="s">
        <v>473</v>
      </c>
      <c r="I148" s="140"/>
      <c r="L148" s="28"/>
      <c r="M148" s="141"/>
      <c r="T148" s="52"/>
      <c r="AT148" s="13" t="s">
        <v>229</v>
      </c>
      <c r="AU148" s="13" t="s">
        <v>85</v>
      </c>
    </row>
    <row r="149" spans="2:65" s="1" customFormat="1" x14ac:dyDescent="0.2">
      <c r="B149" s="28"/>
      <c r="D149" s="142" t="s">
        <v>231</v>
      </c>
      <c r="F149" s="143" t="s">
        <v>474</v>
      </c>
      <c r="I149" s="140"/>
      <c r="L149" s="28"/>
      <c r="M149" s="141"/>
      <c r="T149" s="52"/>
      <c r="AT149" s="13" t="s">
        <v>231</v>
      </c>
      <c r="AU149" s="13" t="s">
        <v>85</v>
      </c>
    </row>
    <row r="150" spans="2:65" s="1" customFormat="1" ht="24.2" customHeight="1" x14ac:dyDescent="0.2">
      <c r="B150" s="123"/>
      <c r="C150" s="151" t="s">
        <v>276</v>
      </c>
      <c r="D150" s="151" t="s">
        <v>277</v>
      </c>
      <c r="E150" s="152" t="s">
        <v>475</v>
      </c>
      <c r="F150" s="153" t="s">
        <v>476</v>
      </c>
      <c r="G150" s="154" t="s">
        <v>226</v>
      </c>
      <c r="H150" s="155">
        <v>84</v>
      </c>
      <c r="I150" s="156"/>
      <c r="J150" s="157">
        <f>ROUND(I150*H150,2)</f>
        <v>0</v>
      </c>
      <c r="K150" s="158"/>
      <c r="L150" s="159"/>
      <c r="M150" s="160" t="s">
        <v>1</v>
      </c>
      <c r="N150" s="161" t="s">
        <v>42</v>
      </c>
      <c r="P150" s="134">
        <f>O150*H150</f>
        <v>0</v>
      </c>
      <c r="Q150" s="134">
        <v>1.1999999999999999E-3</v>
      </c>
      <c r="R150" s="134">
        <f>Q150*H150</f>
        <v>0.10079999999999999</v>
      </c>
      <c r="S150" s="134">
        <v>0</v>
      </c>
      <c r="T150" s="135">
        <f>S150*H150</f>
        <v>0</v>
      </c>
      <c r="AR150" s="136" t="s">
        <v>280</v>
      </c>
      <c r="AT150" s="136" t="s">
        <v>277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638</v>
      </c>
    </row>
    <row r="151" spans="2:65" s="1" customFormat="1" x14ac:dyDescent="0.2">
      <c r="B151" s="28"/>
      <c r="D151" s="138" t="s">
        <v>229</v>
      </c>
      <c r="F151" s="139" t="s">
        <v>476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1" customFormat="1" x14ac:dyDescent="0.2">
      <c r="B152" s="144"/>
      <c r="D152" s="138" t="s">
        <v>252</v>
      </c>
      <c r="F152" s="145" t="s">
        <v>639</v>
      </c>
      <c r="H152" s="146">
        <v>84</v>
      </c>
      <c r="I152" s="147"/>
      <c r="L152" s="144"/>
      <c r="M152" s="148"/>
      <c r="T152" s="149"/>
      <c r="AT152" s="150" t="s">
        <v>252</v>
      </c>
      <c r="AU152" s="150" t="s">
        <v>85</v>
      </c>
      <c r="AV152" s="11" t="s">
        <v>87</v>
      </c>
      <c r="AW152" s="11" t="s">
        <v>3</v>
      </c>
      <c r="AX152" s="11" t="s">
        <v>85</v>
      </c>
      <c r="AY152" s="150" t="s">
        <v>222</v>
      </c>
    </row>
    <row r="153" spans="2:65" s="1" customFormat="1" ht="24.2" customHeight="1" x14ac:dyDescent="0.2">
      <c r="B153" s="123"/>
      <c r="C153" s="124" t="s">
        <v>220</v>
      </c>
      <c r="D153" s="124" t="s">
        <v>223</v>
      </c>
      <c r="E153" s="125" t="s">
        <v>479</v>
      </c>
      <c r="F153" s="126" t="s">
        <v>480</v>
      </c>
      <c r="G153" s="127" t="s">
        <v>313</v>
      </c>
      <c r="H153" s="162"/>
      <c r="I153" s="129"/>
      <c r="J153" s="130">
        <f>ROUND(I153*H153,2)</f>
        <v>0</v>
      </c>
      <c r="K153" s="131"/>
      <c r="L153" s="28"/>
      <c r="M153" s="132" t="s">
        <v>1</v>
      </c>
      <c r="N153" s="133" t="s">
        <v>42</v>
      </c>
      <c r="P153" s="134">
        <f>O153*H153</f>
        <v>0</v>
      </c>
      <c r="Q153" s="134">
        <v>0</v>
      </c>
      <c r="R153" s="134">
        <f>Q153*H153</f>
        <v>0</v>
      </c>
      <c r="S153" s="134">
        <v>0</v>
      </c>
      <c r="T153" s="135">
        <f>S153*H153</f>
        <v>0</v>
      </c>
      <c r="AR153" s="136" t="s">
        <v>266</v>
      </c>
      <c r="AT153" s="136" t="s">
        <v>223</v>
      </c>
      <c r="AU153" s="136" t="s">
        <v>85</v>
      </c>
      <c r="AY153" s="13" t="s">
        <v>222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85</v>
      </c>
      <c r="BK153" s="137">
        <f>ROUND(I153*H153,2)</f>
        <v>0</v>
      </c>
      <c r="BL153" s="13" t="s">
        <v>266</v>
      </c>
      <c r="BM153" s="136" t="s">
        <v>640</v>
      </c>
    </row>
    <row r="154" spans="2:65" s="1" customFormat="1" ht="29.25" x14ac:dyDescent="0.2">
      <c r="B154" s="28"/>
      <c r="D154" s="138" t="s">
        <v>229</v>
      </c>
      <c r="F154" s="139" t="s">
        <v>482</v>
      </c>
      <c r="I154" s="140"/>
      <c r="L154" s="28"/>
      <c r="M154" s="141"/>
      <c r="T154" s="52"/>
      <c r="AT154" s="13" t="s">
        <v>229</v>
      </c>
      <c r="AU154" s="13" t="s">
        <v>85</v>
      </c>
    </row>
    <row r="155" spans="2:65" s="1" customFormat="1" x14ac:dyDescent="0.2">
      <c r="B155" s="28"/>
      <c r="D155" s="142" t="s">
        <v>231</v>
      </c>
      <c r="F155" s="143" t="s">
        <v>483</v>
      </c>
      <c r="I155" s="140"/>
      <c r="L155" s="28"/>
      <c r="M155" s="141"/>
      <c r="T155" s="52"/>
      <c r="AT155" s="13" t="s">
        <v>231</v>
      </c>
      <c r="AU155" s="13" t="s">
        <v>85</v>
      </c>
    </row>
    <row r="156" spans="2:65" s="10" customFormat="1" ht="25.9" customHeight="1" x14ac:dyDescent="0.2">
      <c r="B156" s="113"/>
      <c r="D156" s="114" t="s">
        <v>76</v>
      </c>
      <c r="E156" s="115" t="s">
        <v>484</v>
      </c>
      <c r="F156" s="115" t="s">
        <v>485</v>
      </c>
      <c r="I156" s="116"/>
      <c r="J156" s="117">
        <f>BK156</f>
        <v>0</v>
      </c>
      <c r="L156" s="113"/>
      <c r="M156" s="118"/>
      <c r="P156" s="119">
        <f>SUM(P157:P165)</f>
        <v>0</v>
      </c>
      <c r="R156" s="119">
        <f>SUM(R157:R165)</f>
        <v>1.0831999999999999</v>
      </c>
      <c r="T156" s="120">
        <f>SUM(T157:T165)</f>
        <v>0</v>
      </c>
      <c r="AR156" s="114" t="s">
        <v>87</v>
      </c>
      <c r="AT156" s="121" t="s">
        <v>76</v>
      </c>
      <c r="AU156" s="121" t="s">
        <v>77</v>
      </c>
      <c r="AY156" s="114" t="s">
        <v>222</v>
      </c>
      <c r="BK156" s="122">
        <f>SUM(BK157:BK165)</f>
        <v>0</v>
      </c>
    </row>
    <row r="157" spans="2:65" s="1" customFormat="1" ht="37.9" customHeight="1" x14ac:dyDescent="0.2">
      <c r="B157" s="123"/>
      <c r="C157" s="124" t="s">
        <v>287</v>
      </c>
      <c r="D157" s="124" t="s">
        <v>223</v>
      </c>
      <c r="E157" s="125" t="s">
        <v>486</v>
      </c>
      <c r="F157" s="126" t="s">
        <v>487</v>
      </c>
      <c r="G157" s="127" t="s">
        <v>226</v>
      </c>
      <c r="H157" s="128">
        <v>80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3.2499999999999999E-3</v>
      </c>
      <c r="R157" s="134">
        <f>Q157*H157</f>
        <v>0.26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641</v>
      </c>
    </row>
    <row r="158" spans="2:65" s="1" customFormat="1" ht="29.25" x14ac:dyDescent="0.2">
      <c r="B158" s="28"/>
      <c r="D158" s="138" t="s">
        <v>229</v>
      </c>
      <c r="F158" s="139" t="s">
        <v>489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490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24.2" customHeight="1" x14ac:dyDescent="0.2">
      <c r="B160" s="123"/>
      <c r="C160" s="151" t="s">
        <v>291</v>
      </c>
      <c r="D160" s="151" t="s">
        <v>277</v>
      </c>
      <c r="E160" s="152" t="s">
        <v>491</v>
      </c>
      <c r="F160" s="153" t="s">
        <v>492</v>
      </c>
      <c r="G160" s="154" t="s">
        <v>226</v>
      </c>
      <c r="H160" s="155">
        <v>84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9.7999999999999997E-3</v>
      </c>
      <c r="R160" s="134">
        <f>Q160*H160</f>
        <v>0.82319999999999993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642</v>
      </c>
    </row>
    <row r="161" spans="2:65" s="1" customFormat="1" ht="19.5" x14ac:dyDescent="0.2">
      <c r="B161" s="28"/>
      <c r="D161" s="138" t="s">
        <v>229</v>
      </c>
      <c r="F161" s="139" t="s">
        <v>492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1" customFormat="1" x14ac:dyDescent="0.2">
      <c r="B162" s="144"/>
      <c r="D162" s="138" t="s">
        <v>252</v>
      </c>
      <c r="F162" s="145" t="s">
        <v>639</v>
      </c>
      <c r="H162" s="146">
        <v>84</v>
      </c>
      <c r="I162" s="147"/>
      <c r="L162" s="144"/>
      <c r="M162" s="148"/>
      <c r="T162" s="149"/>
      <c r="AT162" s="150" t="s">
        <v>252</v>
      </c>
      <c r="AU162" s="150" t="s">
        <v>85</v>
      </c>
      <c r="AV162" s="11" t="s">
        <v>87</v>
      </c>
      <c r="AW162" s="11" t="s">
        <v>3</v>
      </c>
      <c r="AX162" s="11" t="s">
        <v>85</v>
      </c>
      <c r="AY162" s="150" t="s">
        <v>222</v>
      </c>
    </row>
    <row r="163" spans="2:65" s="1" customFormat="1" ht="24.2" customHeight="1" x14ac:dyDescent="0.2">
      <c r="B163" s="123"/>
      <c r="C163" s="124" t="s">
        <v>8</v>
      </c>
      <c r="D163" s="124" t="s">
        <v>223</v>
      </c>
      <c r="E163" s="125" t="s">
        <v>494</v>
      </c>
      <c r="F163" s="126" t="s">
        <v>495</v>
      </c>
      <c r="G163" s="127" t="s">
        <v>313</v>
      </c>
      <c r="H163" s="162"/>
      <c r="I163" s="129"/>
      <c r="J163" s="130">
        <f>ROUND(I163*H163,2)</f>
        <v>0</v>
      </c>
      <c r="K163" s="131"/>
      <c r="L163" s="28"/>
      <c r="M163" s="132" t="s">
        <v>1</v>
      </c>
      <c r="N163" s="133" t="s">
        <v>42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266</v>
      </c>
      <c r="AT163" s="136" t="s">
        <v>223</v>
      </c>
      <c r="AU163" s="136" t="s">
        <v>85</v>
      </c>
      <c r="AY163" s="13" t="s">
        <v>222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3" t="s">
        <v>85</v>
      </c>
      <c r="BK163" s="137">
        <f>ROUND(I163*H163,2)</f>
        <v>0</v>
      </c>
      <c r="BL163" s="13" t="s">
        <v>266</v>
      </c>
      <c r="BM163" s="136" t="s">
        <v>643</v>
      </c>
    </row>
    <row r="164" spans="2:65" s="1" customFormat="1" ht="29.25" x14ac:dyDescent="0.2">
      <c r="B164" s="28"/>
      <c r="D164" s="138" t="s">
        <v>229</v>
      </c>
      <c r="F164" s="139" t="s">
        <v>497</v>
      </c>
      <c r="I164" s="140"/>
      <c r="L164" s="28"/>
      <c r="M164" s="141"/>
      <c r="T164" s="52"/>
      <c r="AT164" s="13" t="s">
        <v>229</v>
      </c>
      <c r="AU164" s="13" t="s">
        <v>85</v>
      </c>
    </row>
    <row r="165" spans="2:65" s="1" customFormat="1" x14ac:dyDescent="0.2">
      <c r="B165" s="28"/>
      <c r="D165" s="142" t="s">
        <v>231</v>
      </c>
      <c r="F165" s="143" t="s">
        <v>498</v>
      </c>
      <c r="I165" s="140"/>
      <c r="L165" s="28"/>
      <c r="M165" s="141"/>
      <c r="T165" s="52"/>
      <c r="AT165" s="13" t="s">
        <v>231</v>
      </c>
      <c r="AU165" s="13" t="s">
        <v>85</v>
      </c>
    </row>
    <row r="166" spans="2:65" s="10" customFormat="1" ht="25.9" customHeight="1" x14ac:dyDescent="0.2">
      <c r="B166" s="113"/>
      <c r="D166" s="114" t="s">
        <v>76</v>
      </c>
      <c r="E166" s="115" t="s">
        <v>260</v>
      </c>
      <c r="F166" s="115" t="s">
        <v>261</v>
      </c>
      <c r="I166" s="116"/>
      <c r="J166" s="117">
        <f>BK166</f>
        <v>0</v>
      </c>
      <c r="L166" s="113"/>
      <c r="M166" s="118"/>
      <c r="P166" s="119">
        <f>SUM(P167:P169)</f>
        <v>0</v>
      </c>
      <c r="R166" s="119">
        <f>SUM(R167:R169)</f>
        <v>0</v>
      </c>
      <c r="T166" s="120">
        <f>SUM(T167:T169)</f>
        <v>2E-3</v>
      </c>
      <c r="AR166" s="114" t="s">
        <v>87</v>
      </c>
      <c r="AT166" s="121" t="s">
        <v>76</v>
      </c>
      <c r="AU166" s="121" t="s">
        <v>77</v>
      </c>
      <c r="AY166" s="114" t="s">
        <v>222</v>
      </c>
      <c r="BK166" s="122">
        <f>SUM(BK167:BK169)</f>
        <v>0</v>
      </c>
    </row>
    <row r="167" spans="2:65" s="1" customFormat="1" ht="16.5" customHeight="1" x14ac:dyDescent="0.2">
      <c r="B167" s="123"/>
      <c r="C167" s="124" t="s">
        <v>300</v>
      </c>
      <c r="D167" s="124" t="s">
        <v>223</v>
      </c>
      <c r="E167" s="125" t="s">
        <v>263</v>
      </c>
      <c r="F167" s="126" t="s">
        <v>264</v>
      </c>
      <c r="G167" s="127" t="s">
        <v>265</v>
      </c>
      <c r="H167" s="128">
        <v>2</v>
      </c>
      <c r="I167" s="129"/>
      <c r="J167" s="130">
        <f>ROUND(I167*H167,2)</f>
        <v>0</v>
      </c>
      <c r="K167" s="131"/>
      <c r="L167" s="28"/>
      <c r="M167" s="132" t="s">
        <v>1</v>
      </c>
      <c r="N167" s="133" t="s">
        <v>42</v>
      </c>
      <c r="P167" s="134">
        <f>O167*H167</f>
        <v>0</v>
      </c>
      <c r="Q167" s="134">
        <v>0</v>
      </c>
      <c r="R167" s="134">
        <f>Q167*H167</f>
        <v>0</v>
      </c>
      <c r="S167" s="134">
        <v>1E-3</v>
      </c>
      <c r="T167" s="135">
        <f>S167*H167</f>
        <v>2E-3</v>
      </c>
      <c r="AR167" s="136" t="s">
        <v>266</v>
      </c>
      <c r="AT167" s="136" t="s">
        <v>223</v>
      </c>
      <c r="AU167" s="136" t="s">
        <v>85</v>
      </c>
      <c r="AY167" s="13" t="s">
        <v>222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3" t="s">
        <v>85</v>
      </c>
      <c r="BK167" s="137">
        <f>ROUND(I167*H167,2)</f>
        <v>0</v>
      </c>
      <c r="BL167" s="13" t="s">
        <v>266</v>
      </c>
      <c r="BM167" s="136" t="s">
        <v>644</v>
      </c>
    </row>
    <row r="168" spans="2:65" s="1" customFormat="1" ht="19.5" x14ac:dyDescent="0.2">
      <c r="B168" s="28"/>
      <c r="D168" s="138" t="s">
        <v>229</v>
      </c>
      <c r="F168" s="139" t="s">
        <v>268</v>
      </c>
      <c r="I168" s="140"/>
      <c r="L168" s="28"/>
      <c r="M168" s="141"/>
      <c r="T168" s="52"/>
      <c r="AT168" s="13" t="s">
        <v>229</v>
      </c>
      <c r="AU168" s="13" t="s">
        <v>85</v>
      </c>
    </row>
    <row r="169" spans="2:65" s="1" customFormat="1" x14ac:dyDescent="0.2">
      <c r="B169" s="28"/>
      <c r="D169" s="142" t="s">
        <v>231</v>
      </c>
      <c r="F169" s="143" t="s">
        <v>500</v>
      </c>
      <c r="I169" s="140"/>
      <c r="L169" s="28"/>
      <c r="M169" s="141"/>
      <c r="T169" s="52"/>
      <c r="AT169" s="13" t="s">
        <v>231</v>
      </c>
      <c r="AU169" s="13" t="s">
        <v>85</v>
      </c>
    </row>
    <row r="170" spans="2:65" s="10" customFormat="1" ht="25.9" customHeight="1" x14ac:dyDescent="0.2">
      <c r="B170" s="113"/>
      <c r="D170" s="114" t="s">
        <v>76</v>
      </c>
      <c r="E170" s="115" t="s">
        <v>317</v>
      </c>
      <c r="F170" s="115" t="s">
        <v>318</v>
      </c>
      <c r="I170" s="116"/>
      <c r="J170" s="117">
        <f>BK170</f>
        <v>0</v>
      </c>
      <c r="L170" s="113"/>
      <c r="M170" s="118"/>
      <c r="P170" s="119">
        <f>SUM(P171:P209)</f>
        <v>0</v>
      </c>
      <c r="R170" s="119">
        <f>SUM(R171:R209)</f>
        <v>0.73573712000000002</v>
      </c>
      <c r="T170" s="120">
        <f>SUM(T171:T209)</f>
        <v>0.21409500000000001</v>
      </c>
      <c r="AR170" s="114" t="s">
        <v>87</v>
      </c>
      <c r="AT170" s="121" t="s">
        <v>76</v>
      </c>
      <c r="AU170" s="121" t="s">
        <v>77</v>
      </c>
      <c r="AY170" s="114" t="s">
        <v>222</v>
      </c>
      <c r="BK170" s="122">
        <f>SUM(BK171:BK209)</f>
        <v>0</v>
      </c>
    </row>
    <row r="171" spans="2:65" s="1" customFormat="1" ht="24.2" customHeight="1" x14ac:dyDescent="0.2">
      <c r="B171" s="123"/>
      <c r="C171" s="124" t="s">
        <v>304</v>
      </c>
      <c r="D171" s="124" t="s">
        <v>223</v>
      </c>
      <c r="E171" s="125" t="s">
        <v>319</v>
      </c>
      <c r="F171" s="126" t="s">
        <v>320</v>
      </c>
      <c r="G171" s="127" t="s">
        <v>226</v>
      </c>
      <c r="H171" s="128">
        <v>68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0</v>
      </c>
      <c r="R171" s="134">
        <f>Q171*H171</f>
        <v>0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645</v>
      </c>
    </row>
    <row r="172" spans="2:65" s="1" customFormat="1" ht="19.5" x14ac:dyDescent="0.2">
      <c r="B172" s="28"/>
      <c r="D172" s="138" t="s">
        <v>229</v>
      </c>
      <c r="F172" s="139" t="s">
        <v>322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502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24.2" customHeight="1" x14ac:dyDescent="0.2">
      <c r="B174" s="123"/>
      <c r="C174" s="124" t="s">
        <v>310</v>
      </c>
      <c r="D174" s="124" t="s">
        <v>223</v>
      </c>
      <c r="E174" s="125" t="s">
        <v>325</v>
      </c>
      <c r="F174" s="126" t="s">
        <v>326</v>
      </c>
      <c r="G174" s="127" t="s">
        <v>226</v>
      </c>
      <c r="H174" s="128">
        <v>68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3.0000000000000001E-5</v>
      </c>
      <c r="R174" s="134">
        <f>Q174*H174</f>
        <v>2.0400000000000001E-3</v>
      </c>
      <c r="S174" s="134">
        <v>0</v>
      </c>
      <c r="T174" s="135">
        <f>S174*H174</f>
        <v>0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646</v>
      </c>
    </row>
    <row r="175" spans="2:65" s="1" customFormat="1" ht="19.5" x14ac:dyDescent="0.2">
      <c r="B175" s="28"/>
      <c r="D175" s="138" t="s">
        <v>229</v>
      </c>
      <c r="F175" s="139" t="s">
        <v>328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504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33" customHeight="1" x14ac:dyDescent="0.2">
      <c r="B177" s="123"/>
      <c r="C177" s="124" t="s">
        <v>266</v>
      </c>
      <c r="D177" s="124" t="s">
        <v>223</v>
      </c>
      <c r="E177" s="125" t="s">
        <v>331</v>
      </c>
      <c r="F177" s="126" t="s">
        <v>332</v>
      </c>
      <c r="G177" s="127" t="s">
        <v>226</v>
      </c>
      <c r="H177" s="128">
        <v>68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7.5799999999999999E-3</v>
      </c>
      <c r="R177" s="134">
        <f>Q177*H177</f>
        <v>0.51544000000000001</v>
      </c>
      <c r="S177" s="134">
        <v>0</v>
      </c>
      <c r="T177" s="135">
        <f>S177*H177</f>
        <v>0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647</v>
      </c>
    </row>
    <row r="178" spans="2:65" s="1" customFormat="1" ht="29.25" x14ac:dyDescent="0.2">
      <c r="B178" s="28"/>
      <c r="D178" s="138" t="s">
        <v>229</v>
      </c>
      <c r="F178" s="139" t="s">
        <v>334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506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24.2" customHeight="1" x14ac:dyDescent="0.2">
      <c r="B180" s="123"/>
      <c r="C180" s="124" t="s">
        <v>324</v>
      </c>
      <c r="D180" s="124" t="s">
        <v>223</v>
      </c>
      <c r="E180" s="125" t="s">
        <v>337</v>
      </c>
      <c r="F180" s="126" t="s">
        <v>338</v>
      </c>
      <c r="G180" s="127" t="s">
        <v>226</v>
      </c>
      <c r="H180" s="128">
        <v>68</v>
      </c>
      <c r="I180" s="129"/>
      <c r="J180" s="130">
        <f>ROUND(I180*H180,2)</f>
        <v>0</v>
      </c>
      <c r="K180" s="131"/>
      <c r="L180" s="28"/>
      <c r="M180" s="132" t="s">
        <v>1</v>
      </c>
      <c r="N180" s="133" t="s">
        <v>42</v>
      </c>
      <c r="P180" s="134">
        <f>O180*H180</f>
        <v>0</v>
      </c>
      <c r="Q180" s="134">
        <v>0</v>
      </c>
      <c r="R180" s="134">
        <f>Q180*H180</f>
        <v>0</v>
      </c>
      <c r="S180" s="134">
        <v>3.0000000000000001E-3</v>
      </c>
      <c r="T180" s="135">
        <f>S180*H180</f>
        <v>0.20400000000000001</v>
      </c>
      <c r="AR180" s="136" t="s">
        <v>266</v>
      </c>
      <c r="AT180" s="136" t="s">
        <v>223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648</v>
      </c>
    </row>
    <row r="181" spans="2:65" s="1" customFormat="1" x14ac:dyDescent="0.2">
      <c r="B181" s="28"/>
      <c r="D181" s="138" t="s">
        <v>229</v>
      </c>
      <c r="F181" s="139" t="s">
        <v>340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" customFormat="1" x14ac:dyDescent="0.2">
      <c r="B182" s="28"/>
      <c r="D182" s="142" t="s">
        <v>231</v>
      </c>
      <c r="F182" s="143" t="s">
        <v>508</v>
      </c>
      <c r="I182" s="140"/>
      <c r="L182" s="28"/>
      <c r="M182" s="141"/>
      <c r="T182" s="52"/>
      <c r="AT182" s="13" t="s">
        <v>231</v>
      </c>
      <c r="AU182" s="13" t="s">
        <v>85</v>
      </c>
    </row>
    <row r="183" spans="2:65" s="1" customFormat="1" ht="16.5" customHeight="1" x14ac:dyDescent="0.2">
      <c r="B183" s="123"/>
      <c r="C183" s="124" t="s">
        <v>330</v>
      </c>
      <c r="D183" s="124" t="s">
        <v>223</v>
      </c>
      <c r="E183" s="125" t="s">
        <v>343</v>
      </c>
      <c r="F183" s="126" t="s">
        <v>344</v>
      </c>
      <c r="G183" s="127" t="s">
        <v>226</v>
      </c>
      <c r="H183" s="128">
        <v>68</v>
      </c>
      <c r="I183" s="129"/>
      <c r="J183" s="130">
        <f>ROUND(I183*H183,2)</f>
        <v>0</v>
      </c>
      <c r="K183" s="131"/>
      <c r="L183" s="28"/>
      <c r="M183" s="132" t="s">
        <v>1</v>
      </c>
      <c r="N183" s="133" t="s">
        <v>42</v>
      </c>
      <c r="P183" s="134">
        <f>O183*H183</f>
        <v>0</v>
      </c>
      <c r="Q183" s="134">
        <v>2.9999999999999997E-4</v>
      </c>
      <c r="R183" s="134">
        <f>Q183*H183</f>
        <v>2.0399999999999998E-2</v>
      </c>
      <c r="S183" s="134">
        <v>0</v>
      </c>
      <c r="T183" s="135">
        <f>S183*H183</f>
        <v>0</v>
      </c>
      <c r="AR183" s="136" t="s">
        <v>266</v>
      </c>
      <c r="AT183" s="136" t="s">
        <v>223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649</v>
      </c>
    </row>
    <row r="184" spans="2:65" s="1" customFormat="1" x14ac:dyDescent="0.2">
      <c r="B184" s="28"/>
      <c r="D184" s="138" t="s">
        <v>229</v>
      </c>
      <c r="F184" s="139" t="s">
        <v>346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" customFormat="1" x14ac:dyDescent="0.2">
      <c r="B185" s="28"/>
      <c r="D185" s="142" t="s">
        <v>231</v>
      </c>
      <c r="F185" s="143" t="s">
        <v>510</v>
      </c>
      <c r="I185" s="140"/>
      <c r="L185" s="28"/>
      <c r="M185" s="141"/>
      <c r="T185" s="52"/>
      <c r="AT185" s="13" t="s">
        <v>231</v>
      </c>
      <c r="AU185" s="13" t="s">
        <v>85</v>
      </c>
    </row>
    <row r="186" spans="2:65" s="1" customFormat="1" ht="49.15" customHeight="1" x14ac:dyDescent="0.2">
      <c r="B186" s="123"/>
      <c r="C186" s="151" t="s">
        <v>336</v>
      </c>
      <c r="D186" s="151" t="s">
        <v>277</v>
      </c>
      <c r="E186" s="152" t="s">
        <v>348</v>
      </c>
      <c r="F186" s="153" t="s">
        <v>349</v>
      </c>
      <c r="G186" s="154" t="s">
        <v>226</v>
      </c>
      <c r="H186" s="155">
        <v>74.8</v>
      </c>
      <c r="I186" s="156"/>
      <c r="J186" s="157">
        <f>ROUND(I186*H186,2)</f>
        <v>0</v>
      </c>
      <c r="K186" s="158"/>
      <c r="L186" s="159"/>
      <c r="M186" s="160" t="s">
        <v>1</v>
      </c>
      <c r="N186" s="161" t="s">
        <v>42</v>
      </c>
      <c r="P186" s="134">
        <f>O186*H186</f>
        <v>0</v>
      </c>
      <c r="Q186" s="134">
        <v>2.5999999999999999E-3</v>
      </c>
      <c r="R186" s="134">
        <f>Q186*H186</f>
        <v>0.19447999999999999</v>
      </c>
      <c r="S186" s="134">
        <v>0</v>
      </c>
      <c r="T186" s="135">
        <f>S186*H186</f>
        <v>0</v>
      </c>
      <c r="AR186" s="136" t="s">
        <v>280</v>
      </c>
      <c r="AT186" s="136" t="s">
        <v>277</v>
      </c>
      <c r="AU186" s="136" t="s">
        <v>85</v>
      </c>
      <c r="AY186" s="13" t="s">
        <v>222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3" t="s">
        <v>85</v>
      </c>
      <c r="BK186" s="137">
        <f>ROUND(I186*H186,2)</f>
        <v>0</v>
      </c>
      <c r="BL186" s="13" t="s">
        <v>266</v>
      </c>
      <c r="BM186" s="136" t="s">
        <v>650</v>
      </c>
    </row>
    <row r="187" spans="2:65" s="1" customFormat="1" ht="29.25" x14ac:dyDescent="0.2">
      <c r="B187" s="28"/>
      <c r="D187" s="138" t="s">
        <v>229</v>
      </c>
      <c r="F187" s="139" t="s">
        <v>349</v>
      </c>
      <c r="I187" s="140"/>
      <c r="L187" s="28"/>
      <c r="M187" s="141"/>
      <c r="T187" s="52"/>
      <c r="AT187" s="13" t="s">
        <v>229</v>
      </c>
      <c r="AU187" s="13" t="s">
        <v>85</v>
      </c>
    </row>
    <row r="188" spans="2:65" s="11" customFormat="1" x14ac:dyDescent="0.2">
      <c r="B188" s="144"/>
      <c r="D188" s="138" t="s">
        <v>252</v>
      </c>
      <c r="F188" s="145" t="s">
        <v>651</v>
      </c>
      <c r="H188" s="146">
        <v>74.8</v>
      </c>
      <c r="I188" s="147"/>
      <c r="L188" s="144"/>
      <c r="M188" s="148"/>
      <c r="T188" s="149"/>
      <c r="AT188" s="150" t="s">
        <v>252</v>
      </c>
      <c r="AU188" s="150" t="s">
        <v>85</v>
      </c>
      <c r="AV188" s="11" t="s">
        <v>87</v>
      </c>
      <c r="AW188" s="11" t="s">
        <v>3</v>
      </c>
      <c r="AX188" s="11" t="s">
        <v>85</v>
      </c>
      <c r="AY188" s="150" t="s">
        <v>222</v>
      </c>
    </row>
    <row r="189" spans="2:65" s="1" customFormat="1" ht="24.2" customHeight="1" x14ac:dyDescent="0.2">
      <c r="B189" s="123"/>
      <c r="C189" s="124" t="s">
        <v>342</v>
      </c>
      <c r="D189" s="124" t="s">
        <v>223</v>
      </c>
      <c r="E189" s="125" t="s">
        <v>353</v>
      </c>
      <c r="F189" s="126" t="s">
        <v>354</v>
      </c>
      <c r="G189" s="127" t="s">
        <v>355</v>
      </c>
      <c r="H189" s="128">
        <v>68</v>
      </c>
      <c r="I189" s="129"/>
      <c r="J189" s="130">
        <f>ROUND(I189*H189,2)</f>
        <v>0</v>
      </c>
      <c r="K189" s="131"/>
      <c r="L189" s="28"/>
      <c r="M189" s="132" t="s">
        <v>1</v>
      </c>
      <c r="N189" s="133" t="s">
        <v>42</v>
      </c>
      <c r="P189" s="134">
        <f>O189*H189</f>
        <v>0</v>
      </c>
      <c r="Q189" s="134">
        <v>0</v>
      </c>
      <c r="R189" s="134">
        <f>Q189*H189</f>
        <v>0</v>
      </c>
      <c r="S189" s="134">
        <v>0</v>
      </c>
      <c r="T189" s="135">
        <f>S189*H189</f>
        <v>0</v>
      </c>
      <c r="AR189" s="136" t="s">
        <v>266</v>
      </c>
      <c r="AT189" s="136" t="s">
        <v>223</v>
      </c>
      <c r="AU189" s="136" t="s">
        <v>85</v>
      </c>
      <c r="AY189" s="13" t="s">
        <v>222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3" t="s">
        <v>85</v>
      </c>
      <c r="BK189" s="137">
        <f>ROUND(I189*H189,2)</f>
        <v>0</v>
      </c>
      <c r="BL189" s="13" t="s">
        <v>266</v>
      </c>
      <c r="BM189" s="136" t="s">
        <v>652</v>
      </c>
    </row>
    <row r="190" spans="2:65" s="1" customFormat="1" x14ac:dyDescent="0.2">
      <c r="B190" s="28"/>
      <c r="D190" s="138" t="s">
        <v>229</v>
      </c>
      <c r="F190" s="139" t="s">
        <v>357</v>
      </c>
      <c r="I190" s="140"/>
      <c r="L190" s="28"/>
      <c r="M190" s="141"/>
      <c r="T190" s="52"/>
      <c r="AT190" s="13" t="s">
        <v>229</v>
      </c>
      <c r="AU190" s="13" t="s">
        <v>85</v>
      </c>
    </row>
    <row r="191" spans="2:65" s="1" customFormat="1" x14ac:dyDescent="0.2">
      <c r="B191" s="28"/>
      <c r="D191" s="142" t="s">
        <v>231</v>
      </c>
      <c r="F191" s="143" t="s">
        <v>358</v>
      </c>
      <c r="I191" s="140"/>
      <c r="L191" s="28"/>
      <c r="M191" s="141"/>
      <c r="T191" s="52"/>
      <c r="AT191" s="13" t="s">
        <v>231</v>
      </c>
      <c r="AU191" s="13" t="s">
        <v>85</v>
      </c>
    </row>
    <row r="192" spans="2:65" s="1" customFormat="1" ht="21.75" customHeight="1" x14ac:dyDescent="0.2">
      <c r="B192" s="123"/>
      <c r="C192" s="124" t="s">
        <v>7</v>
      </c>
      <c r="D192" s="124" t="s">
        <v>223</v>
      </c>
      <c r="E192" s="125" t="s">
        <v>360</v>
      </c>
      <c r="F192" s="126" t="s">
        <v>361</v>
      </c>
      <c r="G192" s="127" t="s">
        <v>355</v>
      </c>
      <c r="H192" s="128">
        <v>33.65</v>
      </c>
      <c r="I192" s="129"/>
      <c r="J192" s="130">
        <f>ROUND(I192*H192,2)</f>
        <v>0</v>
      </c>
      <c r="K192" s="131"/>
      <c r="L192" s="28"/>
      <c r="M192" s="132" t="s">
        <v>1</v>
      </c>
      <c r="N192" s="133" t="s">
        <v>42</v>
      </c>
      <c r="P192" s="134">
        <f>O192*H192</f>
        <v>0</v>
      </c>
      <c r="Q192" s="134">
        <v>0</v>
      </c>
      <c r="R192" s="134">
        <f>Q192*H192</f>
        <v>0</v>
      </c>
      <c r="S192" s="134">
        <v>2.9999999999999997E-4</v>
      </c>
      <c r="T192" s="135">
        <f>S192*H192</f>
        <v>1.0094999999999998E-2</v>
      </c>
      <c r="AR192" s="136" t="s">
        <v>266</v>
      </c>
      <c r="AT192" s="136" t="s">
        <v>223</v>
      </c>
      <c r="AU192" s="136" t="s">
        <v>85</v>
      </c>
      <c r="AY192" s="13" t="s">
        <v>222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13" t="s">
        <v>85</v>
      </c>
      <c r="BK192" s="137">
        <f>ROUND(I192*H192,2)</f>
        <v>0</v>
      </c>
      <c r="BL192" s="13" t="s">
        <v>266</v>
      </c>
      <c r="BM192" s="136" t="s">
        <v>653</v>
      </c>
    </row>
    <row r="193" spans="2:65" s="1" customFormat="1" x14ac:dyDescent="0.2">
      <c r="B193" s="28"/>
      <c r="D193" s="138" t="s">
        <v>229</v>
      </c>
      <c r="F193" s="139" t="s">
        <v>363</v>
      </c>
      <c r="I193" s="140"/>
      <c r="L193" s="28"/>
      <c r="M193" s="141"/>
      <c r="T193" s="52"/>
      <c r="AT193" s="13" t="s">
        <v>229</v>
      </c>
      <c r="AU193" s="13" t="s">
        <v>85</v>
      </c>
    </row>
    <row r="194" spans="2:65" s="1" customFormat="1" x14ac:dyDescent="0.2">
      <c r="B194" s="28"/>
      <c r="D194" s="142" t="s">
        <v>231</v>
      </c>
      <c r="F194" s="143" t="s">
        <v>515</v>
      </c>
      <c r="I194" s="140"/>
      <c r="L194" s="28"/>
      <c r="M194" s="141"/>
      <c r="T194" s="52"/>
      <c r="AT194" s="13" t="s">
        <v>231</v>
      </c>
      <c r="AU194" s="13" t="s">
        <v>85</v>
      </c>
    </row>
    <row r="195" spans="2:65" s="1" customFormat="1" ht="16.5" customHeight="1" x14ac:dyDescent="0.2">
      <c r="B195" s="123"/>
      <c r="C195" s="124" t="s">
        <v>352</v>
      </c>
      <c r="D195" s="124" t="s">
        <v>223</v>
      </c>
      <c r="E195" s="125" t="s">
        <v>366</v>
      </c>
      <c r="F195" s="126" t="s">
        <v>367</v>
      </c>
      <c r="G195" s="127" t="s">
        <v>355</v>
      </c>
      <c r="H195" s="128">
        <v>33.65</v>
      </c>
      <c r="I195" s="129"/>
      <c r="J195" s="130">
        <f>ROUND(I195*H195,2)</f>
        <v>0</v>
      </c>
      <c r="K195" s="131"/>
      <c r="L195" s="28"/>
      <c r="M195" s="132" t="s">
        <v>1</v>
      </c>
      <c r="N195" s="133" t="s">
        <v>42</v>
      </c>
      <c r="P195" s="134">
        <f>O195*H195</f>
        <v>0</v>
      </c>
      <c r="Q195" s="134">
        <v>1.0000000000000001E-5</v>
      </c>
      <c r="R195" s="134">
        <f>Q195*H195</f>
        <v>3.3649999999999999E-4</v>
      </c>
      <c r="S195" s="134">
        <v>0</v>
      </c>
      <c r="T195" s="135">
        <f>S195*H195</f>
        <v>0</v>
      </c>
      <c r="AR195" s="136" t="s">
        <v>266</v>
      </c>
      <c r="AT195" s="136" t="s">
        <v>223</v>
      </c>
      <c r="AU195" s="136" t="s">
        <v>85</v>
      </c>
      <c r="AY195" s="13" t="s">
        <v>222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13" t="s">
        <v>85</v>
      </c>
      <c r="BK195" s="137">
        <f>ROUND(I195*H195,2)</f>
        <v>0</v>
      </c>
      <c r="BL195" s="13" t="s">
        <v>266</v>
      </c>
      <c r="BM195" s="136" t="s">
        <v>654</v>
      </c>
    </row>
    <row r="196" spans="2:65" s="1" customFormat="1" x14ac:dyDescent="0.2">
      <c r="B196" s="28"/>
      <c r="D196" s="138" t="s">
        <v>229</v>
      </c>
      <c r="F196" s="139" t="s">
        <v>369</v>
      </c>
      <c r="I196" s="140"/>
      <c r="L196" s="28"/>
      <c r="M196" s="141"/>
      <c r="T196" s="52"/>
      <c r="AT196" s="13" t="s">
        <v>229</v>
      </c>
      <c r="AU196" s="13" t="s">
        <v>85</v>
      </c>
    </row>
    <row r="197" spans="2:65" s="1" customFormat="1" x14ac:dyDescent="0.2">
      <c r="B197" s="28"/>
      <c r="D197" s="142" t="s">
        <v>231</v>
      </c>
      <c r="F197" s="143" t="s">
        <v>517</v>
      </c>
      <c r="I197" s="140"/>
      <c r="L197" s="28"/>
      <c r="M197" s="141"/>
      <c r="T197" s="52"/>
      <c r="AT197" s="13" t="s">
        <v>231</v>
      </c>
      <c r="AU197" s="13" t="s">
        <v>85</v>
      </c>
    </row>
    <row r="198" spans="2:65" s="1" customFormat="1" ht="16.5" customHeight="1" x14ac:dyDescent="0.2">
      <c r="B198" s="123"/>
      <c r="C198" s="151" t="s">
        <v>359</v>
      </c>
      <c r="D198" s="151" t="s">
        <v>277</v>
      </c>
      <c r="E198" s="152" t="s">
        <v>372</v>
      </c>
      <c r="F198" s="153" t="s">
        <v>373</v>
      </c>
      <c r="G198" s="154" t="s">
        <v>355</v>
      </c>
      <c r="H198" s="155">
        <v>34.323</v>
      </c>
      <c r="I198" s="156"/>
      <c r="J198" s="157">
        <f>ROUND(I198*H198,2)</f>
        <v>0</v>
      </c>
      <c r="K198" s="158"/>
      <c r="L198" s="159"/>
      <c r="M198" s="160" t="s">
        <v>1</v>
      </c>
      <c r="N198" s="161" t="s">
        <v>42</v>
      </c>
      <c r="P198" s="134">
        <f>O198*H198</f>
        <v>0</v>
      </c>
      <c r="Q198" s="134">
        <v>8.0000000000000007E-5</v>
      </c>
      <c r="R198" s="134">
        <f>Q198*H198</f>
        <v>2.7458400000000003E-3</v>
      </c>
      <c r="S198" s="134">
        <v>0</v>
      </c>
      <c r="T198" s="135">
        <f>S198*H198</f>
        <v>0</v>
      </c>
      <c r="AR198" s="136" t="s">
        <v>280</v>
      </c>
      <c r="AT198" s="136" t="s">
        <v>277</v>
      </c>
      <c r="AU198" s="136" t="s">
        <v>85</v>
      </c>
      <c r="AY198" s="13" t="s">
        <v>222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13" t="s">
        <v>85</v>
      </c>
      <c r="BK198" s="137">
        <f>ROUND(I198*H198,2)</f>
        <v>0</v>
      </c>
      <c r="BL198" s="13" t="s">
        <v>266</v>
      </c>
      <c r="BM198" s="136" t="s">
        <v>655</v>
      </c>
    </row>
    <row r="199" spans="2:65" s="1" customFormat="1" x14ac:dyDescent="0.2">
      <c r="B199" s="28"/>
      <c r="D199" s="138" t="s">
        <v>229</v>
      </c>
      <c r="F199" s="139" t="s">
        <v>373</v>
      </c>
      <c r="I199" s="140"/>
      <c r="L199" s="28"/>
      <c r="M199" s="141"/>
      <c r="T199" s="52"/>
      <c r="AT199" s="13" t="s">
        <v>229</v>
      </c>
      <c r="AU199" s="13" t="s">
        <v>85</v>
      </c>
    </row>
    <row r="200" spans="2:65" s="11" customFormat="1" x14ac:dyDescent="0.2">
      <c r="B200" s="144"/>
      <c r="D200" s="138" t="s">
        <v>252</v>
      </c>
      <c r="F200" s="145" t="s">
        <v>656</v>
      </c>
      <c r="H200" s="146">
        <v>34.323</v>
      </c>
      <c r="I200" s="147"/>
      <c r="L200" s="144"/>
      <c r="M200" s="148"/>
      <c r="T200" s="149"/>
      <c r="AT200" s="150" t="s">
        <v>252</v>
      </c>
      <c r="AU200" s="150" t="s">
        <v>85</v>
      </c>
      <c r="AV200" s="11" t="s">
        <v>87</v>
      </c>
      <c r="AW200" s="11" t="s">
        <v>3</v>
      </c>
      <c r="AX200" s="11" t="s">
        <v>85</v>
      </c>
      <c r="AY200" s="150" t="s">
        <v>222</v>
      </c>
    </row>
    <row r="201" spans="2:65" s="1" customFormat="1" ht="16.5" customHeight="1" x14ac:dyDescent="0.2">
      <c r="B201" s="123"/>
      <c r="C201" s="124" t="s">
        <v>365</v>
      </c>
      <c r="D201" s="124" t="s">
        <v>223</v>
      </c>
      <c r="E201" s="125" t="s">
        <v>377</v>
      </c>
      <c r="F201" s="126" t="s">
        <v>378</v>
      </c>
      <c r="G201" s="127" t="s">
        <v>355</v>
      </c>
      <c r="H201" s="128">
        <v>1.7</v>
      </c>
      <c r="I201" s="129"/>
      <c r="J201" s="130">
        <f>ROUND(I201*H201,2)</f>
        <v>0</v>
      </c>
      <c r="K201" s="131"/>
      <c r="L201" s="28"/>
      <c r="M201" s="132" t="s">
        <v>1</v>
      </c>
      <c r="N201" s="133" t="s">
        <v>42</v>
      </c>
      <c r="P201" s="134">
        <f>O201*H201</f>
        <v>0</v>
      </c>
      <c r="Q201" s="134">
        <v>0</v>
      </c>
      <c r="R201" s="134">
        <f>Q201*H201</f>
        <v>0</v>
      </c>
      <c r="S201" s="134">
        <v>0</v>
      </c>
      <c r="T201" s="135">
        <f>S201*H201</f>
        <v>0</v>
      </c>
      <c r="AR201" s="136" t="s">
        <v>266</v>
      </c>
      <c r="AT201" s="136" t="s">
        <v>223</v>
      </c>
      <c r="AU201" s="136" t="s">
        <v>85</v>
      </c>
      <c r="AY201" s="13" t="s">
        <v>222</v>
      </c>
      <c r="BE201" s="137">
        <f>IF(N201="základní",J201,0)</f>
        <v>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13" t="s">
        <v>85</v>
      </c>
      <c r="BK201" s="137">
        <f>ROUND(I201*H201,2)</f>
        <v>0</v>
      </c>
      <c r="BL201" s="13" t="s">
        <v>266</v>
      </c>
      <c r="BM201" s="136" t="s">
        <v>657</v>
      </c>
    </row>
    <row r="202" spans="2:65" s="1" customFormat="1" x14ac:dyDescent="0.2">
      <c r="B202" s="28"/>
      <c r="D202" s="138" t="s">
        <v>229</v>
      </c>
      <c r="F202" s="139" t="s">
        <v>380</v>
      </c>
      <c r="I202" s="140"/>
      <c r="L202" s="28"/>
      <c r="M202" s="141"/>
      <c r="T202" s="52"/>
      <c r="AT202" s="13" t="s">
        <v>229</v>
      </c>
      <c r="AU202" s="13" t="s">
        <v>85</v>
      </c>
    </row>
    <row r="203" spans="2:65" s="1" customFormat="1" x14ac:dyDescent="0.2">
      <c r="B203" s="28"/>
      <c r="D203" s="142" t="s">
        <v>231</v>
      </c>
      <c r="F203" s="143" t="s">
        <v>521</v>
      </c>
      <c r="I203" s="140"/>
      <c r="L203" s="28"/>
      <c r="M203" s="141"/>
      <c r="T203" s="52"/>
      <c r="AT203" s="13" t="s">
        <v>231</v>
      </c>
      <c r="AU203" s="13" t="s">
        <v>85</v>
      </c>
    </row>
    <row r="204" spans="2:65" s="1" customFormat="1" ht="16.5" customHeight="1" x14ac:dyDescent="0.2">
      <c r="B204" s="123"/>
      <c r="C204" s="151" t="s">
        <v>371</v>
      </c>
      <c r="D204" s="151" t="s">
        <v>277</v>
      </c>
      <c r="E204" s="152" t="s">
        <v>383</v>
      </c>
      <c r="F204" s="153" t="s">
        <v>384</v>
      </c>
      <c r="G204" s="154" t="s">
        <v>355</v>
      </c>
      <c r="H204" s="155">
        <v>1.734</v>
      </c>
      <c r="I204" s="156"/>
      <c r="J204" s="157">
        <f>ROUND(I204*H204,2)</f>
        <v>0</v>
      </c>
      <c r="K204" s="158"/>
      <c r="L204" s="159"/>
      <c r="M204" s="160" t="s">
        <v>1</v>
      </c>
      <c r="N204" s="161" t="s">
        <v>42</v>
      </c>
      <c r="P204" s="134">
        <f>O204*H204</f>
        <v>0</v>
      </c>
      <c r="Q204" s="134">
        <v>1.7000000000000001E-4</v>
      </c>
      <c r="R204" s="134">
        <f>Q204*H204</f>
        <v>2.9478000000000002E-4</v>
      </c>
      <c r="S204" s="134">
        <v>0</v>
      </c>
      <c r="T204" s="135">
        <f>S204*H204</f>
        <v>0</v>
      </c>
      <c r="AR204" s="136" t="s">
        <v>280</v>
      </c>
      <c r="AT204" s="136" t="s">
        <v>277</v>
      </c>
      <c r="AU204" s="136" t="s">
        <v>85</v>
      </c>
      <c r="AY204" s="13" t="s">
        <v>222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13" t="s">
        <v>85</v>
      </c>
      <c r="BK204" s="137">
        <f>ROUND(I204*H204,2)</f>
        <v>0</v>
      </c>
      <c r="BL204" s="13" t="s">
        <v>266</v>
      </c>
      <c r="BM204" s="136" t="s">
        <v>658</v>
      </c>
    </row>
    <row r="205" spans="2:65" s="1" customFormat="1" x14ac:dyDescent="0.2">
      <c r="B205" s="28"/>
      <c r="D205" s="138" t="s">
        <v>229</v>
      </c>
      <c r="F205" s="139" t="s">
        <v>384</v>
      </c>
      <c r="I205" s="140"/>
      <c r="L205" s="28"/>
      <c r="M205" s="141"/>
      <c r="T205" s="52"/>
      <c r="AT205" s="13" t="s">
        <v>229</v>
      </c>
      <c r="AU205" s="13" t="s">
        <v>85</v>
      </c>
    </row>
    <row r="206" spans="2:65" s="11" customFormat="1" x14ac:dyDescent="0.2">
      <c r="B206" s="144"/>
      <c r="D206" s="138" t="s">
        <v>252</v>
      </c>
      <c r="F206" s="145" t="s">
        <v>523</v>
      </c>
      <c r="H206" s="146">
        <v>1.734</v>
      </c>
      <c r="I206" s="147"/>
      <c r="L206" s="144"/>
      <c r="M206" s="148"/>
      <c r="T206" s="149"/>
      <c r="AT206" s="150" t="s">
        <v>252</v>
      </c>
      <c r="AU206" s="150" t="s">
        <v>85</v>
      </c>
      <c r="AV206" s="11" t="s">
        <v>87</v>
      </c>
      <c r="AW206" s="11" t="s">
        <v>3</v>
      </c>
      <c r="AX206" s="11" t="s">
        <v>85</v>
      </c>
      <c r="AY206" s="150" t="s">
        <v>222</v>
      </c>
    </row>
    <row r="207" spans="2:65" s="1" customFormat="1" ht="24.2" customHeight="1" x14ac:dyDescent="0.2">
      <c r="B207" s="123"/>
      <c r="C207" s="124" t="s">
        <v>376</v>
      </c>
      <c r="D207" s="124" t="s">
        <v>223</v>
      </c>
      <c r="E207" s="125" t="s">
        <v>388</v>
      </c>
      <c r="F207" s="126" t="s">
        <v>389</v>
      </c>
      <c r="G207" s="127" t="s">
        <v>313</v>
      </c>
      <c r="H207" s="162"/>
      <c r="I207" s="129"/>
      <c r="J207" s="130">
        <f>ROUND(I207*H207,2)</f>
        <v>0</v>
      </c>
      <c r="K207" s="131"/>
      <c r="L207" s="28"/>
      <c r="M207" s="132" t="s">
        <v>1</v>
      </c>
      <c r="N207" s="133" t="s">
        <v>42</v>
      </c>
      <c r="P207" s="134">
        <f>O207*H207</f>
        <v>0</v>
      </c>
      <c r="Q207" s="134">
        <v>0</v>
      </c>
      <c r="R207" s="134">
        <f>Q207*H207</f>
        <v>0</v>
      </c>
      <c r="S207" s="134">
        <v>0</v>
      </c>
      <c r="T207" s="135">
        <f>S207*H207</f>
        <v>0</v>
      </c>
      <c r="AR207" s="136" t="s">
        <v>266</v>
      </c>
      <c r="AT207" s="136" t="s">
        <v>223</v>
      </c>
      <c r="AU207" s="136" t="s">
        <v>85</v>
      </c>
      <c r="AY207" s="13" t="s">
        <v>222</v>
      </c>
      <c r="BE207" s="137">
        <f>IF(N207="základní",J207,0)</f>
        <v>0</v>
      </c>
      <c r="BF207" s="137">
        <f>IF(N207="snížená",J207,0)</f>
        <v>0</v>
      </c>
      <c r="BG207" s="137">
        <f>IF(N207="zákl. přenesená",J207,0)</f>
        <v>0</v>
      </c>
      <c r="BH207" s="137">
        <f>IF(N207="sníž. přenesená",J207,0)</f>
        <v>0</v>
      </c>
      <c r="BI207" s="137">
        <f>IF(N207="nulová",J207,0)</f>
        <v>0</v>
      </c>
      <c r="BJ207" s="13" t="s">
        <v>85</v>
      </c>
      <c r="BK207" s="137">
        <f>ROUND(I207*H207,2)</f>
        <v>0</v>
      </c>
      <c r="BL207" s="13" t="s">
        <v>266</v>
      </c>
      <c r="BM207" s="136" t="s">
        <v>659</v>
      </c>
    </row>
    <row r="208" spans="2:65" s="1" customFormat="1" ht="29.25" x14ac:dyDescent="0.2">
      <c r="B208" s="28"/>
      <c r="D208" s="138" t="s">
        <v>229</v>
      </c>
      <c r="F208" s="139" t="s">
        <v>391</v>
      </c>
      <c r="I208" s="140"/>
      <c r="L208" s="28"/>
      <c r="M208" s="141"/>
      <c r="T208" s="52"/>
      <c r="AT208" s="13" t="s">
        <v>229</v>
      </c>
      <c r="AU208" s="13" t="s">
        <v>85</v>
      </c>
    </row>
    <row r="209" spans="2:65" s="1" customFormat="1" x14ac:dyDescent="0.2">
      <c r="B209" s="28"/>
      <c r="D209" s="142" t="s">
        <v>231</v>
      </c>
      <c r="F209" s="143" t="s">
        <v>525</v>
      </c>
      <c r="I209" s="140"/>
      <c r="L209" s="28"/>
      <c r="M209" s="141"/>
      <c r="T209" s="52"/>
      <c r="AT209" s="13" t="s">
        <v>231</v>
      </c>
      <c r="AU209" s="13" t="s">
        <v>85</v>
      </c>
    </row>
    <row r="210" spans="2:65" s="10" customFormat="1" ht="25.9" customHeight="1" x14ac:dyDescent="0.2">
      <c r="B210" s="113"/>
      <c r="D210" s="114" t="s">
        <v>76</v>
      </c>
      <c r="E210" s="115" t="s">
        <v>414</v>
      </c>
      <c r="F210" s="115" t="s">
        <v>415</v>
      </c>
      <c r="I210" s="116"/>
      <c r="J210" s="117">
        <f>BK210</f>
        <v>0</v>
      </c>
      <c r="L210" s="113"/>
      <c r="M210" s="118"/>
      <c r="P210" s="119">
        <f>SUM(P211:P228)</f>
        <v>0</v>
      </c>
      <c r="R210" s="119">
        <f>SUM(R211:R228)</f>
        <v>0.21939180000000003</v>
      </c>
      <c r="T210" s="120">
        <f>SUM(T211:T228)</f>
        <v>2.8337299999999999E-2</v>
      </c>
      <c r="AR210" s="114" t="s">
        <v>87</v>
      </c>
      <c r="AT210" s="121" t="s">
        <v>76</v>
      </c>
      <c r="AU210" s="121" t="s">
        <v>77</v>
      </c>
      <c r="AY210" s="114" t="s">
        <v>222</v>
      </c>
      <c r="BK210" s="122">
        <f>SUM(BK211:BK228)</f>
        <v>0</v>
      </c>
    </row>
    <row r="211" spans="2:65" s="1" customFormat="1" ht="16.5" customHeight="1" x14ac:dyDescent="0.2">
      <c r="B211" s="123"/>
      <c r="C211" s="124" t="s">
        <v>382</v>
      </c>
      <c r="D211" s="124" t="s">
        <v>223</v>
      </c>
      <c r="E211" s="125" t="s">
        <v>416</v>
      </c>
      <c r="F211" s="126" t="s">
        <v>417</v>
      </c>
      <c r="G211" s="127" t="s">
        <v>226</v>
      </c>
      <c r="H211" s="128">
        <v>84.83</v>
      </c>
      <c r="I211" s="129"/>
      <c r="J211" s="130">
        <f>ROUND(I211*H211,2)</f>
        <v>0</v>
      </c>
      <c r="K211" s="131"/>
      <c r="L211" s="28"/>
      <c r="M211" s="132" t="s">
        <v>1</v>
      </c>
      <c r="N211" s="133" t="s">
        <v>42</v>
      </c>
      <c r="P211" s="134">
        <f>O211*H211</f>
        <v>0</v>
      </c>
      <c r="Q211" s="134">
        <v>1E-3</v>
      </c>
      <c r="R211" s="134">
        <f>Q211*H211</f>
        <v>8.4830000000000003E-2</v>
      </c>
      <c r="S211" s="134">
        <v>3.1E-4</v>
      </c>
      <c r="T211" s="135">
        <f>S211*H211</f>
        <v>2.6297299999999999E-2</v>
      </c>
      <c r="AR211" s="136" t="s">
        <v>266</v>
      </c>
      <c r="AT211" s="136" t="s">
        <v>223</v>
      </c>
      <c r="AU211" s="136" t="s">
        <v>85</v>
      </c>
      <c r="AY211" s="13" t="s">
        <v>222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13" t="s">
        <v>85</v>
      </c>
      <c r="BK211" s="137">
        <f>ROUND(I211*H211,2)</f>
        <v>0</v>
      </c>
      <c r="BL211" s="13" t="s">
        <v>266</v>
      </c>
      <c r="BM211" s="136" t="s">
        <v>660</v>
      </c>
    </row>
    <row r="212" spans="2:65" s="1" customFormat="1" x14ac:dyDescent="0.2">
      <c r="B212" s="28"/>
      <c r="D212" s="138" t="s">
        <v>229</v>
      </c>
      <c r="F212" s="139" t="s">
        <v>419</v>
      </c>
      <c r="I212" s="140"/>
      <c r="L212" s="28"/>
      <c r="M212" s="141"/>
      <c r="T212" s="52"/>
      <c r="AT212" s="13" t="s">
        <v>229</v>
      </c>
      <c r="AU212" s="13" t="s">
        <v>85</v>
      </c>
    </row>
    <row r="213" spans="2:65" s="1" customFormat="1" x14ac:dyDescent="0.2">
      <c r="B213" s="28"/>
      <c r="D213" s="142" t="s">
        <v>231</v>
      </c>
      <c r="F213" s="143" t="s">
        <v>527</v>
      </c>
      <c r="I213" s="140"/>
      <c r="L213" s="28"/>
      <c r="M213" s="141"/>
      <c r="T213" s="52"/>
      <c r="AT213" s="13" t="s">
        <v>231</v>
      </c>
      <c r="AU213" s="13" t="s">
        <v>85</v>
      </c>
    </row>
    <row r="214" spans="2:65" s="1" customFormat="1" ht="24.2" customHeight="1" x14ac:dyDescent="0.2">
      <c r="B214" s="123"/>
      <c r="C214" s="124" t="s">
        <v>387</v>
      </c>
      <c r="D214" s="124" t="s">
        <v>223</v>
      </c>
      <c r="E214" s="125" t="s">
        <v>422</v>
      </c>
      <c r="F214" s="126" t="s">
        <v>423</v>
      </c>
      <c r="G214" s="127" t="s">
        <v>226</v>
      </c>
      <c r="H214" s="128">
        <v>84.83</v>
      </c>
      <c r="I214" s="129"/>
      <c r="J214" s="130">
        <f>ROUND(I214*H214,2)</f>
        <v>0</v>
      </c>
      <c r="K214" s="131"/>
      <c r="L214" s="28"/>
      <c r="M214" s="132" t="s">
        <v>1</v>
      </c>
      <c r="N214" s="133" t="s">
        <v>42</v>
      </c>
      <c r="P214" s="134">
        <f>O214*H214</f>
        <v>0</v>
      </c>
      <c r="Q214" s="134">
        <v>0</v>
      </c>
      <c r="R214" s="134">
        <f>Q214*H214</f>
        <v>0</v>
      </c>
      <c r="S214" s="134">
        <v>0</v>
      </c>
      <c r="T214" s="135">
        <f>S214*H214</f>
        <v>0</v>
      </c>
      <c r="AR214" s="136" t="s">
        <v>266</v>
      </c>
      <c r="AT214" s="136" t="s">
        <v>223</v>
      </c>
      <c r="AU214" s="136" t="s">
        <v>85</v>
      </c>
      <c r="AY214" s="13" t="s">
        <v>222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13" t="s">
        <v>85</v>
      </c>
      <c r="BK214" s="137">
        <f>ROUND(I214*H214,2)</f>
        <v>0</v>
      </c>
      <c r="BL214" s="13" t="s">
        <v>266</v>
      </c>
      <c r="BM214" s="136" t="s">
        <v>661</v>
      </c>
    </row>
    <row r="215" spans="2:65" s="1" customFormat="1" ht="19.5" x14ac:dyDescent="0.2">
      <c r="B215" s="28"/>
      <c r="D215" s="138" t="s">
        <v>229</v>
      </c>
      <c r="F215" s="139" t="s">
        <v>425</v>
      </c>
      <c r="I215" s="140"/>
      <c r="L215" s="28"/>
      <c r="M215" s="141"/>
      <c r="T215" s="52"/>
      <c r="AT215" s="13" t="s">
        <v>229</v>
      </c>
      <c r="AU215" s="13" t="s">
        <v>85</v>
      </c>
    </row>
    <row r="216" spans="2:65" s="1" customFormat="1" x14ac:dyDescent="0.2">
      <c r="B216" s="28"/>
      <c r="D216" s="142" t="s">
        <v>231</v>
      </c>
      <c r="F216" s="143" t="s">
        <v>529</v>
      </c>
      <c r="I216" s="140"/>
      <c r="L216" s="28"/>
      <c r="M216" s="141"/>
      <c r="T216" s="52"/>
      <c r="AT216" s="13" t="s">
        <v>231</v>
      </c>
      <c r="AU216" s="13" t="s">
        <v>85</v>
      </c>
    </row>
    <row r="217" spans="2:65" s="1" customFormat="1" ht="16.5" customHeight="1" x14ac:dyDescent="0.2">
      <c r="B217" s="123"/>
      <c r="C217" s="124" t="s">
        <v>395</v>
      </c>
      <c r="D217" s="124" t="s">
        <v>223</v>
      </c>
      <c r="E217" s="125" t="s">
        <v>428</v>
      </c>
      <c r="F217" s="126" t="s">
        <v>429</v>
      </c>
      <c r="G217" s="127" t="s">
        <v>226</v>
      </c>
      <c r="H217" s="128">
        <v>68</v>
      </c>
      <c r="I217" s="129"/>
      <c r="J217" s="130">
        <f>ROUND(I217*H217,2)</f>
        <v>0</v>
      </c>
      <c r="K217" s="131"/>
      <c r="L217" s="28"/>
      <c r="M217" s="132" t="s">
        <v>1</v>
      </c>
      <c r="N217" s="133" t="s">
        <v>42</v>
      </c>
      <c r="P217" s="134">
        <f>O217*H217</f>
        <v>0</v>
      </c>
      <c r="Q217" s="134">
        <v>0</v>
      </c>
      <c r="R217" s="134">
        <f>Q217*H217</f>
        <v>0</v>
      </c>
      <c r="S217" s="134">
        <v>3.0000000000000001E-5</v>
      </c>
      <c r="T217" s="135">
        <f>S217*H217</f>
        <v>2.0400000000000001E-3</v>
      </c>
      <c r="AR217" s="136" t="s">
        <v>266</v>
      </c>
      <c r="AT217" s="136" t="s">
        <v>223</v>
      </c>
      <c r="AU217" s="136" t="s">
        <v>85</v>
      </c>
      <c r="AY217" s="13" t="s">
        <v>222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13" t="s">
        <v>85</v>
      </c>
      <c r="BK217" s="137">
        <f>ROUND(I217*H217,2)</f>
        <v>0</v>
      </c>
      <c r="BL217" s="13" t="s">
        <v>266</v>
      </c>
      <c r="BM217" s="136" t="s">
        <v>662</v>
      </c>
    </row>
    <row r="218" spans="2:65" s="1" customFormat="1" ht="19.5" x14ac:dyDescent="0.2">
      <c r="B218" s="28"/>
      <c r="D218" s="138" t="s">
        <v>229</v>
      </c>
      <c r="F218" s="139" t="s">
        <v>431</v>
      </c>
      <c r="I218" s="140"/>
      <c r="L218" s="28"/>
      <c r="M218" s="141"/>
      <c r="T218" s="52"/>
      <c r="AT218" s="13" t="s">
        <v>229</v>
      </c>
      <c r="AU218" s="13" t="s">
        <v>85</v>
      </c>
    </row>
    <row r="219" spans="2:65" s="1" customFormat="1" x14ac:dyDescent="0.2">
      <c r="B219" s="28"/>
      <c r="D219" s="142" t="s">
        <v>231</v>
      </c>
      <c r="F219" s="143" t="s">
        <v>432</v>
      </c>
      <c r="I219" s="140"/>
      <c r="L219" s="28"/>
      <c r="M219" s="141"/>
      <c r="T219" s="52"/>
      <c r="AT219" s="13" t="s">
        <v>231</v>
      </c>
      <c r="AU219" s="13" t="s">
        <v>85</v>
      </c>
    </row>
    <row r="220" spans="2:65" s="1" customFormat="1" ht="16.5" customHeight="1" x14ac:dyDescent="0.2">
      <c r="B220" s="123"/>
      <c r="C220" s="151" t="s">
        <v>402</v>
      </c>
      <c r="D220" s="151" t="s">
        <v>277</v>
      </c>
      <c r="E220" s="152" t="s">
        <v>434</v>
      </c>
      <c r="F220" s="153" t="s">
        <v>435</v>
      </c>
      <c r="G220" s="154" t="s">
        <v>226</v>
      </c>
      <c r="H220" s="155">
        <v>71.400000000000006</v>
      </c>
      <c r="I220" s="156"/>
      <c r="J220" s="157">
        <f>ROUND(I220*H220,2)</f>
        <v>0</v>
      </c>
      <c r="K220" s="158"/>
      <c r="L220" s="159"/>
      <c r="M220" s="160" t="s">
        <v>1</v>
      </c>
      <c r="N220" s="161" t="s">
        <v>42</v>
      </c>
      <c r="P220" s="134">
        <f>O220*H220</f>
        <v>0</v>
      </c>
      <c r="Q220" s="134">
        <v>8.9999999999999998E-4</v>
      </c>
      <c r="R220" s="134">
        <f>Q220*H220</f>
        <v>6.4259999999999998E-2</v>
      </c>
      <c r="S220" s="134">
        <v>0</v>
      </c>
      <c r="T220" s="135">
        <f>S220*H220</f>
        <v>0</v>
      </c>
      <c r="AR220" s="136" t="s">
        <v>280</v>
      </c>
      <c r="AT220" s="136" t="s">
        <v>277</v>
      </c>
      <c r="AU220" s="136" t="s">
        <v>85</v>
      </c>
      <c r="AY220" s="13" t="s">
        <v>222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3" t="s">
        <v>85</v>
      </c>
      <c r="BK220" s="137">
        <f>ROUND(I220*H220,2)</f>
        <v>0</v>
      </c>
      <c r="BL220" s="13" t="s">
        <v>266</v>
      </c>
      <c r="BM220" s="136" t="s">
        <v>663</v>
      </c>
    </row>
    <row r="221" spans="2:65" s="1" customFormat="1" x14ac:dyDescent="0.2">
      <c r="B221" s="28"/>
      <c r="D221" s="138" t="s">
        <v>229</v>
      </c>
      <c r="F221" s="139" t="s">
        <v>435</v>
      </c>
      <c r="I221" s="140"/>
      <c r="L221" s="28"/>
      <c r="M221" s="141"/>
      <c r="T221" s="52"/>
      <c r="AT221" s="13" t="s">
        <v>229</v>
      </c>
      <c r="AU221" s="13" t="s">
        <v>85</v>
      </c>
    </row>
    <row r="222" spans="2:65" s="11" customFormat="1" x14ac:dyDescent="0.2">
      <c r="B222" s="144"/>
      <c r="D222" s="138" t="s">
        <v>252</v>
      </c>
      <c r="F222" s="145" t="s">
        <v>664</v>
      </c>
      <c r="H222" s="146">
        <v>71.400000000000006</v>
      </c>
      <c r="I222" s="147"/>
      <c r="L222" s="144"/>
      <c r="M222" s="148"/>
      <c r="T222" s="149"/>
      <c r="AT222" s="150" t="s">
        <v>252</v>
      </c>
      <c r="AU222" s="150" t="s">
        <v>85</v>
      </c>
      <c r="AV222" s="11" t="s">
        <v>87</v>
      </c>
      <c r="AW222" s="11" t="s">
        <v>3</v>
      </c>
      <c r="AX222" s="11" t="s">
        <v>85</v>
      </c>
      <c r="AY222" s="150" t="s">
        <v>222</v>
      </c>
    </row>
    <row r="223" spans="2:65" s="1" customFormat="1" ht="24.2" customHeight="1" x14ac:dyDescent="0.2">
      <c r="B223" s="123"/>
      <c r="C223" s="124" t="s">
        <v>408</v>
      </c>
      <c r="D223" s="124" t="s">
        <v>223</v>
      </c>
      <c r="E223" s="125" t="s">
        <v>439</v>
      </c>
      <c r="F223" s="126" t="s">
        <v>440</v>
      </c>
      <c r="G223" s="127" t="s">
        <v>226</v>
      </c>
      <c r="H223" s="128">
        <v>152.83000000000001</v>
      </c>
      <c r="I223" s="129"/>
      <c r="J223" s="130">
        <f>ROUND(I223*H223,2)</f>
        <v>0</v>
      </c>
      <c r="K223" s="131"/>
      <c r="L223" s="28"/>
      <c r="M223" s="132" t="s">
        <v>1</v>
      </c>
      <c r="N223" s="133" t="s">
        <v>42</v>
      </c>
      <c r="P223" s="134">
        <f>O223*H223</f>
        <v>0</v>
      </c>
      <c r="Q223" s="134">
        <v>2.0000000000000001E-4</v>
      </c>
      <c r="R223" s="134">
        <f>Q223*H223</f>
        <v>3.0566000000000003E-2</v>
      </c>
      <c r="S223" s="134">
        <v>0</v>
      </c>
      <c r="T223" s="135">
        <f>S223*H223</f>
        <v>0</v>
      </c>
      <c r="AR223" s="136" t="s">
        <v>266</v>
      </c>
      <c r="AT223" s="136" t="s">
        <v>223</v>
      </c>
      <c r="AU223" s="136" t="s">
        <v>85</v>
      </c>
      <c r="AY223" s="13" t="s">
        <v>222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3" t="s">
        <v>85</v>
      </c>
      <c r="BK223" s="137">
        <f>ROUND(I223*H223,2)</f>
        <v>0</v>
      </c>
      <c r="BL223" s="13" t="s">
        <v>266</v>
      </c>
      <c r="BM223" s="136" t="s">
        <v>665</v>
      </c>
    </row>
    <row r="224" spans="2:65" s="1" customFormat="1" ht="19.5" x14ac:dyDescent="0.2">
      <c r="B224" s="28"/>
      <c r="D224" s="138" t="s">
        <v>229</v>
      </c>
      <c r="F224" s="139" t="s">
        <v>442</v>
      </c>
      <c r="I224" s="140"/>
      <c r="L224" s="28"/>
      <c r="M224" s="141"/>
      <c r="T224" s="52"/>
      <c r="AT224" s="13" t="s">
        <v>229</v>
      </c>
      <c r="AU224" s="13" t="s">
        <v>85</v>
      </c>
    </row>
    <row r="225" spans="2:65" s="1" customFormat="1" x14ac:dyDescent="0.2">
      <c r="B225" s="28"/>
      <c r="D225" s="142" t="s">
        <v>231</v>
      </c>
      <c r="F225" s="143" t="s">
        <v>534</v>
      </c>
      <c r="I225" s="140"/>
      <c r="L225" s="28"/>
      <c r="M225" s="141"/>
      <c r="T225" s="52"/>
      <c r="AT225" s="13" t="s">
        <v>231</v>
      </c>
      <c r="AU225" s="13" t="s">
        <v>85</v>
      </c>
    </row>
    <row r="226" spans="2:65" s="1" customFormat="1" ht="33" customHeight="1" x14ac:dyDescent="0.2">
      <c r="B226" s="123"/>
      <c r="C226" s="124" t="s">
        <v>280</v>
      </c>
      <c r="D226" s="124" t="s">
        <v>223</v>
      </c>
      <c r="E226" s="125" t="s">
        <v>445</v>
      </c>
      <c r="F226" s="126" t="s">
        <v>446</v>
      </c>
      <c r="G226" s="127" t="s">
        <v>226</v>
      </c>
      <c r="H226" s="128">
        <v>152.83000000000001</v>
      </c>
      <c r="I226" s="129"/>
      <c r="J226" s="130">
        <f>ROUND(I226*H226,2)</f>
        <v>0</v>
      </c>
      <c r="K226" s="131"/>
      <c r="L226" s="28"/>
      <c r="M226" s="132" t="s">
        <v>1</v>
      </c>
      <c r="N226" s="133" t="s">
        <v>42</v>
      </c>
      <c r="P226" s="134">
        <f>O226*H226</f>
        <v>0</v>
      </c>
      <c r="Q226" s="134">
        <v>2.5999999999999998E-4</v>
      </c>
      <c r="R226" s="134">
        <f>Q226*H226</f>
        <v>3.9735800000000002E-2</v>
      </c>
      <c r="S226" s="134">
        <v>0</v>
      </c>
      <c r="T226" s="135">
        <f>S226*H226</f>
        <v>0</v>
      </c>
      <c r="AR226" s="136" t="s">
        <v>266</v>
      </c>
      <c r="AT226" s="136" t="s">
        <v>223</v>
      </c>
      <c r="AU226" s="136" t="s">
        <v>85</v>
      </c>
      <c r="AY226" s="13" t="s">
        <v>222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13" t="s">
        <v>85</v>
      </c>
      <c r="BK226" s="137">
        <f>ROUND(I226*H226,2)</f>
        <v>0</v>
      </c>
      <c r="BL226" s="13" t="s">
        <v>266</v>
      </c>
      <c r="BM226" s="136" t="s">
        <v>666</v>
      </c>
    </row>
    <row r="227" spans="2:65" s="1" customFormat="1" ht="29.25" x14ac:dyDescent="0.2">
      <c r="B227" s="28"/>
      <c r="D227" s="138" t="s">
        <v>229</v>
      </c>
      <c r="F227" s="139" t="s">
        <v>448</v>
      </c>
      <c r="I227" s="140"/>
      <c r="L227" s="28"/>
      <c r="M227" s="141"/>
      <c r="T227" s="52"/>
      <c r="AT227" s="13" t="s">
        <v>229</v>
      </c>
      <c r="AU227" s="13" t="s">
        <v>85</v>
      </c>
    </row>
    <row r="228" spans="2:65" s="1" customFormat="1" x14ac:dyDescent="0.2">
      <c r="B228" s="28"/>
      <c r="D228" s="142" t="s">
        <v>231</v>
      </c>
      <c r="F228" s="143" t="s">
        <v>536</v>
      </c>
      <c r="I228" s="140"/>
      <c r="L228" s="28"/>
      <c r="M228" s="141"/>
      <c r="T228" s="52"/>
      <c r="AT228" s="13" t="s">
        <v>231</v>
      </c>
      <c r="AU228" s="13" t="s">
        <v>85</v>
      </c>
    </row>
    <row r="229" spans="2:65" s="10" customFormat="1" ht="25.9" customHeight="1" x14ac:dyDescent="0.2">
      <c r="B229" s="113"/>
      <c r="D229" s="114" t="s">
        <v>76</v>
      </c>
      <c r="E229" s="115" t="s">
        <v>537</v>
      </c>
      <c r="F229" s="115" t="s">
        <v>538</v>
      </c>
      <c r="I229" s="116"/>
      <c r="J229" s="117">
        <f>BK229</f>
        <v>0</v>
      </c>
      <c r="L229" s="113"/>
      <c r="M229" s="118"/>
      <c r="P229" s="119">
        <f>SUM(P230:P231)</f>
        <v>0</v>
      </c>
      <c r="R229" s="119">
        <f>SUM(R230:R231)</f>
        <v>0</v>
      </c>
      <c r="T229" s="120">
        <f>SUM(T230:T231)</f>
        <v>0</v>
      </c>
      <c r="AR229" s="114" t="s">
        <v>87</v>
      </c>
      <c r="AT229" s="121" t="s">
        <v>76</v>
      </c>
      <c r="AU229" s="121" t="s">
        <v>77</v>
      </c>
      <c r="AY229" s="114" t="s">
        <v>222</v>
      </c>
      <c r="BK229" s="122">
        <f>SUM(BK230:BK231)</f>
        <v>0</v>
      </c>
    </row>
    <row r="230" spans="2:65" s="1" customFormat="1" ht="24.2" customHeight="1" x14ac:dyDescent="0.2">
      <c r="B230" s="123"/>
      <c r="C230" s="124" t="s">
        <v>421</v>
      </c>
      <c r="D230" s="124" t="s">
        <v>223</v>
      </c>
      <c r="E230" s="125" t="s">
        <v>539</v>
      </c>
      <c r="F230" s="126" t="s">
        <v>540</v>
      </c>
      <c r="G230" s="127" t="s">
        <v>541</v>
      </c>
      <c r="H230" s="128">
        <v>1</v>
      </c>
      <c r="I230" s="129"/>
      <c r="J230" s="130">
        <f>ROUND(I230*H230,2)</f>
        <v>0</v>
      </c>
      <c r="K230" s="131"/>
      <c r="L230" s="28"/>
      <c r="M230" s="132" t="s">
        <v>1</v>
      </c>
      <c r="N230" s="133" t="s">
        <v>42</v>
      </c>
      <c r="P230" s="134">
        <f>O230*H230</f>
        <v>0</v>
      </c>
      <c r="Q230" s="134">
        <v>0</v>
      </c>
      <c r="R230" s="134">
        <f>Q230*H230</f>
        <v>0</v>
      </c>
      <c r="S230" s="134">
        <v>0</v>
      </c>
      <c r="T230" s="135">
        <f>S230*H230</f>
        <v>0</v>
      </c>
      <c r="AR230" s="136" t="s">
        <v>266</v>
      </c>
      <c r="AT230" s="136" t="s">
        <v>223</v>
      </c>
      <c r="AU230" s="136" t="s">
        <v>85</v>
      </c>
      <c r="AY230" s="13" t="s">
        <v>222</v>
      </c>
      <c r="BE230" s="137">
        <f>IF(N230="základní",J230,0)</f>
        <v>0</v>
      </c>
      <c r="BF230" s="137">
        <f>IF(N230="snížená",J230,0)</f>
        <v>0</v>
      </c>
      <c r="BG230" s="137">
        <f>IF(N230="zákl. přenesená",J230,0)</f>
        <v>0</v>
      </c>
      <c r="BH230" s="137">
        <f>IF(N230="sníž. přenesená",J230,0)</f>
        <v>0</v>
      </c>
      <c r="BI230" s="137">
        <f>IF(N230="nulová",J230,0)</f>
        <v>0</v>
      </c>
      <c r="BJ230" s="13" t="s">
        <v>85</v>
      </c>
      <c r="BK230" s="137">
        <f>ROUND(I230*H230,2)</f>
        <v>0</v>
      </c>
      <c r="BL230" s="13" t="s">
        <v>266</v>
      </c>
      <c r="BM230" s="136" t="s">
        <v>667</v>
      </c>
    </row>
    <row r="231" spans="2:65" s="1" customFormat="1" x14ac:dyDescent="0.2">
      <c r="B231" s="28"/>
      <c r="D231" s="138" t="s">
        <v>229</v>
      </c>
      <c r="F231" s="139" t="s">
        <v>540</v>
      </c>
      <c r="I231" s="140"/>
      <c r="L231" s="28"/>
      <c r="M231" s="141"/>
      <c r="T231" s="52"/>
      <c r="AT231" s="13" t="s">
        <v>229</v>
      </c>
      <c r="AU231" s="13" t="s">
        <v>85</v>
      </c>
    </row>
    <row r="232" spans="2:65" s="10" customFormat="1" ht="25.9" customHeight="1" x14ac:dyDescent="0.2">
      <c r="B232" s="113"/>
      <c r="D232" s="114" t="s">
        <v>76</v>
      </c>
      <c r="E232" s="115" t="s">
        <v>543</v>
      </c>
      <c r="F232" s="115" t="s">
        <v>544</v>
      </c>
      <c r="I232" s="116"/>
      <c r="J232" s="117">
        <f>BK232</f>
        <v>0</v>
      </c>
      <c r="L232" s="113"/>
      <c r="M232" s="118"/>
      <c r="P232" s="119">
        <f>SUM(P233:P236)</f>
        <v>0</v>
      </c>
      <c r="R232" s="119">
        <f>SUM(R233:R236)</f>
        <v>0</v>
      </c>
      <c r="T232" s="120">
        <f>SUM(T233:T236)</f>
        <v>0</v>
      </c>
      <c r="AR232" s="114" t="s">
        <v>227</v>
      </c>
      <c r="AT232" s="121" t="s">
        <v>76</v>
      </c>
      <c r="AU232" s="121" t="s">
        <v>77</v>
      </c>
      <c r="AY232" s="114" t="s">
        <v>222</v>
      </c>
      <c r="BK232" s="122">
        <f>SUM(BK233:BK236)</f>
        <v>0</v>
      </c>
    </row>
    <row r="233" spans="2:65" s="1" customFormat="1" ht="24.2" customHeight="1" x14ac:dyDescent="0.2">
      <c r="B233" s="123"/>
      <c r="C233" s="124" t="s">
        <v>427</v>
      </c>
      <c r="D233" s="124" t="s">
        <v>223</v>
      </c>
      <c r="E233" s="125" t="s">
        <v>545</v>
      </c>
      <c r="F233" s="126" t="s">
        <v>546</v>
      </c>
      <c r="G233" s="127" t="s">
        <v>541</v>
      </c>
      <c r="H233" s="128">
        <v>1</v>
      </c>
      <c r="I233" s="129"/>
      <c r="J233" s="130">
        <f>ROUND(I233*H233,2)</f>
        <v>0</v>
      </c>
      <c r="K233" s="131"/>
      <c r="L233" s="28"/>
      <c r="M233" s="132" t="s">
        <v>1</v>
      </c>
      <c r="N233" s="133" t="s">
        <v>42</v>
      </c>
      <c r="P233" s="134">
        <f>O233*H233</f>
        <v>0</v>
      </c>
      <c r="Q233" s="134">
        <v>0</v>
      </c>
      <c r="R233" s="134">
        <f>Q233*H233</f>
        <v>0</v>
      </c>
      <c r="S233" s="134">
        <v>0</v>
      </c>
      <c r="T233" s="135">
        <f>S233*H233</f>
        <v>0</v>
      </c>
      <c r="AR233" s="136" t="s">
        <v>227</v>
      </c>
      <c r="AT233" s="136" t="s">
        <v>223</v>
      </c>
      <c r="AU233" s="136" t="s">
        <v>85</v>
      </c>
      <c r="AY233" s="13" t="s">
        <v>222</v>
      </c>
      <c r="BE233" s="137">
        <f>IF(N233="základní",J233,0)</f>
        <v>0</v>
      </c>
      <c r="BF233" s="137">
        <f>IF(N233="snížená",J233,0)</f>
        <v>0</v>
      </c>
      <c r="BG233" s="137">
        <f>IF(N233="zákl. přenesená",J233,0)</f>
        <v>0</v>
      </c>
      <c r="BH233" s="137">
        <f>IF(N233="sníž. přenesená",J233,0)</f>
        <v>0</v>
      </c>
      <c r="BI233" s="137">
        <f>IF(N233="nulová",J233,0)</f>
        <v>0</v>
      </c>
      <c r="BJ233" s="13" t="s">
        <v>85</v>
      </c>
      <c r="BK233" s="137">
        <f>ROUND(I233*H233,2)</f>
        <v>0</v>
      </c>
      <c r="BL233" s="13" t="s">
        <v>227</v>
      </c>
      <c r="BM233" s="136" t="s">
        <v>668</v>
      </c>
    </row>
    <row r="234" spans="2:65" s="1" customFormat="1" ht="19.5" x14ac:dyDescent="0.2">
      <c r="B234" s="28"/>
      <c r="D234" s="138" t="s">
        <v>229</v>
      </c>
      <c r="F234" s="139" t="s">
        <v>546</v>
      </c>
      <c r="I234" s="140"/>
      <c r="L234" s="28"/>
      <c r="M234" s="141"/>
      <c r="T234" s="52"/>
      <c r="AT234" s="13" t="s">
        <v>229</v>
      </c>
      <c r="AU234" s="13" t="s">
        <v>85</v>
      </c>
    </row>
    <row r="235" spans="2:65" s="1" customFormat="1" ht="16.5" customHeight="1" x14ac:dyDescent="0.2">
      <c r="B235" s="123"/>
      <c r="C235" s="124" t="s">
        <v>433</v>
      </c>
      <c r="D235" s="124" t="s">
        <v>223</v>
      </c>
      <c r="E235" s="125" t="s">
        <v>548</v>
      </c>
      <c r="F235" s="126" t="s">
        <v>549</v>
      </c>
      <c r="G235" s="127" t="s">
        <v>541</v>
      </c>
      <c r="H235" s="128">
        <v>1</v>
      </c>
      <c r="I235" s="129"/>
      <c r="J235" s="130">
        <f>ROUND(I235*H235,2)</f>
        <v>0</v>
      </c>
      <c r="K235" s="131"/>
      <c r="L235" s="28"/>
      <c r="M235" s="132" t="s">
        <v>1</v>
      </c>
      <c r="N235" s="133" t="s">
        <v>42</v>
      </c>
      <c r="P235" s="134">
        <f>O235*H235</f>
        <v>0</v>
      </c>
      <c r="Q235" s="134">
        <v>0</v>
      </c>
      <c r="R235" s="134">
        <f>Q235*H235</f>
        <v>0</v>
      </c>
      <c r="S235" s="134">
        <v>0</v>
      </c>
      <c r="T235" s="135">
        <f>S235*H235</f>
        <v>0</v>
      </c>
      <c r="AR235" s="136" t="s">
        <v>227</v>
      </c>
      <c r="AT235" s="136" t="s">
        <v>223</v>
      </c>
      <c r="AU235" s="136" t="s">
        <v>85</v>
      </c>
      <c r="AY235" s="13" t="s">
        <v>222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13" t="s">
        <v>85</v>
      </c>
      <c r="BK235" s="137">
        <f>ROUND(I235*H235,2)</f>
        <v>0</v>
      </c>
      <c r="BL235" s="13" t="s">
        <v>227</v>
      </c>
      <c r="BM235" s="136" t="s">
        <v>669</v>
      </c>
    </row>
    <row r="236" spans="2:65" s="1" customFormat="1" x14ac:dyDescent="0.2">
      <c r="B236" s="28"/>
      <c r="D236" s="138" t="s">
        <v>229</v>
      </c>
      <c r="F236" s="139" t="s">
        <v>549</v>
      </c>
      <c r="I236" s="140"/>
      <c r="L236" s="28"/>
      <c r="M236" s="163"/>
      <c r="N236" s="164"/>
      <c r="O236" s="164"/>
      <c r="P236" s="164"/>
      <c r="Q236" s="164"/>
      <c r="R236" s="164"/>
      <c r="S236" s="164"/>
      <c r="T236" s="165"/>
      <c r="AT236" s="13" t="s">
        <v>229</v>
      </c>
      <c r="AU236" s="13" t="s">
        <v>85</v>
      </c>
    </row>
    <row r="237" spans="2:65" s="1" customFormat="1" ht="6.95" customHeight="1" x14ac:dyDescent="0.2">
      <c r="B237" s="40"/>
      <c r="C237" s="41"/>
      <c r="D237" s="41"/>
      <c r="E237" s="41"/>
      <c r="F237" s="41"/>
      <c r="G237" s="41"/>
      <c r="H237" s="41"/>
      <c r="I237" s="41"/>
      <c r="J237" s="41"/>
      <c r="K237" s="41"/>
      <c r="L237" s="28"/>
    </row>
  </sheetData>
  <autoFilter ref="C124:K236" xr:uid="{00000000-0009-0000-0000-000005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9" r:id="rId1" xr:uid="{00000000-0004-0000-0500-000000000000}"/>
    <hyperlink ref="F135" r:id="rId2" xr:uid="{00000000-0004-0000-0500-000001000000}"/>
    <hyperlink ref="F138" r:id="rId3" xr:uid="{00000000-0004-0000-0500-000002000000}"/>
    <hyperlink ref="F141" r:id="rId4" xr:uid="{00000000-0004-0000-0500-000003000000}"/>
    <hyperlink ref="F145" r:id="rId5" xr:uid="{00000000-0004-0000-0500-000004000000}"/>
    <hyperlink ref="F149" r:id="rId6" xr:uid="{00000000-0004-0000-0500-000005000000}"/>
    <hyperlink ref="F155" r:id="rId7" xr:uid="{00000000-0004-0000-0500-000006000000}"/>
    <hyperlink ref="F159" r:id="rId8" xr:uid="{00000000-0004-0000-0500-000007000000}"/>
    <hyperlink ref="F165" r:id="rId9" xr:uid="{00000000-0004-0000-0500-000008000000}"/>
    <hyperlink ref="F169" r:id="rId10" xr:uid="{00000000-0004-0000-0500-000009000000}"/>
    <hyperlink ref="F173" r:id="rId11" xr:uid="{00000000-0004-0000-0500-00000A000000}"/>
    <hyperlink ref="F176" r:id="rId12" xr:uid="{00000000-0004-0000-0500-00000B000000}"/>
    <hyperlink ref="F179" r:id="rId13" xr:uid="{00000000-0004-0000-0500-00000C000000}"/>
    <hyperlink ref="F182" r:id="rId14" xr:uid="{00000000-0004-0000-0500-00000D000000}"/>
    <hyperlink ref="F185" r:id="rId15" xr:uid="{00000000-0004-0000-0500-00000E000000}"/>
    <hyperlink ref="F191" r:id="rId16" xr:uid="{00000000-0004-0000-0500-00000F000000}"/>
    <hyperlink ref="F194" r:id="rId17" xr:uid="{00000000-0004-0000-0500-000010000000}"/>
    <hyperlink ref="F197" r:id="rId18" xr:uid="{00000000-0004-0000-0500-000011000000}"/>
    <hyperlink ref="F203" r:id="rId19" xr:uid="{00000000-0004-0000-0500-000012000000}"/>
    <hyperlink ref="F209" r:id="rId20" xr:uid="{00000000-0004-0000-0500-000013000000}"/>
    <hyperlink ref="F213" r:id="rId21" xr:uid="{00000000-0004-0000-0500-000014000000}"/>
    <hyperlink ref="F216" r:id="rId22" xr:uid="{00000000-0004-0000-0500-000015000000}"/>
    <hyperlink ref="F219" r:id="rId23" xr:uid="{00000000-0004-0000-0500-000016000000}"/>
    <hyperlink ref="F225" r:id="rId24" xr:uid="{00000000-0004-0000-0500-000017000000}"/>
    <hyperlink ref="F228" r:id="rId25" xr:uid="{00000000-0004-0000-05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03"/>
  <sheetViews>
    <sheetView showGridLines="0" topLeftCell="A182" workbookViewId="0">
      <selection activeCell="A182" sqref="A18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102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670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ROUND(J121,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ROUND((SUM(BE121:BE202)),  2)</f>
        <v>0</v>
      </c>
      <c r="I33" s="88">
        <v>0.21</v>
      </c>
      <c r="J33" s="87">
        <f>ROUND(((SUM(BE121:BE202))*I33),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ROUND((SUM(BF121:BF202)),  2)</f>
        <v>0</v>
      </c>
      <c r="I34" s="88">
        <v>0.12</v>
      </c>
      <c r="J34" s="87">
        <f>ROUND(((SUM(BF121:BF202))*I34),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ROUND((SUM(BG121:BG202)),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ROUND((SUM(BH121:BH202)),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ROUND((SUM(BI121:BI202)),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207 - Místnost č.207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J121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 x14ac:dyDescent="0.2">
      <c r="B99" s="100"/>
      <c r="D99" s="101" t="s">
        <v>203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 x14ac:dyDescent="0.2">
      <c r="B100" s="100"/>
      <c r="D100" s="101" t="s">
        <v>204</v>
      </c>
      <c r="E100" s="102"/>
      <c r="F100" s="102"/>
      <c r="G100" s="102"/>
      <c r="H100" s="102"/>
      <c r="I100" s="102"/>
      <c r="J100" s="103">
        <f>J144</f>
        <v>0</v>
      </c>
      <c r="L100" s="100"/>
    </row>
    <row r="101" spans="2:12" s="8" customFormat="1" ht="24.95" customHeight="1" x14ac:dyDescent="0.2">
      <c r="B101" s="100"/>
      <c r="D101" s="101" t="s">
        <v>206</v>
      </c>
      <c r="E101" s="102"/>
      <c r="F101" s="102"/>
      <c r="G101" s="102"/>
      <c r="H101" s="102"/>
      <c r="I101" s="102"/>
      <c r="J101" s="103">
        <f>J184</f>
        <v>0</v>
      </c>
      <c r="L101" s="100"/>
    </row>
    <row r="102" spans="2:12" s="1" customFormat="1" ht="21.75" customHeight="1" x14ac:dyDescent="0.2">
      <c r="B102" s="28"/>
      <c r="L102" s="28"/>
    </row>
    <row r="103" spans="2:12" s="1" customFormat="1" ht="6.95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 x14ac:dyDescent="0.2">
      <c r="B108" s="28"/>
      <c r="C108" s="17" t="s">
        <v>207</v>
      </c>
      <c r="L108" s="28"/>
    </row>
    <row r="109" spans="2:12" s="1" customFormat="1" ht="6.95" customHeight="1" x14ac:dyDescent="0.2">
      <c r="B109" s="28"/>
      <c r="L109" s="28"/>
    </row>
    <row r="110" spans="2:12" s="1" customFormat="1" ht="12" customHeight="1" x14ac:dyDescent="0.2">
      <c r="B110" s="28"/>
      <c r="C110" s="23" t="s">
        <v>16</v>
      </c>
      <c r="L110" s="28"/>
    </row>
    <row r="111" spans="2:12" s="1" customFormat="1" ht="26.25" customHeight="1" x14ac:dyDescent="0.2">
      <c r="B111" s="28"/>
      <c r="E111" s="206" t="str">
        <f>E7</f>
        <v>NÁŠLAPNÉ VRSTVY, AKUST. PODHLEDY, VÝMALBA A VÝMĚNA ZASKLENÍ MŠ A ZŠ.17.LISTOPADU</v>
      </c>
      <c r="F111" s="207"/>
      <c r="G111" s="207"/>
      <c r="H111" s="207"/>
      <c r="L111" s="28"/>
    </row>
    <row r="112" spans="2:12" s="1" customFormat="1" ht="12" customHeight="1" x14ac:dyDescent="0.2">
      <c r="B112" s="28"/>
      <c r="C112" s="23" t="s">
        <v>194</v>
      </c>
      <c r="L112" s="28"/>
    </row>
    <row r="113" spans="2:65" s="1" customFormat="1" ht="16.5" customHeight="1" x14ac:dyDescent="0.2">
      <c r="B113" s="28"/>
      <c r="E113" s="170" t="str">
        <f>E9</f>
        <v>207 - Místnost č.207</v>
      </c>
      <c r="F113" s="205"/>
      <c r="G113" s="205"/>
      <c r="H113" s="205"/>
      <c r="L113" s="28"/>
    </row>
    <row r="114" spans="2:65" s="1" customFormat="1" ht="6.95" customHeight="1" x14ac:dyDescent="0.2">
      <c r="B114" s="28"/>
      <c r="L114" s="28"/>
    </row>
    <row r="115" spans="2:65" s="1" customFormat="1" ht="12" customHeight="1" x14ac:dyDescent="0.2">
      <c r="B115" s="28"/>
      <c r="C115" s="23" t="s">
        <v>20</v>
      </c>
      <c r="F115" s="21" t="str">
        <f>F12</f>
        <v xml:space="preserve"> </v>
      </c>
      <c r="I115" s="23" t="s">
        <v>22</v>
      </c>
      <c r="J115" s="48" t="str">
        <f>IF(J12="","",J12)</f>
        <v>4. 4. 2025</v>
      </c>
      <c r="L115" s="28"/>
    </row>
    <row r="116" spans="2:65" s="1" customFormat="1" ht="6.95" customHeight="1" x14ac:dyDescent="0.2">
      <c r="B116" s="28"/>
      <c r="L116" s="28"/>
    </row>
    <row r="117" spans="2:65" s="1" customFormat="1" ht="15.2" customHeight="1" x14ac:dyDescent="0.2">
      <c r="B117" s="28"/>
      <c r="C117" s="23" t="s">
        <v>24</v>
      </c>
      <c r="F117" s="21" t="str">
        <f>E15</f>
        <v>Město Kopřivnice</v>
      </c>
      <c r="I117" s="23" t="s">
        <v>30</v>
      </c>
      <c r="J117" s="26" t="str">
        <f>E21</f>
        <v>Ing. Jan Stuchlík</v>
      </c>
      <c r="L117" s="28"/>
    </row>
    <row r="118" spans="2:65" s="1" customFormat="1" ht="15.2" customHeight="1" x14ac:dyDescent="0.2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>Ladislav Pekárek</v>
      </c>
      <c r="L118" s="28"/>
    </row>
    <row r="119" spans="2:65" s="1" customFormat="1" ht="10.35" customHeight="1" x14ac:dyDescent="0.2">
      <c r="B119" s="28"/>
      <c r="L119" s="28"/>
    </row>
    <row r="120" spans="2:65" s="9" customFormat="1" ht="29.25" customHeight="1" x14ac:dyDescent="0.2">
      <c r="B120" s="104"/>
      <c r="C120" s="105" t="s">
        <v>208</v>
      </c>
      <c r="D120" s="106" t="s">
        <v>62</v>
      </c>
      <c r="E120" s="106" t="s">
        <v>58</v>
      </c>
      <c r="F120" s="106" t="s">
        <v>59</v>
      </c>
      <c r="G120" s="106" t="s">
        <v>209</v>
      </c>
      <c r="H120" s="106" t="s">
        <v>210</v>
      </c>
      <c r="I120" s="106" t="s">
        <v>211</v>
      </c>
      <c r="J120" s="107" t="s">
        <v>198</v>
      </c>
      <c r="K120" s="108" t="s">
        <v>212</v>
      </c>
      <c r="L120" s="104"/>
      <c r="M120" s="55" t="s">
        <v>1</v>
      </c>
      <c r="N120" s="56" t="s">
        <v>41</v>
      </c>
      <c r="O120" s="56" t="s">
        <v>213</v>
      </c>
      <c r="P120" s="56" t="s">
        <v>214</v>
      </c>
      <c r="Q120" s="56" t="s">
        <v>215</v>
      </c>
      <c r="R120" s="56" t="s">
        <v>216</v>
      </c>
      <c r="S120" s="56" t="s">
        <v>217</v>
      </c>
      <c r="T120" s="57" t="s">
        <v>218</v>
      </c>
    </row>
    <row r="121" spans="2:65" s="1" customFormat="1" ht="22.9" customHeight="1" x14ac:dyDescent="0.25">
      <c r="B121" s="28"/>
      <c r="C121" s="60" t="s">
        <v>219</v>
      </c>
      <c r="J121" s="109">
        <f>BK121</f>
        <v>0</v>
      </c>
      <c r="L121" s="28"/>
      <c r="M121" s="58"/>
      <c r="N121" s="49"/>
      <c r="O121" s="49"/>
      <c r="P121" s="110">
        <f>P122+P126+P140+P144+P184</f>
        <v>0</v>
      </c>
      <c r="Q121" s="49"/>
      <c r="R121" s="110">
        <f>R122+R126+R140+R144+R184</f>
        <v>0.31283804000000004</v>
      </c>
      <c r="S121" s="49"/>
      <c r="T121" s="111">
        <f>T122+T126+T140+T144+T184</f>
        <v>8.1820600000000007E-2</v>
      </c>
      <c r="AT121" s="13" t="s">
        <v>76</v>
      </c>
      <c r="AU121" s="13" t="s">
        <v>200</v>
      </c>
      <c r="BK121" s="112">
        <f>BK122+BK126+BK140+BK144+BK184</f>
        <v>0</v>
      </c>
    </row>
    <row r="122" spans="2:65" s="10" customFormat="1" ht="25.9" customHeight="1" x14ac:dyDescent="0.2">
      <c r="B122" s="113"/>
      <c r="D122" s="114" t="s">
        <v>76</v>
      </c>
      <c r="E122" s="115" t="s">
        <v>220</v>
      </c>
      <c r="F122" s="115" t="s">
        <v>221</v>
      </c>
      <c r="I122" s="116"/>
      <c r="J122" s="117">
        <f>BK122</f>
        <v>0</v>
      </c>
      <c r="L122" s="113"/>
      <c r="M122" s="118"/>
      <c r="P122" s="119">
        <f>SUM(P123:P125)</f>
        <v>0</v>
      </c>
      <c r="R122" s="119">
        <f>SUM(R123:R125)</f>
        <v>7.176000000000001E-4</v>
      </c>
      <c r="T122" s="120">
        <f>SUM(T123:T125)</f>
        <v>0</v>
      </c>
      <c r="AR122" s="114" t="s">
        <v>85</v>
      </c>
      <c r="AT122" s="121" t="s">
        <v>76</v>
      </c>
      <c r="AU122" s="121" t="s">
        <v>77</v>
      </c>
      <c r="AY122" s="114" t="s">
        <v>222</v>
      </c>
      <c r="BK122" s="122">
        <f>SUM(BK123:BK125)</f>
        <v>0</v>
      </c>
    </row>
    <row r="123" spans="2:65" s="1" customFormat="1" ht="24.2" customHeight="1" x14ac:dyDescent="0.2">
      <c r="B123" s="123"/>
      <c r="C123" s="124" t="s">
        <v>85</v>
      </c>
      <c r="D123" s="124" t="s">
        <v>223</v>
      </c>
      <c r="E123" s="125" t="s">
        <v>224</v>
      </c>
      <c r="F123" s="126" t="s">
        <v>225</v>
      </c>
      <c r="G123" s="127" t="s">
        <v>226</v>
      </c>
      <c r="H123" s="128">
        <v>17.940000000000001</v>
      </c>
      <c r="I123" s="129"/>
      <c r="J123" s="130">
        <f>ROUND(I123*H123,2)</f>
        <v>0</v>
      </c>
      <c r="K123" s="131"/>
      <c r="L123" s="28"/>
      <c r="M123" s="132" t="s">
        <v>1</v>
      </c>
      <c r="N123" s="133" t="s">
        <v>42</v>
      </c>
      <c r="P123" s="134">
        <f>O123*H123</f>
        <v>0</v>
      </c>
      <c r="Q123" s="134">
        <v>4.0000000000000003E-5</v>
      </c>
      <c r="R123" s="134">
        <f>Q123*H123</f>
        <v>7.176000000000001E-4</v>
      </c>
      <c r="S123" s="134">
        <v>0</v>
      </c>
      <c r="T123" s="135">
        <f>S123*H123</f>
        <v>0</v>
      </c>
      <c r="AR123" s="136" t="s">
        <v>227</v>
      </c>
      <c r="AT123" s="136" t="s">
        <v>223</v>
      </c>
      <c r="AU123" s="136" t="s">
        <v>85</v>
      </c>
      <c r="AY123" s="13" t="s">
        <v>222</v>
      </c>
      <c r="BE123" s="137">
        <f>IF(N123="základní",J123,0)</f>
        <v>0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13" t="s">
        <v>85</v>
      </c>
      <c r="BK123" s="137">
        <f>ROUND(I123*H123,2)</f>
        <v>0</v>
      </c>
      <c r="BL123" s="13" t="s">
        <v>227</v>
      </c>
      <c r="BM123" s="136" t="s">
        <v>671</v>
      </c>
    </row>
    <row r="124" spans="2:65" s="1" customFormat="1" ht="19.5" x14ac:dyDescent="0.2">
      <c r="B124" s="28"/>
      <c r="D124" s="138" t="s">
        <v>229</v>
      </c>
      <c r="F124" s="139" t="s">
        <v>230</v>
      </c>
      <c r="I124" s="140"/>
      <c r="L124" s="28"/>
      <c r="M124" s="141"/>
      <c r="T124" s="52"/>
      <c r="AT124" s="13" t="s">
        <v>229</v>
      </c>
      <c r="AU124" s="13" t="s">
        <v>85</v>
      </c>
    </row>
    <row r="125" spans="2:65" s="1" customFormat="1" x14ac:dyDescent="0.2">
      <c r="B125" s="28"/>
      <c r="D125" s="142" t="s">
        <v>231</v>
      </c>
      <c r="F125" s="143" t="s">
        <v>232</v>
      </c>
      <c r="I125" s="140"/>
      <c r="L125" s="28"/>
      <c r="M125" s="141"/>
      <c r="T125" s="52"/>
      <c r="AT125" s="13" t="s">
        <v>231</v>
      </c>
      <c r="AU125" s="13" t="s">
        <v>85</v>
      </c>
    </row>
    <row r="126" spans="2:65" s="10" customFormat="1" ht="25.9" customHeight="1" x14ac:dyDescent="0.2">
      <c r="B126" s="113"/>
      <c r="D126" s="114" t="s">
        <v>76</v>
      </c>
      <c r="E126" s="115" t="s">
        <v>233</v>
      </c>
      <c r="F126" s="115" t="s">
        <v>234</v>
      </c>
      <c r="I126" s="116"/>
      <c r="J126" s="117">
        <f>BK126</f>
        <v>0</v>
      </c>
      <c r="L126" s="113"/>
      <c r="M126" s="118"/>
      <c r="P126" s="119">
        <f>SUM(P127:P139)</f>
        <v>0</v>
      </c>
      <c r="R126" s="119">
        <f>SUM(R127:R139)</f>
        <v>0</v>
      </c>
      <c r="T126" s="120">
        <f>SUM(T127:T139)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SUM(BK127:BK139)</f>
        <v>0</v>
      </c>
    </row>
    <row r="127" spans="2:65" s="1" customFormat="1" ht="24.2" customHeight="1" x14ac:dyDescent="0.2">
      <c r="B127" s="123"/>
      <c r="C127" s="124" t="s">
        <v>87</v>
      </c>
      <c r="D127" s="124" t="s">
        <v>223</v>
      </c>
      <c r="E127" s="125" t="s">
        <v>235</v>
      </c>
      <c r="F127" s="126" t="s">
        <v>236</v>
      </c>
      <c r="G127" s="127" t="s">
        <v>237</v>
      </c>
      <c r="H127" s="128">
        <v>8.2000000000000003E-2</v>
      </c>
      <c r="I127" s="129"/>
      <c r="J127" s="130">
        <f>ROUND(I127*H127,2)</f>
        <v>0</v>
      </c>
      <c r="K127" s="131"/>
      <c r="L127" s="28"/>
      <c r="M127" s="132" t="s">
        <v>1</v>
      </c>
      <c r="N127" s="133" t="s">
        <v>42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227</v>
      </c>
      <c r="AT127" s="136" t="s">
        <v>223</v>
      </c>
      <c r="AU127" s="136" t="s">
        <v>85</v>
      </c>
      <c r="AY127" s="13" t="s">
        <v>222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85</v>
      </c>
      <c r="BK127" s="137">
        <f>ROUND(I127*H127,2)</f>
        <v>0</v>
      </c>
      <c r="BL127" s="13" t="s">
        <v>227</v>
      </c>
      <c r="BM127" s="136" t="s">
        <v>672</v>
      </c>
    </row>
    <row r="128" spans="2:65" s="1" customFormat="1" ht="19.5" x14ac:dyDescent="0.2">
      <c r="B128" s="28"/>
      <c r="D128" s="138" t="s">
        <v>229</v>
      </c>
      <c r="F128" s="139" t="s">
        <v>239</v>
      </c>
      <c r="I128" s="140"/>
      <c r="L128" s="28"/>
      <c r="M128" s="141"/>
      <c r="T128" s="52"/>
      <c r="AT128" s="13" t="s">
        <v>229</v>
      </c>
      <c r="AU128" s="13" t="s">
        <v>85</v>
      </c>
    </row>
    <row r="129" spans="2:65" s="1" customFormat="1" x14ac:dyDescent="0.2">
      <c r="B129" s="28"/>
      <c r="D129" s="142" t="s">
        <v>231</v>
      </c>
      <c r="F129" s="143" t="s">
        <v>460</v>
      </c>
      <c r="I129" s="140"/>
      <c r="L129" s="28"/>
      <c r="M129" s="141"/>
      <c r="T129" s="52"/>
      <c r="AT129" s="13" t="s">
        <v>231</v>
      </c>
      <c r="AU129" s="13" t="s">
        <v>85</v>
      </c>
    </row>
    <row r="130" spans="2:65" s="1" customFormat="1" ht="24.2" customHeight="1" x14ac:dyDescent="0.2">
      <c r="B130" s="123"/>
      <c r="C130" s="124" t="s">
        <v>241</v>
      </c>
      <c r="D130" s="124" t="s">
        <v>223</v>
      </c>
      <c r="E130" s="125" t="s">
        <v>242</v>
      </c>
      <c r="F130" s="126" t="s">
        <v>243</v>
      </c>
      <c r="G130" s="127" t="s">
        <v>237</v>
      </c>
      <c r="H130" s="128">
        <v>8.2000000000000003E-2</v>
      </c>
      <c r="I130" s="129"/>
      <c r="J130" s="130">
        <f>ROUND(I130*H130,2)</f>
        <v>0</v>
      </c>
      <c r="K130" s="131"/>
      <c r="L130" s="28"/>
      <c r="M130" s="132" t="s">
        <v>1</v>
      </c>
      <c r="N130" s="133" t="s">
        <v>42</v>
      </c>
      <c r="P130" s="134">
        <f>O130*H130</f>
        <v>0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227</v>
      </c>
      <c r="AT130" s="136" t="s">
        <v>223</v>
      </c>
      <c r="AU130" s="136" t="s">
        <v>85</v>
      </c>
      <c r="AY130" s="13" t="s">
        <v>222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85</v>
      </c>
      <c r="BK130" s="137">
        <f>ROUND(I130*H130,2)</f>
        <v>0</v>
      </c>
      <c r="BL130" s="13" t="s">
        <v>227</v>
      </c>
      <c r="BM130" s="136" t="s">
        <v>673</v>
      </c>
    </row>
    <row r="131" spans="2:65" s="1" customFormat="1" ht="19.5" x14ac:dyDescent="0.2">
      <c r="B131" s="28"/>
      <c r="D131" s="138" t="s">
        <v>229</v>
      </c>
      <c r="F131" s="139" t="s">
        <v>245</v>
      </c>
      <c r="I131" s="140"/>
      <c r="L131" s="28"/>
      <c r="M131" s="141"/>
      <c r="T131" s="52"/>
      <c r="AT131" s="13" t="s">
        <v>229</v>
      </c>
      <c r="AU131" s="13" t="s">
        <v>85</v>
      </c>
    </row>
    <row r="132" spans="2:65" s="1" customFormat="1" x14ac:dyDescent="0.2">
      <c r="B132" s="28"/>
      <c r="D132" s="142" t="s">
        <v>231</v>
      </c>
      <c r="F132" s="143" t="s">
        <v>462</v>
      </c>
      <c r="I132" s="140"/>
      <c r="L132" s="28"/>
      <c r="M132" s="141"/>
      <c r="T132" s="52"/>
      <c r="AT132" s="13" t="s">
        <v>231</v>
      </c>
      <c r="AU132" s="13" t="s">
        <v>85</v>
      </c>
    </row>
    <row r="133" spans="2:65" s="1" customFormat="1" ht="24.2" customHeight="1" x14ac:dyDescent="0.2">
      <c r="B133" s="123"/>
      <c r="C133" s="124" t="s">
        <v>227</v>
      </c>
      <c r="D133" s="124" t="s">
        <v>223</v>
      </c>
      <c r="E133" s="125" t="s">
        <v>247</v>
      </c>
      <c r="F133" s="126" t="s">
        <v>248</v>
      </c>
      <c r="G133" s="127" t="s">
        <v>237</v>
      </c>
      <c r="H133" s="128">
        <v>1.1479999999999999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674</v>
      </c>
    </row>
    <row r="134" spans="2:65" s="1" customFormat="1" ht="29.25" x14ac:dyDescent="0.2">
      <c r="B134" s="28"/>
      <c r="D134" s="138" t="s">
        <v>229</v>
      </c>
      <c r="F134" s="139" t="s">
        <v>250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464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1" customFormat="1" x14ac:dyDescent="0.2">
      <c r="B136" s="144"/>
      <c r="D136" s="138" t="s">
        <v>252</v>
      </c>
      <c r="F136" s="145" t="s">
        <v>675</v>
      </c>
      <c r="H136" s="146">
        <v>1.1479999999999999</v>
      </c>
      <c r="I136" s="147"/>
      <c r="L136" s="144"/>
      <c r="M136" s="148"/>
      <c r="T136" s="149"/>
      <c r="AT136" s="150" t="s">
        <v>252</v>
      </c>
      <c r="AU136" s="150" t="s">
        <v>85</v>
      </c>
      <c r="AV136" s="11" t="s">
        <v>87</v>
      </c>
      <c r="AW136" s="11" t="s">
        <v>3</v>
      </c>
      <c r="AX136" s="11" t="s">
        <v>85</v>
      </c>
      <c r="AY136" s="150" t="s">
        <v>222</v>
      </c>
    </row>
    <row r="137" spans="2:65" s="1" customFormat="1" ht="37.9" customHeight="1" x14ac:dyDescent="0.2">
      <c r="B137" s="123"/>
      <c r="C137" s="124" t="s">
        <v>254</v>
      </c>
      <c r="D137" s="124" t="s">
        <v>223</v>
      </c>
      <c r="E137" s="125" t="s">
        <v>255</v>
      </c>
      <c r="F137" s="126" t="s">
        <v>256</v>
      </c>
      <c r="G137" s="127" t="s">
        <v>237</v>
      </c>
      <c r="H137" s="128">
        <v>8.2000000000000003E-2</v>
      </c>
      <c r="I137" s="129"/>
      <c r="J137" s="130">
        <f>ROUND(I137*H137,2)</f>
        <v>0</v>
      </c>
      <c r="K137" s="131"/>
      <c r="L137" s="28"/>
      <c r="M137" s="132" t="s">
        <v>1</v>
      </c>
      <c r="N137" s="133" t="s">
        <v>42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227</v>
      </c>
      <c r="AT137" s="136" t="s">
        <v>223</v>
      </c>
      <c r="AU137" s="136" t="s">
        <v>85</v>
      </c>
      <c r="AY137" s="13" t="s">
        <v>222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3" t="s">
        <v>85</v>
      </c>
      <c r="BK137" s="137">
        <f>ROUND(I137*H137,2)</f>
        <v>0</v>
      </c>
      <c r="BL137" s="13" t="s">
        <v>227</v>
      </c>
      <c r="BM137" s="136" t="s">
        <v>676</v>
      </c>
    </row>
    <row r="138" spans="2:65" s="1" customFormat="1" ht="29.25" x14ac:dyDescent="0.2">
      <c r="B138" s="28"/>
      <c r="D138" s="138" t="s">
        <v>229</v>
      </c>
      <c r="F138" s="139" t="s">
        <v>258</v>
      </c>
      <c r="I138" s="140"/>
      <c r="L138" s="28"/>
      <c r="M138" s="141"/>
      <c r="T138" s="52"/>
      <c r="AT138" s="13" t="s">
        <v>229</v>
      </c>
      <c r="AU138" s="13" t="s">
        <v>85</v>
      </c>
    </row>
    <row r="139" spans="2:65" s="1" customFormat="1" x14ac:dyDescent="0.2">
      <c r="B139" s="28"/>
      <c r="D139" s="142" t="s">
        <v>231</v>
      </c>
      <c r="F139" s="143" t="s">
        <v>467</v>
      </c>
      <c r="I139" s="140"/>
      <c r="L139" s="28"/>
      <c r="M139" s="141"/>
      <c r="T139" s="52"/>
      <c r="AT139" s="13" t="s">
        <v>231</v>
      </c>
      <c r="AU139" s="13" t="s">
        <v>85</v>
      </c>
    </row>
    <row r="140" spans="2:65" s="10" customFormat="1" ht="25.9" customHeight="1" x14ac:dyDescent="0.2">
      <c r="B140" s="113"/>
      <c r="D140" s="114" t="s">
        <v>76</v>
      </c>
      <c r="E140" s="115" t="s">
        <v>260</v>
      </c>
      <c r="F140" s="115" t="s">
        <v>261</v>
      </c>
      <c r="I140" s="116"/>
      <c r="J140" s="117">
        <f>BK140</f>
        <v>0</v>
      </c>
      <c r="L140" s="113"/>
      <c r="M140" s="118"/>
      <c r="P140" s="119">
        <f>SUM(P141:P143)</f>
        <v>0</v>
      </c>
      <c r="R140" s="119">
        <f>SUM(R141:R143)</f>
        <v>0</v>
      </c>
      <c r="T140" s="120">
        <f>SUM(T141:T143)</f>
        <v>1E-3</v>
      </c>
      <c r="AR140" s="114" t="s">
        <v>87</v>
      </c>
      <c r="AT140" s="121" t="s">
        <v>76</v>
      </c>
      <c r="AU140" s="121" t="s">
        <v>77</v>
      </c>
      <c r="AY140" s="114" t="s">
        <v>222</v>
      </c>
      <c r="BK140" s="122">
        <f>SUM(BK141:BK143)</f>
        <v>0</v>
      </c>
    </row>
    <row r="141" spans="2:65" s="1" customFormat="1" ht="16.5" customHeight="1" x14ac:dyDescent="0.2">
      <c r="B141" s="123"/>
      <c r="C141" s="124" t="s">
        <v>262</v>
      </c>
      <c r="D141" s="124" t="s">
        <v>223</v>
      </c>
      <c r="E141" s="125" t="s">
        <v>263</v>
      </c>
      <c r="F141" s="126" t="s">
        <v>264</v>
      </c>
      <c r="G141" s="127" t="s">
        <v>265</v>
      </c>
      <c r="H141" s="128">
        <v>1</v>
      </c>
      <c r="I141" s="129"/>
      <c r="J141" s="130">
        <f>ROUND(I141*H141,2)</f>
        <v>0</v>
      </c>
      <c r="K141" s="131"/>
      <c r="L141" s="28"/>
      <c r="M141" s="132" t="s">
        <v>1</v>
      </c>
      <c r="N141" s="133" t="s">
        <v>42</v>
      </c>
      <c r="P141" s="134">
        <f>O141*H141</f>
        <v>0</v>
      </c>
      <c r="Q141" s="134">
        <v>0</v>
      </c>
      <c r="R141" s="134">
        <f>Q141*H141</f>
        <v>0</v>
      </c>
      <c r="S141" s="134">
        <v>1E-3</v>
      </c>
      <c r="T141" s="135">
        <f>S141*H141</f>
        <v>1E-3</v>
      </c>
      <c r="AR141" s="136" t="s">
        <v>266</v>
      </c>
      <c r="AT141" s="136" t="s">
        <v>223</v>
      </c>
      <c r="AU141" s="136" t="s">
        <v>85</v>
      </c>
      <c r="AY141" s="13" t="s">
        <v>222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85</v>
      </c>
      <c r="BK141" s="137">
        <f>ROUND(I141*H141,2)</f>
        <v>0</v>
      </c>
      <c r="BL141" s="13" t="s">
        <v>266</v>
      </c>
      <c r="BM141" s="136" t="s">
        <v>677</v>
      </c>
    </row>
    <row r="142" spans="2:65" s="1" customFormat="1" ht="19.5" x14ac:dyDescent="0.2">
      <c r="B142" s="28"/>
      <c r="D142" s="138" t="s">
        <v>229</v>
      </c>
      <c r="F142" s="139" t="s">
        <v>268</v>
      </c>
      <c r="I142" s="140"/>
      <c r="L142" s="28"/>
      <c r="M142" s="141"/>
      <c r="T142" s="52"/>
      <c r="AT142" s="13" t="s">
        <v>229</v>
      </c>
      <c r="AU142" s="13" t="s">
        <v>85</v>
      </c>
    </row>
    <row r="143" spans="2:65" s="1" customFormat="1" x14ac:dyDescent="0.2">
      <c r="B143" s="28"/>
      <c r="D143" s="142" t="s">
        <v>231</v>
      </c>
      <c r="F143" s="143" t="s">
        <v>500</v>
      </c>
      <c r="I143" s="140"/>
      <c r="L143" s="28"/>
      <c r="M143" s="141"/>
      <c r="T143" s="52"/>
      <c r="AT143" s="13" t="s">
        <v>231</v>
      </c>
      <c r="AU143" s="13" t="s">
        <v>85</v>
      </c>
    </row>
    <row r="144" spans="2:65" s="10" customFormat="1" ht="25.9" customHeight="1" x14ac:dyDescent="0.2">
      <c r="B144" s="113"/>
      <c r="D144" s="114" t="s">
        <v>76</v>
      </c>
      <c r="E144" s="115" t="s">
        <v>317</v>
      </c>
      <c r="F144" s="115" t="s">
        <v>318</v>
      </c>
      <c r="I144" s="116"/>
      <c r="J144" s="117">
        <f>BK144</f>
        <v>0</v>
      </c>
      <c r="L144" s="113"/>
      <c r="M144" s="118"/>
      <c r="P144" s="119">
        <f>SUM(P145:P183)</f>
        <v>0</v>
      </c>
      <c r="R144" s="119">
        <f>SUM(R145:R183)</f>
        <v>0.19495274000000001</v>
      </c>
      <c r="T144" s="120">
        <f>SUM(T145:T183)</f>
        <v>5.9004000000000008E-2</v>
      </c>
      <c r="AR144" s="114" t="s">
        <v>87</v>
      </c>
      <c r="AT144" s="121" t="s">
        <v>76</v>
      </c>
      <c r="AU144" s="121" t="s">
        <v>77</v>
      </c>
      <c r="AY144" s="114" t="s">
        <v>222</v>
      </c>
      <c r="BK144" s="122">
        <f>SUM(BK145:BK183)</f>
        <v>0</v>
      </c>
    </row>
    <row r="145" spans="2:65" s="1" customFormat="1" ht="24.2" customHeight="1" x14ac:dyDescent="0.2">
      <c r="B145" s="123"/>
      <c r="C145" s="124" t="s">
        <v>270</v>
      </c>
      <c r="D145" s="124" t="s">
        <v>223</v>
      </c>
      <c r="E145" s="125" t="s">
        <v>319</v>
      </c>
      <c r="F145" s="126" t="s">
        <v>320</v>
      </c>
      <c r="G145" s="127" t="s">
        <v>226</v>
      </c>
      <c r="H145" s="128">
        <v>17.940000000000001</v>
      </c>
      <c r="I145" s="129"/>
      <c r="J145" s="130">
        <f>ROUND(I145*H145,2)</f>
        <v>0</v>
      </c>
      <c r="K145" s="131"/>
      <c r="L145" s="28"/>
      <c r="M145" s="132" t="s">
        <v>1</v>
      </c>
      <c r="N145" s="133" t="s">
        <v>42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266</v>
      </c>
      <c r="AT145" s="136" t="s">
        <v>223</v>
      </c>
      <c r="AU145" s="136" t="s">
        <v>85</v>
      </c>
      <c r="AY145" s="13" t="s">
        <v>222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3" t="s">
        <v>85</v>
      </c>
      <c r="BK145" s="137">
        <f>ROUND(I145*H145,2)</f>
        <v>0</v>
      </c>
      <c r="BL145" s="13" t="s">
        <v>266</v>
      </c>
      <c r="BM145" s="136" t="s">
        <v>678</v>
      </c>
    </row>
    <row r="146" spans="2:65" s="1" customFormat="1" ht="19.5" x14ac:dyDescent="0.2">
      <c r="B146" s="28"/>
      <c r="D146" s="138" t="s">
        <v>229</v>
      </c>
      <c r="F146" s="139" t="s">
        <v>322</v>
      </c>
      <c r="I146" s="140"/>
      <c r="L146" s="28"/>
      <c r="M146" s="141"/>
      <c r="T146" s="52"/>
      <c r="AT146" s="13" t="s">
        <v>229</v>
      </c>
      <c r="AU146" s="13" t="s">
        <v>85</v>
      </c>
    </row>
    <row r="147" spans="2:65" s="1" customFormat="1" x14ac:dyDescent="0.2">
      <c r="B147" s="28"/>
      <c r="D147" s="142" t="s">
        <v>231</v>
      </c>
      <c r="F147" s="143" t="s">
        <v>502</v>
      </c>
      <c r="I147" s="140"/>
      <c r="L147" s="28"/>
      <c r="M147" s="141"/>
      <c r="T147" s="52"/>
      <c r="AT147" s="13" t="s">
        <v>231</v>
      </c>
      <c r="AU147" s="13" t="s">
        <v>85</v>
      </c>
    </row>
    <row r="148" spans="2:65" s="1" customFormat="1" ht="24.2" customHeight="1" x14ac:dyDescent="0.2">
      <c r="B148" s="123"/>
      <c r="C148" s="124" t="s">
        <v>276</v>
      </c>
      <c r="D148" s="124" t="s">
        <v>223</v>
      </c>
      <c r="E148" s="125" t="s">
        <v>325</v>
      </c>
      <c r="F148" s="126" t="s">
        <v>326</v>
      </c>
      <c r="G148" s="127" t="s">
        <v>226</v>
      </c>
      <c r="H148" s="128">
        <v>17.940000000000001</v>
      </c>
      <c r="I148" s="129"/>
      <c r="J148" s="130">
        <f>ROUND(I148*H148,2)</f>
        <v>0</v>
      </c>
      <c r="K148" s="131"/>
      <c r="L148" s="28"/>
      <c r="M148" s="132" t="s">
        <v>1</v>
      </c>
      <c r="N148" s="133" t="s">
        <v>42</v>
      </c>
      <c r="P148" s="134">
        <f>O148*H148</f>
        <v>0</v>
      </c>
      <c r="Q148" s="134">
        <v>3.0000000000000001E-5</v>
      </c>
      <c r="R148" s="134">
        <f>Q148*H148</f>
        <v>5.3820000000000007E-4</v>
      </c>
      <c r="S148" s="134">
        <v>0</v>
      </c>
      <c r="T148" s="135">
        <f>S148*H148</f>
        <v>0</v>
      </c>
      <c r="AR148" s="136" t="s">
        <v>266</v>
      </c>
      <c r="AT148" s="136" t="s">
        <v>223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266</v>
      </c>
      <c r="BM148" s="136" t="s">
        <v>679</v>
      </c>
    </row>
    <row r="149" spans="2:65" s="1" customFormat="1" ht="19.5" x14ac:dyDescent="0.2">
      <c r="B149" s="28"/>
      <c r="D149" s="138" t="s">
        <v>229</v>
      </c>
      <c r="F149" s="139" t="s">
        <v>328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x14ac:dyDescent="0.2">
      <c r="B150" s="28"/>
      <c r="D150" s="142" t="s">
        <v>231</v>
      </c>
      <c r="F150" s="143" t="s">
        <v>504</v>
      </c>
      <c r="I150" s="140"/>
      <c r="L150" s="28"/>
      <c r="M150" s="141"/>
      <c r="T150" s="52"/>
      <c r="AT150" s="13" t="s">
        <v>231</v>
      </c>
      <c r="AU150" s="13" t="s">
        <v>85</v>
      </c>
    </row>
    <row r="151" spans="2:65" s="1" customFormat="1" ht="33" customHeight="1" x14ac:dyDescent="0.2">
      <c r="B151" s="123"/>
      <c r="C151" s="124" t="s">
        <v>220</v>
      </c>
      <c r="D151" s="124" t="s">
        <v>223</v>
      </c>
      <c r="E151" s="125" t="s">
        <v>331</v>
      </c>
      <c r="F151" s="126" t="s">
        <v>332</v>
      </c>
      <c r="G151" s="127" t="s">
        <v>226</v>
      </c>
      <c r="H151" s="128">
        <v>17.940000000000001</v>
      </c>
      <c r="I151" s="129"/>
      <c r="J151" s="130">
        <f>ROUND(I151*H151,2)</f>
        <v>0</v>
      </c>
      <c r="K151" s="131"/>
      <c r="L151" s="28"/>
      <c r="M151" s="132" t="s">
        <v>1</v>
      </c>
      <c r="N151" s="133" t="s">
        <v>42</v>
      </c>
      <c r="P151" s="134">
        <f>O151*H151</f>
        <v>0</v>
      </c>
      <c r="Q151" s="134">
        <v>7.5799999999999999E-3</v>
      </c>
      <c r="R151" s="134">
        <f>Q151*H151</f>
        <v>0.1359852</v>
      </c>
      <c r="S151" s="134">
        <v>0</v>
      </c>
      <c r="T151" s="135">
        <f>S151*H151</f>
        <v>0</v>
      </c>
      <c r="AR151" s="136" t="s">
        <v>266</v>
      </c>
      <c r="AT151" s="136" t="s">
        <v>223</v>
      </c>
      <c r="AU151" s="136" t="s">
        <v>85</v>
      </c>
      <c r="AY151" s="13" t="s">
        <v>222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3" t="s">
        <v>85</v>
      </c>
      <c r="BK151" s="137">
        <f>ROUND(I151*H151,2)</f>
        <v>0</v>
      </c>
      <c r="BL151" s="13" t="s">
        <v>266</v>
      </c>
      <c r="BM151" s="136" t="s">
        <v>680</v>
      </c>
    </row>
    <row r="152" spans="2:65" s="1" customFormat="1" ht="29.25" x14ac:dyDescent="0.2">
      <c r="B152" s="28"/>
      <c r="D152" s="138" t="s">
        <v>229</v>
      </c>
      <c r="F152" s="139" t="s">
        <v>334</v>
      </c>
      <c r="I152" s="140"/>
      <c r="L152" s="28"/>
      <c r="M152" s="141"/>
      <c r="T152" s="52"/>
      <c r="AT152" s="13" t="s">
        <v>229</v>
      </c>
      <c r="AU152" s="13" t="s">
        <v>85</v>
      </c>
    </row>
    <row r="153" spans="2:65" s="1" customFormat="1" x14ac:dyDescent="0.2">
      <c r="B153" s="28"/>
      <c r="D153" s="142" t="s">
        <v>231</v>
      </c>
      <c r="F153" s="143" t="s">
        <v>506</v>
      </c>
      <c r="I153" s="140"/>
      <c r="L153" s="28"/>
      <c r="M153" s="141"/>
      <c r="T153" s="52"/>
      <c r="AT153" s="13" t="s">
        <v>231</v>
      </c>
      <c r="AU153" s="13" t="s">
        <v>85</v>
      </c>
    </row>
    <row r="154" spans="2:65" s="1" customFormat="1" ht="24.2" customHeight="1" x14ac:dyDescent="0.2">
      <c r="B154" s="123"/>
      <c r="C154" s="124" t="s">
        <v>287</v>
      </c>
      <c r="D154" s="124" t="s">
        <v>223</v>
      </c>
      <c r="E154" s="125" t="s">
        <v>337</v>
      </c>
      <c r="F154" s="126" t="s">
        <v>338</v>
      </c>
      <c r="G154" s="127" t="s">
        <v>226</v>
      </c>
      <c r="H154" s="128">
        <v>17.940000000000001</v>
      </c>
      <c r="I154" s="129"/>
      <c r="J154" s="130">
        <f>ROUND(I154*H154,2)</f>
        <v>0</v>
      </c>
      <c r="K154" s="131"/>
      <c r="L154" s="28"/>
      <c r="M154" s="132" t="s">
        <v>1</v>
      </c>
      <c r="N154" s="133" t="s">
        <v>42</v>
      </c>
      <c r="P154" s="134">
        <f>O154*H154</f>
        <v>0</v>
      </c>
      <c r="Q154" s="134">
        <v>0</v>
      </c>
      <c r="R154" s="134">
        <f>Q154*H154</f>
        <v>0</v>
      </c>
      <c r="S154" s="134">
        <v>3.0000000000000001E-3</v>
      </c>
      <c r="T154" s="135">
        <f>S154*H154</f>
        <v>5.3820000000000007E-2</v>
      </c>
      <c r="AR154" s="136" t="s">
        <v>266</v>
      </c>
      <c r="AT154" s="136" t="s">
        <v>223</v>
      </c>
      <c r="AU154" s="136" t="s">
        <v>85</v>
      </c>
      <c r="AY154" s="13" t="s">
        <v>222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13" t="s">
        <v>85</v>
      </c>
      <c r="BK154" s="137">
        <f>ROUND(I154*H154,2)</f>
        <v>0</v>
      </c>
      <c r="BL154" s="13" t="s">
        <v>266</v>
      </c>
      <c r="BM154" s="136" t="s">
        <v>681</v>
      </c>
    </row>
    <row r="155" spans="2:65" s="1" customFormat="1" x14ac:dyDescent="0.2">
      <c r="B155" s="28"/>
      <c r="D155" s="138" t="s">
        <v>229</v>
      </c>
      <c r="F155" s="139" t="s">
        <v>340</v>
      </c>
      <c r="I155" s="140"/>
      <c r="L155" s="28"/>
      <c r="M155" s="141"/>
      <c r="T155" s="52"/>
      <c r="AT155" s="13" t="s">
        <v>229</v>
      </c>
      <c r="AU155" s="13" t="s">
        <v>85</v>
      </c>
    </row>
    <row r="156" spans="2:65" s="1" customFormat="1" x14ac:dyDescent="0.2">
      <c r="B156" s="28"/>
      <c r="D156" s="142" t="s">
        <v>231</v>
      </c>
      <c r="F156" s="143" t="s">
        <v>508</v>
      </c>
      <c r="I156" s="140"/>
      <c r="L156" s="28"/>
      <c r="M156" s="141"/>
      <c r="T156" s="52"/>
      <c r="AT156" s="13" t="s">
        <v>231</v>
      </c>
      <c r="AU156" s="13" t="s">
        <v>85</v>
      </c>
    </row>
    <row r="157" spans="2:65" s="1" customFormat="1" ht="16.5" customHeight="1" x14ac:dyDescent="0.2">
      <c r="B157" s="123"/>
      <c r="C157" s="124" t="s">
        <v>291</v>
      </c>
      <c r="D157" s="124" t="s">
        <v>223</v>
      </c>
      <c r="E157" s="125" t="s">
        <v>343</v>
      </c>
      <c r="F157" s="126" t="s">
        <v>344</v>
      </c>
      <c r="G157" s="127" t="s">
        <v>226</v>
      </c>
      <c r="H157" s="128">
        <v>17.940000000000001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2.9999999999999997E-4</v>
      </c>
      <c r="R157" s="134">
        <f>Q157*H157</f>
        <v>5.3819999999999996E-3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682</v>
      </c>
    </row>
    <row r="158" spans="2:65" s="1" customFormat="1" x14ac:dyDescent="0.2">
      <c r="B158" s="28"/>
      <c r="D158" s="138" t="s">
        <v>229</v>
      </c>
      <c r="F158" s="139" t="s">
        <v>346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510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49.15" customHeight="1" x14ac:dyDescent="0.2">
      <c r="B160" s="123"/>
      <c r="C160" s="151" t="s">
        <v>8</v>
      </c>
      <c r="D160" s="151" t="s">
        <v>277</v>
      </c>
      <c r="E160" s="152" t="s">
        <v>348</v>
      </c>
      <c r="F160" s="153" t="s">
        <v>349</v>
      </c>
      <c r="G160" s="154" t="s">
        <v>226</v>
      </c>
      <c r="H160" s="155">
        <v>19.734000000000002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2.5999999999999999E-3</v>
      </c>
      <c r="R160" s="134">
        <f>Q160*H160</f>
        <v>5.1308400000000004E-2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683</v>
      </c>
    </row>
    <row r="161" spans="2:65" s="1" customFormat="1" ht="29.25" x14ac:dyDescent="0.2">
      <c r="B161" s="28"/>
      <c r="D161" s="138" t="s">
        <v>229</v>
      </c>
      <c r="F161" s="139" t="s">
        <v>349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1" customFormat="1" x14ac:dyDescent="0.2">
      <c r="B162" s="144"/>
      <c r="D162" s="138" t="s">
        <v>252</v>
      </c>
      <c r="F162" s="145" t="s">
        <v>684</v>
      </c>
      <c r="H162" s="146">
        <v>19.734000000000002</v>
      </c>
      <c r="I162" s="147"/>
      <c r="L162" s="144"/>
      <c r="M162" s="148"/>
      <c r="T162" s="149"/>
      <c r="AT162" s="150" t="s">
        <v>252</v>
      </c>
      <c r="AU162" s="150" t="s">
        <v>85</v>
      </c>
      <c r="AV162" s="11" t="s">
        <v>87</v>
      </c>
      <c r="AW162" s="11" t="s">
        <v>3</v>
      </c>
      <c r="AX162" s="11" t="s">
        <v>85</v>
      </c>
      <c r="AY162" s="150" t="s">
        <v>222</v>
      </c>
    </row>
    <row r="163" spans="2:65" s="1" customFormat="1" ht="24.2" customHeight="1" x14ac:dyDescent="0.2">
      <c r="B163" s="123"/>
      <c r="C163" s="124" t="s">
        <v>300</v>
      </c>
      <c r="D163" s="124" t="s">
        <v>223</v>
      </c>
      <c r="E163" s="125" t="s">
        <v>353</v>
      </c>
      <c r="F163" s="126" t="s">
        <v>354</v>
      </c>
      <c r="G163" s="127" t="s">
        <v>355</v>
      </c>
      <c r="H163" s="128">
        <v>18</v>
      </c>
      <c r="I163" s="129"/>
      <c r="J163" s="130">
        <f>ROUND(I163*H163,2)</f>
        <v>0</v>
      </c>
      <c r="K163" s="131"/>
      <c r="L163" s="28"/>
      <c r="M163" s="132" t="s">
        <v>1</v>
      </c>
      <c r="N163" s="133" t="s">
        <v>42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266</v>
      </c>
      <c r="AT163" s="136" t="s">
        <v>223</v>
      </c>
      <c r="AU163" s="136" t="s">
        <v>85</v>
      </c>
      <c r="AY163" s="13" t="s">
        <v>222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3" t="s">
        <v>85</v>
      </c>
      <c r="BK163" s="137">
        <f>ROUND(I163*H163,2)</f>
        <v>0</v>
      </c>
      <c r="BL163" s="13" t="s">
        <v>266</v>
      </c>
      <c r="BM163" s="136" t="s">
        <v>685</v>
      </c>
    </row>
    <row r="164" spans="2:65" s="1" customFormat="1" x14ac:dyDescent="0.2">
      <c r="B164" s="28"/>
      <c r="D164" s="138" t="s">
        <v>229</v>
      </c>
      <c r="F164" s="139" t="s">
        <v>357</v>
      </c>
      <c r="I164" s="140"/>
      <c r="L164" s="28"/>
      <c r="M164" s="141"/>
      <c r="T164" s="52"/>
      <c r="AT164" s="13" t="s">
        <v>229</v>
      </c>
      <c r="AU164" s="13" t="s">
        <v>85</v>
      </c>
    </row>
    <row r="165" spans="2:65" s="1" customFormat="1" x14ac:dyDescent="0.2">
      <c r="B165" s="28"/>
      <c r="D165" s="142" t="s">
        <v>231</v>
      </c>
      <c r="F165" s="143" t="s">
        <v>358</v>
      </c>
      <c r="I165" s="140"/>
      <c r="L165" s="28"/>
      <c r="M165" s="141"/>
      <c r="T165" s="52"/>
      <c r="AT165" s="13" t="s">
        <v>231</v>
      </c>
      <c r="AU165" s="13" t="s">
        <v>85</v>
      </c>
    </row>
    <row r="166" spans="2:65" s="1" customFormat="1" ht="21.75" customHeight="1" x14ac:dyDescent="0.2">
      <c r="B166" s="123"/>
      <c r="C166" s="124" t="s">
        <v>304</v>
      </c>
      <c r="D166" s="124" t="s">
        <v>223</v>
      </c>
      <c r="E166" s="125" t="s">
        <v>360</v>
      </c>
      <c r="F166" s="126" t="s">
        <v>361</v>
      </c>
      <c r="G166" s="127" t="s">
        <v>355</v>
      </c>
      <c r="H166" s="128">
        <v>17.28</v>
      </c>
      <c r="I166" s="129"/>
      <c r="J166" s="130">
        <f>ROUND(I166*H166,2)</f>
        <v>0</v>
      </c>
      <c r="K166" s="131"/>
      <c r="L166" s="28"/>
      <c r="M166" s="132" t="s">
        <v>1</v>
      </c>
      <c r="N166" s="133" t="s">
        <v>42</v>
      </c>
      <c r="P166" s="134">
        <f>O166*H166</f>
        <v>0</v>
      </c>
      <c r="Q166" s="134">
        <v>0</v>
      </c>
      <c r="R166" s="134">
        <f>Q166*H166</f>
        <v>0</v>
      </c>
      <c r="S166" s="134">
        <v>2.9999999999999997E-4</v>
      </c>
      <c r="T166" s="135">
        <f>S166*H166</f>
        <v>5.1840000000000002E-3</v>
      </c>
      <c r="AR166" s="136" t="s">
        <v>266</v>
      </c>
      <c r="AT166" s="136" t="s">
        <v>223</v>
      </c>
      <c r="AU166" s="136" t="s">
        <v>85</v>
      </c>
      <c r="AY166" s="13" t="s">
        <v>222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3" t="s">
        <v>85</v>
      </c>
      <c r="BK166" s="137">
        <f>ROUND(I166*H166,2)</f>
        <v>0</v>
      </c>
      <c r="BL166" s="13" t="s">
        <v>266</v>
      </c>
      <c r="BM166" s="136" t="s">
        <v>686</v>
      </c>
    </row>
    <row r="167" spans="2:65" s="1" customFormat="1" x14ac:dyDescent="0.2">
      <c r="B167" s="28"/>
      <c r="D167" s="138" t="s">
        <v>229</v>
      </c>
      <c r="F167" s="139" t="s">
        <v>363</v>
      </c>
      <c r="I167" s="140"/>
      <c r="L167" s="28"/>
      <c r="M167" s="141"/>
      <c r="T167" s="52"/>
      <c r="AT167" s="13" t="s">
        <v>229</v>
      </c>
      <c r="AU167" s="13" t="s">
        <v>85</v>
      </c>
    </row>
    <row r="168" spans="2:65" s="1" customFormat="1" x14ac:dyDescent="0.2">
      <c r="B168" s="28"/>
      <c r="D168" s="142" t="s">
        <v>231</v>
      </c>
      <c r="F168" s="143" t="s">
        <v>515</v>
      </c>
      <c r="I168" s="140"/>
      <c r="L168" s="28"/>
      <c r="M168" s="141"/>
      <c r="T168" s="52"/>
      <c r="AT168" s="13" t="s">
        <v>231</v>
      </c>
      <c r="AU168" s="13" t="s">
        <v>85</v>
      </c>
    </row>
    <row r="169" spans="2:65" s="1" customFormat="1" ht="16.5" customHeight="1" x14ac:dyDescent="0.2">
      <c r="B169" s="123"/>
      <c r="C169" s="124" t="s">
        <v>310</v>
      </c>
      <c r="D169" s="124" t="s">
        <v>223</v>
      </c>
      <c r="E169" s="125" t="s">
        <v>366</v>
      </c>
      <c r="F169" s="126" t="s">
        <v>367</v>
      </c>
      <c r="G169" s="127" t="s">
        <v>355</v>
      </c>
      <c r="H169" s="128">
        <v>17.28</v>
      </c>
      <c r="I169" s="129"/>
      <c r="J169" s="130">
        <f>ROUND(I169*H169,2)</f>
        <v>0</v>
      </c>
      <c r="K169" s="131"/>
      <c r="L169" s="28"/>
      <c r="M169" s="132" t="s">
        <v>1</v>
      </c>
      <c r="N169" s="133" t="s">
        <v>42</v>
      </c>
      <c r="P169" s="134">
        <f>O169*H169</f>
        <v>0</v>
      </c>
      <c r="Q169" s="134">
        <v>1.0000000000000001E-5</v>
      </c>
      <c r="R169" s="134">
        <f>Q169*H169</f>
        <v>1.7280000000000003E-4</v>
      </c>
      <c r="S169" s="134">
        <v>0</v>
      </c>
      <c r="T169" s="135">
        <f>S169*H169</f>
        <v>0</v>
      </c>
      <c r="AR169" s="136" t="s">
        <v>266</v>
      </c>
      <c r="AT169" s="136" t="s">
        <v>223</v>
      </c>
      <c r="AU169" s="136" t="s">
        <v>85</v>
      </c>
      <c r="AY169" s="13" t="s">
        <v>222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3" t="s">
        <v>85</v>
      </c>
      <c r="BK169" s="137">
        <f>ROUND(I169*H169,2)</f>
        <v>0</v>
      </c>
      <c r="BL169" s="13" t="s">
        <v>266</v>
      </c>
      <c r="BM169" s="136" t="s">
        <v>687</v>
      </c>
    </row>
    <row r="170" spans="2:65" s="1" customFormat="1" x14ac:dyDescent="0.2">
      <c r="B170" s="28"/>
      <c r="D170" s="138" t="s">
        <v>229</v>
      </c>
      <c r="F170" s="139" t="s">
        <v>369</v>
      </c>
      <c r="I170" s="140"/>
      <c r="L170" s="28"/>
      <c r="M170" s="141"/>
      <c r="T170" s="52"/>
      <c r="AT170" s="13" t="s">
        <v>229</v>
      </c>
      <c r="AU170" s="13" t="s">
        <v>85</v>
      </c>
    </row>
    <row r="171" spans="2:65" s="1" customFormat="1" x14ac:dyDescent="0.2">
      <c r="B171" s="28"/>
      <c r="D171" s="142" t="s">
        <v>231</v>
      </c>
      <c r="F171" s="143" t="s">
        <v>517</v>
      </c>
      <c r="I171" s="140"/>
      <c r="L171" s="28"/>
      <c r="M171" s="141"/>
      <c r="T171" s="52"/>
      <c r="AT171" s="13" t="s">
        <v>231</v>
      </c>
      <c r="AU171" s="13" t="s">
        <v>85</v>
      </c>
    </row>
    <row r="172" spans="2:65" s="1" customFormat="1" ht="16.5" customHeight="1" x14ac:dyDescent="0.2">
      <c r="B172" s="123"/>
      <c r="C172" s="151" t="s">
        <v>266</v>
      </c>
      <c r="D172" s="151" t="s">
        <v>277</v>
      </c>
      <c r="E172" s="152" t="s">
        <v>372</v>
      </c>
      <c r="F172" s="153" t="s">
        <v>373</v>
      </c>
      <c r="G172" s="154" t="s">
        <v>355</v>
      </c>
      <c r="H172" s="155">
        <v>17.626000000000001</v>
      </c>
      <c r="I172" s="156"/>
      <c r="J172" s="157">
        <f>ROUND(I172*H172,2)</f>
        <v>0</v>
      </c>
      <c r="K172" s="158"/>
      <c r="L172" s="159"/>
      <c r="M172" s="160" t="s">
        <v>1</v>
      </c>
      <c r="N172" s="161" t="s">
        <v>42</v>
      </c>
      <c r="P172" s="134">
        <f>O172*H172</f>
        <v>0</v>
      </c>
      <c r="Q172" s="134">
        <v>8.0000000000000007E-5</v>
      </c>
      <c r="R172" s="134">
        <f>Q172*H172</f>
        <v>1.4100800000000002E-3</v>
      </c>
      <c r="S172" s="134">
        <v>0</v>
      </c>
      <c r="T172" s="135">
        <f>S172*H172</f>
        <v>0</v>
      </c>
      <c r="AR172" s="136" t="s">
        <v>280</v>
      </c>
      <c r="AT172" s="136" t="s">
        <v>277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688</v>
      </c>
    </row>
    <row r="173" spans="2:65" s="1" customFormat="1" x14ac:dyDescent="0.2">
      <c r="B173" s="28"/>
      <c r="D173" s="138" t="s">
        <v>229</v>
      </c>
      <c r="F173" s="139" t="s">
        <v>373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1" customFormat="1" x14ac:dyDescent="0.2">
      <c r="B174" s="144"/>
      <c r="D174" s="138" t="s">
        <v>252</v>
      </c>
      <c r="F174" s="145" t="s">
        <v>689</v>
      </c>
      <c r="H174" s="146">
        <v>17.626000000000001</v>
      </c>
      <c r="I174" s="147"/>
      <c r="L174" s="144"/>
      <c r="M174" s="148"/>
      <c r="T174" s="149"/>
      <c r="AT174" s="150" t="s">
        <v>252</v>
      </c>
      <c r="AU174" s="150" t="s">
        <v>85</v>
      </c>
      <c r="AV174" s="11" t="s">
        <v>87</v>
      </c>
      <c r="AW174" s="11" t="s">
        <v>3</v>
      </c>
      <c r="AX174" s="11" t="s">
        <v>85</v>
      </c>
      <c r="AY174" s="150" t="s">
        <v>222</v>
      </c>
    </row>
    <row r="175" spans="2:65" s="1" customFormat="1" ht="16.5" customHeight="1" x14ac:dyDescent="0.2">
      <c r="B175" s="123"/>
      <c r="C175" s="124" t="s">
        <v>324</v>
      </c>
      <c r="D175" s="124" t="s">
        <v>223</v>
      </c>
      <c r="E175" s="125" t="s">
        <v>377</v>
      </c>
      <c r="F175" s="126" t="s">
        <v>378</v>
      </c>
      <c r="G175" s="127" t="s">
        <v>355</v>
      </c>
      <c r="H175" s="128">
        <v>0.9</v>
      </c>
      <c r="I175" s="129"/>
      <c r="J175" s="130">
        <f>ROUND(I175*H175,2)</f>
        <v>0</v>
      </c>
      <c r="K175" s="131"/>
      <c r="L175" s="28"/>
      <c r="M175" s="132" t="s">
        <v>1</v>
      </c>
      <c r="N175" s="133" t="s">
        <v>42</v>
      </c>
      <c r="P175" s="134">
        <f>O175*H175</f>
        <v>0</v>
      </c>
      <c r="Q175" s="134">
        <v>0</v>
      </c>
      <c r="R175" s="134">
        <f>Q175*H175</f>
        <v>0</v>
      </c>
      <c r="S175" s="134">
        <v>0</v>
      </c>
      <c r="T175" s="135">
        <f>S175*H175</f>
        <v>0</v>
      </c>
      <c r="AR175" s="136" t="s">
        <v>266</v>
      </c>
      <c r="AT175" s="136" t="s">
        <v>223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690</v>
      </c>
    </row>
    <row r="176" spans="2:65" s="1" customFormat="1" x14ac:dyDescent="0.2">
      <c r="B176" s="28"/>
      <c r="D176" s="138" t="s">
        <v>229</v>
      </c>
      <c r="F176" s="139" t="s">
        <v>380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x14ac:dyDescent="0.2">
      <c r="B177" s="28"/>
      <c r="D177" s="142" t="s">
        <v>231</v>
      </c>
      <c r="F177" s="143" t="s">
        <v>521</v>
      </c>
      <c r="I177" s="140"/>
      <c r="L177" s="28"/>
      <c r="M177" s="141"/>
      <c r="T177" s="52"/>
      <c r="AT177" s="13" t="s">
        <v>231</v>
      </c>
      <c r="AU177" s="13" t="s">
        <v>85</v>
      </c>
    </row>
    <row r="178" spans="2:65" s="1" customFormat="1" ht="16.5" customHeight="1" x14ac:dyDescent="0.2">
      <c r="B178" s="123"/>
      <c r="C178" s="151" t="s">
        <v>330</v>
      </c>
      <c r="D178" s="151" t="s">
        <v>277</v>
      </c>
      <c r="E178" s="152" t="s">
        <v>383</v>
      </c>
      <c r="F178" s="153" t="s">
        <v>384</v>
      </c>
      <c r="G178" s="154" t="s">
        <v>355</v>
      </c>
      <c r="H178" s="155">
        <v>0.91800000000000004</v>
      </c>
      <c r="I178" s="156"/>
      <c r="J178" s="157">
        <f>ROUND(I178*H178,2)</f>
        <v>0</v>
      </c>
      <c r="K178" s="158"/>
      <c r="L178" s="159"/>
      <c r="M178" s="160" t="s">
        <v>1</v>
      </c>
      <c r="N178" s="161" t="s">
        <v>42</v>
      </c>
      <c r="P178" s="134">
        <f>O178*H178</f>
        <v>0</v>
      </c>
      <c r="Q178" s="134">
        <v>1.7000000000000001E-4</v>
      </c>
      <c r="R178" s="134">
        <f>Q178*H178</f>
        <v>1.5606000000000002E-4</v>
      </c>
      <c r="S178" s="134">
        <v>0</v>
      </c>
      <c r="T178" s="135">
        <f>S178*H178</f>
        <v>0</v>
      </c>
      <c r="AR178" s="136" t="s">
        <v>280</v>
      </c>
      <c r="AT178" s="136" t="s">
        <v>277</v>
      </c>
      <c r="AU178" s="136" t="s">
        <v>85</v>
      </c>
      <c r="AY178" s="13" t="s">
        <v>222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3" t="s">
        <v>85</v>
      </c>
      <c r="BK178" s="137">
        <f>ROUND(I178*H178,2)</f>
        <v>0</v>
      </c>
      <c r="BL178" s="13" t="s">
        <v>266</v>
      </c>
      <c r="BM178" s="136" t="s">
        <v>691</v>
      </c>
    </row>
    <row r="179" spans="2:65" s="1" customFormat="1" x14ac:dyDescent="0.2">
      <c r="B179" s="28"/>
      <c r="D179" s="138" t="s">
        <v>229</v>
      </c>
      <c r="F179" s="139" t="s">
        <v>384</v>
      </c>
      <c r="I179" s="140"/>
      <c r="L179" s="28"/>
      <c r="M179" s="141"/>
      <c r="T179" s="52"/>
      <c r="AT179" s="13" t="s">
        <v>229</v>
      </c>
      <c r="AU179" s="13" t="s">
        <v>85</v>
      </c>
    </row>
    <row r="180" spans="2:65" s="11" customFormat="1" x14ac:dyDescent="0.2">
      <c r="B180" s="144"/>
      <c r="D180" s="138" t="s">
        <v>252</v>
      </c>
      <c r="F180" s="145" t="s">
        <v>573</v>
      </c>
      <c r="H180" s="146">
        <v>0.91800000000000004</v>
      </c>
      <c r="I180" s="147"/>
      <c r="L180" s="144"/>
      <c r="M180" s="148"/>
      <c r="T180" s="149"/>
      <c r="AT180" s="150" t="s">
        <v>252</v>
      </c>
      <c r="AU180" s="150" t="s">
        <v>85</v>
      </c>
      <c r="AV180" s="11" t="s">
        <v>87</v>
      </c>
      <c r="AW180" s="11" t="s">
        <v>3</v>
      </c>
      <c r="AX180" s="11" t="s">
        <v>85</v>
      </c>
      <c r="AY180" s="150" t="s">
        <v>222</v>
      </c>
    </row>
    <row r="181" spans="2:65" s="1" customFormat="1" ht="24.2" customHeight="1" x14ac:dyDescent="0.2">
      <c r="B181" s="123"/>
      <c r="C181" s="124" t="s">
        <v>336</v>
      </c>
      <c r="D181" s="124" t="s">
        <v>223</v>
      </c>
      <c r="E181" s="125" t="s">
        <v>388</v>
      </c>
      <c r="F181" s="126" t="s">
        <v>389</v>
      </c>
      <c r="G181" s="127" t="s">
        <v>313</v>
      </c>
      <c r="H181" s="162"/>
      <c r="I181" s="129"/>
      <c r="J181" s="130">
        <f>ROUND(I181*H181,2)</f>
        <v>0</v>
      </c>
      <c r="K181" s="131"/>
      <c r="L181" s="28"/>
      <c r="M181" s="132" t="s">
        <v>1</v>
      </c>
      <c r="N181" s="133" t="s">
        <v>42</v>
      </c>
      <c r="P181" s="134">
        <f>O181*H181</f>
        <v>0</v>
      </c>
      <c r="Q181" s="134">
        <v>0</v>
      </c>
      <c r="R181" s="134">
        <f>Q181*H181</f>
        <v>0</v>
      </c>
      <c r="S181" s="134">
        <v>0</v>
      </c>
      <c r="T181" s="135">
        <f>S181*H181</f>
        <v>0</v>
      </c>
      <c r="AR181" s="136" t="s">
        <v>266</v>
      </c>
      <c r="AT181" s="136" t="s">
        <v>223</v>
      </c>
      <c r="AU181" s="136" t="s">
        <v>85</v>
      </c>
      <c r="AY181" s="13" t="s">
        <v>222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3" t="s">
        <v>85</v>
      </c>
      <c r="BK181" s="137">
        <f>ROUND(I181*H181,2)</f>
        <v>0</v>
      </c>
      <c r="BL181" s="13" t="s">
        <v>266</v>
      </c>
      <c r="BM181" s="136" t="s">
        <v>692</v>
      </c>
    </row>
    <row r="182" spans="2:65" s="1" customFormat="1" ht="29.25" x14ac:dyDescent="0.2">
      <c r="B182" s="28"/>
      <c r="D182" s="138" t="s">
        <v>229</v>
      </c>
      <c r="F182" s="139" t="s">
        <v>391</v>
      </c>
      <c r="I182" s="140"/>
      <c r="L182" s="28"/>
      <c r="M182" s="141"/>
      <c r="T182" s="52"/>
      <c r="AT182" s="13" t="s">
        <v>229</v>
      </c>
      <c r="AU182" s="13" t="s">
        <v>85</v>
      </c>
    </row>
    <row r="183" spans="2:65" s="1" customFormat="1" x14ac:dyDescent="0.2">
      <c r="B183" s="28"/>
      <c r="D183" s="142" t="s">
        <v>231</v>
      </c>
      <c r="F183" s="143" t="s">
        <v>525</v>
      </c>
      <c r="I183" s="140"/>
      <c r="L183" s="28"/>
      <c r="M183" s="141"/>
      <c r="T183" s="52"/>
      <c r="AT183" s="13" t="s">
        <v>231</v>
      </c>
      <c r="AU183" s="13" t="s">
        <v>85</v>
      </c>
    </row>
    <row r="184" spans="2:65" s="10" customFormat="1" ht="25.9" customHeight="1" x14ac:dyDescent="0.2">
      <c r="B184" s="113"/>
      <c r="D184" s="114" t="s">
        <v>76</v>
      </c>
      <c r="E184" s="115" t="s">
        <v>414</v>
      </c>
      <c r="F184" s="115" t="s">
        <v>415</v>
      </c>
      <c r="I184" s="116"/>
      <c r="J184" s="117">
        <f>BK184</f>
        <v>0</v>
      </c>
      <c r="L184" s="113"/>
      <c r="M184" s="118"/>
      <c r="P184" s="119">
        <f>SUM(P185:P202)</f>
        <v>0</v>
      </c>
      <c r="R184" s="119">
        <f>SUM(R185:R202)</f>
        <v>0.11716770000000001</v>
      </c>
      <c r="T184" s="120">
        <f>SUM(T185:T202)</f>
        <v>2.1816599999999998E-2</v>
      </c>
      <c r="AR184" s="114" t="s">
        <v>87</v>
      </c>
      <c r="AT184" s="121" t="s">
        <v>76</v>
      </c>
      <c r="AU184" s="121" t="s">
        <v>77</v>
      </c>
      <c r="AY184" s="114" t="s">
        <v>222</v>
      </c>
      <c r="BK184" s="122">
        <f>SUM(BK185:BK202)</f>
        <v>0</v>
      </c>
    </row>
    <row r="185" spans="2:65" s="1" customFormat="1" ht="16.5" customHeight="1" x14ac:dyDescent="0.2">
      <c r="B185" s="123"/>
      <c r="C185" s="124" t="s">
        <v>342</v>
      </c>
      <c r="D185" s="124" t="s">
        <v>223</v>
      </c>
      <c r="E185" s="125" t="s">
        <v>416</v>
      </c>
      <c r="F185" s="126" t="s">
        <v>417</v>
      </c>
      <c r="G185" s="127" t="s">
        <v>226</v>
      </c>
      <c r="H185" s="128">
        <v>68.64</v>
      </c>
      <c r="I185" s="129"/>
      <c r="J185" s="130">
        <f>ROUND(I185*H185,2)</f>
        <v>0</v>
      </c>
      <c r="K185" s="131"/>
      <c r="L185" s="28"/>
      <c r="M185" s="132" t="s">
        <v>1</v>
      </c>
      <c r="N185" s="133" t="s">
        <v>42</v>
      </c>
      <c r="P185" s="134">
        <f>O185*H185</f>
        <v>0</v>
      </c>
      <c r="Q185" s="134">
        <v>1E-3</v>
      </c>
      <c r="R185" s="134">
        <f>Q185*H185</f>
        <v>6.8640000000000007E-2</v>
      </c>
      <c r="S185" s="134">
        <v>3.1E-4</v>
      </c>
      <c r="T185" s="135">
        <f>S185*H185</f>
        <v>2.1278399999999999E-2</v>
      </c>
      <c r="AR185" s="136" t="s">
        <v>266</v>
      </c>
      <c r="AT185" s="136" t="s">
        <v>223</v>
      </c>
      <c r="AU185" s="136" t="s">
        <v>85</v>
      </c>
      <c r="AY185" s="13" t="s">
        <v>222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13" t="s">
        <v>85</v>
      </c>
      <c r="BK185" s="137">
        <f>ROUND(I185*H185,2)</f>
        <v>0</v>
      </c>
      <c r="BL185" s="13" t="s">
        <v>266</v>
      </c>
      <c r="BM185" s="136" t="s">
        <v>693</v>
      </c>
    </row>
    <row r="186" spans="2:65" s="1" customFormat="1" x14ac:dyDescent="0.2">
      <c r="B186" s="28"/>
      <c r="D186" s="138" t="s">
        <v>229</v>
      </c>
      <c r="F186" s="139" t="s">
        <v>419</v>
      </c>
      <c r="I186" s="140"/>
      <c r="L186" s="28"/>
      <c r="M186" s="141"/>
      <c r="T186" s="52"/>
      <c r="AT186" s="13" t="s">
        <v>229</v>
      </c>
      <c r="AU186" s="13" t="s">
        <v>85</v>
      </c>
    </row>
    <row r="187" spans="2:65" s="1" customFormat="1" x14ac:dyDescent="0.2">
      <c r="B187" s="28"/>
      <c r="D187" s="142" t="s">
        <v>231</v>
      </c>
      <c r="F187" s="143" t="s">
        <v>527</v>
      </c>
      <c r="I187" s="140"/>
      <c r="L187" s="28"/>
      <c r="M187" s="141"/>
      <c r="T187" s="52"/>
      <c r="AT187" s="13" t="s">
        <v>231</v>
      </c>
      <c r="AU187" s="13" t="s">
        <v>85</v>
      </c>
    </row>
    <row r="188" spans="2:65" s="1" customFormat="1" ht="24.2" customHeight="1" x14ac:dyDescent="0.2">
      <c r="B188" s="123"/>
      <c r="C188" s="124" t="s">
        <v>7</v>
      </c>
      <c r="D188" s="124" t="s">
        <v>223</v>
      </c>
      <c r="E188" s="125" t="s">
        <v>422</v>
      </c>
      <c r="F188" s="126" t="s">
        <v>423</v>
      </c>
      <c r="G188" s="127" t="s">
        <v>226</v>
      </c>
      <c r="H188" s="128">
        <v>68.64</v>
      </c>
      <c r="I188" s="129"/>
      <c r="J188" s="130">
        <f>ROUND(I188*H188,2)</f>
        <v>0</v>
      </c>
      <c r="K188" s="131"/>
      <c r="L188" s="28"/>
      <c r="M188" s="132" t="s">
        <v>1</v>
      </c>
      <c r="N188" s="133" t="s">
        <v>42</v>
      </c>
      <c r="P188" s="134">
        <f>O188*H188</f>
        <v>0</v>
      </c>
      <c r="Q188" s="134">
        <v>0</v>
      </c>
      <c r="R188" s="134">
        <f>Q188*H188</f>
        <v>0</v>
      </c>
      <c r="S188" s="134">
        <v>0</v>
      </c>
      <c r="T188" s="135">
        <f>S188*H188</f>
        <v>0</v>
      </c>
      <c r="AR188" s="136" t="s">
        <v>266</v>
      </c>
      <c r="AT188" s="136" t="s">
        <v>223</v>
      </c>
      <c r="AU188" s="136" t="s">
        <v>85</v>
      </c>
      <c r="AY188" s="13" t="s">
        <v>222</v>
      </c>
      <c r="BE188" s="137">
        <f>IF(N188="základní",J188,0)</f>
        <v>0</v>
      </c>
      <c r="BF188" s="137">
        <f>IF(N188="snížená",J188,0)</f>
        <v>0</v>
      </c>
      <c r="BG188" s="137">
        <f>IF(N188="zákl. přenesená",J188,0)</f>
        <v>0</v>
      </c>
      <c r="BH188" s="137">
        <f>IF(N188="sníž. přenesená",J188,0)</f>
        <v>0</v>
      </c>
      <c r="BI188" s="137">
        <f>IF(N188="nulová",J188,0)</f>
        <v>0</v>
      </c>
      <c r="BJ188" s="13" t="s">
        <v>85</v>
      </c>
      <c r="BK188" s="137">
        <f>ROUND(I188*H188,2)</f>
        <v>0</v>
      </c>
      <c r="BL188" s="13" t="s">
        <v>266</v>
      </c>
      <c r="BM188" s="136" t="s">
        <v>694</v>
      </c>
    </row>
    <row r="189" spans="2:65" s="1" customFormat="1" ht="19.5" x14ac:dyDescent="0.2">
      <c r="B189" s="28"/>
      <c r="D189" s="138" t="s">
        <v>229</v>
      </c>
      <c r="F189" s="139" t="s">
        <v>425</v>
      </c>
      <c r="I189" s="140"/>
      <c r="L189" s="28"/>
      <c r="M189" s="141"/>
      <c r="T189" s="52"/>
      <c r="AT189" s="13" t="s">
        <v>229</v>
      </c>
      <c r="AU189" s="13" t="s">
        <v>85</v>
      </c>
    </row>
    <row r="190" spans="2:65" s="1" customFormat="1" x14ac:dyDescent="0.2">
      <c r="B190" s="28"/>
      <c r="D190" s="142" t="s">
        <v>231</v>
      </c>
      <c r="F190" s="143" t="s">
        <v>529</v>
      </c>
      <c r="I190" s="140"/>
      <c r="L190" s="28"/>
      <c r="M190" s="141"/>
      <c r="T190" s="52"/>
      <c r="AT190" s="13" t="s">
        <v>231</v>
      </c>
      <c r="AU190" s="13" t="s">
        <v>85</v>
      </c>
    </row>
    <row r="191" spans="2:65" s="1" customFormat="1" ht="16.5" customHeight="1" x14ac:dyDescent="0.2">
      <c r="B191" s="123"/>
      <c r="C191" s="124" t="s">
        <v>352</v>
      </c>
      <c r="D191" s="124" t="s">
        <v>223</v>
      </c>
      <c r="E191" s="125" t="s">
        <v>428</v>
      </c>
      <c r="F191" s="126" t="s">
        <v>429</v>
      </c>
      <c r="G191" s="127" t="s">
        <v>226</v>
      </c>
      <c r="H191" s="128">
        <v>17.940000000000001</v>
      </c>
      <c r="I191" s="129"/>
      <c r="J191" s="130">
        <f>ROUND(I191*H191,2)</f>
        <v>0</v>
      </c>
      <c r="K191" s="131"/>
      <c r="L191" s="28"/>
      <c r="M191" s="132" t="s">
        <v>1</v>
      </c>
      <c r="N191" s="133" t="s">
        <v>42</v>
      </c>
      <c r="P191" s="134">
        <f>O191*H191</f>
        <v>0</v>
      </c>
      <c r="Q191" s="134">
        <v>0</v>
      </c>
      <c r="R191" s="134">
        <f>Q191*H191</f>
        <v>0</v>
      </c>
      <c r="S191" s="134">
        <v>3.0000000000000001E-5</v>
      </c>
      <c r="T191" s="135">
        <f>S191*H191</f>
        <v>5.3820000000000007E-4</v>
      </c>
      <c r="AR191" s="136" t="s">
        <v>266</v>
      </c>
      <c r="AT191" s="136" t="s">
        <v>223</v>
      </c>
      <c r="AU191" s="136" t="s">
        <v>85</v>
      </c>
      <c r="AY191" s="13" t="s">
        <v>222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13" t="s">
        <v>85</v>
      </c>
      <c r="BK191" s="137">
        <f>ROUND(I191*H191,2)</f>
        <v>0</v>
      </c>
      <c r="BL191" s="13" t="s">
        <v>266</v>
      </c>
      <c r="BM191" s="136" t="s">
        <v>695</v>
      </c>
    </row>
    <row r="192" spans="2:65" s="1" customFormat="1" ht="19.5" x14ac:dyDescent="0.2">
      <c r="B192" s="28"/>
      <c r="D192" s="138" t="s">
        <v>229</v>
      </c>
      <c r="F192" s="139" t="s">
        <v>431</v>
      </c>
      <c r="I192" s="140"/>
      <c r="L192" s="28"/>
      <c r="M192" s="141"/>
      <c r="T192" s="52"/>
      <c r="AT192" s="13" t="s">
        <v>229</v>
      </c>
      <c r="AU192" s="13" t="s">
        <v>85</v>
      </c>
    </row>
    <row r="193" spans="2:65" s="1" customFormat="1" x14ac:dyDescent="0.2">
      <c r="B193" s="28"/>
      <c r="D193" s="142" t="s">
        <v>231</v>
      </c>
      <c r="F193" s="143" t="s">
        <v>432</v>
      </c>
      <c r="I193" s="140"/>
      <c r="L193" s="28"/>
      <c r="M193" s="141"/>
      <c r="T193" s="52"/>
      <c r="AT193" s="13" t="s">
        <v>231</v>
      </c>
      <c r="AU193" s="13" t="s">
        <v>85</v>
      </c>
    </row>
    <row r="194" spans="2:65" s="1" customFormat="1" ht="16.5" customHeight="1" x14ac:dyDescent="0.2">
      <c r="B194" s="123"/>
      <c r="C194" s="151" t="s">
        <v>359</v>
      </c>
      <c r="D194" s="151" t="s">
        <v>277</v>
      </c>
      <c r="E194" s="152" t="s">
        <v>434</v>
      </c>
      <c r="F194" s="153" t="s">
        <v>435</v>
      </c>
      <c r="G194" s="154" t="s">
        <v>226</v>
      </c>
      <c r="H194" s="155">
        <v>18.837</v>
      </c>
      <c r="I194" s="156"/>
      <c r="J194" s="157">
        <f>ROUND(I194*H194,2)</f>
        <v>0</v>
      </c>
      <c r="K194" s="158"/>
      <c r="L194" s="159"/>
      <c r="M194" s="160" t="s">
        <v>1</v>
      </c>
      <c r="N194" s="161" t="s">
        <v>42</v>
      </c>
      <c r="P194" s="134">
        <f>O194*H194</f>
        <v>0</v>
      </c>
      <c r="Q194" s="134">
        <v>8.9999999999999998E-4</v>
      </c>
      <c r="R194" s="134">
        <f>Q194*H194</f>
        <v>1.6953300000000001E-2</v>
      </c>
      <c r="S194" s="134">
        <v>0</v>
      </c>
      <c r="T194" s="135">
        <f>S194*H194</f>
        <v>0</v>
      </c>
      <c r="AR194" s="136" t="s">
        <v>280</v>
      </c>
      <c r="AT194" s="136" t="s">
        <v>277</v>
      </c>
      <c r="AU194" s="136" t="s">
        <v>85</v>
      </c>
      <c r="AY194" s="13" t="s">
        <v>222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13" t="s">
        <v>85</v>
      </c>
      <c r="BK194" s="137">
        <f>ROUND(I194*H194,2)</f>
        <v>0</v>
      </c>
      <c r="BL194" s="13" t="s">
        <v>266</v>
      </c>
      <c r="BM194" s="136" t="s">
        <v>696</v>
      </c>
    </row>
    <row r="195" spans="2:65" s="1" customFormat="1" x14ac:dyDescent="0.2">
      <c r="B195" s="28"/>
      <c r="D195" s="138" t="s">
        <v>229</v>
      </c>
      <c r="F195" s="139" t="s">
        <v>435</v>
      </c>
      <c r="I195" s="140"/>
      <c r="L195" s="28"/>
      <c r="M195" s="141"/>
      <c r="T195" s="52"/>
      <c r="AT195" s="13" t="s">
        <v>229</v>
      </c>
      <c r="AU195" s="13" t="s">
        <v>85</v>
      </c>
    </row>
    <row r="196" spans="2:65" s="11" customFormat="1" x14ac:dyDescent="0.2">
      <c r="B196" s="144"/>
      <c r="D196" s="138" t="s">
        <v>252</v>
      </c>
      <c r="F196" s="145" t="s">
        <v>697</v>
      </c>
      <c r="H196" s="146">
        <v>18.837</v>
      </c>
      <c r="I196" s="147"/>
      <c r="L196" s="144"/>
      <c r="M196" s="148"/>
      <c r="T196" s="149"/>
      <c r="AT196" s="150" t="s">
        <v>252</v>
      </c>
      <c r="AU196" s="150" t="s">
        <v>85</v>
      </c>
      <c r="AV196" s="11" t="s">
        <v>87</v>
      </c>
      <c r="AW196" s="11" t="s">
        <v>3</v>
      </c>
      <c r="AX196" s="11" t="s">
        <v>85</v>
      </c>
      <c r="AY196" s="150" t="s">
        <v>222</v>
      </c>
    </row>
    <row r="197" spans="2:65" s="1" customFormat="1" ht="24.2" customHeight="1" x14ac:dyDescent="0.2">
      <c r="B197" s="123"/>
      <c r="C197" s="124" t="s">
        <v>365</v>
      </c>
      <c r="D197" s="124" t="s">
        <v>223</v>
      </c>
      <c r="E197" s="125" t="s">
        <v>439</v>
      </c>
      <c r="F197" s="126" t="s">
        <v>440</v>
      </c>
      <c r="G197" s="127" t="s">
        <v>226</v>
      </c>
      <c r="H197" s="128">
        <v>68.64</v>
      </c>
      <c r="I197" s="129"/>
      <c r="J197" s="130">
        <f>ROUND(I197*H197,2)</f>
        <v>0</v>
      </c>
      <c r="K197" s="131"/>
      <c r="L197" s="28"/>
      <c r="M197" s="132" t="s">
        <v>1</v>
      </c>
      <c r="N197" s="133" t="s">
        <v>42</v>
      </c>
      <c r="P197" s="134">
        <f>O197*H197</f>
        <v>0</v>
      </c>
      <c r="Q197" s="134">
        <v>2.0000000000000001E-4</v>
      </c>
      <c r="R197" s="134">
        <f>Q197*H197</f>
        <v>1.3728000000000001E-2</v>
      </c>
      <c r="S197" s="134">
        <v>0</v>
      </c>
      <c r="T197" s="135">
        <f>S197*H197</f>
        <v>0</v>
      </c>
      <c r="AR197" s="136" t="s">
        <v>266</v>
      </c>
      <c r="AT197" s="136" t="s">
        <v>223</v>
      </c>
      <c r="AU197" s="136" t="s">
        <v>85</v>
      </c>
      <c r="AY197" s="13" t="s">
        <v>222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13" t="s">
        <v>85</v>
      </c>
      <c r="BK197" s="137">
        <f>ROUND(I197*H197,2)</f>
        <v>0</v>
      </c>
      <c r="BL197" s="13" t="s">
        <v>266</v>
      </c>
      <c r="BM197" s="136" t="s">
        <v>698</v>
      </c>
    </row>
    <row r="198" spans="2:65" s="1" customFormat="1" ht="19.5" x14ac:dyDescent="0.2">
      <c r="B198" s="28"/>
      <c r="D198" s="138" t="s">
        <v>229</v>
      </c>
      <c r="F198" s="139" t="s">
        <v>442</v>
      </c>
      <c r="I198" s="140"/>
      <c r="L198" s="28"/>
      <c r="M198" s="141"/>
      <c r="T198" s="52"/>
      <c r="AT198" s="13" t="s">
        <v>229</v>
      </c>
      <c r="AU198" s="13" t="s">
        <v>85</v>
      </c>
    </row>
    <row r="199" spans="2:65" s="1" customFormat="1" x14ac:dyDescent="0.2">
      <c r="B199" s="28"/>
      <c r="D199" s="142" t="s">
        <v>231</v>
      </c>
      <c r="F199" s="143" t="s">
        <v>534</v>
      </c>
      <c r="I199" s="140"/>
      <c r="L199" s="28"/>
      <c r="M199" s="141"/>
      <c r="T199" s="52"/>
      <c r="AT199" s="13" t="s">
        <v>231</v>
      </c>
      <c r="AU199" s="13" t="s">
        <v>85</v>
      </c>
    </row>
    <row r="200" spans="2:65" s="1" customFormat="1" ht="33" customHeight="1" x14ac:dyDescent="0.2">
      <c r="B200" s="123"/>
      <c r="C200" s="124" t="s">
        <v>371</v>
      </c>
      <c r="D200" s="124" t="s">
        <v>223</v>
      </c>
      <c r="E200" s="125" t="s">
        <v>445</v>
      </c>
      <c r="F200" s="126" t="s">
        <v>446</v>
      </c>
      <c r="G200" s="127" t="s">
        <v>226</v>
      </c>
      <c r="H200" s="128">
        <v>68.64</v>
      </c>
      <c r="I200" s="129"/>
      <c r="J200" s="130">
        <f>ROUND(I200*H200,2)</f>
        <v>0</v>
      </c>
      <c r="K200" s="131"/>
      <c r="L200" s="28"/>
      <c r="M200" s="132" t="s">
        <v>1</v>
      </c>
      <c r="N200" s="133" t="s">
        <v>42</v>
      </c>
      <c r="P200" s="134">
        <f>O200*H200</f>
        <v>0</v>
      </c>
      <c r="Q200" s="134">
        <v>2.5999999999999998E-4</v>
      </c>
      <c r="R200" s="134">
        <f>Q200*H200</f>
        <v>1.7846399999999998E-2</v>
      </c>
      <c r="S200" s="134">
        <v>0</v>
      </c>
      <c r="T200" s="135">
        <f>S200*H200</f>
        <v>0</v>
      </c>
      <c r="AR200" s="136" t="s">
        <v>266</v>
      </c>
      <c r="AT200" s="136" t="s">
        <v>223</v>
      </c>
      <c r="AU200" s="136" t="s">
        <v>85</v>
      </c>
      <c r="AY200" s="13" t="s">
        <v>222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13" t="s">
        <v>85</v>
      </c>
      <c r="BK200" s="137">
        <f>ROUND(I200*H200,2)</f>
        <v>0</v>
      </c>
      <c r="BL200" s="13" t="s">
        <v>266</v>
      </c>
      <c r="BM200" s="136" t="s">
        <v>699</v>
      </c>
    </row>
    <row r="201" spans="2:65" s="1" customFormat="1" ht="29.25" x14ac:dyDescent="0.2">
      <c r="B201" s="28"/>
      <c r="D201" s="138" t="s">
        <v>229</v>
      </c>
      <c r="F201" s="139" t="s">
        <v>448</v>
      </c>
      <c r="I201" s="140"/>
      <c r="L201" s="28"/>
      <c r="M201" s="141"/>
      <c r="T201" s="52"/>
      <c r="AT201" s="13" t="s">
        <v>229</v>
      </c>
      <c r="AU201" s="13" t="s">
        <v>85</v>
      </c>
    </row>
    <row r="202" spans="2:65" s="1" customFormat="1" x14ac:dyDescent="0.2">
      <c r="B202" s="28"/>
      <c r="D202" s="142" t="s">
        <v>231</v>
      </c>
      <c r="F202" s="143" t="s">
        <v>536</v>
      </c>
      <c r="I202" s="140"/>
      <c r="L202" s="28"/>
      <c r="M202" s="163"/>
      <c r="N202" s="164"/>
      <c r="O202" s="164"/>
      <c r="P202" s="164"/>
      <c r="Q202" s="164"/>
      <c r="R202" s="164"/>
      <c r="S202" s="164"/>
      <c r="T202" s="165"/>
      <c r="AT202" s="13" t="s">
        <v>231</v>
      </c>
      <c r="AU202" s="13" t="s">
        <v>85</v>
      </c>
    </row>
    <row r="203" spans="2:65" s="1" customFormat="1" ht="6.95" customHeight="1" x14ac:dyDescent="0.2">
      <c r="B203" s="40"/>
      <c r="C203" s="41"/>
      <c r="D203" s="41"/>
      <c r="E203" s="41"/>
      <c r="F203" s="41"/>
      <c r="G203" s="41"/>
      <c r="H203" s="41"/>
      <c r="I203" s="41"/>
      <c r="J203" s="41"/>
      <c r="K203" s="41"/>
      <c r="L203" s="28"/>
    </row>
  </sheetData>
  <autoFilter ref="C120:K202" xr:uid="{00000000-0009-0000-0000-000006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0600-000000000000}"/>
    <hyperlink ref="F129" r:id="rId2" xr:uid="{00000000-0004-0000-0600-000001000000}"/>
    <hyperlink ref="F132" r:id="rId3" xr:uid="{00000000-0004-0000-0600-000002000000}"/>
    <hyperlink ref="F135" r:id="rId4" xr:uid="{00000000-0004-0000-0600-000003000000}"/>
    <hyperlink ref="F139" r:id="rId5" xr:uid="{00000000-0004-0000-0600-000004000000}"/>
    <hyperlink ref="F143" r:id="rId6" xr:uid="{00000000-0004-0000-0600-000005000000}"/>
    <hyperlink ref="F147" r:id="rId7" xr:uid="{00000000-0004-0000-0600-000006000000}"/>
    <hyperlink ref="F150" r:id="rId8" xr:uid="{00000000-0004-0000-0600-000007000000}"/>
    <hyperlink ref="F153" r:id="rId9" xr:uid="{00000000-0004-0000-0600-000008000000}"/>
    <hyperlink ref="F156" r:id="rId10" xr:uid="{00000000-0004-0000-0600-000009000000}"/>
    <hyperlink ref="F159" r:id="rId11" xr:uid="{00000000-0004-0000-0600-00000A000000}"/>
    <hyperlink ref="F165" r:id="rId12" xr:uid="{00000000-0004-0000-0600-00000B000000}"/>
    <hyperlink ref="F168" r:id="rId13" xr:uid="{00000000-0004-0000-0600-00000C000000}"/>
    <hyperlink ref="F171" r:id="rId14" xr:uid="{00000000-0004-0000-0600-00000D000000}"/>
    <hyperlink ref="F177" r:id="rId15" xr:uid="{00000000-0004-0000-0600-00000E000000}"/>
    <hyperlink ref="F183" r:id="rId16" xr:uid="{00000000-0004-0000-0600-00000F000000}"/>
    <hyperlink ref="F187" r:id="rId17" xr:uid="{00000000-0004-0000-0600-000010000000}"/>
    <hyperlink ref="F190" r:id="rId18" xr:uid="{00000000-0004-0000-0600-000011000000}"/>
    <hyperlink ref="F193" r:id="rId19" xr:uid="{00000000-0004-0000-0600-000012000000}"/>
    <hyperlink ref="F199" r:id="rId20" xr:uid="{00000000-0004-0000-0600-000013000000}"/>
    <hyperlink ref="F202" r:id="rId21" xr:uid="{00000000-0004-0000-06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35"/>
  <sheetViews>
    <sheetView showGridLines="0" tabSelected="1" topLeftCell="A214" workbookViewId="0">
      <selection activeCell="A214" sqref="A214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105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700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ROUND((SUM(BE122:BE234)),  2)</f>
        <v>0</v>
      </c>
      <c r="I33" s="88">
        <v>0.21</v>
      </c>
      <c r="J33" s="87">
        <f>ROUND(((SUM(BE122:BE234))*I33),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ROUND((SUM(BF122:BF234)),  2)</f>
        <v>0</v>
      </c>
      <c r="I34" s="88">
        <v>0.12</v>
      </c>
      <c r="J34" s="87">
        <f>ROUND(((SUM(BF122:BF234))*I34),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ROUND((SUM(BG122:BG234)),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ROUND((SUM(BH122:BH234)),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ROUND((SUM(BI122:BI234)),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208 - Místnost č.208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J127</f>
        <v>0</v>
      </c>
      <c r="L98" s="100"/>
    </row>
    <row r="99" spans="2:12" s="8" customFormat="1" ht="24.95" customHeight="1" x14ac:dyDescent="0.2">
      <c r="B99" s="100"/>
      <c r="D99" s="101" t="s">
        <v>203</v>
      </c>
      <c r="E99" s="102"/>
      <c r="F99" s="102"/>
      <c r="G99" s="102"/>
      <c r="H99" s="102"/>
      <c r="I99" s="102"/>
      <c r="J99" s="103">
        <f>J141</f>
        <v>0</v>
      </c>
      <c r="L99" s="100"/>
    </row>
    <row r="100" spans="2:12" s="8" customFormat="1" ht="24.95" customHeight="1" x14ac:dyDescent="0.2">
      <c r="B100" s="100"/>
      <c r="D100" s="101" t="s">
        <v>204</v>
      </c>
      <c r="E100" s="102"/>
      <c r="F100" s="102"/>
      <c r="G100" s="102"/>
      <c r="H100" s="102"/>
      <c r="I100" s="102"/>
      <c r="J100" s="103">
        <f>J165</f>
        <v>0</v>
      </c>
      <c r="L100" s="100"/>
    </row>
    <row r="101" spans="2:12" s="8" customFormat="1" ht="24.95" customHeight="1" x14ac:dyDescent="0.2">
      <c r="B101" s="100"/>
      <c r="D101" s="101" t="s">
        <v>205</v>
      </c>
      <c r="E101" s="102"/>
      <c r="F101" s="102"/>
      <c r="G101" s="102"/>
      <c r="H101" s="102"/>
      <c r="I101" s="102"/>
      <c r="J101" s="103">
        <f>J205</f>
        <v>0</v>
      </c>
      <c r="L101" s="100"/>
    </row>
    <row r="102" spans="2:12" s="8" customFormat="1" ht="24.95" customHeight="1" x14ac:dyDescent="0.2">
      <c r="B102" s="100"/>
      <c r="D102" s="101" t="s">
        <v>206</v>
      </c>
      <c r="E102" s="102"/>
      <c r="F102" s="102"/>
      <c r="G102" s="102"/>
      <c r="H102" s="102"/>
      <c r="I102" s="102"/>
      <c r="J102" s="103">
        <f>J216</f>
        <v>0</v>
      </c>
      <c r="L102" s="100"/>
    </row>
    <row r="103" spans="2:12" s="1" customFormat="1" ht="21.75" customHeight="1" x14ac:dyDescent="0.2">
      <c r="B103" s="28"/>
      <c r="L103" s="28"/>
    </row>
    <row r="104" spans="2:12" s="1" customFormat="1" ht="6.95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 x14ac:dyDescent="0.2">
      <c r="B109" s="28"/>
      <c r="C109" s="17" t="s">
        <v>207</v>
      </c>
      <c r="L109" s="28"/>
    </row>
    <row r="110" spans="2:12" s="1" customFormat="1" ht="6.95" customHeight="1" x14ac:dyDescent="0.2">
      <c r="B110" s="28"/>
      <c r="L110" s="28"/>
    </row>
    <row r="111" spans="2:12" s="1" customFormat="1" ht="12" customHeight="1" x14ac:dyDescent="0.2">
      <c r="B111" s="28"/>
      <c r="C111" s="23" t="s">
        <v>16</v>
      </c>
      <c r="L111" s="28"/>
    </row>
    <row r="112" spans="2:12" s="1" customFormat="1" ht="26.25" customHeight="1" x14ac:dyDescent="0.2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 x14ac:dyDescent="0.2">
      <c r="B113" s="28"/>
      <c r="C113" s="23" t="s">
        <v>194</v>
      </c>
      <c r="L113" s="28"/>
    </row>
    <row r="114" spans="2:65" s="1" customFormat="1" ht="16.5" customHeight="1" x14ac:dyDescent="0.2">
      <c r="B114" s="28"/>
      <c r="E114" s="170" t="str">
        <f>E9</f>
        <v>208 - Místnost č.208</v>
      </c>
      <c r="F114" s="205"/>
      <c r="G114" s="205"/>
      <c r="H114" s="205"/>
      <c r="L114" s="28"/>
    </row>
    <row r="115" spans="2:65" s="1" customFormat="1" ht="6.95" customHeight="1" x14ac:dyDescent="0.2">
      <c r="B115" s="28"/>
      <c r="L115" s="28"/>
    </row>
    <row r="116" spans="2:65" s="1" customFormat="1" ht="12" customHeight="1" x14ac:dyDescent="0.2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 x14ac:dyDescent="0.2">
      <c r="B117" s="28"/>
      <c r="L117" s="28"/>
    </row>
    <row r="118" spans="2:65" s="1" customFormat="1" ht="15.2" customHeight="1" x14ac:dyDescent="0.2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 x14ac:dyDescent="0.2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 x14ac:dyDescent="0.2">
      <c r="B120" s="28"/>
      <c r="L120" s="28"/>
    </row>
    <row r="121" spans="2:65" s="9" customFormat="1" ht="29.25" customHeight="1" x14ac:dyDescent="0.2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 x14ac:dyDescent="0.25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P123+P127+P141+P165+P205+P216</f>
        <v>0</v>
      </c>
      <c r="Q122" s="49"/>
      <c r="R122" s="110">
        <f>R123+R127+R141+R165+R205+R216</f>
        <v>0.1181498</v>
      </c>
      <c r="S122" s="49"/>
      <c r="T122" s="111">
        <f>T123+T127+T141+T165+T205+T216</f>
        <v>4.9448699999999998E-2</v>
      </c>
      <c r="AT122" s="13" t="s">
        <v>76</v>
      </c>
      <c r="AU122" s="13" t="s">
        <v>200</v>
      </c>
      <c r="BK122" s="112">
        <f>BK123+BK127+BK141+BK165+BK205+BK216</f>
        <v>0</v>
      </c>
    </row>
    <row r="123" spans="2:65" s="10" customFormat="1" ht="25.9" customHeight="1" x14ac:dyDescent="0.2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SUM(P124:P126)</f>
        <v>0</v>
      </c>
      <c r="R123" s="119">
        <f>SUM(R124:R126)</f>
        <v>1.6760000000000004E-4</v>
      </c>
      <c r="T123" s="120">
        <f>SUM(T124:T126)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SUM(BK124:BK126)</f>
        <v>0</v>
      </c>
    </row>
    <row r="124" spans="2:65" s="1" customFormat="1" ht="24.2" customHeight="1" x14ac:dyDescent="0.2">
      <c r="B124" s="123"/>
      <c r="C124" s="124" t="s">
        <v>85</v>
      </c>
      <c r="D124" s="124" t="s">
        <v>223</v>
      </c>
      <c r="E124" s="125" t="s">
        <v>224</v>
      </c>
      <c r="F124" s="126" t="s">
        <v>225</v>
      </c>
      <c r="G124" s="127" t="s">
        <v>226</v>
      </c>
      <c r="H124" s="128">
        <v>4.1900000000000004</v>
      </c>
      <c r="I124" s="129"/>
      <c r="J124" s="130">
        <f>ROUND(I124*H124,2)</f>
        <v>0</v>
      </c>
      <c r="K124" s="131"/>
      <c r="L124" s="28"/>
      <c r="M124" s="132" t="s">
        <v>1</v>
      </c>
      <c r="N124" s="133" t="s">
        <v>42</v>
      </c>
      <c r="P124" s="134">
        <f>O124*H124</f>
        <v>0</v>
      </c>
      <c r="Q124" s="134">
        <v>4.0000000000000003E-5</v>
      </c>
      <c r="R124" s="134">
        <f>Q124*H124</f>
        <v>1.6760000000000004E-4</v>
      </c>
      <c r="S124" s="134">
        <v>0</v>
      </c>
      <c r="T124" s="135">
        <f>S124*H124</f>
        <v>0</v>
      </c>
      <c r="AR124" s="136" t="s">
        <v>227</v>
      </c>
      <c r="AT124" s="136" t="s">
        <v>223</v>
      </c>
      <c r="AU124" s="136" t="s">
        <v>85</v>
      </c>
      <c r="AY124" s="13" t="s">
        <v>222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3" t="s">
        <v>85</v>
      </c>
      <c r="BK124" s="137">
        <f>ROUND(I124*H124,2)</f>
        <v>0</v>
      </c>
      <c r="BL124" s="13" t="s">
        <v>227</v>
      </c>
      <c r="BM124" s="136" t="s">
        <v>701</v>
      </c>
    </row>
    <row r="125" spans="2:65" s="1" customFormat="1" ht="19.5" x14ac:dyDescent="0.2">
      <c r="B125" s="28"/>
      <c r="D125" s="138" t="s">
        <v>229</v>
      </c>
      <c r="F125" s="139" t="s">
        <v>230</v>
      </c>
      <c r="I125" s="140"/>
      <c r="L125" s="28"/>
      <c r="M125" s="141"/>
      <c r="T125" s="52"/>
      <c r="AT125" s="13" t="s">
        <v>229</v>
      </c>
      <c r="AU125" s="13" t="s">
        <v>85</v>
      </c>
    </row>
    <row r="126" spans="2:65" s="1" customFormat="1" x14ac:dyDescent="0.2">
      <c r="B126" s="28"/>
      <c r="D126" s="142" t="s">
        <v>231</v>
      </c>
      <c r="F126" s="143" t="s">
        <v>232</v>
      </c>
      <c r="I126" s="140"/>
      <c r="L126" s="28"/>
      <c r="M126" s="141"/>
      <c r="T126" s="52"/>
      <c r="AT126" s="13" t="s">
        <v>231</v>
      </c>
      <c r="AU126" s="13" t="s">
        <v>85</v>
      </c>
    </row>
    <row r="127" spans="2:65" s="10" customFormat="1" ht="25.9" customHeight="1" x14ac:dyDescent="0.2">
      <c r="B127" s="113"/>
      <c r="D127" s="114" t="s">
        <v>76</v>
      </c>
      <c r="E127" s="115" t="s">
        <v>233</v>
      </c>
      <c r="F127" s="115" t="s">
        <v>234</v>
      </c>
      <c r="I127" s="116"/>
      <c r="J127" s="117">
        <f>BK127</f>
        <v>0</v>
      </c>
      <c r="L127" s="113"/>
      <c r="M127" s="118"/>
      <c r="P127" s="119">
        <f>SUM(P128:P140)</f>
        <v>0</v>
      </c>
      <c r="R127" s="119">
        <f>SUM(R128:R140)</f>
        <v>0</v>
      </c>
      <c r="T127" s="120">
        <f>SUM(T128:T140)</f>
        <v>0</v>
      </c>
      <c r="AR127" s="114" t="s">
        <v>85</v>
      </c>
      <c r="AT127" s="121" t="s">
        <v>76</v>
      </c>
      <c r="AU127" s="121" t="s">
        <v>77</v>
      </c>
      <c r="AY127" s="114" t="s">
        <v>222</v>
      </c>
      <c r="BK127" s="122">
        <f>SUM(BK128:BK140)</f>
        <v>0</v>
      </c>
    </row>
    <row r="128" spans="2:65" s="1" customFormat="1" ht="24.2" customHeight="1" x14ac:dyDescent="0.2">
      <c r="B128" s="123"/>
      <c r="C128" s="124" t="s">
        <v>87</v>
      </c>
      <c r="D128" s="124" t="s">
        <v>223</v>
      </c>
      <c r="E128" s="125" t="s">
        <v>235</v>
      </c>
      <c r="F128" s="126" t="s">
        <v>236</v>
      </c>
      <c r="G128" s="127" t="s">
        <v>237</v>
      </c>
      <c r="H128" s="128">
        <v>4.9000000000000002E-2</v>
      </c>
      <c r="I128" s="129"/>
      <c r="J128" s="130">
        <f>ROUND(I128*H128,2)</f>
        <v>0</v>
      </c>
      <c r="K128" s="131"/>
      <c r="L128" s="28"/>
      <c r="M128" s="132" t="s">
        <v>1</v>
      </c>
      <c r="N128" s="133" t="s">
        <v>42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227</v>
      </c>
      <c r="AT128" s="136" t="s">
        <v>223</v>
      </c>
      <c r="AU128" s="136" t="s">
        <v>85</v>
      </c>
      <c r="AY128" s="13" t="s">
        <v>222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85</v>
      </c>
      <c r="BK128" s="137">
        <f>ROUND(I128*H128,2)</f>
        <v>0</v>
      </c>
      <c r="BL128" s="13" t="s">
        <v>227</v>
      </c>
      <c r="BM128" s="136" t="s">
        <v>702</v>
      </c>
    </row>
    <row r="129" spans="2:65" s="1" customFormat="1" ht="19.5" x14ac:dyDescent="0.2">
      <c r="B129" s="28"/>
      <c r="D129" s="138" t="s">
        <v>229</v>
      </c>
      <c r="F129" s="139" t="s">
        <v>239</v>
      </c>
      <c r="I129" s="140"/>
      <c r="L129" s="28"/>
      <c r="M129" s="141"/>
      <c r="T129" s="52"/>
      <c r="AT129" s="13" t="s">
        <v>229</v>
      </c>
      <c r="AU129" s="13" t="s">
        <v>85</v>
      </c>
    </row>
    <row r="130" spans="2:65" s="1" customFormat="1" x14ac:dyDescent="0.2">
      <c r="B130" s="28"/>
      <c r="D130" s="142" t="s">
        <v>231</v>
      </c>
      <c r="F130" s="143" t="s">
        <v>460</v>
      </c>
      <c r="I130" s="140"/>
      <c r="L130" s="28"/>
      <c r="M130" s="141"/>
      <c r="T130" s="52"/>
      <c r="AT130" s="13" t="s">
        <v>231</v>
      </c>
      <c r="AU130" s="13" t="s">
        <v>85</v>
      </c>
    </row>
    <row r="131" spans="2:65" s="1" customFormat="1" ht="24.2" customHeight="1" x14ac:dyDescent="0.2">
      <c r="B131" s="123"/>
      <c r="C131" s="124" t="s">
        <v>241</v>
      </c>
      <c r="D131" s="124" t="s">
        <v>223</v>
      </c>
      <c r="E131" s="125" t="s">
        <v>242</v>
      </c>
      <c r="F131" s="126" t="s">
        <v>243</v>
      </c>
      <c r="G131" s="127" t="s">
        <v>237</v>
      </c>
      <c r="H131" s="128">
        <v>4.9000000000000002E-2</v>
      </c>
      <c r="I131" s="129"/>
      <c r="J131" s="130">
        <f>ROUND(I131*H131,2)</f>
        <v>0</v>
      </c>
      <c r="K131" s="131"/>
      <c r="L131" s="28"/>
      <c r="M131" s="132" t="s">
        <v>1</v>
      </c>
      <c r="N131" s="133" t="s">
        <v>42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227</v>
      </c>
      <c r="AT131" s="136" t="s">
        <v>223</v>
      </c>
      <c r="AU131" s="136" t="s">
        <v>85</v>
      </c>
      <c r="AY131" s="13" t="s">
        <v>222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85</v>
      </c>
      <c r="BK131" s="137">
        <f>ROUND(I131*H131,2)</f>
        <v>0</v>
      </c>
      <c r="BL131" s="13" t="s">
        <v>227</v>
      </c>
      <c r="BM131" s="136" t="s">
        <v>703</v>
      </c>
    </row>
    <row r="132" spans="2:65" s="1" customFormat="1" ht="19.5" x14ac:dyDescent="0.2">
      <c r="B132" s="28"/>
      <c r="D132" s="138" t="s">
        <v>229</v>
      </c>
      <c r="F132" s="139" t="s">
        <v>245</v>
      </c>
      <c r="I132" s="140"/>
      <c r="L132" s="28"/>
      <c r="M132" s="141"/>
      <c r="T132" s="52"/>
      <c r="AT132" s="13" t="s">
        <v>229</v>
      </c>
      <c r="AU132" s="13" t="s">
        <v>85</v>
      </c>
    </row>
    <row r="133" spans="2:65" s="1" customFormat="1" x14ac:dyDescent="0.2">
      <c r="B133" s="28"/>
      <c r="D133" s="142" t="s">
        <v>231</v>
      </c>
      <c r="F133" s="143" t="s">
        <v>462</v>
      </c>
      <c r="I133" s="140"/>
      <c r="L133" s="28"/>
      <c r="M133" s="141"/>
      <c r="T133" s="52"/>
      <c r="AT133" s="13" t="s">
        <v>231</v>
      </c>
      <c r="AU133" s="13" t="s">
        <v>85</v>
      </c>
    </row>
    <row r="134" spans="2:65" s="1" customFormat="1" ht="24.2" customHeight="1" x14ac:dyDescent="0.2">
      <c r="B134" s="123"/>
      <c r="C134" s="124" t="s">
        <v>227</v>
      </c>
      <c r="D134" s="124" t="s">
        <v>223</v>
      </c>
      <c r="E134" s="125" t="s">
        <v>247</v>
      </c>
      <c r="F134" s="126" t="s">
        <v>248</v>
      </c>
      <c r="G134" s="127" t="s">
        <v>237</v>
      </c>
      <c r="H134" s="128">
        <v>0.68600000000000005</v>
      </c>
      <c r="I134" s="129"/>
      <c r="J134" s="130">
        <f>ROUND(I134*H134,2)</f>
        <v>0</v>
      </c>
      <c r="K134" s="131"/>
      <c r="L134" s="28"/>
      <c r="M134" s="132" t="s">
        <v>1</v>
      </c>
      <c r="N134" s="133" t="s">
        <v>42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227</v>
      </c>
      <c r="AT134" s="136" t="s">
        <v>223</v>
      </c>
      <c r="AU134" s="136" t="s">
        <v>85</v>
      </c>
      <c r="AY134" s="13" t="s">
        <v>222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85</v>
      </c>
      <c r="BK134" s="137">
        <f>ROUND(I134*H134,2)</f>
        <v>0</v>
      </c>
      <c r="BL134" s="13" t="s">
        <v>227</v>
      </c>
      <c r="BM134" s="136" t="s">
        <v>704</v>
      </c>
    </row>
    <row r="135" spans="2:65" s="1" customFormat="1" ht="29.25" x14ac:dyDescent="0.2">
      <c r="B135" s="28"/>
      <c r="D135" s="138" t="s">
        <v>229</v>
      </c>
      <c r="F135" s="139" t="s">
        <v>250</v>
      </c>
      <c r="I135" s="140"/>
      <c r="L135" s="28"/>
      <c r="M135" s="141"/>
      <c r="T135" s="52"/>
      <c r="AT135" s="13" t="s">
        <v>229</v>
      </c>
      <c r="AU135" s="13" t="s">
        <v>85</v>
      </c>
    </row>
    <row r="136" spans="2:65" s="1" customFormat="1" x14ac:dyDescent="0.2">
      <c r="B136" s="28"/>
      <c r="D136" s="142" t="s">
        <v>231</v>
      </c>
      <c r="F136" s="143" t="s">
        <v>464</v>
      </c>
      <c r="I136" s="140"/>
      <c r="L136" s="28"/>
      <c r="M136" s="141"/>
      <c r="T136" s="52"/>
      <c r="AT136" s="13" t="s">
        <v>231</v>
      </c>
      <c r="AU136" s="13" t="s">
        <v>85</v>
      </c>
    </row>
    <row r="137" spans="2:65" s="11" customFormat="1" x14ac:dyDescent="0.2">
      <c r="B137" s="144"/>
      <c r="D137" s="138" t="s">
        <v>252</v>
      </c>
      <c r="F137" s="145" t="s">
        <v>705</v>
      </c>
      <c r="H137" s="146">
        <v>0.68600000000000005</v>
      </c>
      <c r="I137" s="147"/>
      <c r="L137" s="144"/>
      <c r="M137" s="148"/>
      <c r="T137" s="149"/>
      <c r="AT137" s="150" t="s">
        <v>252</v>
      </c>
      <c r="AU137" s="150" t="s">
        <v>85</v>
      </c>
      <c r="AV137" s="11" t="s">
        <v>87</v>
      </c>
      <c r="AW137" s="11" t="s">
        <v>3</v>
      </c>
      <c r="AX137" s="11" t="s">
        <v>85</v>
      </c>
      <c r="AY137" s="150" t="s">
        <v>222</v>
      </c>
    </row>
    <row r="138" spans="2:65" s="1" customFormat="1" ht="37.9" customHeight="1" x14ac:dyDescent="0.2">
      <c r="B138" s="123"/>
      <c r="C138" s="124" t="s">
        <v>254</v>
      </c>
      <c r="D138" s="124" t="s">
        <v>223</v>
      </c>
      <c r="E138" s="125" t="s">
        <v>255</v>
      </c>
      <c r="F138" s="126" t="s">
        <v>256</v>
      </c>
      <c r="G138" s="127" t="s">
        <v>237</v>
      </c>
      <c r="H138" s="128">
        <v>4.9000000000000002E-2</v>
      </c>
      <c r="I138" s="129"/>
      <c r="J138" s="130">
        <f>ROUND(I138*H138,2)</f>
        <v>0</v>
      </c>
      <c r="K138" s="131"/>
      <c r="L138" s="28"/>
      <c r="M138" s="132" t="s">
        <v>1</v>
      </c>
      <c r="N138" s="133" t="s">
        <v>42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227</v>
      </c>
      <c r="AT138" s="136" t="s">
        <v>223</v>
      </c>
      <c r="AU138" s="136" t="s">
        <v>85</v>
      </c>
      <c r="AY138" s="13" t="s">
        <v>222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85</v>
      </c>
      <c r="BK138" s="137">
        <f>ROUND(I138*H138,2)</f>
        <v>0</v>
      </c>
      <c r="BL138" s="13" t="s">
        <v>227</v>
      </c>
      <c r="BM138" s="136" t="s">
        <v>706</v>
      </c>
    </row>
    <row r="139" spans="2:65" s="1" customFormat="1" ht="29.25" x14ac:dyDescent="0.2">
      <c r="B139" s="28"/>
      <c r="D139" s="138" t="s">
        <v>229</v>
      </c>
      <c r="F139" s="139" t="s">
        <v>258</v>
      </c>
      <c r="I139" s="140"/>
      <c r="L139" s="28"/>
      <c r="M139" s="141"/>
      <c r="T139" s="52"/>
      <c r="AT139" s="13" t="s">
        <v>229</v>
      </c>
      <c r="AU139" s="13" t="s">
        <v>85</v>
      </c>
    </row>
    <row r="140" spans="2:65" s="1" customFormat="1" x14ac:dyDescent="0.2">
      <c r="B140" s="28"/>
      <c r="D140" s="142" t="s">
        <v>231</v>
      </c>
      <c r="F140" s="143" t="s">
        <v>467</v>
      </c>
      <c r="I140" s="140"/>
      <c r="L140" s="28"/>
      <c r="M140" s="141"/>
      <c r="T140" s="52"/>
      <c r="AT140" s="13" t="s">
        <v>231</v>
      </c>
      <c r="AU140" s="13" t="s">
        <v>85</v>
      </c>
    </row>
    <row r="141" spans="2:65" s="10" customFormat="1" ht="25.9" customHeight="1" x14ac:dyDescent="0.2">
      <c r="B141" s="113"/>
      <c r="D141" s="114" t="s">
        <v>76</v>
      </c>
      <c r="E141" s="115" t="s">
        <v>260</v>
      </c>
      <c r="F141" s="115" t="s">
        <v>261</v>
      </c>
      <c r="I141" s="116"/>
      <c r="J141" s="117">
        <f>BK141</f>
        <v>0</v>
      </c>
      <c r="L141" s="113"/>
      <c r="M141" s="118"/>
      <c r="P141" s="119">
        <f>SUM(P142:P164)</f>
        <v>0</v>
      </c>
      <c r="R141" s="119">
        <f>SUM(R142:R164)</f>
        <v>2.3000000000000003E-2</v>
      </c>
      <c r="T141" s="120">
        <f>SUM(T142:T164)</f>
        <v>2.5000000000000001E-2</v>
      </c>
      <c r="AR141" s="114" t="s">
        <v>87</v>
      </c>
      <c r="AT141" s="121" t="s">
        <v>76</v>
      </c>
      <c r="AU141" s="121" t="s">
        <v>77</v>
      </c>
      <c r="AY141" s="114" t="s">
        <v>222</v>
      </c>
      <c r="BK141" s="122">
        <f>SUM(BK142:BK164)</f>
        <v>0</v>
      </c>
    </row>
    <row r="142" spans="2:65" s="1" customFormat="1" ht="16.5" customHeight="1" x14ac:dyDescent="0.2">
      <c r="B142" s="123"/>
      <c r="C142" s="124" t="s">
        <v>262</v>
      </c>
      <c r="D142" s="124" t="s">
        <v>223</v>
      </c>
      <c r="E142" s="125" t="s">
        <v>263</v>
      </c>
      <c r="F142" s="126" t="s">
        <v>264</v>
      </c>
      <c r="G142" s="127" t="s">
        <v>265</v>
      </c>
      <c r="H142" s="128">
        <v>1</v>
      </c>
      <c r="I142" s="129"/>
      <c r="J142" s="130">
        <f>ROUND(I142*H142,2)</f>
        <v>0</v>
      </c>
      <c r="K142" s="131"/>
      <c r="L142" s="28"/>
      <c r="M142" s="132" t="s">
        <v>1</v>
      </c>
      <c r="N142" s="133" t="s">
        <v>42</v>
      </c>
      <c r="P142" s="134">
        <f>O142*H142</f>
        <v>0</v>
      </c>
      <c r="Q142" s="134">
        <v>0</v>
      </c>
      <c r="R142" s="134">
        <f>Q142*H142</f>
        <v>0</v>
      </c>
      <c r="S142" s="134">
        <v>1E-3</v>
      </c>
      <c r="T142" s="135">
        <f>S142*H142</f>
        <v>1E-3</v>
      </c>
      <c r="AR142" s="136" t="s">
        <v>266</v>
      </c>
      <c r="AT142" s="136" t="s">
        <v>223</v>
      </c>
      <c r="AU142" s="136" t="s">
        <v>85</v>
      </c>
      <c r="AY142" s="13" t="s">
        <v>222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3" t="s">
        <v>85</v>
      </c>
      <c r="BK142" s="137">
        <f>ROUND(I142*H142,2)</f>
        <v>0</v>
      </c>
      <c r="BL142" s="13" t="s">
        <v>266</v>
      </c>
      <c r="BM142" s="136" t="s">
        <v>707</v>
      </c>
    </row>
    <row r="143" spans="2:65" s="1" customFormat="1" ht="19.5" x14ac:dyDescent="0.2">
      <c r="B143" s="28"/>
      <c r="D143" s="138" t="s">
        <v>229</v>
      </c>
      <c r="F143" s="139" t="s">
        <v>268</v>
      </c>
      <c r="I143" s="140"/>
      <c r="L143" s="28"/>
      <c r="M143" s="141"/>
      <c r="T143" s="52"/>
      <c r="AT143" s="13" t="s">
        <v>229</v>
      </c>
      <c r="AU143" s="13" t="s">
        <v>85</v>
      </c>
    </row>
    <row r="144" spans="2:65" s="1" customFormat="1" x14ac:dyDescent="0.2">
      <c r="B144" s="28"/>
      <c r="D144" s="142" t="s">
        <v>231</v>
      </c>
      <c r="F144" s="143" t="s">
        <v>500</v>
      </c>
      <c r="I144" s="140"/>
      <c r="L144" s="28"/>
      <c r="M144" s="141"/>
      <c r="T144" s="52"/>
      <c r="AT144" s="13" t="s">
        <v>231</v>
      </c>
      <c r="AU144" s="13" t="s">
        <v>85</v>
      </c>
    </row>
    <row r="145" spans="2:65" s="1" customFormat="1" ht="24.2" customHeight="1" x14ac:dyDescent="0.2">
      <c r="B145" s="123"/>
      <c r="C145" s="124" t="s">
        <v>270</v>
      </c>
      <c r="D145" s="124" t="s">
        <v>223</v>
      </c>
      <c r="E145" s="125" t="s">
        <v>271</v>
      </c>
      <c r="F145" s="126" t="s">
        <v>272</v>
      </c>
      <c r="G145" s="127" t="s">
        <v>265</v>
      </c>
      <c r="H145" s="128">
        <v>1</v>
      </c>
      <c r="I145" s="129"/>
      <c r="J145" s="130">
        <f>ROUND(I145*H145,2)</f>
        <v>0</v>
      </c>
      <c r="K145" s="131"/>
      <c r="L145" s="28"/>
      <c r="M145" s="132" t="s">
        <v>1</v>
      </c>
      <c r="N145" s="133" t="s">
        <v>42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266</v>
      </c>
      <c r="AT145" s="136" t="s">
        <v>223</v>
      </c>
      <c r="AU145" s="136" t="s">
        <v>85</v>
      </c>
      <c r="AY145" s="13" t="s">
        <v>222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3" t="s">
        <v>85</v>
      </c>
      <c r="BK145" s="137">
        <f>ROUND(I145*H145,2)</f>
        <v>0</v>
      </c>
      <c r="BL145" s="13" t="s">
        <v>266</v>
      </c>
      <c r="BM145" s="136" t="s">
        <v>708</v>
      </c>
    </row>
    <row r="146" spans="2:65" s="1" customFormat="1" ht="19.5" x14ac:dyDescent="0.2">
      <c r="B146" s="28"/>
      <c r="D146" s="138" t="s">
        <v>229</v>
      </c>
      <c r="F146" s="139" t="s">
        <v>274</v>
      </c>
      <c r="I146" s="140"/>
      <c r="L146" s="28"/>
      <c r="M146" s="141"/>
      <c r="T146" s="52"/>
      <c r="AT146" s="13" t="s">
        <v>229</v>
      </c>
      <c r="AU146" s="13" t="s">
        <v>85</v>
      </c>
    </row>
    <row r="147" spans="2:65" s="1" customFormat="1" x14ac:dyDescent="0.2">
      <c r="B147" s="28"/>
      <c r="D147" s="142" t="s">
        <v>231</v>
      </c>
      <c r="F147" s="143" t="s">
        <v>591</v>
      </c>
      <c r="I147" s="140"/>
      <c r="L147" s="28"/>
      <c r="M147" s="141"/>
      <c r="T147" s="52"/>
      <c r="AT147" s="13" t="s">
        <v>231</v>
      </c>
      <c r="AU147" s="13" t="s">
        <v>85</v>
      </c>
    </row>
    <row r="148" spans="2:65" s="1" customFormat="1" ht="33" customHeight="1" x14ac:dyDescent="0.2">
      <c r="B148" s="123"/>
      <c r="C148" s="151" t="s">
        <v>276</v>
      </c>
      <c r="D148" s="151" t="s">
        <v>277</v>
      </c>
      <c r="E148" s="152" t="s">
        <v>278</v>
      </c>
      <c r="F148" s="153" t="s">
        <v>279</v>
      </c>
      <c r="G148" s="154" t="s">
        <v>265</v>
      </c>
      <c r="H148" s="155">
        <v>1</v>
      </c>
      <c r="I148" s="156"/>
      <c r="J148" s="157">
        <f>ROUND(I148*H148,2)</f>
        <v>0</v>
      </c>
      <c r="K148" s="158"/>
      <c r="L148" s="159"/>
      <c r="M148" s="160" t="s">
        <v>1</v>
      </c>
      <c r="N148" s="161" t="s">
        <v>42</v>
      </c>
      <c r="P148" s="134">
        <f>O148*H148</f>
        <v>0</v>
      </c>
      <c r="Q148" s="134">
        <v>2.0500000000000001E-2</v>
      </c>
      <c r="R148" s="134">
        <f>Q148*H148</f>
        <v>2.0500000000000001E-2</v>
      </c>
      <c r="S148" s="134">
        <v>0</v>
      </c>
      <c r="T148" s="135">
        <f>S148*H148</f>
        <v>0</v>
      </c>
      <c r="AR148" s="136" t="s">
        <v>280</v>
      </c>
      <c r="AT148" s="136" t="s">
        <v>277</v>
      </c>
      <c r="AU148" s="136" t="s">
        <v>85</v>
      </c>
      <c r="AY148" s="13" t="s">
        <v>222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85</v>
      </c>
      <c r="BK148" s="137">
        <f>ROUND(I148*H148,2)</f>
        <v>0</v>
      </c>
      <c r="BL148" s="13" t="s">
        <v>266</v>
      </c>
      <c r="BM148" s="136" t="s">
        <v>709</v>
      </c>
    </row>
    <row r="149" spans="2:65" s="1" customFormat="1" ht="19.5" x14ac:dyDescent="0.2">
      <c r="B149" s="28"/>
      <c r="D149" s="138" t="s">
        <v>229</v>
      </c>
      <c r="F149" s="139" t="s">
        <v>279</v>
      </c>
      <c r="I149" s="140"/>
      <c r="L149" s="28"/>
      <c r="M149" s="141"/>
      <c r="T149" s="52"/>
      <c r="AT149" s="13" t="s">
        <v>229</v>
      </c>
      <c r="AU149" s="13" t="s">
        <v>85</v>
      </c>
    </row>
    <row r="150" spans="2:65" s="1" customFormat="1" ht="16.5" customHeight="1" x14ac:dyDescent="0.2">
      <c r="B150" s="123"/>
      <c r="C150" s="124" t="s">
        <v>220</v>
      </c>
      <c r="D150" s="124" t="s">
        <v>223</v>
      </c>
      <c r="E150" s="125" t="s">
        <v>282</v>
      </c>
      <c r="F150" s="126" t="s">
        <v>283</v>
      </c>
      <c r="G150" s="127" t="s">
        <v>265</v>
      </c>
      <c r="H150" s="128">
        <v>1</v>
      </c>
      <c r="I150" s="129"/>
      <c r="J150" s="130">
        <f>ROUND(I150*H150,2)</f>
        <v>0</v>
      </c>
      <c r="K150" s="131"/>
      <c r="L150" s="28"/>
      <c r="M150" s="132" t="s">
        <v>1</v>
      </c>
      <c r="N150" s="133" t="s">
        <v>42</v>
      </c>
      <c r="P150" s="134">
        <f>O150*H150</f>
        <v>0</v>
      </c>
      <c r="Q150" s="134">
        <v>0</v>
      </c>
      <c r="R150" s="134">
        <f>Q150*H150</f>
        <v>0</v>
      </c>
      <c r="S150" s="134">
        <v>0</v>
      </c>
      <c r="T150" s="135">
        <f>S150*H150</f>
        <v>0</v>
      </c>
      <c r="AR150" s="136" t="s">
        <v>266</v>
      </c>
      <c r="AT150" s="136" t="s">
        <v>223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710</v>
      </c>
    </row>
    <row r="151" spans="2:65" s="1" customFormat="1" x14ac:dyDescent="0.2">
      <c r="B151" s="28"/>
      <c r="D151" s="138" t="s">
        <v>229</v>
      </c>
      <c r="F151" s="139" t="s">
        <v>285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" customFormat="1" x14ac:dyDescent="0.2">
      <c r="B152" s="28"/>
      <c r="D152" s="142" t="s">
        <v>231</v>
      </c>
      <c r="F152" s="143" t="s">
        <v>286</v>
      </c>
      <c r="I152" s="140"/>
      <c r="L152" s="28"/>
      <c r="M152" s="141"/>
      <c r="T152" s="52"/>
      <c r="AT152" s="13" t="s">
        <v>231</v>
      </c>
      <c r="AU152" s="13" t="s">
        <v>85</v>
      </c>
    </row>
    <row r="153" spans="2:65" s="1" customFormat="1" ht="16.5" customHeight="1" x14ac:dyDescent="0.2">
      <c r="B153" s="123"/>
      <c r="C153" s="151" t="s">
        <v>287</v>
      </c>
      <c r="D153" s="151" t="s">
        <v>277</v>
      </c>
      <c r="E153" s="152" t="s">
        <v>288</v>
      </c>
      <c r="F153" s="153" t="s">
        <v>289</v>
      </c>
      <c r="G153" s="154" t="s">
        <v>265</v>
      </c>
      <c r="H153" s="155">
        <v>1</v>
      </c>
      <c r="I153" s="156"/>
      <c r="J153" s="157">
        <f>ROUND(I153*H153,2)</f>
        <v>0</v>
      </c>
      <c r="K153" s="158"/>
      <c r="L153" s="159"/>
      <c r="M153" s="160" t="s">
        <v>1</v>
      </c>
      <c r="N153" s="161" t="s">
        <v>42</v>
      </c>
      <c r="P153" s="134">
        <f>O153*H153</f>
        <v>0</v>
      </c>
      <c r="Q153" s="134">
        <v>1.4999999999999999E-4</v>
      </c>
      <c r="R153" s="134">
        <f>Q153*H153</f>
        <v>1.4999999999999999E-4</v>
      </c>
      <c r="S153" s="134">
        <v>0</v>
      </c>
      <c r="T153" s="135">
        <f>S153*H153</f>
        <v>0</v>
      </c>
      <c r="AR153" s="136" t="s">
        <v>280</v>
      </c>
      <c r="AT153" s="136" t="s">
        <v>277</v>
      </c>
      <c r="AU153" s="136" t="s">
        <v>85</v>
      </c>
      <c r="AY153" s="13" t="s">
        <v>222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85</v>
      </c>
      <c r="BK153" s="137">
        <f>ROUND(I153*H153,2)</f>
        <v>0</v>
      </c>
      <c r="BL153" s="13" t="s">
        <v>266</v>
      </c>
      <c r="BM153" s="136" t="s">
        <v>711</v>
      </c>
    </row>
    <row r="154" spans="2:65" s="1" customFormat="1" x14ac:dyDescent="0.2">
      <c r="B154" s="28"/>
      <c r="D154" s="138" t="s">
        <v>229</v>
      </c>
      <c r="F154" s="139" t="s">
        <v>289</v>
      </c>
      <c r="I154" s="140"/>
      <c r="L154" s="28"/>
      <c r="M154" s="141"/>
      <c r="T154" s="52"/>
      <c r="AT154" s="13" t="s">
        <v>229</v>
      </c>
      <c r="AU154" s="13" t="s">
        <v>85</v>
      </c>
    </row>
    <row r="155" spans="2:65" s="1" customFormat="1" ht="16.5" customHeight="1" x14ac:dyDescent="0.2">
      <c r="B155" s="123"/>
      <c r="C155" s="151" t="s">
        <v>291</v>
      </c>
      <c r="D155" s="151" t="s">
        <v>277</v>
      </c>
      <c r="E155" s="152" t="s">
        <v>292</v>
      </c>
      <c r="F155" s="153" t="s">
        <v>293</v>
      </c>
      <c r="G155" s="154" t="s">
        <v>265</v>
      </c>
      <c r="H155" s="155">
        <v>1</v>
      </c>
      <c r="I155" s="156"/>
      <c r="J155" s="157">
        <f>ROUND(I155*H155,2)</f>
        <v>0</v>
      </c>
      <c r="K155" s="158"/>
      <c r="L155" s="159"/>
      <c r="M155" s="160" t="s">
        <v>1</v>
      </c>
      <c r="N155" s="161" t="s">
        <v>42</v>
      </c>
      <c r="P155" s="134">
        <f>O155*H155</f>
        <v>0</v>
      </c>
      <c r="Q155" s="134">
        <v>1.4999999999999999E-4</v>
      </c>
      <c r="R155" s="134">
        <f>Q155*H155</f>
        <v>1.4999999999999999E-4</v>
      </c>
      <c r="S155" s="134">
        <v>0</v>
      </c>
      <c r="T155" s="135">
        <f>S155*H155</f>
        <v>0</v>
      </c>
      <c r="AR155" s="136" t="s">
        <v>280</v>
      </c>
      <c r="AT155" s="136" t="s">
        <v>277</v>
      </c>
      <c r="AU155" s="136" t="s">
        <v>85</v>
      </c>
      <c r="AY155" s="13" t="s">
        <v>222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85</v>
      </c>
      <c r="BK155" s="137">
        <f>ROUND(I155*H155,2)</f>
        <v>0</v>
      </c>
      <c r="BL155" s="13" t="s">
        <v>266</v>
      </c>
      <c r="BM155" s="136" t="s">
        <v>712</v>
      </c>
    </row>
    <row r="156" spans="2:65" s="1" customFormat="1" x14ac:dyDescent="0.2">
      <c r="B156" s="28"/>
      <c r="D156" s="138" t="s">
        <v>229</v>
      </c>
      <c r="F156" s="139" t="s">
        <v>293</v>
      </c>
      <c r="I156" s="140"/>
      <c r="L156" s="28"/>
      <c r="M156" s="141"/>
      <c r="T156" s="52"/>
      <c r="AT156" s="13" t="s">
        <v>229</v>
      </c>
      <c r="AU156" s="13" t="s">
        <v>85</v>
      </c>
    </row>
    <row r="157" spans="2:65" s="1" customFormat="1" ht="21.75" customHeight="1" x14ac:dyDescent="0.2">
      <c r="B157" s="123"/>
      <c r="C157" s="124" t="s">
        <v>8</v>
      </c>
      <c r="D157" s="124" t="s">
        <v>223</v>
      </c>
      <c r="E157" s="125" t="s">
        <v>295</v>
      </c>
      <c r="F157" s="126" t="s">
        <v>296</v>
      </c>
      <c r="G157" s="127" t="s">
        <v>265</v>
      </c>
      <c r="H157" s="128">
        <v>1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0</v>
      </c>
      <c r="R157" s="134">
        <f>Q157*H157</f>
        <v>0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713</v>
      </c>
    </row>
    <row r="158" spans="2:65" s="1" customFormat="1" ht="19.5" x14ac:dyDescent="0.2">
      <c r="B158" s="28"/>
      <c r="D158" s="138" t="s">
        <v>229</v>
      </c>
      <c r="F158" s="139" t="s">
        <v>298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299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16.5" customHeight="1" x14ac:dyDescent="0.2">
      <c r="B160" s="123"/>
      <c r="C160" s="151" t="s">
        <v>300</v>
      </c>
      <c r="D160" s="151" t="s">
        <v>277</v>
      </c>
      <c r="E160" s="152" t="s">
        <v>301</v>
      </c>
      <c r="F160" s="153" t="s">
        <v>302</v>
      </c>
      <c r="G160" s="154" t="s">
        <v>265</v>
      </c>
      <c r="H160" s="155">
        <v>1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2.2000000000000001E-3</v>
      </c>
      <c r="R160" s="134">
        <f>Q160*H160</f>
        <v>2.2000000000000001E-3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714</v>
      </c>
    </row>
    <row r="161" spans="2:65" s="1" customFormat="1" x14ac:dyDescent="0.2">
      <c r="B161" s="28"/>
      <c r="D161" s="138" t="s">
        <v>229</v>
      </c>
      <c r="F161" s="139" t="s">
        <v>302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" customFormat="1" ht="24.2" customHeight="1" x14ac:dyDescent="0.2">
      <c r="B162" s="123"/>
      <c r="C162" s="124" t="s">
        <v>304</v>
      </c>
      <c r="D162" s="124" t="s">
        <v>223</v>
      </c>
      <c r="E162" s="125" t="s">
        <v>305</v>
      </c>
      <c r="F162" s="126" t="s">
        <v>306</v>
      </c>
      <c r="G162" s="127" t="s">
        <v>265</v>
      </c>
      <c r="H162" s="128">
        <v>1</v>
      </c>
      <c r="I162" s="129"/>
      <c r="J162" s="130">
        <f>ROUND(I162*H162,2)</f>
        <v>0</v>
      </c>
      <c r="K162" s="131"/>
      <c r="L162" s="28"/>
      <c r="M162" s="132" t="s">
        <v>1</v>
      </c>
      <c r="N162" s="133" t="s">
        <v>42</v>
      </c>
      <c r="P162" s="134">
        <f>O162*H162</f>
        <v>0</v>
      </c>
      <c r="Q162" s="134">
        <v>0</v>
      </c>
      <c r="R162" s="134">
        <f>Q162*H162</f>
        <v>0</v>
      </c>
      <c r="S162" s="134">
        <v>2.4E-2</v>
      </c>
      <c r="T162" s="135">
        <f>S162*H162</f>
        <v>2.4E-2</v>
      </c>
      <c r="AR162" s="136" t="s">
        <v>266</v>
      </c>
      <c r="AT162" s="136" t="s">
        <v>223</v>
      </c>
      <c r="AU162" s="136" t="s">
        <v>85</v>
      </c>
      <c r="AY162" s="13" t="s">
        <v>222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3" t="s">
        <v>85</v>
      </c>
      <c r="BK162" s="137">
        <f>ROUND(I162*H162,2)</f>
        <v>0</v>
      </c>
      <c r="BL162" s="13" t="s">
        <v>266</v>
      </c>
      <c r="BM162" s="136" t="s">
        <v>715</v>
      </c>
    </row>
    <row r="163" spans="2:65" s="1" customFormat="1" ht="19.5" x14ac:dyDescent="0.2">
      <c r="B163" s="28"/>
      <c r="D163" s="138" t="s">
        <v>229</v>
      </c>
      <c r="F163" s="139" t="s">
        <v>308</v>
      </c>
      <c r="I163" s="140"/>
      <c r="L163" s="28"/>
      <c r="M163" s="141"/>
      <c r="T163" s="52"/>
      <c r="AT163" s="13" t="s">
        <v>229</v>
      </c>
      <c r="AU163" s="13" t="s">
        <v>85</v>
      </c>
    </row>
    <row r="164" spans="2:65" s="1" customFormat="1" x14ac:dyDescent="0.2">
      <c r="B164" s="28"/>
      <c r="D164" s="142" t="s">
        <v>231</v>
      </c>
      <c r="F164" s="143" t="s">
        <v>599</v>
      </c>
      <c r="I164" s="140"/>
      <c r="L164" s="28"/>
      <c r="M164" s="141"/>
      <c r="T164" s="52"/>
      <c r="AT164" s="13" t="s">
        <v>231</v>
      </c>
      <c r="AU164" s="13" t="s">
        <v>85</v>
      </c>
    </row>
    <row r="165" spans="2:65" s="10" customFormat="1" ht="25.9" customHeight="1" x14ac:dyDescent="0.2">
      <c r="B165" s="113"/>
      <c r="D165" s="114" t="s">
        <v>76</v>
      </c>
      <c r="E165" s="115" t="s">
        <v>317</v>
      </c>
      <c r="F165" s="115" t="s">
        <v>318</v>
      </c>
      <c r="I165" s="116"/>
      <c r="J165" s="117">
        <f>BK165</f>
        <v>0</v>
      </c>
      <c r="L165" s="113"/>
      <c r="M165" s="118"/>
      <c r="P165" s="119">
        <f>SUM(P166:P204)</f>
        <v>0</v>
      </c>
      <c r="R165" s="119">
        <f>SUM(R166:R204)</f>
        <v>4.5984000000000004E-2</v>
      </c>
      <c r="T165" s="120">
        <f>SUM(T166:T204)</f>
        <v>1.4868000000000001E-2</v>
      </c>
      <c r="AR165" s="114" t="s">
        <v>87</v>
      </c>
      <c r="AT165" s="121" t="s">
        <v>76</v>
      </c>
      <c r="AU165" s="121" t="s">
        <v>77</v>
      </c>
      <c r="AY165" s="114" t="s">
        <v>222</v>
      </c>
      <c r="BK165" s="122">
        <f>SUM(BK166:BK204)</f>
        <v>0</v>
      </c>
    </row>
    <row r="166" spans="2:65" s="1" customFormat="1" ht="24.2" customHeight="1" x14ac:dyDescent="0.2">
      <c r="B166" s="123"/>
      <c r="C166" s="124" t="s">
        <v>310</v>
      </c>
      <c r="D166" s="124" t="s">
        <v>223</v>
      </c>
      <c r="E166" s="125" t="s">
        <v>319</v>
      </c>
      <c r="F166" s="126" t="s">
        <v>320</v>
      </c>
      <c r="G166" s="127" t="s">
        <v>226</v>
      </c>
      <c r="H166" s="128">
        <v>4.1900000000000004</v>
      </c>
      <c r="I166" s="129"/>
      <c r="J166" s="130">
        <f>ROUND(I166*H166,2)</f>
        <v>0</v>
      </c>
      <c r="K166" s="131"/>
      <c r="L166" s="28"/>
      <c r="M166" s="132" t="s">
        <v>1</v>
      </c>
      <c r="N166" s="133" t="s">
        <v>42</v>
      </c>
      <c r="P166" s="134">
        <f>O166*H166</f>
        <v>0</v>
      </c>
      <c r="Q166" s="134">
        <v>0</v>
      </c>
      <c r="R166" s="134">
        <f>Q166*H166</f>
        <v>0</v>
      </c>
      <c r="S166" s="134">
        <v>0</v>
      </c>
      <c r="T166" s="135">
        <f>S166*H166</f>
        <v>0</v>
      </c>
      <c r="AR166" s="136" t="s">
        <v>266</v>
      </c>
      <c r="AT166" s="136" t="s">
        <v>223</v>
      </c>
      <c r="AU166" s="136" t="s">
        <v>85</v>
      </c>
      <c r="AY166" s="13" t="s">
        <v>222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3" t="s">
        <v>85</v>
      </c>
      <c r="BK166" s="137">
        <f>ROUND(I166*H166,2)</f>
        <v>0</v>
      </c>
      <c r="BL166" s="13" t="s">
        <v>266</v>
      </c>
      <c r="BM166" s="136" t="s">
        <v>716</v>
      </c>
    </row>
    <row r="167" spans="2:65" s="1" customFormat="1" ht="19.5" x14ac:dyDescent="0.2">
      <c r="B167" s="28"/>
      <c r="D167" s="138" t="s">
        <v>229</v>
      </c>
      <c r="F167" s="139" t="s">
        <v>322</v>
      </c>
      <c r="I167" s="140"/>
      <c r="L167" s="28"/>
      <c r="M167" s="141"/>
      <c r="T167" s="52"/>
      <c r="AT167" s="13" t="s">
        <v>229</v>
      </c>
      <c r="AU167" s="13" t="s">
        <v>85</v>
      </c>
    </row>
    <row r="168" spans="2:65" s="1" customFormat="1" x14ac:dyDescent="0.2">
      <c r="B168" s="28"/>
      <c r="D168" s="142" t="s">
        <v>231</v>
      </c>
      <c r="F168" s="143" t="s">
        <v>502</v>
      </c>
      <c r="I168" s="140"/>
      <c r="L168" s="28"/>
      <c r="M168" s="141"/>
      <c r="T168" s="52"/>
      <c r="AT168" s="13" t="s">
        <v>231</v>
      </c>
      <c r="AU168" s="13" t="s">
        <v>85</v>
      </c>
    </row>
    <row r="169" spans="2:65" s="1" customFormat="1" ht="24.2" customHeight="1" x14ac:dyDescent="0.2">
      <c r="B169" s="123"/>
      <c r="C169" s="124" t="s">
        <v>266</v>
      </c>
      <c r="D169" s="124" t="s">
        <v>223</v>
      </c>
      <c r="E169" s="125" t="s">
        <v>325</v>
      </c>
      <c r="F169" s="126" t="s">
        <v>326</v>
      </c>
      <c r="G169" s="127" t="s">
        <v>226</v>
      </c>
      <c r="H169" s="128">
        <v>4.1900000000000004</v>
      </c>
      <c r="I169" s="129"/>
      <c r="J169" s="130">
        <f>ROUND(I169*H169,2)</f>
        <v>0</v>
      </c>
      <c r="K169" s="131"/>
      <c r="L169" s="28"/>
      <c r="M169" s="132" t="s">
        <v>1</v>
      </c>
      <c r="N169" s="133" t="s">
        <v>42</v>
      </c>
      <c r="P169" s="134">
        <f>O169*H169</f>
        <v>0</v>
      </c>
      <c r="Q169" s="134">
        <v>3.0000000000000001E-5</v>
      </c>
      <c r="R169" s="134">
        <f>Q169*H169</f>
        <v>1.2570000000000002E-4</v>
      </c>
      <c r="S169" s="134">
        <v>0</v>
      </c>
      <c r="T169" s="135">
        <f>S169*H169</f>
        <v>0</v>
      </c>
      <c r="AR169" s="136" t="s">
        <v>266</v>
      </c>
      <c r="AT169" s="136" t="s">
        <v>223</v>
      </c>
      <c r="AU169" s="136" t="s">
        <v>85</v>
      </c>
      <c r="AY169" s="13" t="s">
        <v>222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3" t="s">
        <v>85</v>
      </c>
      <c r="BK169" s="137">
        <f>ROUND(I169*H169,2)</f>
        <v>0</v>
      </c>
      <c r="BL169" s="13" t="s">
        <v>266</v>
      </c>
      <c r="BM169" s="136" t="s">
        <v>717</v>
      </c>
    </row>
    <row r="170" spans="2:65" s="1" customFormat="1" ht="19.5" x14ac:dyDescent="0.2">
      <c r="B170" s="28"/>
      <c r="D170" s="138" t="s">
        <v>229</v>
      </c>
      <c r="F170" s="139" t="s">
        <v>328</v>
      </c>
      <c r="I170" s="140"/>
      <c r="L170" s="28"/>
      <c r="M170" s="141"/>
      <c r="T170" s="52"/>
      <c r="AT170" s="13" t="s">
        <v>229</v>
      </c>
      <c r="AU170" s="13" t="s">
        <v>85</v>
      </c>
    </row>
    <row r="171" spans="2:65" s="1" customFormat="1" x14ac:dyDescent="0.2">
      <c r="B171" s="28"/>
      <c r="D171" s="142" t="s">
        <v>231</v>
      </c>
      <c r="F171" s="143" t="s">
        <v>504</v>
      </c>
      <c r="I171" s="140"/>
      <c r="L171" s="28"/>
      <c r="M171" s="141"/>
      <c r="T171" s="52"/>
      <c r="AT171" s="13" t="s">
        <v>231</v>
      </c>
      <c r="AU171" s="13" t="s">
        <v>85</v>
      </c>
    </row>
    <row r="172" spans="2:65" s="1" customFormat="1" ht="33" customHeight="1" x14ac:dyDescent="0.2">
      <c r="B172" s="123"/>
      <c r="C172" s="124" t="s">
        <v>324</v>
      </c>
      <c r="D172" s="124" t="s">
        <v>223</v>
      </c>
      <c r="E172" s="125" t="s">
        <v>331</v>
      </c>
      <c r="F172" s="126" t="s">
        <v>332</v>
      </c>
      <c r="G172" s="127" t="s">
        <v>226</v>
      </c>
      <c r="H172" s="128">
        <v>4.1900000000000004</v>
      </c>
      <c r="I172" s="129"/>
      <c r="J172" s="130">
        <f>ROUND(I172*H172,2)</f>
        <v>0</v>
      </c>
      <c r="K172" s="131"/>
      <c r="L172" s="28"/>
      <c r="M172" s="132" t="s">
        <v>1</v>
      </c>
      <c r="N172" s="133" t="s">
        <v>42</v>
      </c>
      <c r="P172" s="134">
        <f>O172*H172</f>
        <v>0</v>
      </c>
      <c r="Q172" s="134">
        <v>7.5799999999999999E-3</v>
      </c>
      <c r="R172" s="134">
        <f>Q172*H172</f>
        <v>3.1760200000000002E-2</v>
      </c>
      <c r="S172" s="134">
        <v>0</v>
      </c>
      <c r="T172" s="135">
        <f>S172*H172</f>
        <v>0</v>
      </c>
      <c r="AR172" s="136" t="s">
        <v>266</v>
      </c>
      <c r="AT172" s="136" t="s">
        <v>223</v>
      </c>
      <c r="AU172" s="136" t="s">
        <v>85</v>
      </c>
      <c r="AY172" s="13" t="s">
        <v>222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85</v>
      </c>
      <c r="BK172" s="137">
        <f>ROUND(I172*H172,2)</f>
        <v>0</v>
      </c>
      <c r="BL172" s="13" t="s">
        <v>266</v>
      </c>
      <c r="BM172" s="136" t="s">
        <v>718</v>
      </c>
    </row>
    <row r="173" spans="2:65" s="1" customFormat="1" ht="29.25" x14ac:dyDescent="0.2">
      <c r="B173" s="28"/>
      <c r="D173" s="138" t="s">
        <v>229</v>
      </c>
      <c r="F173" s="139" t="s">
        <v>334</v>
      </c>
      <c r="I173" s="140"/>
      <c r="L173" s="28"/>
      <c r="M173" s="141"/>
      <c r="T173" s="52"/>
      <c r="AT173" s="13" t="s">
        <v>229</v>
      </c>
      <c r="AU173" s="13" t="s">
        <v>85</v>
      </c>
    </row>
    <row r="174" spans="2:65" s="1" customFormat="1" x14ac:dyDescent="0.2">
      <c r="B174" s="28"/>
      <c r="D174" s="142" t="s">
        <v>231</v>
      </c>
      <c r="F174" s="143" t="s">
        <v>506</v>
      </c>
      <c r="I174" s="140"/>
      <c r="L174" s="28"/>
      <c r="M174" s="141"/>
      <c r="T174" s="52"/>
      <c r="AT174" s="13" t="s">
        <v>231</v>
      </c>
      <c r="AU174" s="13" t="s">
        <v>85</v>
      </c>
    </row>
    <row r="175" spans="2:65" s="1" customFormat="1" ht="24.2" customHeight="1" x14ac:dyDescent="0.2">
      <c r="B175" s="123"/>
      <c r="C175" s="124" t="s">
        <v>330</v>
      </c>
      <c r="D175" s="124" t="s">
        <v>223</v>
      </c>
      <c r="E175" s="125" t="s">
        <v>337</v>
      </c>
      <c r="F175" s="126" t="s">
        <v>338</v>
      </c>
      <c r="G175" s="127" t="s">
        <v>226</v>
      </c>
      <c r="H175" s="128">
        <v>4.1900000000000004</v>
      </c>
      <c r="I175" s="129"/>
      <c r="J175" s="130">
        <f>ROUND(I175*H175,2)</f>
        <v>0</v>
      </c>
      <c r="K175" s="131"/>
      <c r="L175" s="28"/>
      <c r="M175" s="132" t="s">
        <v>1</v>
      </c>
      <c r="N175" s="133" t="s">
        <v>42</v>
      </c>
      <c r="P175" s="134">
        <f>O175*H175</f>
        <v>0</v>
      </c>
      <c r="Q175" s="134">
        <v>0</v>
      </c>
      <c r="R175" s="134">
        <f>Q175*H175</f>
        <v>0</v>
      </c>
      <c r="S175" s="134">
        <v>3.0000000000000001E-3</v>
      </c>
      <c r="T175" s="135">
        <f>S175*H175</f>
        <v>1.2570000000000001E-2</v>
      </c>
      <c r="AR175" s="136" t="s">
        <v>266</v>
      </c>
      <c r="AT175" s="136" t="s">
        <v>223</v>
      </c>
      <c r="AU175" s="136" t="s">
        <v>85</v>
      </c>
      <c r="AY175" s="13" t="s">
        <v>222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85</v>
      </c>
      <c r="BK175" s="137">
        <f>ROUND(I175*H175,2)</f>
        <v>0</v>
      </c>
      <c r="BL175" s="13" t="s">
        <v>266</v>
      </c>
      <c r="BM175" s="136" t="s">
        <v>719</v>
      </c>
    </row>
    <row r="176" spans="2:65" s="1" customFormat="1" x14ac:dyDescent="0.2">
      <c r="B176" s="28"/>
      <c r="D176" s="138" t="s">
        <v>229</v>
      </c>
      <c r="F176" s="139" t="s">
        <v>340</v>
      </c>
      <c r="I176" s="140"/>
      <c r="L176" s="28"/>
      <c r="M176" s="141"/>
      <c r="T176" s="52"/>
      <c r="AT176" s="13" t="s">
        <v>229</v>
      </c>
      <c r="AU176" s="13" t="s">
        <v>85</v>
      </c>
    </row>
    <row r="177" spans="2:65" s="1" customFormat="1" x14ac:dyDescent="0.2">
      <c r="B177" s="28"/>
      <c r="D177" s="142" t="s">
        <v>231</v>
      </c>
      <c r="F177" s="143" t="s">
        <v>508</v>
      </c>
      <c r="I177" s="140"/>
      <c r="L177" s="28"/>
      <c r="M177" s="141"/>
      <c r="T177" s="52"/>
      <c r="AT177" s="13" t="s">
        <v>231</v>
      </c>
      <c r="AU177" s="13" t="s">
        <v>85</v>
      </c>
    </row>
    <row r="178" spans="2:65" s="1" customFormat="1" ht="16.5" customHeight="1" x14ac:dyDescent="0.2">
      <c r="B178" s="123"/>
      <c r="C178" s="124" t="s">
        <v>336</v>
      </c>
      <c r="D178" s="124" t="s">
        <v>223</v>
      </c>
      <c r="E178" s="125" t="s">
        <v>343</v>
      </c>
      <c r="F178" s="126" t="s">
        <v>344</v>
      </c>
      <c r="G178" s="127" t="s">
        <v>226</v>
      </c>
      <c r="H178" s="128">
        <v>4.1900000000000004</v>
      </c>
      <c r="I178" s="129"/>
      <c r="J178" s="130">
        <f>ROUND(I178*H178,2)</f>
        <v>0</v>
      </c>
      <c r="K178" s="131"/>
      <c r="L178" s="28"/>
      <c r="M178" s="132" t="s">
        <v>1</v>
      </c>
      <c r="N178" s="133" t="s">
        <v>42</v>
      </c>
      <c r="P178" s="134">
        <f>O178*H178</f>
        <v>0</v>
      </c>
      <c r="Q178" s="134">
        <v>2.9999999999999997E-4</v>
      </c>
      <c r="R178" s="134">
        <f>Q178*H178</f>
        <v>1.2570000000000001E-3</v>
      </c>
      <c r="S178" s="134">
        <v>0</v>
      </c>
      <c r="T178" s="135">
        <f>S178*H178</f>
        <v>0</v>
      </c>
      <c r="AR178" s="136" t="s">
        <v>266</v>
      </c>
      <c r="AT178" s="136" t="s">
        <v>223</v>
      </c>
      <c r="AU178" s="136" t="s">
        <v>85</v>
      </c>
      <c r="AY178" s="13" t="s">
        <v>222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3" t="s">
        <v>85</v>
      </c>
      <c r="BK178" s="137">
        <f>ROUND(I178*H178,2)</f>
        <v>0</v>
      </c>
      <c r="BL178" s="13" t="s">
        <v>266</v>
      </c>
      <c r="BM178" s="136" t="s">
        <v>720</v>
      </c>
    </row>
    <row r="179" spans="2:65" s="1" customFormat="1" x14ac:dyDescent="0.2">
      <c r="B179" s="28"/>
      <c r="D179" s="138" t="s">
        <v>229</v>
      </c>
      <c r="F179" s="139" t="s">
        <v>346</v>
      </c>
      <c r="I179" s="140"/>
      <c r="L179" s="28"/>
      <c r="M179" s="141"/>
      <c r="T179" s="52"/>
      <c r="AT179" s="13" t="s">
        <v>229</v>
      </c>
      <c r="AU179" s="13" t="s">
        <v>85</v>
      </c>
    </row>
    <row r="180" spans="2:65" s="1" customFormat="1" x14ac:dyDescent="0.2">
      <c r="B180" s="28"/>
      <c r="D180" s="142" t="s">
        <v>231</v>
      </c>
      <c r="F180" s="143" t="s">
        <v>510</v>
      </c>
      <c r="I180" s="140"/>
      <c r="L180" s="28"/>
      <c r="M180" s="141"/>
      <c r="T180" s="52"/>
      <c r="AT180" s="13" t="s">
        <v>231</v>
      </c>
      <c r="AU180" s="13" t="s">
        <v>85</v>
      </c>
    </row>
    <row r="181" spans="2:65" s="1" customFormat="1" ht="49.15" customHeight="1" x14ac:dyDescent="0.2">
      <c r="B181" s="123"/>
      <c r="C181" s="151" t="s">
        <v>342</v>
      </c>
      <c r="D181" s="151" t="s">
        <v>277</v>
      </c>
      <c r="E181" s="152" t="s">
        <v>348</v>
      </c>
      <c r="F181" s="153" t="s">
        <v>349</v>
      </c>
      <c r="G181" s="154" t="s">
        <v>226</v>
      </c>
      <c r="H181" s="155">
        <v>4.609</v>
      </c>
      <c r="I181" s="156"/>
      <c r="J181" s="157">
        <f>ROUND(I181*H181,2)</f>
        <v>0</v>
      </c>
      <c r="K181" s="158"/>
      <c r="L181" s="159"/>
      <c r="M181" s="160" t="s">
        <v>1</v>
      </c>
      <c r="N181" s="161" t="s">
        <v>42</v>
      </c>
      <c r="P181" s="134">
        <f>O181*H181</f>
        <v>0</v>
      </c>
      <c r="Q181" s="134">
        <v>2.5999999999999999E-3</v>
      </c>
      <c r="R181" s="134">
        <f>Q181*H181</f>
        <v>1.19834E-2</v>
      </c>
      <c r="S181" s="134">
        <v>0</v>
      </c>
      <c r="T181" s="135">
        <f>S181*H181</f>
        <v>0</v>
      </c>
      <c r="AR181" s="136" t="s">
        <v>280</v>
      </c>
      <c r="AT181" s="136" t="s">
        <v>277</v>
      </c>
      <c r="AU181" s="136" t="s">
        <v>85</v>
      </c>
      <c r="AY181" s="13" t="s">
        <v>222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3" t="s">
        <v>85</v>
      </c>
      <c r="BK181" s="137">
        <f>ROUND(I181*H181,2)</f>
        <v>0</v>
      </c>
      <c r="BL181" s="13" t="s">
        <v>266</v>
      </c>
      <c r="BM181" s="136" t="s">
        <v>721</v>
      </c>
    </row>
    <row r="182" spans="2:65" s="1" customFormat="1" ht="29.25" x14ac:dyDescent="0.2">
      <c r="B182" s="28"/>
      <c r="D182" s="138" t="s">
        <v>229</v>
      </c>
      <c r="F182" s="139" t="s">
        <v>349</v>
      </c>
      <c r="I182" s="140"/>
      <c r="L182" s="28"/>
      <c r="M182" s="141"/>
      <c r="T182" s="52"/>
      <c r="AT182" s="13" t="s">
        <v>229</v>
      </c>
      <c r="AU182" s="13" t="s">
        <v>85</v>
      </c>
    </row>
    <row r="183" spans="2:65" s="11" customFormat="1" x14ac:dyDescent="0.2">
      <c r="B183" s="144"/>
      <c r="D183" s="138" t="s">
        <v>252</v>
      </c>
      <c r="F183" s="145" t="s">
        <v>722</v>
      </c>
      <c r="H183" s="146">
        <v>4.609</v>
      </c>
      <c r="I183" s="147"/>
      <c r="L183" s="144"/>
      <c r="M183" s="148"/>
      <c r="T183" s="149"/>
      <c r="AT183" s="150" t="s">
        <v>252</v>
      </c>
      <c r="AU183" s="150" t="s">
        <v>85</v>
      </c>
      <c r="AV183" s="11" t="s">
        <v>87</v>
      </c>
      <c r="AW183" s="11" t="s">
        <v>3</v>
      </c>
      <c r="AX183" s="11" t="s">
        <v>85</v>
      </c>
      <c r="AY183" s="150" t="s">
        <v>222</v>
      </c>
    </row>
    <row r="184" spans="2:65" s="1" customFormat="1" ht="24.2" customHeight="1" x14ac:dyDescent="0.2">
      <c r="B184" s="123"/>
      <c r="C184" s="124" t="s">
        <v>7</v>
      </c>
      <c r="D184" s="124" t="s">
        <v>223</v>
      </c>
      <c r="E184" s="125" t="s">
        <v>353</v>
      </c>
      <c r="F184" s="126" t="s">
        <v>354</v>
      </c>
      <c r="G184" s="127" t="s">
        <v>355</v>
      </c>
      <c r="H184" s="128">
        <v>5</v>
      </c>
      <c r="I184" s="129"/>
      <c r="J184" s="130">
        <f>ROUND(I184*H184,2)</f>
        <v>0</v>
      </c>
      <c r="K184" s="131"/>
      <c r="L184" s="28"/>
      <c r="M184" s="132" t="s">
        <v>1</v>
      </c>
      <c r="N184" s="133" t="s">
        <v>42</v>
      </c>
      <c r="P184" s="134">
        <f>O184*H184</f>
        <v>0</v>
      </c>
      <c r="Q184" s="134">
        <v>0</v>
      </c>
      <c r="R184" s="134">
        <f>Q184*H184</f>
        <v>0</v>
      </c>
      <c r="S184" s="134">
        <v>0</v>
      </c>
      <c r="T184" s="135">
        <f>S184*H184</f>
        <v>0</v>
      </c>
      <c r="AR184" s="136" t="s">
        <v>266</v>
      </c>
      <c r="AT184" s="136" t="s">
        <v>223</v>
      </c>
      <c r="AU184" s="136" t="s">
        <v>85</v>
      </c>
      <c r="AY184" s="13" t="s">
        <v>222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3" t="s">
        <v>85</v>
      </c>
      <c r="BK184" s="137">
        <f>ROUND(I184*H184,2)</f>
        <v>0</v>
      </c>
      <c r="BL184" s="13" t="s">
        <v>266</v>
      </c>
      <c r="BM184" s="136" t="s">
        <v>723</v>
      </c>
    </row>
    <row r="185" spans="2:65" s="1" customFormat="1" x14ac:dyDescent="0.2">
      <c r="B185" s="28"/>
      <c r="D185" s="138" t="s">
        <v>229</v>
      </c>
      <c r="F185" s="139" t="s">
        <v>357</v>
      </c>
      <c r="I185" s="140"/>
      <c r="L185" s="28"/>
      <c r="M185" s="141"/>
      <c r="T185" s="52"/>
      <c r="AT185" s="13" t="s">
        <v>229</v>
      </c>
      <c r="AU185" s="13" t="s">
        <v>85</v>
      </c>
    </row>
    <row r="186" spans="2:65" s="1" customFormat="1" x14ac:dyDescent="0.2">
      <c r="B186" s="28"/>
      <c r="D186" s="142" t="s">
        <v>231</v>
      </c>
      <c r="F186" s="143" t="s">
        <v>358</v>
      </c>
      <c r="I186" s="140"/>
      <c r="L186" s="28"/>
      <c r="M186" s="141"/>
      <c r="T186" s="52"/>
      <c r="AT186" s="13" t="s">
        <v>231</v>
      </c>
      <c r="AU186" s="13" t="s">
        <v>85</v>
      </c>
    </row>
    <row r="187" spans="2:65" s="1" customFormat="1" ht="21.75" customHeight="1" x14ac:dyDescent="0.2">
      <c r="B187" s="123"/>
      <c r="C187" s="124" t="s">
        <v>352</v>
      </c>
      <c r="D187" s="124" t="s">
        <v>223</v>
      </c>
      <c r="E187" s="125" t="s">
        <v>360</v>
      </c>
      <c r="F187" s="126" t="s">
        <v>361</v>
      </c>
      <c r="G187" s="127" t="s">
        <v>355</v>
      </c>
      <c r="H187" s="128">
        <v>7.66</v>
      </c>
      <c r="I187" s="129"/>
      <c r="J187" s="130">
        <f>ROUND(I187*H187,2)</f>
        <v>0</v>
      </c>
      <c r="K187" s="131"/>
      <c r="L187" s="28"/>
      <c r="M187" s="132" t="s">
        <v>1</v>
      </c>
      <c r="N187" s="133" t="s">
        <v>42</v>
      </c>
      <c r="P187" s="134">
        <f>O187*H187</f>
        <v>0</v>
      </c>
      <c r="Q187" s="134">
        <v>0</v>
      </c>
      <c r="R187" s="134">
        <f>Q187*H187</f>
        <v>0</v>
      </c>
      <c r="S187" s="134">
        <v>2.9999999999999997E-4</v>
      </c>
      <c r="T187" s="135">
        <f>S187*H187</f>
        <v>2.2979999999999997E-3</v>
      </c>
      <c r="AR187" s="136" t="s">
        <v>266</v>
      </c>
      <c r="AT187" s="136" t="s">
        <v>223</v>
      </c>
      <c r="AU187" s="136" t="s">
        <v>85</v>
      </c>
      <c r="AY187" s="13" t="s">
        <v>222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3" t="s">
        <v>85</v>
      </c>
      <c r="BK187" s="137">
        <f>ROUND(I187*H187,2)</f>
        <v>0</v>
      </c>
      <c r="BL187" s="13" t="s">
        <v>266</v>
      </c>
      <c r="BM187" s="136" t="s">
        <v>724</v>
      </c>
    </row>
    <row r="188" spans="2:65" s="1" customFormat="1" x14ac:dyDescent="0.2">
      <c r="B188" s="28"/>
      <c r="D188" s="138" t="s">
        <v>229</v>
      </c>
      <c r="F188" s="139" t="s">
        <v>363</v>
      </c>
      <c r="I188" s="140"/>
      <c r="L188" s="28"/>
      <c r="M188" s="141"/>
      <c r="T188" s="52"/>
      <c r="AT188" s="13" t="s">
        <v>229</v>
      </c>
      <c r="AU188" s="13" t="s">
        <v>85</v>
      </c>
    </row>
    <row r="189" spans="2:65" s="1" customFormat="1" x14ac:dyDescent="0.2">
      <c r="B189" s="28"/>
      <c r="D189" s="142" t="s">
        <v>231</v>
      </c>
      <c r="F189" s="143" t="s">
        <v>515</v>
      </c>
      <c r="I189" s="140"/>
      <c r="L189" s="28"/>
      <c r="M189" s="141"/>
      <c r="T189" s="52"/>
      <c r="AT189" s="13" t="s">
        <v>231</v>
      </c>
      <c r="AU189" s="13" t="s">
        <v>85</v>
      </c>
    </row>
    <row r="190" spans="2:65" s="1" customFormat="1" ht="16.5" customHeight="1" x14ac:dyDescent="0.2">
      <c r="B190" s="123"/>
      <c r="C190" s="124" t="s">
        <v>359</v>
      </c>
      <c r="D190" s="124" t="s">
        <v>223</v>
      </c>
      <c r="E190" s="125" t="s">
        <v>366</v>
      </c>
      <c r="F190" s="126" t="s">
        <v>367</v>
      </c>
      <c r="G190" s="127" t="s">
        <v>355</v>
      </c>
      <c r="H190" s="128">
        <v>7.66</v>
      </c>
      <c r="I190" s="129"/>
      <c r="J190" s="130">
        <f>ROUND(I190*H190,2)</f>
        <v>0</v>
      </c>
      <c r="K190" s="131"/>
      <c r="L190" s="28"/>
      <c r="M190" s="132" t="s">
        <v>1</v>
      </c>
      <c r="N190" s="133" t="s">
        <v>42</v>
      </c>
      <c r="P190" s="134">
        <f>O190*H190</f>
        <v>0</v>
      </c>
      <c r="Q190" s="134">
        <v>1.0000000000000001E-5</v>
      </c>
      <c r="R190" s="134">
        <f>Q190*H190</f>
        <v>7.6600000000000005E-5</v>
      </c>
      <c r="S190" s="134">
        <v>0</v>
      </c>
      <c r="T190" s="135">
        <f>S190*H190</f>
        <v>0</v>
      </c>
      <c r="AR190" s="136" t="s">
        <v>266</v>
      </c>
      <c r="AT190" s="136" t="s">
        <v>223</v>
      </c>
      <c r="AU190" s="136" t="s">
        <v>85</v>
      </c>
      <c r="AY190" s="13" t="s">
        <v>222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3" t="s">
        <v>85</v>
      </c>
      <c r="BK190" s="137">
        <f>ROUND(I190*H190,2)</f>
        <v>0</v>
      </c>
      <c r="BL190" s="13" t="s">
        <v>266</v>
      </c>
      <c r="BM190" s="136" t="s">
        <v>725</v>
      </c>
    </row>
    <row r="191" spans="2:65" s="1" customFormat="1" x14ac:dyDescent="0.2">
      <c r="B191" s="28"/>
      <c r="D191" s="138" t="s">
        <v>229</v>
      </c>
      <c r="F191" s="139" t="s">
        <v>369</v>
      </c>
      <c r="I191" s="140"/>
      <c r="L191" s="28"/>
      <c r="M191" s="141"/>
      <c r="T191" s="52"/>
      <c r="AT191" s="13" t="s">
        <v>229</v>
      </c>
      <c r="AU191" s="13" t="s">
        <v>85</v>
      </c>
    </row>
    <row r="192" spans="2:65" s="1" customFormat="1" x14ac:dyDescent="0.2">
      <c r="B192" s="28"/>
      <c r="D192" s="142" t="s">
        <v>231</v>
      </c>
      <c r="F192" s="143" t="s">
        <v>517</v>
      </c>
      <c r="I192" s="140"/>
      <c r="L192" s="28"/>
      <c r="M192" s="141"/>
      <c r="T192" s="52"/>
      <c r="AT192" s="13" t="s">
        <v>231</v>
      </c>
      <c r="AU192" s="13" t="s">
        <v>85</v>
      </c>
    </row>
    <row r="193" spans="2:65" s="1" customFormat="1" ht="16.5" customHeight="1" x14ac:dyDescent="0.2">
      <c r="B193" s="123"/>
      <c r="C193" s="151" t="s">
        <v>365</v>
      </c>
      <c r="D193" s="151" t="s">
        <v>277</v>
      </c>
      <c r="E193" s="152" t="s">
        <v>372</v>
      </c>
      <c r="F193" s="153" t="s">
        <v>373</v>
      </c>
      <c r="G193" s="154" t="s">
        <v>355</v>
      </c>
      <c r="H193" s="155">
        <v>7.8129999999999997</v>
      </c>
      <c r="I193" s="156"/>
      <c r="J193" s="157">
        <f>ROUND(I193*H193,2)</f>
        <v>0</v>
      </c>
      <c r="K193" s="158"/>
      <c r="L193" s="159"/>
      <c r="M193" s="160" t="s">
        <v>1</v>
      </c>
      <c r="N193" s="161" t="s">
        <v>42</v>
      </c>
      <c r="P193" s="134">
        <f>O193*H193</f>
        <v>0</v>
      </c>
      <c r="Q193" s="134">
        <v>8.0000000000000007E-5</v>
      </c>
      <c r="R193" s="134">
        <f>Q193*H193</f>
        <v>6.2503999999999999E-4</v>
      </c>
      <c r="S193" s="134">
        <v>0</v>
      </c>
      <c r="T193" s="135">
        <f>S193*H193</f>
        <v>0</v>
      </c>
      <c r="AR193" s="136" t="s">
        <v>280</v>
      </c>
      <c r="AT193" s="136" t="s">
        <v>277</v>
      </c>
      <c r="AU193" s="136" t="s">
        <v>85</v>
      </c>
      <c r="AY193" s="13" t="s">
        <v>222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3" t="s">
        <v>85</v>
      </c>
      <c r="BK193" s="137">
        <f>ROUND(I193*H193,2)</f>
        <v>0</v>
      </c>
      <c r="BL193" s="13" t="s">
        <v>266</v>
      </c>
      <c r="BM193" s="136" t="s">
        <v>726</v>
      </c>
    </row>
    <row r="194" spans="2:65" s="1" customFormat="1" x14ac:dyDescent="0.2">
      <c r="B194" s="28"/>
      <c r="D194" s="138" t="s">
        <v>229</v>
      </c>
      <c r="F194" s="139" t="s">
        <v>373</v>
      </c>
      <c r="I194" s="140"/>
      <c r="L194" s="28"/>
      <c r="M194" s="141"/>
      <c r="T194" s="52"/>
      <c r="AT194" s="13" t="s">
        <v>229</v>
      </c>
      <c r="AU194" s="13" t="s">
        <v>85</v>
      </c>
    </row>
    <row r="195" spans="2:65" s="11" customFormat="1" x14ac:dyDescent="0.2">
      <c r="B195" s="144"/>
      <c r="D195" s="138" t="s">
        <v>252</v>
      </c>
      <c r="F195" s="145" t="s">
        <v>727</v>
      </c>
      <c r="H195" s="146">
        <v>7.8129999999999997</v>
      </c>
      <c r="I195" s="147"/>
      <c r="L195" s="144"/>
      <c r="M195" s="148"/>
      <c r="T195" s="149"/>
      <c r="AT195" s="150" t="s">
        <v>252</v>
      </c>
      <c r="AU195" s="150" t="s">
        <v>85</v>
      </c>
      <c r="AV195" s="11" t="s">
        <v>87</v>
      </c>
      <c r="AW195" s="11" t="s">
        <v>3</v>
      </c>
      <c r="AX195" s="11" t="s">
        <v>85</v>
      </c>
      <c r="AY195" s="150" t="s">
        <v>222</v>
      </c>
    </row>
    <row r="196" spans="2:65" s="1" customFormat="1" ht="16.5" customHeight="1" x14ac:dyDescent="0.2">
      <c r="B196" s="123"/>
      <c r="C196" s="124" t="s">
        <v>371</v>
      </c>
      <c r="D196" s="124" t="s">
        <v>223</v>
      </c>
      <c r="E196" s="125" t="s">
        <v>377</v>
      </c>
      <c r="F196" s="126" t="s">
        <v>378</v>
      </c>
      <c r="G196" s="127" t="s">
        <v>355</v>
      </c>
      <c r="H196" s="128">
        <v>0.9</v>
      </c>
      <c r="I196" s="129"/>
      <c r="J196" s="130">
        <f>ROUND(I196*H196,2)</f>
        <v>0</v>
      </c>
      <c r="K196" s="131"/>
      <c r="L196" s="28"/>
      <c r="M196" s="132" t="s">
        <v>1</v>
      </c>
      <c r="N196" s="133" t="s">
        <v>42</v>
      </c>
      <c r="P196" s="134">
        <f>O196*H196</f>
        <v>0</v>
      </c>
      <c r="Q196" s="134">
        <v>0</v>
      </c>
      <c r="R196" s="134">
        <f>Q196*H196</f>
        <v>0</v>
      </c>
      <c r="S196" s="134">
        <v>0</v>
      </c>
      <c r="T196" s="135">
        <f>S196*H196</f>
        <v>0</v>
      </c>
      <c r="AR196" s="136" t="s">
        <v>266</v>
      </c>
      <c r="AT196" s="136" t="s">
        <v>223</v>
      </c>
      <c r="AU196" s="136" t="s">
        <v>85</v>
      </c>
      <c r="AY196" s="13" t="s">
        <v>222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3" t="s">
        <v>85</v>
      </c>
      <c r="BK196" s="137">
        <f>ROUND(I196*H196,2)</f>
        <v>0</v>
      </c>
      <c r="BL196" s="13" t="s">
        <v>266</v>
      </c>
      <c r="BM196" s="136" t="s">
        <v>728</v>
      </c>
    </row>
    <row r="197" spans="2:65" s="1" customFormat="1" x14ac:dyDescent="0.2">
      <c r="B197" s="28"/>
      <c r="D197" s="138" t="s">
        <v>229</v>
      </c>
      <c r="F197" s="139" t="s">
        <v>380</v>
      </c>
      <c r="I197" s="140"/>
      <c r="L197" s="28"/>
      <c r="M197" s="141"/>
      <c r="T197" s="52"/>
      <c r="AT197" s="13" t="s">
        <v>229</v>
      </c>
      <c r="AU197" s="13" t="s">
        <v>85</v>
      </c>
    </row>
    <row r="198" spans="2:65" s="1" customFormat="1" x14ac:dyDescent="0.2">
      <c r="B198" s="28"/>
      <c r="D198" s="142" t="s">
        <v>231</v>
      </c>
      <c r="F198" s="143" t="s">
        <v>521</v>
      </c>
      <c r="I198" s="140"/>
      <c r="L198" s="28"/>
      <c r="M198" s="141"/>
      <c r="T198" s="52"/>
      <c r="AT198" s="13" t="s">
        <v>231</v>
      </c>
      <c r="AU198" s="13" t="s">
        <v>85</v>
      </c>
    </row>
    <row r="199" spans="2:65" s="1" customFormat="1" ht="16.5" customHeight="1" x14ac:dyDescent="0.2">
      <c r="B199" s="123"/>
      <c r="C199" s="151" t="s">
        <v>376</v>
      </c>
      <c r="D199" s="151" t="s">
        <v>277</v>
      </c>
      <c r="E199" s="152" t="s">
        <v>383</v>
      </c>
      <c r="F199" s="153" t="s">
        <v>384</v>
      </c>
      <c r="G199" s="154" t="s">
        <v>355</v>
      </c>
      <c r="H199" s="155">
        <v>0.91800000000000004</v>
      </c>
      <c r="I199" s="156"/>
      <c r="J199" s="157">
        <f>ROUND(I199*H199,2)</f>
        <v>0</v>
      </c>
      <c r="K199" s="158"/>
      <c r="L199" s="159"/>
      <c r="M199" s="160" t="s">
        <v>1</v>
      </c>
      <c r="N199" s="161" t="s">
        <v>42</v>
      </c>
      <c r="P199" s="134">
        <f>O199*H199</f>
        <v>0</v>
      </c>
      <c r="Q199" s="134">
        <v>1.7000000000000001E-4</v>
      </c>
      <c r="R199" s="134">
        <f>Q199*H199</f>
        <v>1.5606000000000002E-4</v>
      </c>
      <c r="S199" s="134">
        <v>0</v>
      </c>
      <c r="T199" s="135">
        <f>S199*H199</f>
        <v>0</v>
      </c>
      <c r="AR199" s="136" t="s">
        <v>280</v>
      </c>
      <c r="AT199" s="136" t="s">
        <v>277</v>
      </c>
      <c r="AU199" s="136" t="s">
        <v>85</v>
      </c>
      <c r="AY199" s="13" t="s">
        <v>222</v>
      </c>
      <c r="BE199" s="137">
        <f>IF(N199="základní",J199,0)</f>
        <v>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13" t="s">
        <v>85</v>
      </c>
      <c r="BK199" s="137">
        <f>ROUND(I199*H199,2)</f>
        <v>0</v>
      </c>
      <c r="BL199" s="13" t="s">
        <v>266</v>
      </c>
      <c r="BM199" s="136" t="s">
        <v>729</v>
      </c>
    </row>
    <row r="200" spans="2:65" s="1" customFormat="1" x14ac:dyDescent="0.2">
      <c r="B200" s="28"/>
      <c r="D200" s="138" t="s">
        <v>229</v>
      </c>
      <c r="F200" s="139" t="s">
        <v>384</v>
      </c>
      <c r="I200" s="140"/>
      <c r="L200" s="28"/>
      <c r="M200" s="141"/>
      <c r="T200" s="52"/>
      <c r="AT200" s="13" t="s">
        <v>229</v>
      </c>
      <c r="AU200" s="13" t="s">
        <v>85</v>
      </c>
    </row>
    <row r="201" spans="2:65" s="11" customFormat="1" x14ac:dyDescent="0.2">
      <c r="B201" s="144"/>
      <c r="D201" s="138" t="s">
        <v>252</v>
      </c>
      <c r="F201" s="145" t="s">
        <v>573</v>
      </c>
      <c r="H201" s="146">
        <v>0.91800000000000004</v>
      </c>
      <c r="I201" s="147"/>
      <c r="L201" s="144"/>
      <c r="M201" s="148"/>
      <c r="T201" s="149"/>
      <c r="AT201" s="150" t="s">
        <v>252</v>
      </c>
      <c r="AU201" s="150" t="s">
        <v>85</v>
      </c>
      <c r="AV201" s="11" t="s">
        <v>87</v>
      </c>
      <c r="AW201" s="11" t="s">
        <v>3</v>
      </c>
      <c r="AX201" s="11" t="s">
        <v>85</v>
      </c>
      <c r="AY201" s="150" t="s">
        <v>222</v>
      </c>
    </row>
    <row r="202" spans="2:65" s="1" customFormat="1" ht="24.2" customHeight="1" x14ac:dyDescent="0.2">
      <c r="B202" s="123"/>
      <c r="C202" s="124" t="s">
        <v>382</v>
      </c>
      <c r="D202" s="124" t="s">
        <v>223</v>
      </c>
      <c r="E202" s="125" t="s">
        <v>388</v>
      </c>
      <c r="F202" s="126" t="s">
        <v>389</v>
      </c>
      <c r="G202" s="127" t="s">
        <v>313</v>
      </c>
      <c r="H202" s="162"/>
      <c r="I202" s="129"/>
      <c r="J202" s="130">
        <f>ROUND(I202*H202,2)</f>
        <v>0</v>
      </c>
      <c r="K202" s="131"/>
      <c r="L202" s="28"/>
      <c r="M202" s="132" t="s">
        <v>1</v>
      </c>
      <c r="N202" s="133" t="s">
        <v>42</v>
      </c>
      <c r="P202" s="134">
        <f>O202*H202</f>
        <v>0</v>
      </c>
      <c r="Q202" s="134">
        <v>0</v>
      </c>
      <c r="R202" s="134">
        <f>Q202*H202</f>
        <v>0</v>
      </c>
      <c r="S202" s="134">
        <v>0</v>
      </c>
      <c r="T202" s="135">
        <f>S202*H202</f>
        <v>0</v>
      </c>
      <c r="AR202" s="136" t="s">
        <v>266</v>
      </c>
      <c r="AT202" s="136" t="s">
        <v>223</v>
      </c>
      <c r="AU202" s="136" t="s">
        <v>85</v>
      </c>
      <c r="AY202" s="13" t="s">
        <v>222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13" t="s">
        <v>85</v>
      </c>
      <c r="BK202" s="137">
        <f>ROUND(I202*H202,2)</f>
        <v>0</v>
      </c>
      <c r="BL202" s="13" t="s">
        <v>266</v>
      </c>
      <c r="BM202" s="136" t="s">
        <v>730</v>
      </c>
    </row>
    <row r="203" spans="2:65" s="1" customFormat="1" ht="29.25" x14ac:dyDescent="0.2">
      <c r="B203" s="28"/>
      <c r="D203" s="138" t="s">
        <v>229</v>
      </c>
      <c r="F203" s="139" t="s">
        <v>391</v>
      </c>
      <c r="I203" s="140"/>
      <c r="L203" s="28"/>
      <c r="M203" s="141"/>
      <c r="T203" s="52"/>
      <c r="AT203" s="13" t="s">
        <v>229</v>
      </c>
      <c r="AU203" s="13" t="s">
        <v>85</v>
      </c>
    </row>
    <row r="204" spans="2:65" s="1" customFormat="1" x14ac:dyDescent="0.2">
      <c r="B204" s="28"/>
      <c r="D204" s="142" t="s">
        <v>231</v>
      </c>
      <c r="F204" s="143" t="s">
        <v>525</v>
      </c>
      <c r="I204" s="140"/>
      <c r="L204" s="28"/>
      <c r="M204" s="141"/>
      <c r="T204" s="52"/>
      <c r="AT204" s="13" t="s">
        <v>231</v>
      </c>
      <c r="AU204" s="13" t="s">
        <v>85</v>
      </c>
    </row>
    <row r="205" spans="2:65" s="10" customFormat="1" ht="25.9" customHeight="1" x14ac:dyDescent="0.2">
      <c r="B205" s="113"/>
      <c r="D205" s="114" t="s">
        <v>76</v>
      </c>
      <c r="E205" s="115" t="s">
        <v>393</v>
      </c>
      <c r="F205" s="115" t="s">
        <v>394</v>
      </c>
      <c r="I205" s="116"/>
      <c r="J205" s="117">
        <f>BK205</f>
        <v>0</v>
      </c>
      <c r="L205" s="113"/>
      <c r="M205" s="118"/>
      <c r="P205" s="119">
        <f>SUM(P206:P215)</f>
        <v>0</v>
      </c>
      <c r="R205" s="119">
        <f>SUM(R206:R215)</f>
        <v>5.082000000000001E-4</v>
      </c>
      <c r="T205" s="120">
        <f>SUM(T206:T215)</f>
        <v>0</v>
      </c>
      <c r="AR205" s="114" t="s">
        <v>87</v>
      </c>
      <c r="AT205" s="121" t="s">
        <v>76</v>
      </c>
      <c r="AU205" s="121" t="s">
        <v>77</v>
      </c>
      <c r="AY205" s="114" t="s">
        <v>222</v>
      </c>
      <c r="BK205" s="122">
        <f>SUM(BK206:BK215)</f>
        <v>0</v>
      </c>
    </row>
    <row r="206" spans="2:65" s="1" customFormat="1" ht="24.2" customHeight="1" x14ac:dyDescent="0.2">
      <c r="B206" s="123"/>
      <c r="C206" s="124" t="s">
        <v>387</v>
      </c>
      <c r="D206" s="124" t="s">
        <v>223</v>
      </c>
      <c r="E206" s="125" t="s">
        <v>396</v>
      </c>
      <c r="F206" s="126" t="s">
        <v>397</v>
      </c>
      <c r="G206" s="127" t="s">
        <v>226</v>
      </c>
      <c r="H206" s="128">
        <v>1.21</v>
      </c>
      <c r="I206" s="129"/>
      <c r="J206" s="130">
        <f>ROUND(I206*H206,2)</f>
        <v>0</v>
      </c>
      <c r="K206" s="131"/>
      <c r="L206" s="28"/>
      <c r="M206" s="132" t="s">
        <v>1</v>
      </c>
      <c r="N206" s="133" t="s">
        <v>42</v>
      </c>
      <c r="P206" s="134">
        <f>O206*H206</f>
        <v>0</v>
      </c>
      <c r="Q206" s="134">
        <v>8.0000000000000007E-5</v>
      </c>
      <c r="R206" s="134">
        <f>Q206*H206</f>
        <v>9.6800000000000008E-5</v>
      </c>
      <c r="S206" s="134">
        <v>0</v>
      </c>
      <c r="T206" s="135">
        <f>S206*H206</f>
        <v>0</v>
      </c>
      <c r="AR206" s="136" t="s">
        <v>266</v>
      </c>
      <c r="AT206" s="136" t="s">
        <v>223</v>
      </c>
      <c r="AU206" s="136" t="s">
        <v>85</v>
      </c>
      <c r="AY206" s="13" t="s">
        <v>222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13" t="s">
        <v>85</v>
      </c>
      <c r="BK206" s="137">
        <f>ROUND(I206*H206,2)</f>
        <v>0</v>
      </c>
      <c r="BL206" s="13" t="s">
        <v>266</v>
      </c>
      <c r="BM206" s="136" t="s">
        <v>731</v>
      </c>
    </row>
    <row r="207" spans="2:65" s="1" customFormat="1" ht="19.5" x14ac:dyDescent="0.2">
      <c r="B207" s="28"/>
      <c r="D207" s="138" t="s">
        <v>229</v>
      </c>
      <c r="F207" s="139" t="s">
        <v>399</v>
      </c>
      <c r="I207" s="140"/>
      <c r="L207" s="28"/>
      <c r="M207" s="141"/>
      <c r="T207" s="52"/>
      <c r="AT207" s="13" t="s">
        <v>229</v>
      </c>
      <c r="AU207" s="13" t="s">
        <v>85</v>
      </c>
    </row>
    <row r="208" spans="2:65" s="1" customFormat="1" x14ac:dyDescent="0.2">
      <c r="B208" s="28"/>
      <c r="D208" s="142" t="s">
        <v>231</v>
      </c>
      <c r="F208" s="143" t="s">
        <v>617</v>
      </c>
      <c r="I208" s="140"/>
      <c r="L208" s="28"/>
      <c r="M208" s="141"/>
      <c r="T208" s="52"/>
      <c r="AT208" s="13" t="s">
        <v>231</v>
      </c>
      <c r="AU208" s="13" t="s">
        <v>85</v>
      </c>
    </row>
    <row r="209" spans="2:65" s="11" customFormat="1" x14ac:dyDescent="0.2">
      <c r="B209" s="144"/>
      <c r="D209" s="138" t="s">
        <v>252</v>
      </c>
      <c r="E209" s="150" t="s">
        <v>1</v>
      </c>
      <c r="F209" s="145" t="s">
        <v>401</v>
      </c>
      <c r="H209" s="146">
        <v>1.21</v>
      </c>
      <c r="I209" s="147"/>
      <c r="L209" s="144"/>
      <c r="M209" s="148"/>
      <c r="T209" s="149"/>
      <c r="AT209" s="150" t="s">
        <v>252</v>
      </c>
      <c r="AU209" s="150" t="s">
        <v>85</v>
      </c>
      <c r="AV209" s="11" t="s">
        <v>87</v>
      </c>
      <c r="AW209" s="11" t="s">
        <v>32</v>
      </c>
      <c r="AX209" s="11" t="s">
        <v>85</v>
      </c>
      <c r="AY209" s="150" t="s">
        <v>222</v>
      </c>
    </row>
    <row r="210" spans="2:65" s="1" customFormat="1" ht="24.2" customHeight="1" x14ac:dyDescent="0.2">
      <c r="B210" s="123"/>
      <c r="C210" s="124" t="s">
        <v>395</v>
      </c>
      <c r="D210" s="124" t="s">
        <v>223</v>
      </c>
      <c r="E210" s="125" t="s">
        <v>403</v>
      </c>
      <c r="F210" s="126" t="s">
        <v>404</v>
      </c>
      <c r="G210" s="127" t="s">
        <v>226</v>
      </c>
      <c r="H210" s="128">
        <v>1.21</v>
      </c>
      <c r="I210" s="129"/>
      <c r="J210" s="130">
        <f>ROUND(I210*H210,2)</f>
        <v>0</v>
      </c>
      <c r="K210" s="131"/>
      <c r="L210" s="28"/>
      <c r="M210" s="132" t="s">
        <v>1</v>
      </c>
      <c r="N210" s="133" t="s">
        <v>42</v>
      </c>
      <c r="P210" s="134">
        <f>O210*H210</f>
        <v>0</v>
      </c>
      <c r="Q210" s="134">
        <v>1.7000000000000001E-4</v>
      </c>
      <c r="R210" s="134">
        <f>Q210*H210</f>
        <v>2.0570000000000001E-4</v>
      </c>
      <c r="S210" s="134">
        <v>0</v>
      </c>
      <c r="T210" s="135">
        <f>S210*H210</f>
        <v>0</v>
      </c>
      <c r="AR210" s="136" t="s">
        <v>266</v>
      </c>
      <c r="AT210" s="136" t="s">
        <v>223</v>
      </c>
      <c r="AU210" s="136" t="s">
        <v>85</v>
      </c>
      <c r="AY210" s="13" t="s">
        <v>222</v>
      </c>
      <c r="BE210" s="137">
        <f>IF(N210="základní",J210,0)</f>
        <v>0</v>
      </c>
      <c r="BF210" s="137">
        <f>IF(N210="snížená",J210,0)</f>
        <v>0</v>
      </c>
      <c r="BG210" s="137">
        <f>IF(N210="zákl. přenesená",J210,0)</f>
        <v>0</v>
      </c>
      <c r="BH210" s="137">
        <f>IF(N210="sníž. přenesená",J210,0)</f>
        <v>0</v>
      </c>
      <c r="BI210" s="137">
        <f>IF(N210="nulová",J210,0)</f>
        <v>0</v>
      </c>
      <c r="BJ210" s="13" t="s">
        <v>85</v>
      </c>
      <c r="BK210" s="137">
        <f>ROUND(I210*H210,2)</f>
        <v>0</v>
      </c>
      <c r="BL210" s="13" t="s">
        <v>266</v>
      </c>
      <c r="BM210" s="136" t="s">
        <v>732</v>
      </c>
    </row>
    <row r="211" spans="2:65" s="1" customFormat="1" x14ac:dyDescent="0.2">
      <c r="B211" s="28"/>
      <c r="D211" s="138" t="s">
        <v>229</v>
      </c>
      <c r="F211" s="139" t="s">
        <v>406</v>
      </c>
      <c r="I211" s="140"/>
      <c r="L211" s="28"/>
      <c r="M211" s="141"/>
      <c r="T211" s="52"/>
      <c r="AT211" s="13" t="s">
        <v>229</v>
      </c>
      <c r="AU211" s="13" t="s">
        <v>85</v>
      </c>
    </row>
    <row r="212" spans="2:65" s="1" customFormat="1" x14ac:dyDescent="0.2">
      <c r="B212" s="28"/>
      <c r="D212" s="142" t="s">
        <v>231</v>
      </c>
      <c r="F212" s="143" t="s">
        <v>619</v>
      </c>
      <c r="I212" s="140"/>
      <c r="L212" s="28"/>
      <c r="M212" s="141"/>
      <c r="T212" s="52"/>
      <c r="AT212" s="13" t="s">
        <v>231</v>
      </c>
      <c r="AU212" s="13" t="s">
        <v>85</v>
      </c>
    </row>
    <row r="213" spans="2:65" s="1" customFormat="1" ht="24.2" customHeight="1" x14ac:dyDescent="0.2">
      <c r="B213" s="123"/>
      <c r="C213" s="124" t="s">
        <v>402</v>
      </c>
      <c r="D213" s="124" t="s">
        <v>223</v>
      </c>
      <c r="E213" s="125" t="s">
        <v>409</v>
      </c>
      <c r="F213" s="126" t="s">
        <v>410</v>
      </c>
      <c r="G213" s="127" t="s">
        <v>226</v>
      </c>
      <c r="H213" s="128">
        <v>1.21</v>
      </c>
      <c r="I213" s="129"/>
      <c r="J213" s="130">
        <f>ROUND(I213*H213,2)</f>
        <v>0</v>
      </c>
      <c r="K213" s="131"/>
      <c r="L213" s="28"/>
      <c r="M213" s="132" t="s">
        <v>1</v>
      </c>
      <c r="N213" s="133" t="s">
        <v>42</v>
      </c>
      <c r="P213" s="134">
        <f>O213*H213</f>
        <v>0</v>
      </c>
      <c r="Q213" s="134">
        <v>1.7000000000000001E-4</v>
      </c>
      <c r="R213" s="134">
        <f>Q213*H213</f>
        <v>2.0570000000000001E-4</v>
      </c>
      <c r="S213" s="134">
        <v>0</v>
      </c>
      <c r="T213" s="135">
        <f>S213*H213</f>
        <v>0</v>
      </c>
      <c r="AR213" s="136" t="s">
        <v>266</v>
      </c>
      <c r="AT213" s="136" t="s">
        <v>223</v>
      </c>
      <c r="AU213" s="136" t="s">
        <v>85</v>
      </c>
      <c r="AY213" s="13" t="s">
        <v>222</v>
      </c>
      <c r="BE213" s="137">
        <f>IF(N213="základní",J213,0)</f>
        <v>0</v>
      </c>
      <c r="BF213" s="137">
        <f>IF(N213="snížená",J213,0)</f>
        <v>0</v>
      </c>
      <c r="BG213" s="137">
        <f>IF(N213="zákl. přenesená",J213,0)</f>
        <v>0</v>
      </c>
      <c r="BH213" s="137">
        <f>IF(N213="sníž. přenesená",J213,0)</f>
        <v>0</v>
      </c>
      <c r="BI213" s="137">
        <f>IF(N213="nulová",J213,0)</f>
        <v>0</v>
      </c>
      <c r="BJ213" s="13" t="s">
        <v>85</v>
      </c>
      <c r="BK213" s="137">
        <f>ROUND(I213*H213,2)</f>
        <v>0</v>
      </c>
      <c r="BL213" s="13" t="s">
        <v>266</v>
      </c>
      <c r="BM213" s="136" t="s">
        <v>733</v>
      </c>
    </row>
    <row r="214" spans="2:65" s="1" customFormat="1" ht="19.5" x14ac:dyDescent="0.2">
      <c r="B214" s="28"/>
      <c r="D214" s="138" t="s">
        <v>229</v>
      </c>
      <c r="F214" s="139" t="s">
        <v>412</v>
      </c>
      <c r="I214" s="140"/>
      <c r="L214" s="28"/>
      <c r="M214" s="141"/>
      <c r="T214" s="52"/>
      <c r="AT214" s="13" t="s">
        <v>229</v>
      </c>
      <c r="AU214" s="13" t="s">
        <v>85</v>
      </c>
    </row>
    <row r="215" spans="2:65" s="1" customFormat="1" x14ac:dyDescent="0.2">
      <c r="B215" s="28"/>
      <c r="D215" s="142" t="s">
        <v>231</v>
      </c>
      <c r="F215" s="143" t="s">
        <v>621</v>
      </c>
      <c r="I215" s="140"/>
      <c r="L215" s="28"/>
      <c r="M215" s="141"/>
      <c r="T215" s="52"/>
      <c r="AT215" s="13" t="s">
        <v>231</v>
      </c>
      <c r="AU215" s="13" t="s">
        <v>85</v>
      </c>
    </row>
    <row r="216" spans="2:65" s="10" customFormat="1" ht="25.9" customHeight="1" x14ac:dyDescent="0.2">
      <c r="B216" s="113"/>
      <c r="D216" s="114" t="s">
        <v>76</v>
      </c>
      <c r="E216" s="115" t="s">
        <v>414</v>
      </c>
      <c r="F216" s="115" t="s">
        <v>415</v>
      </c>
      <c r="I216" s="116"/>
      <c r="J216" s="117">
        <f>BK216</f>
        <v>0</v>
      </c>
      <c r="L216" s="113"/>
      <c r="M216" s="118"/>
      <c r="P216" s="119">
        <f>SUM(P217:P234)</f>
        <v>0</v>
      </c>
      <c r="R216" s="119">
        <f>SUM(R217:R234)</f>
        <v>4.8489999999999998E-2</v>
      </c>
      <c r="T216" s="120">
        <f>SUM(T217:T234)</f>
        <v>9.5806999999999993E-3</v>
      </c>
      <c r="AR216" s="114" t="s">
        <v>87</v>
      </c>
      <c r="AT216" s="121" t="s">
        <v>76</v>
      </c>
      <c r="AU216" s="121" t="s">
        <v>77</v>
      </c>
      <c r="AY216" s="114" t="s">
        <v>222</v>
      </c>
      <c r="BK216" s="122">
        <f>SUM(BK217:BK234)</f>
        <v>0</v>
      </c>
    </row>
    <row r="217" spans="2:65" s="1" customFormat="1" ht="16.5" customHeight="1" x14ac:dyDescent="0.2">
      <c r="B217" s="123"/>
      <c r="C217" s="124" t="s">
        <v>408</v>
      </c>
      <c r="D217" s="124" t="s">
        <v>223</v>
      </c>
      <c r="E217" s="125" t="s">
        <v>416</v>
      </c>
      <c r="F217" s="126" t="s">
        <v>417</v>
      </c>
      <c r="G217" s="127" t="s">
        <v>226</v>
      </c>
      <c r="H217" s="128">
        <v>30.5</v>
      </c>
      <c r="I217" s="129"/>
      <c r="J217" s="130">
        <f>ROUND(I217*H217,2)</f>
        <v>0</v>
      </c>
      <c r="K217" s="131"/>
      <c r="L217" s="28"/>
      <c r="M217" s="132" t="s">
        <v>1</v>
      </c>
      <c r="N217" s="133" t="s">
        <v>42</v>
      </c>
      <c r="P217" s="134">
        <f>O217*H217</f>
        <v>0</v>
      </c>
      <c r="Q217" s="134">
        <v>1E-3</v>
      </c>
      <c r="R217" s="134">
        <f>Q217*H217</f>
        <v>3.0499999999999999E-2</v>
      </c>
      <c r="S217" s="134">
        <v>3.1E-4</v>
      </c>
      <c r="T217" s="135">
        <f>S217*H217</f>
        <v>9.4549999999999999E-3</v>
      </c>
      <c r="AR217" s="136" t="s">
        <v>266</v>
      </c>
      <c r="AT217" s="136" t="s">
        <v>223</v>
      </c>
      <c r="AU217" s="136" t="s">
        <v>85</v>
      </c>
      <c r="AY217" s="13" t="s">
        <v>222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13" t="s">
        <v>85</v>
      </c>
      <c r="BK217" s="137">
        <f>ROUND(I217*H217,2)</f>
        <v>0</v>
      </c>
      <c r="BL217" s="13" t="s">
        <v>266</v>
      </c>
      <c r="BM217" s="136" t="s">
        <v>734</v>
      </c>
    </row>
    <row r="218" spans="2:65" s="1" customFormat="1" x14ac:dyDescent="0.2">
      <c r="B218" s="28"/>
      <c r="D218" s="138" t="s">
        <v>229</v>
      </c>
      <c r="F218" s="139" t="s">
        <v>419</v>
      </c>
      <c r="I218" s="140"/>
      <c r="L218" s="28"/>
      <c r="M218" s="141"/>
      <c r="T218" s="52"/>
      <c r="AT218" s="13" t="s">
        <v>229</v>
      </c>
      <c r="AU218" s="13" t="s">
        <v>85</v>
      </c>
    </row>
    <row r="219" spans="2:65" s="1" customFormat="1" x14ac:dyDescent="0.2">
      <c r="B219" s="28"/>
      <c r="D219" s="142" t="s">
        <v>231</v>
      </c>
      <c r="F219" s="143" t="s">
        <v>527</v>
      </c>
      <c r="I219" s="140"/>
      <c r="L219" s="28"/>
      <c r="M219" s="141"/>
      <c r="T219" s="52"/>
      <c r="AT219" s="13" t="s">
        <v>231</v>
      </c>
      <c r="AU219" s="13" t="s">
        <v>85</v>
      </c>
    </row>
    <row r="220" spans="2:65" s="1" customFormat="1" ht="24.2" customHeight="1" x14ac:dyDescent="0.2">
      <c r="B220" s="123"/>
      <c r="C220" s="124" t="s">
        <v>280</v>
      </c>
      <c r="D220" s="124" t="s">
        <v>223</v>
      </c>
      <c r="E220" s="125" t="s">
        <v>422</v>
      </c>
      <c r="F220" s="126" t="s">
        <v>423</v>
      </c>
      <c r="G220" s="127" t="s">
        <v>226</v>
      </c>
      <c r="H220" s="128">
        <v>30.5</v>
      </c>
      <c r="I220" s="129"/>
      <c r="J220" s="130">
        <f>ROUND(I220*H220,2)</f>
        <v>0</v>
      </c>
      <c r="K220" s="131"/>
      <c r="L220" s="28"/>
      <c r="M220" s="132" t="s">
        <v>1</v>
      </c>
      <c r="N220" s="133" t="s">
        <v>42</v>
      </c>
      <c r="P220" s="134">
        <f>O220*H220</f>
        <v>0</v>
      </c>
      <c r="Q220" s="134">
        <v>0</v>
      </c>
      <c r="R220" s="134">
        <f>Q220*H220</f>
        <v>0</v>
      </c>
      <c r="S220" s="134">
        <v>0</v>
      </c>
      <c r="T220" s="135">
        <f>S220*H220</f>
        <v>0</v>
      </c>
      <c r="AR220" s="136" t="s">
        <v>266</v>
      </c>
      <c r="AT220" s="136" t="s">
        <v>223</v>
      </c>
      <c r="AU220" s="136" t="s">
        <v>85</v>
      </c>
      <c r="AY220" s="13" t="s">
        <v>222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3" t="s">
        <v>85</v>
      </c>
      <c r="BK220" s="137">
        <f>ROUND(I220*H220,2)</f>
        <v>0</v>
      </c>
      <c r="BL220" s="13" t="s">
        <v>266</v>
      </c>
      <c r="BM220" s="136" t="s">
        <v>735</v>
      </c>
    </row>
    <row r="221" spans="2:65" s="1" customFormat="1" ht="19.5" x14ac:dyDescent="0.2">
      <c r="B221" s="28"/>
      <c r="D221" s="138" t="s">
        <v>229</v>
      </c>
      <c r="F221" s="139" t="s">
        <v>425</v>
      </c>
      <c r="I221" s="140"/>
      <c r="L221" s="28"/>
      <c r="M221" s="141"/>
      <c r="T221" s="52"/>
      <c r="AT221" s="13" t="s">
        <v>229</v>
      </c>
      <c r="AU221" s="13" t="s">
        <v>85</v>
      </c>
    </row>
    <row r="222" spans="2:65" s="1" customFormat="1" x14ac:dyDescent="0.2">
      <c r="B222" s="28"/>
      <c r="D222" s="142" t="s">
        <v>231</v>
      </c>
      <c r="F222" s="143" t="s">
        <v>529</v>
      </c>
      <c r="I222" s="140"/>
      <c r="L222" s="28"/>
      <c r="M222" s="141"/>
      <c r="T222" s="52"/>
      <c r="AT222" s="13" t="s">
        <v>231</v>
      </c>
      <c r="AU222" s="13" t="s">
        <v>85</v>
      </c>
    </row>
    <row r="223" spans="2:65" s="1" customFormat="1" ht="16.5" customHeight="1" x14ac:dyDescent="0.2">
      <c r="B223" s="123"/>
      <c r="C223" s="124" t="s">
        <v>421</v>
      </c>
      <c r="D223" s="124" t="s">
        <v>223</v>
      </c>
      <c r="E223" s="125" t="s">
        <v>428</v>
      </c>
      <c r="F223" s="126" t="s">
        <v>429</v>
      </c>
      <c r="G223" s="127" t="s">
        <v>226</v>
      </c>
      <c r="H223" s="128">
        <v>4.1900000000000004</v>
      </c>
      <c r="I223" s="129"/>
      <c r="J223" s="130">
        <f>ROUND(I223*H223,2)</f>
        <v>0</v>
      </c>
      <c r="K223" s="131"/>
      <c r="L223" s="28"/>
      <c r="M223" s="132" t="s">
        <v>1</v>
      </c>
      <c r="N223" s="133" t="s">
        <v>42</v>
      </c>
      <c r="P223" s="134">
        <f>O223*H223</f>
        <v>0</v>
      </c>
      <c r="Q223" s="134">
        <v>0</v>
      </c>
      <c r="R223" s="134">
        <f>Q223*H223</f>
        <v>0</v>
      </c>
      <c r="S223" s="134">
        <v>3.0000000000000001E-5</v>
      </c>
      <c r="T223" s="135">
        <f>S223*H223</f>
        <v>1.2570000000000002E-4</v>
      </c>
      <c r="AR223" s="136" t="s">
        <v>266</v>
      </c>
      <c r="AT223" s="136" t="s">
        <v>223</v>
      </c>
      <c r="AU223" s="136" t="s">
        <v>85</v>
      </c>
      <c r="AY223" s="13" t="s">
        <v>222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3" t="s">
        <v>85</v>
      </c>
      <c r="BK223" s="137">
        <f>ROUND(I223*H223,2)</f>
        <v>0</v>
      </c>
      <c r="BL223" s="13" t="s">
        <v>266</v>
      </c>
      <c r="BM223" s="136" t="s">
        <v>736</v>
      </c>
    </row>
    <row r="224" spans="2:65" s="1" customFormat="1" ht="19.5" x14ac:dyDescent="0.2">
      <c r="B224" s="28"/>
      <c r="D224" s="138" t="s">
        <v>229</v>
      </c>
      <c r="F224" s="139" t="s">
        <v>431</v>
      </c>
      <c r="I224" s="140"/>
      <c r="L224" s="28"/>
      <c r="M224" s="141"/>
      <c r="T224" s="52"/>
      <c r="AT224" s="13" t="s">
        <v>229</v>
      </c>
      <c r="AU224" s="13" t="s">
        <v>85</v>
      </c>
    </row>
    <row r="225" spans="2:65" s="1" customFormat="1" x14ac:dyDescent="0.2">
      <c r="B225" s="28"/>
      <c r="D225" s="142" t="s">
        <v>231</v>
      </c>
      <c r="F225" s="143" t="s">
        <v>432</v>
      </c>
      <c r="I225" s="140"/>
      <c r="L225" s="28"/>
      <c r="M225" s="141"/>
      <c r="T225" s="52"/>
      <c r="AT225" s="13" t="s">
        <v>231</v>
      </c>
      <c r="AU225" s="13" t="s">
        <v>85</v>
      </c>
    </row>
    <row r="226" spans="2:65" s="1" customFormat="1" ht="16.5" customHeight="1" x14ac:dyDescent="0.2">
      <c r="B226" s="123"/>
      <c r="C226" s="151" t="s">
        <v>427</v>
      </c>
      <c r="D226" s="151" t="s">
        <v>277</v>
      </c>
      <c r="E226" s="152" t="s">
        <v>434</v>
      </c>
      <c r="F226" s="153" t="s">
        <v>435</v>
      </c>
      <c r="G226" s="154" t="s">
        <v>226</v>
      </c>
      <c r="H226" s="155">
        <v>4.4000000000000004</v>
      </c>
      <c r="I226" s="156"/>
      <c r="J226" s="157">
        <f>ROUND(I226*H226,2)</f>
        <v>0</v>
      </c>
      <c r="K226" s="158"/>
      <c r="L226" s="159"/>
      <c r="M226" s="160" t="s">
        <v>1</v>
      </c>
      <c r="N226" s="161" t="s">
        <v>42</v>
      </c>
      <c r="P226" s="134">
        <f>O226*H226</f>
        <v>0</v>
      </c>
      <c r="Q226" s="134">
        <v>8.9999999999999998E-4</v>
      </c>
      <c r="R226" s="134">
        <f>Q226*H226</f>
        <v>3.96E-3</v>
      </c>
      <c r="S226" s="134">
        <v>0</v>
      </c>
      <c r="T226" s="135">
        <f>S226*H226</f>
        <v>0</v>
      </c>
      <c r="AR226" s="136" t="s">
        <v>280</v>
      </c>
      <c r="AT226" s="136" t="s">
        <v>277</v>
      </c>
      <c r="AU226" s="136" t="s">
        <v>85</v>
      </c>
      <c r="AY226" s="13" t="s">
        <v>222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13" t="s">
        <v>85</v>
      </c>
      <c r="BK226" s="137">
        <f>ROUND(I226*H226,2)</f>
        <v>0</v>
      </c>
      <c r="BL226" s="13" t="s">
        <v>266</v>
      </c>
      <c r="BM226" s="136" t="s">
        <v>737</v>
      </c>
    </row>
    <row r="227" spans="2:65" s="1" customFormat="1" x14ac:dyDescent="0.2">
      <c r="B227" s="28"/>
      <c r="D227" s="138" t="s">
        <v>229</v>
      </c>
      <c r="F227" s="139" t="s">
        <v>435</v>
      </c>
      <c r="I227" s="140"/>
      <c r="L227" s="28"/>
      <c r="M227" s="141"/>
      <c r="T227" s="52"/>
      <c r="AT227" s="13" t="s">
        <v>229</v>
      </c>
      <c r="AU227" s="13" t="s">
        <v>85</v>
      </c>
    </row>
    <row r="228" spans="2:65" s="11" customFormat="1" x14ac:dyDescent="0.2">
      <c r="B228" s="144"/>
      <c r="D228" s="138" t="s">
        <v>252</v>
      </c>
      <c r="F228" s="145" t="s">
        <v>738</v>
      </c>
      <c r="H228" s="146">
        <v>4.4000000000000004</v>
      </c>
      <c r="I228" s="147"/>
      <c r="L228" s="144"/>
      <c r="M228" s="148"/>
      <c r="T228" s="149"/>
      <c r="AT228" s="150" t="s">
        <v>252</v>
      </c>
      <c r="AU228" s="150" t="s">
        <v>85</v>
      </c>
      <c r="AV228" s="11" t="s">
        <v>87</v>
      </c>
      <c r="AW228" s="11" t="s">
        <v>3</v>
      </c>
      <c r="AX228" s="11" t="s">
        <v>85</v>
      </c>
      <c r="AY228" s="150" t="s">
        <v>222</v>
      </c>
    </row>
    <row r="229" spans="2:65" s="1" customFormat="1" ht="24.2" customHeight="1" x14ac:dyDescent="0.2">
      <c r="B229" s="123"/>
      <c r="C229" s="124" t="s">
        <v>433</v>
      </c>
      <c r="D229" s="124" t="s">
        <v>223</v>
      </c>
      <c r="E229" s="125" t="s">
        <v>439</v>
      </c>
      <c r="F229" s="126" t="s">
        <v>440</v>
      </c>
      <c r="G229" s="127" t="s">
        <v>226</v>
      </c>
      <c r="H229" s="128">
        <v>30.5</v>
      </c>
      <c r="I229" s="129"/>
      <c r="J229" s="130">
        <f>ROUND(I229*H229,2)</f>
        <v>0</v>
      </c>
      <c r="K229" s="131"/>
      <c r="L229" s="28"/>
      <c r="M229" s="132" t="s">
        <v>1</v>
      </c>
      <c r="N229" s="133" t="s">
        <v>42</v>
      </c>
      <c r="P229" s="134">
        <f>O229*H229</f>
        <v>0</v>
      </c>
      <c r="Q229" s="134">
        <v>2.0000000000000001E-4</v>
      </c>
      <c r="R229" s="134">
        <f>Q229*H229</f>
        <v>6.1000000000000004E-3</v>
      </c>
      <c r="S229" s="134">
        <v>0</v>
      </c>
      <c r="T229" s="135">
        <f>S229*H229</f>
        <v>0</v>
      </c>
      <c r="AR229" s="136" t="s">
        <v>266</v>
      </c>
      <c r="AT229" s="136" t="s">
        <v>223</v>
      </c>
      <c r="AU229" s="136" t="s">
        <v>85</v>
      </c>
      <c r="AY229" s="13" t="s">
        <v>222</v>
      </c>
      <c r="BE229" s="137">
        <f>IF(N229="základní",J229,0)</f>
        <v>0</v>
      </c>
      <c r="BF229" s="137">
        <f>IF(N229="snížená",J229,0)</f>
        <v>0</v>
      </c>
      <c r="BG229" s="137">
        <f>IF(N229="zákl. přenesená",J229,0)</f>
        <v>0</v>
      </c>
      <c r="BH229" s="137">
        <f>IF(N229="sníž. přenesená",J229,0)</f>
        <v>0</v>
      </c>
      <c r="BI229" s="137">
        <f>IF(N229="nulová",J229,0)</f>
        <v>0</v>
      </c>
      <c r="BJ229" s="13" t="s">
        <v>85</v>
      </c>
      <c r="BK229" s="137">
        <f>ROUND(I229*H229,2)</f>
        <v>0</v>
      </c>
      <c r="BL229" s="13" t="s">
        <v>266</v>
      </c>
      <c r="BM229" s="136" t="s">
        <v>739</v>
      </c>
    </row>
    <row r="230" spans="2:65" s="1" customFormat="1" ht="19.5" x14ac:dyDescent="0.2">
      <c r="B230" s="28"/>
      <c r="D230" s="138" t="s">
        <v>229</v>
      </c>
      <c r="F230" s="139" t="s">
        <v>442</v>
      </c>
      <c r="I230" s="140"/>
      <c r="L230" s="28"/>
      <c r="M230" s="141"/>
      <c r="T230" s="52"/>
      <c r="AT230" s="13" t="s">
        <v>229</v>
      </c>
      <c r="AU230" s="13" t="s">
        <v>85</v>
      </c>
    </row>
    <row r="231" spans="2:65" s="1" customFormat="1" x14ac:dyDescent="0.2">
      <c r="B231" s="28"/>
      <c r="D231" s="142" t="s">
        <v>231</v>
      </c>
      <c r="F231" s="143" t="s">
        <v>534</v>
      </c>
      <c r="I231" s="140"/>
      <c r="L231" s="28"/>
      <c r="M231" s="141"/>
      <c r="T231" s="52"/>
      <c r="AT231" s="13" t="s">
        <v>231</v>
      </c>
      <c r="AU231" s="13" t="s">
        <v>85</v>
      </c>
    </row>
    <row r="232" spans="2:65" s="1" customFormat="1" ht="33" customHeight="1" x14ac:dyDescent="0.2">
      <c r="B232" s="123"/>
      <c r="C232" s="124" t="s">
        <v>438</v>
      </c>
      <c r="D232" s="124" t="s">
        <v>223</v>
      </c>
      <c r="E232" s="125" t="s">
        <v>445</v>
      </c>
      <c r="F232" s="126" t="s">
        <v>446</v>
      </c>
      <c r="G232" s="127" t="s">
        <v>226</v>
      </c>
      <c r="H232" s="128">
        <v>30.5</v>
      </c>
      <c r="I232" s="129"/>
      <c r="J232" s="130">
        <f>ROUND(I232*H232,2)</f>
        <v>0</v>
      </c>
      <c r="K232" s="131"/>
      <c r="L232" s="28"/>
      <c r="M232" s="132" t="s">
        <v>1</v>
      </c>
      <c r="N232" s="133" t="s">
        <v>42</v>
      </c>
      <c r="P232" s="134">
        <f>O232*H232</f>
        <v>0</v>
      </c>
      <c r="Q232" s="134">
        <v>2.5999999999999998E-4</v>
      </c>
      <c r="R232" s="134">
        <f>Q232*H232</f>
        <v>7.9299999999999995E-3</v>
      </c>
      <c r="S232" s="134">
        <v>0</v>
      </c>
      <c r="T232" s="135">
        <f>S232*H232</f>
        <v>0</v>
      </c>
      <c r="AR232" s="136" t="s">
        <v>266</v>
      </c>
      <c r="AT232" s="136" t="s">
        <v>223</v>
      </c>
      <c r="AU232" s="136" t="s">
        <v>85</v>
      </c>
      <c r="AY232" s="13" t="s">
        <v>222</v>
      </c>
      <c r="BE232" s="137">
        <f>IF(N232="základní",J232,0)</f>
        <v>0</v>
      </c>
      <c r="BF232" s="137">
        <f>IF(N232="snížená",J232,0)</f>
        <v>0</v>
      </c>
      <c r="BG232" s="137">
        <f>IF(N232="zákl. přenesená",J232,0)</f>
        <v>0</v>
      </c>
      <c r="BH232" s="137">
        <f>IF(N232="sníž. přenesená",J232,0)</f>
        <v>0</v>
      </c>
      <c r="BI232" s="137">
        <f>IF(N232="nulová",J232,0)</f>
        <v>0</v>
      </c>
      <c r="BJ232" s="13" t="s">
        <v>85</v>
      </c>
      <c r="BK232" s="137">
        <f>ROUND(I232*H232,2)</f>
        <v>0</v>
      </c>
      <c r="BL232" s="13" t="s">
        <v>266</v>
      </c>
      <c r="BM232" s="136" t="s">
        <v>740</v>
      </c>
    </row>
    <row r="233" spans="2:65" s="1" customFormat="1" ht="29.25" x14ac:dyDescent="0.2">
      <c r="B233" s="28"/>
      <c r="D233" s="138" t="s">
        <v>229</v>
      </c>
      <c r="F233" s="139" t="s">
        <v>448</v>
      </c>
      <c r="I233" s="140"/>
      <c r="L233" s="28"/>
      <c r="M233" s="141"/>
      <c r="T233" s="52"/>
      <c r="AT233" s="13" t="s">
        <v>229</v>
      </c>
      <c r="AU233" s="13" t="s">
        <v>85</v>
      </c>
    </row>
    <row r="234" spans="2:65" s="1" customFormat="1" x14ac:dyDescent="0.2">
      <c r="B234" s="28"/>
      <c r="D234" s="142" t="s">
        <v>231</v>
      </c>
      <c r="F234" s="143" t="s">
        <v>536</v>
      </c>
      <c r="I234" s="140"/>
      <c r="L234" s="28"/>
      <c r="M234" s="163"/>
      <c r="N234" s="164"/>
      <c r="O234" s="164"/>
      <c r="P234" s="164"/>
      <c r="Q234" s="164"/>
      <c r="R234" s="164"/>
      <c r="S234" s="164"/>
      <c r="T234" s="165"/>
      <c r="AT234" s="13" t="s">
        <v>231</v>
      </c>
      <c r="AU234" s="13" t="s">
        <v>85</v>
      </c>
    </row>
    <row r="235" spans="2:65" s="1" customFormat="1" ht="6.95" customHeight="1" x14ac:dyDescent="0.2">
      <c r="B235" s="40"/>
      <c r="C235" s="41"/>
      <c r="D235" s="41"/>
      <c r="E235" s="41"/>
      <c r="F235" s="41"/>
      <c r="G235" s="41"/>
      <c r="H235" s="41"/>
      <c r="I235" s="41"/>
      <c r="J235" s="41"/>
      <c r="K235" s="41"/>
      <c r="L235" s="28"/>
    </row>
  </sheetData>
  <autoFilter ref="C121:K234" xr:uid="{00000000-0009-0000-0000-000007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700-000000000000}"/>
    <hyperlink ref="F130" r:id="rId2" xr:uid="{00000000-0004-0000-0700-000001000000}"/>
    <hyperlink ref="F133" r:id="rId3" xr:uid="{00000000-0004-0000-0700-000002000000}"/>
    <hyperlink ref="F136" r:id="rId4" xr:uid="{00000000-0004-0000-0700-000003000000}"/>
    <hyperlink ref="F140" r:id="rId5" xr:uid="{00000000-0004-0000-0700-000004000000}"/>
    <hyperlink ref="F144" r:id="rId6" xr:uid="{00000000-0004-0000-0700-000005000000}"/>
    <hyperlink ref="F147" r:id="rId7" xr:uid="{00000000-0004-0000-0700-000006000000}"/>
    <hyperlink ref="F152" r:id="rId8" xr:uid="{00000000-0004-0000-0700-000007000000}"/>
    <hyperlink ref="F159" r:id="rId9" xr:uid="{00000000-0004-0000-0700-000008000000}"/>
    <hyperlink ref="F164" r:id="rId10" xr:uid="{00000000-0004-0000-0700-000009000000}"/>
    <hyperlink ref="F168" r:id="rId11" xr:uid="{00000000-0004-0000-0700-00000A000000}"/>
    <hyperlink ref="F171" r:id="rId12" xr:uid="{00000000-0004-0000-0700-00000B000000}"/>
    <hyperlink ref="F174" r:id="rId13" xr:uid="{00000000-0004-0000-0700-00000C000000}"/>
    <hyperlink ref="F177" r:id="rId14" xr:uid="{00000000-0004-0000-0700-00000D000000}"/>
    <hyperlink ref="F180" r:id="rId15" xr:uid="{00000000-0004-0000-0700-00000E000000}"/>
    <hyperlink ref="F186" r:id="rId16" xr:uid="{00000000-0004-0000-0700-00000F000000}"/>
    <hyperlink ref="F189" r:id="rId17" xr:uid="{00000000-0004-0000-0700-000010000000}"/>
    <hyperlink ref="F192" r:id="rId18" xr:uid="{00000000-0004-0000-0700-000011000000}"/>
    <hyperlink ref="F198" r:id="rId19" xr:uid="{00000000-0004-0000-0700-000012000000}"/>
    <hyperlink ref="F204" r:id="rId20" xr:uid="{00000000-0004-0000-0700-000013000000}"/>
    <hyperlink ref="F208" r:id="rId21" xr:uid="{00000000-0004-0000-0700-000014000000}"/>
    <hyperlink ref="F212" r:id="rId22" xr:uid="{00000000-0004-0000-0700-000015000000}"/>
    <hyperlink ref="F215" r:id="rId23" xr:uid="{00000000-0004-0000-0700-000016000000}"/>
    <hyperlink ref="F219" r:id="rId24" xr:uid="{00000000-0004-0000-0700-000017000000}"/>
    <hyperlink ref="F222" r:id="rId25" xr:uid="{00000000-0004-0000-0700-000018000000}"/>
    <hyperlink ref="F225" r:id="rId26" xr:uid="{00000000-0004-0000-0700-000019000000}"/>
    <hyperlink ref="F231" r:id="rId27" xr:uid="{00000000-0004-0000-0700-00001A000000}"/>
    <hyperlink ref="F234" r:id="rId28" xr:uid="{00000000-0004-0000-07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37"/>
  <sheetViews>
    <sheetView showGridLines="0" topLeftCell="A207" workbookViewId="0">
      <selection activeCell="H227" sqref="H227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108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 x14ac:dyDescent="0.2">
      <c r="B4" s="16"/>
      <c r="D4" s="17" t="s">
        <v>193</v>
      </c>
      <c r="L4" s="16"/>
      <c r="M4" s="84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 x14ac:dyDescent="0.2">
      <c r="B8" s="28"/>
      <c r="D8" s="23" t="s">
        <v>194</v>
      </c>
      <c r="L8" s="28"/>
    </row>
    <row r="9" spans="2:46" s="1" customFormat="1" ht="16.5" customHeight="1" x14ac:dyDescent="0.2">
      <c r="B9" s="28"/>
      <c r="E9" s="170" t="s">
        <v>741</v>
      </c>
      <c r="F9" s="205"/>
      <c r="G9" s="205"/>
      <c r="H9" s="205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 x14ac:dyDescent="0.2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16.5" customHeight="1" x14ac:dyDescent="0.2">
      <c r="B27" s="85"/>
      <c r="E27" s="198" t="s">
        <v>1</v>
      </c>
      <c r="F27" s="198"/>
      <c r="G27" s="198"/>
      <c r="H27" s="198"/>
      <c r="L27" s="85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6" t="s">
        <v>37</v>
      </c>
      <c r="J30" s="62">
        <f>ROUND(J125,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51" t="s">
        <v>41</v>
      </c>
      <c r="E33" s="23" t="s">
        <v>42</v>
      </c>
      <c r="F33" s="87">
        <f>ROUND((SUM(BE125:BE236)),  2)</f>
        <v>0</v>
      </c>
      <c r="I33" s="88">
        <v>0.21</v>
      </c>
      <c r="J33" s="87">
        <f>ROUND(((SUM(BE125:BE236))*I33),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7">
        <f>ROUND((SUM(BF125:BF236)),  2)</f>
        <v>0</v>
      </c>
      <c r="I34" s="88">
        <v>0.12</v>
      </c>
      <c r="J34" s="87">
        <f>ROUND(((SUM(BF125:BF236))*I34),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7">
        <f>ROUND((SUM(BG125:BG236)),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7">
        <f>ROUND((SUM(BH125:BH236)),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7">
        <f>ROUND((SUM(BI125:BI236)),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17" t="s">
        <v>196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 x14ac:dyDescent="0.2">
      <c r="B86" s="28"/>
      <c r="C86" s="23" t="s">
        <v>194</v>
      </c>
      <c r="L86" s="28"/>
    </row>
    <row r="87" spans="2:47" s="1" customFormat="1" ht="16.5" customHeight="1" x14ac:dyDescent="0.2">
      <c r="B87" s="28"/>
      <c r="E87" s="170" t="str">
        <f>E9</f>
        <v>209 - Místnost č.209</v>
      </c>
      <c r="F87" s="205"/>
      <c r="G87" s="205"/>
      <c r="H87" s="205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199</v>
      </c>
      <c r="J96" s="62">
        <f>J125</f>
        <v>0</v>
      </c>
      <c r="L96" s="28"/>
      <c r="AU96" s="13" t="s">
        <v>200</v>
      </c>
    </row>
    <row r="97" spans="2:12" s="8" customFormat="1" ht="24.95" customHeight="1" x14ac:dyDescent="0.2">
      <c r="B97" s="100"/>
      <c r="D97" s="101" t="s">
        <v>201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8" customFormat="1" ht="24.95" customHeight="1" x14ac:dyDescent="0.2">
      <c r="B98" s="100"/>
      <c r="D98" s="101" t="s">
        <v>202</v>
      </c>
      <c r="E98" s="102"/>
      <c r="F98" s="102"/>
      <c r="G98" s="102"/>
      <c r="H98" s="102"/>
      <c r="I98" s="102"/>
      <c r="J98" s="103">
        <f>J132</f>
        <v>0</v>
      </c>
      <c r="L98" s="100"/>
    </row>
    <row r="99" spans="2:12" s="8" customFormat="1" ht="24.95" customHeight="1" x14ac:dyDescent="0.2">
      <c r="B99" s="100"/>
      <c r="D99" s="101" t="s">
        <v>451</v>
      </c>
      <c r="E99" s="102"/>
      <c r="F99" s="102"/>
      <c r="G99" s="102"/>
      <c r="H99" s="102"/>
      <c r="I99" s="102"/>
      <c r="J99" s="103">
        <f>J146</f>
        <v>0</v>
      </c>
      <c r="L99" s="100"/>
    </row>
    <row r="100" spans="2:12" s="8" customFormat="1" ht="24.95" customHeight="1" x14ac:dyDescent="0.2">
      <c r="B100" s="100"/>
      <c r="D100" s="101" t="s">
        <v>452</v>
      </c>
      <c r="E100" s="102"/>
      <c r="F100" s="102"/>
      <c r="G100" s="102"/>
      <c r="H100" s="102"/>
      <c r="I100" s="102"/>
      <c r="J100" s="103">
        <f>J156</f>
        <v>0</v>
      </c>
      <c r="L100" s="100"/>
    </row>
    <row r="101" spans="2:12" s="8" customFormat="1" ht="24.95" customHeight="1" x14ac:dyDescent="0.2">
      <c r="B101" s="100"/>
      <c r="D101" s="101" t="s">
        <v>203</v>
      </c>
      <c r="E101" s="102"/>
      <c r="F101" s="102"/>
      <c r="G101" s="102"/>
      <c r="H101" s="102"/>
      <c r="I101" s="102"/>
      <c r="J101" s="103">
        <f>J166</f>
        <v>0</v>
      </c>
      <c r="L101" s="100"/>
    </row>
    <row r="102" spans="2:12" s="8" customFormat="1" ht="24.95" customHeight="1" x14ac:dyDescent="0.2">
      <c r="B102" s="100"/>
      <c r="D102" s="101" t="s">
        <v>204</v>
      </c>
      <c r="E102" s="102"/>
      <c r="F102" s="102"/>
      <c r="G102" s="102"/>
      <c r="H102" s="102"/>
      <c r="I102" s="102"/>
      <c r="J102" s="103">
        <f>J170</f>
        <v>0</v>
      </c>
      <c r="L102" s="100"/>
    </row>
    <row r="103" spans="2:12" s="8" customFormat="1" ht="24.95" customHeight="1" x14ac:dyDescent="0.2">
      <c r="B103" s="100"/>
      <c r="D103" s="101" t="s">
        <v>206</v>
      </c>
      <c r="E103" s="102"/>
      <c r="F103" s="102"/>
      <c r="G103" s="102"/>
      <c r="H103" s="102"/>
      <c r="I103" s="102"/>
      <c r="J103" s="103">
        <f>J210</f>
        <v>0</v>
      </c>
      <c r="L103" s="100"/>
    </row>
    <row r="104" spans="2:12" s="8" customFormat="1" ht="24.95" customHeight="1" x14ac:dyDescent="0.2">
      <c r="B104" s="100"/>
      <c r="D104" s="101" t="s">
        <v>453</v>
      </c>
      <c r="E104" s="102"/>
      <c r="F104" s="102"/>
      <c r="G104" s="102"/>
      <c r="H104" s="102"/>
      <c r="I104" s="102"/>
      <c r="J104" s="103">
        <f>J229</f>
        <v>0</v>
      </c>
      <c r="L104" s="100"/>
    </row>
    <row r="105" spans="2:12" s="8" customFormat="1" ht="24.95" customHeight="1" x14ac:dyDescent="0.2">
      <c r="B105" s="100"/>
      <c r="D105" s="101" t="s">
        <v>454</v>
      </c>
      <c r="E105" s="102"/>
      <c r="F105" s="102"/>
      <c r="G105" s="102"/>
      <c r="H105" s="102"/>
      <c r="I105" s="102"/>
      <c r="J105" s="103">
        <f>J232</f>
        <v>0</v>
      </c>
      <c r="L105" s="100"/>
    </row>
    <row r="106" spans="2:12" s="1" customFormat="1" ht="21.75" customHeight="1" x14ac:dyDescent="0.2">
      <c r="B106" s="28"/>
      <c r="L106" s="28"/>
    </row>
    <row r="107" spans="2:12" s="1" customFormat="1" ht="6.95" customHeight="1" x14ac:dyDescent="0.2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 x14ac:dyDescent="0.2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 x14ac:dyDescent="0.2">
      <c r="B112" s="28"/>
      <c r="C112" s="17" t="s">
        <v>207</v>
      </c>
      <c r="L112" s="28"/>
    </row>
    <row r="113" spans="2:65" s="1" customFormat="1" ht="6.95" customHeight="1" x14ac:dyDescent="0.2">
      <c r="B113" s="28"/>
      <c r="L113" s="28"/>
    </row>
    <row r="114" spans="2:65" s="1" customFormat="1" ht="12" customHeight="1" x14ac:dyDescent="0.2">
      <c r="B114" s="28"/>
      <c r="C114" s="23" t="s">
        <v>16</v>
      </c>
      <c r="L114" s="28"/>
    </row>
    <row r="115" spans="2:65" s="1" customFormat="1" ht="26.25" customHeight="1" x14ac:dyDescent="0.2">
      <c r="B115" s="28"/>
      <c r="E115" s="206" t="str">
        <f>E7</f>
        <v>NÁŠLAPNÉ VRSTVY, AKUST. PODHLEDY, VÝMALBA A VÝMĚNA ZASKLENÍ MŠ A ZŠ.17.LISTOPADU</v>
      </c>
      <c r="F115" s="207"/>
      <c r="G115" s="207"/>
      <c r="H115" s="207"/>
      <c r="L115" s="28"/>
    </row>
    <row r="116" spans="2:65" s="1" customFormat="1" ht="12" customHeight="1" x14ac:dyDescent="0.2">
      <c r="B116" s="28"/>
      <c r="C116" s="23" t="s">
        <v>194</v>
      </c>
      <c r="L116" s="28"/>
    </row>
    <row r="117" spans="2:65" s="1" customFormat="1" ht="16.5" customHeight="1" x14ac:dyDescent="0.2">
      <c r="B117" s="28"/>
      <c r="E117" s="170" t="str">
        <f>E9</f>
        <v>209 - Místnost č.209</v>
      </c>
      <c r="F117" s="205"/>
      <c r="G117" s="205"/>
      <c r="H117" s="205"/>
      <c r="L117" s="28"/>
    </row>
    <row r="118" spans="2:65" s="1" customFormat="1" ht="6.95" customHeight="1" x14ac:dyDescent="0.2">
      <c r="B118" s="28"/>
      <c r="L118" s="28"/>
    </row>
    <row r="119" spans="2:65" s="1" customFormat="1" ht="12" customHeight="1" x14ac:dyDescent="0.2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4. 4. 2025</v>
      </c>
      <c r="L119" s="28"/>
    </row>
    <row r="120" spans="2:65" s="1" customFormat="1" ht="6.95" customHeight="1" x14ac:dyDescent="0.2">
      <c r="B120" s="28"/>
      <c r="L120" s="28"/>
    </row>
    <row r="121" spans="2:65" s="1" customFormat="1" ht="15.2" customHeight="1" x14ac:dyDescent="0.2">
      <c r="B121" s="28"/>
      <c r="C121" s="23" t="s">
        <v>24</v>
      </c>
      <c r="F121" s="21" t="str">
        <f>E15</f>
        <v>Město Kopřivnice</v>
      </c>
      <c r="I121" s="23" t="s">
        <v>30</v>
      </c>
      <c r="J121" s="26" t="str">
        <f>E21</f>
        <v>Ing. Jan Stuchlík</v>
      </c>
      <c r="L121" s="28"/>
    </row>
    <row r="122" spans="2:65" s="1" customFormat="1" ht="15.2" customHeight="1" x14ac:dyDescent="0.2">
      <c r="B122" s="28"/>
      <c r="C122" s="23" t="s">
        <v>28</v>
      </c>
      <c r="F122" s="21" t="str">
        <f>IF(E18="","",E18)</f>
        <v>Vyplň údaj</v>
      </c>
      <c r="I122" s="23" t="s">
        <v>33</v>
      </c>
      <c r="J122" s="26" t="str">
        <f>E24</f>
        <v>Ladislav Pekárek</v>
      </c>
      <c r="L122" s="28"/>
    </row>
    <row r="123" spans="2:65" s="1" customFormat="1" ht="10.35" customHeight="1" x14ac:dyDescent="0.2">
      <c r="B123" s="28"/>
      <c r="L123" s="28"/>
    </row>
    <row r="124" spans="2:65" s="9" customFormat="1" ht="29.25" customHeight="1" x14ac:dyDescent="0.2">
      <c r="B124" s="104"/>
      <c r="C124" s="105" t="s">
        <v>208</v>
      </c>
      <c r="D124" s="106" t="s">
        <v>62</v>
      </c>
      <c r="E124" s="106" t="s">
        <v>58</v>
      </c>
      <c r="F124" s="106" t="s">
        <v>59</v>
      </c>
      <c r="G124" s="106" t="s">
        <v>209</v>
      </c>
      <c r="H124" s="106" t="s">
        <v>210</v>
      </c>
      <c r="I124" s="106" t="s">
        <v>211</v>
      </c>
      <c r="J124" s="107" t="s">
        <v>198</v>
      </c>
      <c r="K124" s="108" t="s">
        <v>212</v>
      </c>
      <c r="L124" s="104"/>
      <c r="M124" s="55" t="s">
        <v>1</v>
      </c>
      <c r="N124" s="56" t="s">
        <v>41</v>
      </c>
      <c r="O124" s="56" t="s">
        <v>213</v>
      </c>
      <c r="P124" s="56" t="s">
        <v>214</v>
      </c>
      <c r="Q124" s="56" t="s">
        <v>215</v>
      </c>
      <c r="R124" s="56" t="s">
        <v>216</v>
      </c>
      <c r="S124" s="56" t="s">
        <v>217</v>
      </c>
      <c r="T124" s="57" t="s">
        <v>218</v>
      </c>
    </row>
    <row r="125" spans="2:65" s="1" customFormat="1" ht="22.9" customHeight="1" x14ac:dyDescent="0.25">
      <c r="B125" s="28"/>
      <c r="C125" s="60" t="s">
        <v>219</v>
      </c>
      <c r="J125" s="109">
        <f>BK125</f>
        <v>0</v>
      </c>
      <c r="L125" s="28"/>
      <c r="M125" s="58"/>
      <c r="N125" s="49"/>
      <c r="O125" s="49"/>
      <c r="P125" s="110">
        <f>P126+P132+P146+P156+P166+P170+P210+P229+P232</f>
        <v>0</v>
      </c>
      <c r="Q125" s="49"/>
      <c r="R125" s="110">
        <f>R126+R132+R146+R156+R166+R170+R210+R229+R232</f>
        <v>2.24038352</v>
      </c>
      <c r="S125" s="49"/>
      <c r="T125" s="111">
        <f>T126+T132+T146+T156+T166+T170+T210+T229+T232</f>
        <v>1.5579528</v>
      </c>
      <c r="AT125" s="13" t="s">
        <v>76</v>
      </c>
      <c r="AU125" s="13" t="s">
        <v>200</v>
      </c>
      <c r="BK125" s="112">
        <f>BK126+BK132+BK146+BK156+BK166+BK170+BK210+BK229+BK232</f>
        <v>0</v>
      </c>
    </row>
    <row r="126" spans="2:65" s="10" customFormat="1" ht="25.9" customHeight="1" x14ac:dyDescent="0.2">
      <c r="B126" s="113"/>
      <c r="D126" s="114" t="s">
        <v>76</v>
      </c>
      <c r="E126" s="115" t="s">
        <v>220</v>
      </c>
      <c r="F126" s="115" t="s">
        <v>221</v>
      </c>
      <c r="I126" s="116"/>
      <c r="J126" s="117">
        <f>BK126</f>
        <v>0</v>
      </c>
      <c r="L126" s="113"/>
      <c r="M126" s="118"/>
      <c r="P126" s="119">
        <f>SUM(P127:P131)</f>
        <v>0</v>
      </c>
      <c r="R126" s="119">
        <f>SUM(R127:R131)</f>
        <v>2.8800000000000002E-3</v>
      </c>
      <c r="T126" s="120">
        <f>SUM(T127:T131)</f>
        <v>1.3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SUM(BK127:BK131)</f>
        <v>0</v>
      </c>
    </row>
    <row r="127" spans="2:65" s="1" customFormat="1" ht="24.2" customHeight="1" x14ac:dyDescent="0.2">
      <c r="B127" s="123"/>
      <c r="C127" s="124" t="s">
        <v>85</v>
      </c>
      <c r="D127" s="124" t="s">
        <v>223</v>
      </c>
      <c r="E127" s="125" t="s">
        <v>224</v>
      </c>
      <c r="F127" s="126" t="s">
        <v>225</v>
      </c>
      <c r="G127" s="127" t="s">
        <v>226</v>
      </c>
      <c r="H127" s="128">
        <v>72</v>
      </c>
      <c r="I127" s="129"/>
      <c r="J127" s="130">
        <f>ROUND(I127*H127,2)</f>
        <v>0</v>
      </c>
      <c r="K127" s="131"/>
      <c r="L127" s="28"/>
      <c r="M127" s="132" t="s">
        <v>1</v>
      </c>
      <c r="N127" s="133" t="s">
        <v>42</v>
      </c>
      <c r="P127" s="134">
        <f>O127*H127</f>
        <v>0</v>
      </c>
      <c r="Q127" s="134">
        <v>4.0000000000000003E-5</v>
      </c>
      <c r="R127" s="134">
        <f>Q127*H127</f>
        <v>2.8800000000000002E-3</v>
      </c>
      <c r="S127" s="134">
        <v>0</v>
      </c>
      <c r="T127" s="135">
        <f>S127*H127</f>
        <v>0</v>
      </c>
      <c r="AR127" s="136" t="s">
        <v>227</v>
      </c>
      <c r="AT127" s="136" t="s">
        <v>223</v>
      </c>
      <c r="AU127" s="136" t="s">
        <v>85</v>
      </c>
      <c r="AY127" s="13" t="s">
        <v>222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85</v>
      </c>
      <c r="BK127" s="137">
        <f>ROUND(I127*H127,2)</f>
        <v>0</v>
      </c>
      <c r="BL127" s="13" t="s">
        <v>227</v>
      </c>
      <c r="BM127" s="136" t="s">
        <v>742</v>
      </c>
    </row>
    <row r="128" spans="2:65" s="1" customFormat="1" ht="19.5" x14ac:dyDescent="0.2">
      <c r="B128" s="28"/>
      <c r="D128" s="138" t="s">
        <v>229</v>
      </c>
      <c r="F128" s="139" t="s">
        <v>230</v>
      </c>
      <c r="I128" s="140"/>
      <c r="L128" s="28"/>
      <c r="M128" s="141"/>
      <c r="T128" s="52"/>
      <c r="AT128" s="13" t="s">
        <v>229</v>
      </c>
      <c r="AU128" s="13" t="s">
        <v>85</v>
      </c>
    </row>
    <row r="129" spans="2:65" s="1" customFormat="1" x14ac:dyDescent="0.2">
      <c r="B129" s="28"/>
      <c r="D129" s="142" t="s">
        <v>231</v>
      </c>
      <c r="F129" s="143" t="s">
        <v>232</v>
      </c>
      <c r="I129" s="140"/>
      <c r="L129" s="28"/>
      <c r="M129" s="141"/>
      <c r="T129" s="52"/>
      <c r="AT129" s="13" t="s">
        <v>231</v>
      </c>
      <c r="AU129" s="13" t="s">
        <v>85</v>
      </c>
    </row>
    <row r="130" spans="2:65" s="1" customFormat="1" ht="37.9" customHeight="1" x14ac:dyDescent="0.2">
      <c r="B130" s="123"/>
      <c r="C130" s="124" t="s">
        <v>87</v>
      </c>
      <c r="D130" s="124" t="s">
        <v>223</v>
      </c>
      <c r="E130" s="125" t="s">
        <v>456</v>
      </c>
      <c r="F130" s="126" t="s">
        <v>457</v>
      </c>
      <c r="G130" s="127" t="s">
        <v>226</v>
      </c>
      <c r="H130" s="128">
        <v>6.5</v>
      </c>
      <c r="I130" s="129"/>
      <c r="J130" s="130">
        <f>ROUND(I130*H130,2)</f>
        <v>0</v>
      </c>
      <c r="K130" s="131"/>
      <c r="L130" s="28"/>
      <c r="M130" s="132" t="s">
        <v>1</v>
      </c>
      <c r="N130" s="133" t="s">
        <v>42</v>
      </c>
      <c r="P130" s="134">
        <f>O130*H130</f>
        <v>0</v>
      </c>
      <c r="Q130" s="134">
        <v>0</v>
      </c>
      <c r="R130" s="134">
        <f>Q130*H130</f>
        <v>0</v>
      </c>
      <c r="S130" s="134">
        <v>0.2</v>
      </c>
      <c r="T130" s="135">
        <f>S130*H130</f>
        <v>1.3</v>
      </c>
      <c r="AR130" s="136" t="s">
        <v>227</v>
      </c>
      <c r="AT130" s="136" t="s">
        <v>223</v>
      </c>
      <c r="AU130" s="136" t="s">
        <v>85</v>
      </c>
      <c r="AY130" s="13" t="s">
        <v>222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85</v>
      </c>
      <c r="BK130" s="137">
        <f>ROUND(I130*H130,2)</f>
        <v>0</v>
      </c>
      <c r="BL130" s="13" t="s">
        <v>227</v>
      </c>
      <c r="BM130" s="136" t="s">
        <v>743</v>
      </c>
    </row>
    <row r="131" spans="2:65" s="1" customFormat="1" ht="19.5" x14ac:dyDescent="0.2">
      <c r="B131" s="28"/>
      <c r="D131" s="138" t="s">
        <v>229</v>
      </c>
      <c r="F131" s="139" t="s">
        <v>457</v>
      </c>
      <c r="I131" s="140"/>
      <c r="L131" s="28"/>
      <c r="M131" s="141"/>
      <c r="T131" s="52"/>
      <c r="AT131" s="13" t="s">
        <v>229</v>
      </c>
      <c r="AU131" s="13" t="s">
        <v>85</v>
      </c>
    </row>
    <row r="132" spans="2:65" s="10" customFormat="1" ht="25.9" customHeight="1" x14ac:dyDescent="0.2">
      <c r="B132" s="113"/>
      <c r="D132" s="114" t="s">
        <v>76</v>
      </c>
      <c r="E132" s="115" t="s">
        <v>233</v>
      </c>
      <c r="F132" s="115" t="s">
        <v>234</v>
      </c>
      <c r="I132" s="116"/>
      <c r="J132" s="117">
        <f>BK132</f>
        <v>0</v>
      </c>
      <c r="L132" s="113"/>
      <c r="M132" s="118"/>
      <c r="P132" s="119">
        <f>SUM(P133:P145)</f>
        <v>0</v>
      </c>
      <c r="R132" s="119">
        <f>SUM(R133:R145)</f>
        <v>0</v>
      </c>
      <c r="T132" s="120">
        <f>SUM(T133:T145)</f>
        <v>0</v>
      </c>
      <c r="AR132" s="114" t="s">
        <v>85</v>
      </c>
      <c r="AT132" s="121" t="s">
        <v>76</v>
      </c>
      <c r="AU132" s="121" t="s">
        <v>77</v>
      </c>
      <c r="AY132" s="114" t="s">
        <v>222</v>
      </c>
      <c r="BK132" s="122">
        <f>SUM(BK133:BK145)</f>
        <v>0</v>
      </c>
    </row>
    <row r="133" spans="2:65" s="1" customFormat="1" ht="24.2" customHeight="1" x14ac:dyDescent="0.2">
      <c r="B133" s="123"/>
      <c r="C133" s="124" t="s">
        <v>241</v>
      </c>
      <c r="D133" s="124" t="s">
        <v>223</v>
      </c>
      <c r="E133" s="125" t="s">
        <v>235</v>
      </c>
      <c r="F133" s="126" t="s">
        <v>236</v>
      </c>
      <c r="G133" s="127" t="s">
        <v>237</v>
      </c>
      <c r="H133" s="128">
        <v>1.5580000000000001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42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227</v>
      </c>
      <c r="AT133" s="136" t="s">
        <v>223</v>
      </c>
      <c r="AU133" s="136" t="s">
        <v>85</v>
      </c>
      <c r="AY133" s="13" t="s">
        <v>222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85</v>
      </c>
      <c r="BK133" s="137">
        <f>ROUND(I133*H133,2)</f>
        <v>0</v>
      </c>
      <c r="BL133" s="13" t="s">
        <v>227</v>
      </c>
      <c r="BM133" s="136" t="s">
        <v>744</v>
      </c>
    </row>
    <row r="134" spans="2:65" s="1" customFormat="1" ht="19.5" x14ac:dyDescent="0.2">
      <c r="B134" s="28"/>
      <c r="D134" s="138" t="s">
        <v>229</v>
      </c>
      <c r="F134" s="139" t="s">
        <v>239</v>
      </c>
      <c r="I134" s="140"/>
      <c r="L134" s="28"/>
      <c r="M134" s="141"/>
      <c r="T134" s="52"/>
      <c r="AT134" s="13" t="s">
        <v>229</v>
      </c>
      <c r="AU134" s="13" t="s">
        <v>85</v>
      </c>
    </row>
    <row r="135" spans="2:65" s="1" customFormat="1" x14ac:dyDescent="0.2">
      <c r="B135" s="28"/>
      <c r="D135" s="142" t="s">
        <v>231</v>
      </c>
      <c r="F135" s="143" t="s">
        <v>460</v>
      </c>
      <c r="I135" s="140"/>
      <c r="L135" s="28"/>
      <c r="M135" s="141"/>
      <c r="T135" s="52"/>
      <c r="AT135" s="13" t="s">
        <v>231</v>
      </c>
      <c r="AU135" s="13" t="s">
        <v>85</v>
      </c>
    </row>
    <row r="136" spans="2:65" s="1" customFormat="1" ht="24.2" customHeight="1" x14ac:dyDescent="0.2">
      <c r="B136" s="123"/>
      <c r="C136" s="124" t="s">
        <v>227</v>
      </c>
      <c r="D136" s="124" t="s">
        <v>223</v>
      </c>
      <c r="E136" s="125" t="s">
        <v>242</v>
      </c>
      <c r="F136" s="126" t="s">
        <v>243</v>
      </c>
      <c r="G136" s="127" t="s">
        <v>237</v>
      </c>
      <c r="H136" s="128">
        <v>1.5580000000000001</v>
      </c>
      <c r="I136" s="129"/>
      <c r="J136" s="130">
        <f>ROUND(I136*H136,2)</f>
        <v>0</v>
      </c>
      <c r="K136" s="131"/>
      <c r="L136" s="28"/>
      <c r="M136" s="132" t="s">
        <v>1</v>
      </c>
      <c r="N136" s="133" t="s">
        <v>42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227</v>
      </c>
      <c r="AT136" s="136" t="s">
        <v>223</v>
      </c>
      <c r="AU136" s="136" t="s">
        <v>85</v>
      </c>
      <c r="AY136" s="13" t="s">
        <v>222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85</v>
      </c>
      <c r="BK136" s="137">
        <f>ROUND(I136*H136,2)</f>
        <v>0</v>
      </c>
      <c r="BL136" s="13" t="s">
        <v>227</v>
      </c>
      <c r="BM136" s="136" t="s">
        <v>745</v>
      </c>
    </row>
    <row r="137" spans="2:65" s="1" customFormat="1" ht="19.5" x14ac:dyDescent="0.2">
      <c r="B137" s="28"/>
      <c r="D137" s="138" t="s">
        <v>229</v>
      </c>
      <c r="F137" s="139" t="s">
        <v>245</v>
      </c>
      <c r="I137" s="140"/>
      <c r="L137" s="28"/>
      <c r="M137" s="141"/>
      <c r="T137" s="52"/>
      <c r="AT137" s="13" t="s">
        <v>229</v>
      </c>
      <c r="AU137" s="13" t="s">
        <v>85</v>
      </c>
    </row>
    <row r="138" spans="2:65" s="1" customFormat="1" x14ac:dyDescent="0.2">
      <c r="B138" s="28"/>
      <c r="D138" s="142" t="s">
        <v>231</v>
      </c>
      <c r="F138" s="143" t="s">
        <v>462</v>
      </c>
      <c r="I138" s="140"/>
      <c r="L138" s="28"/>
      <c r="M138" s="141"/>
      <c r="T138" s="52"/>
      <c r="AT138" s="13" t="s">
        <v>231</v>
      </c>
      <c r="AU138" s="13" t="s">
        <v>85</v>
      </c>
    </row>
    <row r="139" spans="2:65" s="1" customFormat="1" ht="24.2" customHeight="1" x14ac:dyDescent="0.2">
      <c r="B139" s="123"/>
      <c r="C139" s="124" t="s">
        <v>254</v>
      </c>
      <c r="D139" s="124" t="s">
        <v>223</v>
      </c>
      <c r="E139" s="125" t="s">
        <v>247</v>
      </c>
      <c r="F139" s="126" t="s">
        <v>248</v>
      </c>
      <c r="G139" s="127" t="s">
        <v>237</v>
      </c>
      <c r="H139" s="128">
        <v>21.812000000000001</v>
      </c>
      <c r="I139" s="129"/>
      <c r="J139" s="130">
        <f>ROUND(I139*H139,2)</f>
        <v>0</v>
      </c>
      <c r="K139" s="131"/>
      <c r="L139" s="28"/>
      <c r="M139" s="132" t="s">
        <v>1</v>
      </c>
      <c r="N139" s="133" t="s">
        <v>42</v>
      </c>
      <c r="P139" s="134">
        <f>O139*H139</f>
        <v>0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227</v>
      </c>
      <c r="AT139" s="136" t="s">
        <v>223</v>
      </c>
      <c r="AU139" s="136" t="s">
        <v>85</v>
      </c>
      <c r="AY139" s="13" t="s">
        <v>222</v>
      </c>
      <c r="BE139" s="137">
        <f>IF(N139="základní",J139,0)</f>
        <v>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3" t="s">
        <v>85</v>
      </c>
      <c r="BK139" s="137">
        <f>ROUND(I139*H139,2)</f>
        <v>0</v>
      </c>
      <c r="BL139" s="13" t="s">
        <v>227</v>
      </c>
      <c r="BM139" s="136" t="s">
        <v>746</v>
      </c>
    </row>
    <row r="140" spans="2:65" s="1" customFormat="1" ht="29.25" x14ac:dyDescent="0.2">
      <c r="B140" s="28"/>
      <c r="D140" s="138" t="s">
        <v>229</v>
      </c>
      <c r="F140" s="139" t="s">
        <v>250</v>
      </c>
      <c r="I140" s="140"/>
      <c r="L140" s="28"/>
      <c r="M140" s="141"/>
      <c r="T140" s="52"/>
      <c r="AT140" s="13" t="s">
        <v>229</v>
      </c>
      <c r="AU140" s="13" t="s">
        <v>85</v>
      </c>
    </row>
    <row r="141" spans="2:65" s="1" customFormat="1" x14ac:dyDescent="0.2">
      <c r="B141" s="28"/>
      <c r="D141" s="142" t="s">
        <v>231</v>
      </c>
      <c r="F141" s="143" t="s">
        <v>464</v>
      </c>
      <c r="I141" s="140"/>
      <c r="L141" s="28"/>
      <c r="M141" s="141"/>
      <c r="T141" s="52"/>
      <c r="AT141" s="13" t="s">
        <v>231</v>
      </c>
      <c r="AU141" s="13" t="s">
        <v>85</v>
      </c>
    </row>
    <row r="142" spans="2:65" s="11" customFormat="1" x14ac:dyDescent="0.2">
      <c r="B142" s="144"/>
      <c r="D142" s="138" t="s">
        <v>252</v>
      </c>
      <c r="F142" s="145" t="s">
        <v>747</v>
      </c>
      <c r="H142" s="146">
        <v>21.812000000000001</v>
      </c>
      <c r="I142" s="147"/>
      <c r="L142" s="144"/>
      <c r="M142" s="148"/>
      <c r="T142" s="149"/>
      <c r="AT142" s="150" t="s">
        <v>252</v>
      </c>
      <c r="AU142" s="150" t="s">
        <v>85</v>
      </c>
      <c r="AV142" s="11" t="s">
        <v>87</v>
      </c>
      <c r="AW142" s="11" t="s">
        <v>3</v>
      </c>
      <c r="AX142" s="11" t="s">
        <v>85</v>
      </c>
      <c r="AY142" s="150" t="s">
        <v>222</v>
      </c>
    </row>
    <row r="143" spans="2:65" s="1" customFormat="1" ht="37.9" customHeight="1" x14ac:dyDescent="0.2">
      <c r="B143" s="123"/>
      <c r="C143" s="124" t="s">
        <v>262</v>
      </c>
      <c r="D143" s="124" t="s">
        <v>223</v>
      </c>
      <c r="E143" s="125" t="s">
        <v>255</v>
      </c>
      <c r="F143" s="126" t="s">
        <v>256</v>
      </c>
      <c r="G143" s="127" t="s">
        <v>237</v>
      </c>
      <c r="H143" s="128">
        <v>1.5580000000000001</v>
      </c>
      <c r="I143" s="129"/>
      <c r="J143" s="130">
        <f>ROUND(I143*H143,2)</f>
        <v>0</v>
      </c>
      <c r="K143" s="131"/>
      <c r="L143" s="28"/>
      <c r="M143" s="132" t="s">
        <v>1</v>
      </c>
      <c r="N143" s="133" t="s">
        <v>42</v>
      </c>
      <c r="P143" s="134">
        <f>O143*H143</f>
        <v>0</v>
      </c>
      <c r="Q143" s="134">
        <v>0</v>
      </c>
      <c r="R143" s="134">
        <f>Q143*H143</f>
        <v>0</v>
      </c>
      <c r="S143" s="134">
        <v>0</v>
      </c>
      <c r="T143" s="135">
        <f>S143*H143</f>
        <v>0</v>
      </c>
      <c r="AR143" s="136" t="s">
        <v>227</v>
      </c>
      <c r="AT143" s="136" t="s">
        <v>223</v>
      </c>
      <c r="AU143" s="136" t="s">
        <v>85</v>
      </c>
      <c r="AY143" s="13" t="s">
        <v>222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3" t="s">
        <v>85</v>
      </c>
      <c r="BK143" s="137">
        <f>ROUND(I143*H143,2)</f>
        <v>0</v>
      </c>
      <c r="BL143" s="13" t="s">
        <v>227</v>
      </c>
      <c r="BM143" s="136" t="s">
        <v>748</v>
      </c>
    </row>
    <row r="144" spans="2:65" s="1" customFormat="1" ht="29.25" x14ac:dyDescent="0.2">
      <c r="B144" s="28"/>
      <c r="D144" s="138" t="s">
        <v>229</v>
      </c>
      <c r="F144" s="139" t="s">
        <v>258</v>
      </c>
      <c r="I144" s="140"/>
      <c r="L144" s="28"/>
      <c r="M144" s="141"/>
      <c r="T144" s="52"/>
      <c r="AT144" s="13" t="s">
        <v>229</v>
      </c>
      <c r="AU144" s="13" t="s">
        <v>85</v>
      </c>
    </row>
    <row r="145" spans="2:65" s="1" customFormat="1" x14ac:dyDescent="0.2">
      <c r="B145" s="28"/>
      <c r="D145" s="142" t="s">
        <v>231</v>
      </c>
      <c r="F145" s="143" t="s">
        <v>467</v>
      </c>
      <c r="I145" s="140"/>
      <c r="L145" s="28"/>
      <c r="M145" s="141"/>
      <c r="T145" s="52"/>
      <c r="AT145" s="13" t="s">
        <v>231</v>
      </c>
      <c r="AU145" s="13" t="s">
        <v>85</v>
      </c>
    </row>
    <row r="146" spans="2:65" s="10" customFormat="1" ht="25.9" customHeight="1" x14ac:dyDescent="0.2">
      <c r="B146" s="113"/>
      <c r="D146" s="114" t="s">
        <v>76</v>
      </c>
      <c r="E146" s="115" t="s">
        <v>468</v>
      </c>
      <c r="F146" s="115" t="s">
        <v>469</v>
      </c>
      <c r="I146" s="116"/>
      <c r="J146" s="117">
        <f>BK146</f>
        <v>0</v>
      </c>
      <c r="L146" s="113"/>
      <c r="M146" s="118"/>
      <c r="P146" s="119">
        <f>SUM(P147:P155)</f>
        <v>0</v>
      </c>
      <c r="R146" s="119">
        <f>SUM(R147:R155)</f>
        <v>0.10457999999999999</v>
      </c>
      <c r="T146" s="120">
        <f>SUM(T147:T155)</f>
        <v>0</v>
      </c>
      <c r="AR146" s="114" t="s">
        <v>87</v>
      </c>
      <c r="AT146" s="121" t="s">
        <v>76</v>
      </c>
      <c r="AU146" s="121" t="s">
        <v>77</v>
      </c>
      <c r="AY146" s="114" t="s">
        <v>222</v>
      </c>
      <c r="BK146" s="122">
        <f>SUM(BK147:BK155)</f>
        <v>0</v>
      </c>
    </row>
    <row r="147" spans="2:65" s="1" customFormat="1" ht="24.2" customHeight="1" x14ac:dyDescent="0.2">
      <c r="B147" s="123"/>
      <c r="C147" s="124" t="s">
        <v>270</v>
      </c>
      <c r="D147" s="124" t="s">
        <v>223</v>
      </c>
      <c r="E147" s="125" t="s">
        <v>470</v>
      </c>
      <c r="F147" s="126" t="s">
        <v>471</v>
      </c>
      <c r="G147" s="127" t="s">
        <v>226</v>
      </c>
      <c r="H147" s="128">
        <v>83</v>
      </c>
      <c r="I147" s="129"/>
      <c r="J147" s="130">
        <f>ROUND(I147*H147,2)</f>
        <v>0</v>
      </c>
      <c r="K147" s="131"/>
      <c r="L147" s="28"/>
      <c r="M147" s="132" t="s">
        <v>1</v>
      </c>
      <c r="N147" s="133" t="s">
        <v>42</v>
      </c>
      <c r="P147" s="134">
        <f>O147*H147</f>
        <v>0</v>
      </c>
      <c r="Q147" s="134">
        <v>0</v>
      </c>
      <c r="R147" s="134">
        <f>Q147*H147</f>
        <v>0</v>
      </c>
      <c r="S147" s="134">
        <v>0</v>
      </c>
      <c r="T147" s="135">
        <f>S147*H147</f>
        <v>0</v>
      </c>
      <c r="AR147" s="136" t="s">
        <v>266</v>
      </c>
      <c r="AT147" s="136" t="s">
        <v>223</v>
      </c>
      <c r="AU147" s="136" t="s">
        <v>85</v>
      </c>
      <c r="AY147" s="13" t="s">
        <v>222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3" t="s">
        <v>85</v>
      </c>
      <c r="BK147" s="137">
        <f>ROUND(I147*H147,2)</f>
        <v>0</v>
      </c>
      <c r="BL147" s="13" t="s">
        <v>266</v>
      </c>
      <c r="BM147" s="136" t="s">
        <v>749</v>
      </c>
    </row>
    <row r="148" spans="2:65" s="1" customFormat="1" ht="29.25" x14ac:dyDescent="0.2">
      <c r="B148" s="28"/>
      <c r="D148" s="138" t="s">
        <v>229</v>
      </c>
      <c r="F148" s="139" t="s">
        <v>473</v>
      </c>
      <c r="I148" s="140"/>
      <c r="L148" s="28"/>
      <c r="M148" s="141"/>
      <c r="T148" s="52"/>
      <c r="AT148" s="13" t="s">
        <v>229</v>
      </c>
      <c r="AU148" s="13" t="s">
        <v>85</v>
      </c>
    </row>
    <row r="149" spans="2:65" s="1" customFormat="1" x14ac:dyDescent="0.2">
      <c r="B149" s="28"/>
      <c r="D149" s="142" t="s">
        <v>231</v>
      </c>
      <c r="F149" s="143" t="s">
        <v>474</v>
      </c>
      <c r="I149" s="140"/>
      <c r="L149" s="28"/>
      <c r="M149" s="141"/>
      <c r="T149" s="52"/>
      <c r="AT149" s="13" t="s">
        <v>231</v>
      </c>
      <c r="AU149" s="13" t="s">
        <v>85</v>
      </c>
    </row>
    <row r="150" spans="2:65" s="1" customFormat="1" ht="24.2" customHeight="1" x14ac:dyDescent="0.2">
      <c r="B150" s="123"/>
      <c r="C150" s="151" t="s">
        <v>276</v>
      </c>
      <c r="D150" s="151" t="s">
        <v>277</v>
      </c>
      <c r="E150" s="152" t="s">
        <v>475</v>
      </c>
      <c r="F150" s="153" t="s">
        <v>476</v>
      </c>
      <c r="G150" s="154" t="s">
        <v>226</v>
      </c>
      <c r="H150" s="155">
        <v>87.15</v>
      </c>
      <c r="I150" s="156"/>
      <c r="J150" s="157">
        <f>ROUND(I150*H150,2)</f>
        <v>0</v>
      </c>
      <c r="K150" s="158"/>
      <c r="L150" s="159"/>
      <c r="M150" s="160" t="s">
        <v>1</v>
      </c>
      <c r="N150" s="161" t="s">
        <v>42</v>
      </c>
      <c r="P150" s="134">
        <f>O150*H150</f>
        <v>0</v>
      </c>
      <c r="Q150" s="134">
        <v>1.1999999999999999E-3</v>
      </c>
      <c r="R150" s="134">
        <f>Q150*H150</f>
        <v>0.10457999999999999</v>
      </c>
      <c r="S150" s="134">
        <v>0</v>
      </c>
      <c r="T150" s="135">
        <f>S150*H150</f>
        <v>0</v>
      </c>
      <c r="AR150" s="136" t="s">
        <v>280</v>
      </c>
      <c r="AT150" s="136" t="s">
        <v>277</v>
      </c>
      <c r="AU150" s="136" t="s">
        <v>85</v>
      </c>
      <c r="AY150" s="13" t="s">
        <v>222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85</v>
      </c>
      <c r="BK150" s="137">
        <f>ROUND(I150*H150,2)</f>
        <v>0</v>
      </c>
      <c r="BL150" s="13" t="s">
        <v>266</v>
      </c>
      <c r="BM150" s="136" t="s">
        <v>750</v>
      </c>
    </row>
    <row r="151" spans="2:65" s="1" customFormat="1" x14ac:dyDescent="0.2">
      <c r="B151" s="28"/>
      <c r="D151" s="138" t="s">
        <v>229</v>
      </c>
      <c r="F151" s="139" t="s">
        <v>476</v>
      </c>
      <c r="I151" s="140"/>
      <c r="L151" s="28"/>
      <c r="M151" s="141"/>
      <c r="T151" s="52"/>
      <c r="AT151" s="13" t="s">
        <v>229</v>
      </c>
      <c r="AU151" s="13" t="s">
        <v>85</v>
      </c>
    </row>
    <row r="152" spans="2:65" s="11" customFormat="1" x14ac:dyDescent="0.2">
      <c r="B152" s="144"/>
      <c r="D152" s="138" t="s">
        <v>252</v>
      </c>
      <c r="F152" s="145" t="s">
        <v>751</v>
      </c>
      <c r="H152" s="146">
        <v>87.15</v>
      </c>
      <c r="I152" s="147"/>
      <c r="L152" s="144"/>
      <c r="M152" s="148"/>
      <c r="T152" s="149"/>
      <c r="AT152" s="150" t="s">
        <v>252</v>
      </c>
      <c r="AU152" s="150" t="s">
        <v>85</v>
      </c>
      <c r="AV152" s="11" t="s">
        <v>87</v>
      </c>
      <c r="AW152" s="11" t="s">
        <v>3</v>
      </c>
      <c r="AX152" s="11" t="s">
        <v>85</v>
      </c>
      <c r="AY152" s="150" t="s">
        <v>222</v>
      </c>
    </row>
    <row r="153" spans="2:65" s="1" customFormat="1" ht="24.2" customHeight="1" x14ac:dyDescent="0.2">
      <c r="B153" s="123"/>
      <c r="C153" s="124" t="s">
        <v>220</v>
      </c>
      <c r="D153" s="124" t="s">
        <v>223</v>
      </c>
      <c r="E153" s="125" t="s">
        <v>479</v>
      </c>
      <c r="F153" s="126" t="s">
        <v>480</v>
      </c>
      <c r="G153" s="127" t="s">
        <v>313</v>
      </c>
      <c r="H153" s="162"/>
      <c r="I153" s="129"/>
      <c r="J153" s="130">
        <f>ROUND(I153*H153,2)</f>
        <v>0</v>
      </c>
      <c r="K153" s="131"/>
      <c r="L153" s="28"/>
      <c r="M153" s="132" t="s">
        <v>1</v>
      </c>
      <c r="N153" s="133" t="s">
        <v>42</v>
      </c>
      <c r="P153" s="134">
        <f>O153*H153</f>
        <v>0</v>
      </c>
      <c r="Q153" s="134">
        <v>0</v>
      </c>
      <c r="R153" s="134">
        <f>Q153*H153</f>
        <v>0</v>
      </c>
      <c r="S153" s="134">
        <v>0</v>
      </c>
      <c r="T153" s="135">
        <f>S153*H153</f>
        <v>0</v>
      </c>
      <c r="AR153" s="136" t="s">
        <v>266</v>
      </c>
      <c r="AT153" s="136" t="s">
        <v>223</v>
      </c>
      <c r="AU153" s="136" t="s">
        <v>85</v>
      </c>
      <c r="AY153" s="13" t="s">
        <v>222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85</v>
      </c>
      <c r="BK153" s="137">
        <f>ROUND(I153*H153,2)</f>
        <v>0</v>
      </c>
      <c r="BL153" s="13" t="s">
        <v>266</v>
      </c>
      <c r="BM153" s="136" t="s">
        <v>752</v>
      </c>
    </row>
    <row r="154" spans="2:65" s="1" customFormat="1" ht="29.25" x14ac:dyDescent="0.2">
      <c r="B154" s="28"/>
      <c r="D154" s="138" t="s">
        <v>229</v>
      </c>
      <c r="F154" s="139" t="s">
        <v>482</v>
      </c>
      <c r="I154" s="140"/>
      <c r="L154" s="28"/>
      <c r="M154" s="141"/>
      <c r="T154" s="52"/>
      <c r="AT154" s="13" t="s">
        <v>229</v>
      </c>
      <c r="AU154" s="13" t="s">
        <v>85</v>
      </c>
    </row>
    <row r="155" spans="2:65" s="1" customFormat="1" x14ac:dyDescent="0.2">
      <c r="B155" s="28"/>
      <c r="D155" s="142" t="s">
        <v>231</v>
      </c>
      <c r="F155" s="143" t="s">
        <v>483</v>
      </c>
      <c r="I155" s="140"/>
      <c r="L155" s="28"/>
      <c r="M155" s="141"/>
      <c r="T155" s="52"/>
      <c r="AT155" s="13" t="s">
        <v>231</v>
      </c>
      <c r="AU155" s="13" t="s">
        <v>85</v>
      </c>
    </row>
    <row r="156" spans="2:65" s="10" customFormat="1" ht="25.9" customHeight="1" x14ac:dyDescent="0.2">
      <c r="B156" s="113"/>
      <c r="D156" s="114" t="s">
        <v>76</v>
      </c>
      <c r="E156" s="115" t="s">
        <v>484</v>
      </c>
      <c r="F156" s="115" t="s">
        <v>485</v>
      </c>
      <c r="I156" s="116"/>
      <c r="J156" s="117">
        <f>BK156</f>
        <v>0</v>
      </c>
      <c r="L156" s="113"/>
      <c r="M156" s="118"/>
      <c r="P156" s="119">
        <f>SUM(P157:P165)</f>
        <v>0</v>
      </c>
      <c r="R156" s="119">
        <f>SUM(R157:R165)</f>
        <v>1.12382</v>
      </c>
      <c r="T156" s="120">
        <f>SUM(T157:T165)</f>
        <v>0</v>
      </c>
      <c r="AR156" s="114" t="s">
        <v>87</v>
      </c>
      <c r="AT156" s="121" t="s">
        <v>76</v>
      </c>
      <c r="AU156" s="121" t="s">
        <v>77</v>
      </c>
      <c r="AY156" s="114" t="s">
        <v>222</v>
      </c>
      <c r="BK156" s="122">
        <f>SUM(BK157:BK165)</f>
        <v>0</v>
      </c>
    </row>
    <row r="157" spans="2:65" s="1" customFormat="1" ht="37.9" customHeight="1" x14ac:dyDescent="0.2">
      <c r="B157" s="123"/>
      <c r="C157" s="124" t="s">
        <v>287</v>
      </c>
      <c r="D157" s="124" t="s">
        <v>223</v>
      </c>
      <c r="E157" s="125" t="s">
        <v>486</v>
      </c>
      <c r="F157" s="126" t="s">
        <v>487</v>
      </c>
      <c r="G157" s="127" t="s">
        <v>226</v>
      </c>
      <c r="H157" s="128">
        <v>83</v>
      </c>
      <c r="I157" s="129"/>
      <c r="J157" s="130">
        <f>ROUND(I157*H157,2)</f>
        <v>0</v>
      </c>
      <c r="K157" s="131"/>
      <c r="L157" s="28"/>
      <c r="M157" s="132" t="s">
        <v>1</v>
      </c>
      <c r="N157" s="133" t="s">
        <v>42</v>
      </c>
      <c r="P157" s="134">
        <f>O157*H157</f>
        <v>0</v>
      </c>
      <c r="Q157" s="134">
        <v>3.2499999999999999E-3</v>
      </c>
      <c r="R157" s="134">
        <f>Q157*H157</f>
        <v>0.26974999999999999</v>
      </c>
      <c r="S157" s="134">
        <v>0</v>
      </c>
      <c r="T157" s="135">
        <f>S157*H157</f>
        <v>0</v>
      </c>
      <c r="AR157" s="136" t="s">
        <v>266</v>
      </c>
      <c r="AT157" s="136" t="s">
        <v>223</v>
      </c>
      <c r="AU157" s="136" t="s">
        <v>85</v>
      </c>
      <c r="AY157" s="13" t="s">
        <v>222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85</v>
      </c>
      <c r="BK157" s="137">
        <f>ROUND(I157*H157,2)</f>
        <v>0</v>
      </c>
      <c r="BL157" s="13" t="s">
        <v>266</v>
      </c>
      <c r="BM157" s="136" t="s">
        <v>753</v>
      </c>
    </row>
    <row r="158" spans="2:65" s="1" customFormat="1" ht="29.25" x14ac:dyDescent="0.2">
      <c r="B158" s="28"/>
      <c r="D158" s="138" t="s">
        <v>229</v>
      </c>
      <c r="F158" s="139" t="s">
        <v>489</v>
      </c>
      <c r="I158" s="140"/>
      <c r="L158" s="28"/>
      <c r="M158" s="141"/>
      <c r="T158" s="52"/>
      <c r="AT158" s="13" t="s">
        <v>229</v>
      </c>
      <c r="AU158" s="13" t="s">
        <v>85</v>
      </c>
    </row>
    <row r="159" spans="2:65" s="1" customFormat="1" x14ac:dyDescent="0.2">
      <c r="B159" s="28"/>
      <c r="D159" s="142" t="s">
        <v>231</v>
      </c>
      <c r="F159" s="143" t="s">
        <v>490</v>
      </c>
      <c r="I159" s="140"/>
      <c r="L159" s="28"/>
      <c r="M159" s="141"/>
      <c r="T159" s="52"/>
      <c r="AT159" s="13" t="s">
        <v>231</v>
      </c>
      <c r="AU159" s="13" t="s">
        <v>85</v>
      </c>
    </row>
    <row r="160" spans="2:65" s="1" customFormat="1" ht="24.2" customHeight="1" x14ac:dyDescent="0.2">
      <c r="B160" s="123"/>
      <c r="C160" s="151" t="s">
        <v>291</v>
      </c>
      <c r="D160" s="151" t="s">
        <v>277</v>
      </c>
      <c r="E160" s="152" t="s">
        <v>491</v>
      </c>
      <c r="F160" s="153" t="s">
        <v>492</v>
      </c>
      <c r="G160" s="154" t="s">
        <v>226</v>
      </c>
      <c r="H160" s="155">
        <v>87.15</v>
      </c>
      <c r="I160" s="156"/>
      <c r="J160" s="157">
        <f>ROUND(I160*H160,2)</f>
        <v>0</v>
      </c>
      <c r="K160" s="158"/>
      <c r="L160" s="159"/>
      <c r="M160" s="160" t="s">
        <v>1</v>
      </c>
      <c r="N160" s="161" t="s">
        <v>42</v>
      </c>
      <c r="P160" s="134">
        <f>O160*H160</f>
        <v>0</v>
      </c>
      <c r="Q160" s="134">
        <v>9.7999999999999997E-3</v>
      </c>
      <c r="R160" s="134">
        <f>Q160*H160</f>
        <v>0.85407</v>
      </c>
      <c r="S160" s="134">
        <v>0</v>
      </c>
      <c r="T160" s="135">
        <f>S160*H160</f>
        <v>0</v>
      </c>
      <c r="AR160" s="136" t="s">
        <v>280</v>
      </c>
      <c r="AT160" s="136" t="s">
        <v>277</v>
      </c>
      <c r="AU160" s="136" t="s">
        <v>85</v>
      </c>
      <c r="AY160" s="13" t="s">
        <v>222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85</v>
      </c>
      <c r="BK160" s="137">
        <f>ROUND(I160*H160,2)</f>
        <v>0</v>
      </c>
      <c r="BL160" s="13" t="s">
        <v>266</v>
      </c>
      <c r="BM160" s="136" t="s">
        <v>754</v>
      </c>
    </row>
    <row r="161" spans="2:65" s="1" customFormat="1" ht="19.5" x14ac:dyDescent="0.2">
      <c r="B161" s="28"/>
      <c r="D161" s="138" t="s">
        <v>229</v>
      </c>
      <c r="F161" s="139" t="s">
        <v>492</v>
      </c>
      <c r="I161" s="140"/>
      <c r="L161" s="28"/>
      <c r="M161" s="141"/>
      <c r="T161" s="52"/>
      <c r="AT161" s="13" t="s">
        <v>229</v>
      </c>
      <c r="AU161" s="13" t="s">
        <v>85</v>
      </c>
    </row>
    <row r="162" spans="2:65" s="11" customFormat="1" x14ac:dyDescent="0.2">
      <c r="B162" s="144"/>
      <c r="D162" s="138" t="s">
        <v>252</v>
      </c>
      <c r="F162" s="145" t="s">
        <v>751</v>
      </c>
      <c r="H162" s="146">
        <v>87.15</v>
      </c>
      <c r="I162" s="147"/>
      <c r="L162" s="144"/>
      <c r="M162" s="148"/>
      <c r="T162" s="149"/>
      <c r="AT162" s="150" t="s">
        <v>252</v>
      </c>
      <c r="AU162" s="150" t="s">
        <v>85</v>
      </c>
      <c r="AV162" s="11" t="s">
        <v>87</v>
      </c>
      <c r="AW162" s="11" t="s">
        <v>3</v>
      </c>
      <c r="AX162" s="11" t="s">
        <v>85</v>
      </c>
      <c r="AY162" s="150" t="s">
        <v>222</v>
      </c>
    </row>
    <row r="163" spans="2:65" s="1" customFormat="1" ht="24.2" customHeight="1" x14ac:dyDescent="0.2">
      <c r="B163" s="123"/>
      <c r="C163" s="124" t="s">
        <v>8</v>
      </c>
      <c r="D163" s="124" t="s">
        <v>223</v>
      </c>
      <c r="E163" s="125" t="s">
        <v>494</v>
      </c>
      <c r="F163" s="126" t="s">
        <v>495</v>
      </c>
      <c r="G163" s="127" t="s">
        <v>313</v>
      </c>
      <c r="H163" s="162"/>
      <c r="I163" s="129"/>
      <c r="J163" s="130">
        <f>ROUND(I163*H163,2)</f>
        <v>0</v>
      </c>
      <c r="K163" s="131"/>
      <c r="L163" s="28"/>
      <c r="M163" s="132" t="s">
        <v>1</v>
      </c>
      <c r="N163" s="133" t="s">
        <v>42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266</v>
      </c>
      <c r="AT163" s="136" t="s">
        <v>223</v>
      </c>
      <c r="AU163" s="136" t="s">
        <v>85</v>
      </c>
      <c r="AY163" s="13" t="s">
        <v>222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3" t="s">
        <v>85</v>
      </c>
      <c r="BK163" s="137">
        <f>ROUND(I163*H163,2)</f>
        <v>0</v>
      </c>
      <c r="BL163" s="13" t="s">
        <v>266</v>
      </c>
      <c r="BM163" s="136" t="s">
        <v>755</v>
      </c>
    </row>
    <row r="164" spans="2:65" s="1" customFormat="1" ht="29.25" x14ac:dyDescent="0.2">
      <c r="B164" s="28"/>
      <c r="D164" s="138" t="s">
        <v>229</v>
      </c>
      <c r="F164" s="139" t="s">
        <v>497</v>
      </c>
      <c r="I164" s="140"/>
      <c r="L164" s="28"/>
      <c r="M164" s="141"/>
      <c r="T164" s="52"/>
      <c r="AT164" s="13" t="s">
        <v>229</v>
      </c>
      <c r="AU164" s="13" t="s">
        <v>85</v>
      </c>
    </row>
    <row r="165" spans="2:65" s="1" customFormat="1" x14ac:dyDescent="0.2">
      <c r="B165" s="28"/>
      <c r="D165" s="142" t="s">
        <v>231</v>
      </c>
      <c r="F165" s="143" t="s">
        <v>498</v>
      </c>
      <c r="I165" s="140"/>
      <c r="L165" s="28"/>
      <c r="M165" s="141"/>
      <c r="T165" s="52"/>
      <c r="AT165" s="13" t="s">
        <v>231</v>
      </c>
      <c r="AU165" s="13" t="s">
        <v>85</v>
      </c>
    </row>
    <row r="166" spans="2:65" s="10" customFormat="1" ht="25.9" customHeight="1" x14ac:dyDescent="0.2">
      <c r="B166" s="113"/>
      <c r="D166" s="114" t="s">
        <v>76</v>
      </c>
      <c r="E166" s="115" t="s">
        <v>260</v>
      </c>
      <c r="F166" s="115" t="s">
        <v>261</v>
      </c>
      <c r="I166" s="116"/>
      <c r="J166" s="117">
        <f>BK166</f>
        <v>0</v>
      </c>
      <c r="L166" s="113"/>
      <c r="M166" s="118"/>
      <c r="P166" s="119">
        <f>SUM(P167:P169)</f>
        <v>0</v>
      </c>
      <c r="R166" s="119">
        <f>SUM(R167:R169)</f>
        <v>0</v>
      </c>
      <c r="T166" s="120">
        <f>SUM(T167:T169)</f>
        <v>2E-3</v>
      </c>
      <c r="AR166" s="114" t="s">
        <v>87</v>
      </c>
      <c r="AT166" s="121" t="s">
        <v>76</v>
      </c>
      <c r="AU166" s="121" t="s">
        <v>77</v>
      </c>
      <c r="AY166" s="114" t="s">
        <v>222</v>
      </c>
      <c r="BK166" s="122">
        <f>SUM(BK167:BK169)</f>
        <v>0</v>
      </c>
    </row>
    <row r="167" spans="2:65" s="1" customFormat="1" ht="16.5" customHeight="1" x14ac:dyDescent="0.2">
      <c r="B167" s="123"/>
      <c r="C167" s="124" t="s">
        <v>300</v>
      </c>
      <c r="D167" s="124" t="s">
        <v>223</v>
      </c>
      <c r="E167" s="125" t="s">
        <v>263</v>
      </c>
      <c r="F167" s="126" t="s">
        <v>264</v>
      </c>
      <c r="G167" s="127" t="s">
        <v>265</v>
      </c>
      <c r="H167" s="128">
        <v>2</v>
      </c>
      <c r="I167" s="129"/>
      <c r="J167" s="130">
        <f>ROUND(I167*H167,2)</f>
        <v>0</v>
      </c>
      <c r="K167" s="131"/>
      <c r="L167" s="28"/>
      <c r="M167" s="132" t="s">
        <v>1</v>
      </c>
      <c r="N167" s="133" t="s">
        <v>42</v>
      </c>
      <c r="P167" s="134">
        <f>O167*H167</f>
        <v>0</v>
      </c>
      <c r="Q167" s="134">
        <v>0</v>
      </c>
      <c r="R167" s="134">
        <f>Q167*H167</f>
        <v>0</v>
      </c>
      <c r="S167" s="134">
        <v>1E-3</v>
      </c>
      <c r="T167" s="135">
        <f>S167*H167</f>
        <v>2E-3</v>
      </c>
      <c r="AR167" s="136" t="s">
        <v>266</v>
      </c>
      <c r="AT167" s="136" t="s">
        <v>223</v>
      </c>
      <c r="AU167" s="136" t="s">
        <v>85</v>
      </c>
      <c r="AY167" s="13" t="s">
        <v>222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3" t="s">
        <v>85</v>
      </c>
      <c r="BK167" s="137">
        <f>ROUND(I167*H167,2)</f>
        <v>0</v>
      </c>
      <c r="BL167" s="13" t="s">
        <v>266</v>
      </c>
      <c r="BM167" s="136" t="s">
        <v>756</v>
      </c>
    </row>
    <row r="168" spans="2:65" s="1" customFormat="1" ht="19.5" x14ac:dyDescent="0.2">
      <c r="B168" s="28"/>
      <c r="D168" s="138" t="s">
        <v>229</v>
      </c>
      <c r="F168" s="139" t="s">
        <v>268</v>
      </c>
      <c r="I168" s="140"/>
      <c r="L168" s="28"/>
      <c r="M168" s="141"/>
      <c r="T168" s="52"/>
      <c r="AT168" s="13" t="s">
        <v>229</v>
      </c>
      <c r="AU168" s="13" t="s">
        <v>85</v>
      </c>
    </row>
    <row r="169" spans="2:65" s="1" customFormat="1" x14ac:dyDescent="0.2">
      <c r="B169" s="28"/>
      <c r="D169" s="142" t="s">
        <v>231</v>
      </c>
      <c r="F169" s="143" t="s">
        <v>500</v>
      </c>
      <c r="I169" s="140"/>
      <c r="L169" s="28"/>
      <c r="M169" s="141"/>
      <c r="T169" s="52"/>
      <c r="AT169" s="13" t="s">
        <v>231</v>
      </c>
      <c r="AU169" s="13" t="s">
        <v>85</v>
      </c>
    </row>
    <row r="170" spans="2:65" s="10" customFormat="1" ht="25.9" customHeight="1" x14ac:dyDescent="0.2">
      <c r="B170" s="113"/>
      <c r="D170" s="114" t="s">
        <v>76</v>
      </c>
      <c r="E170" s="115" t="s">
        <v>317</v>
      </c>
      <c r="F170" s="115" t="s">
        <v>318</v>
      </c>
      <c r="I170" s="116"/>
      <c r="J170" s="117">
        <f>BK170</f>
        <v>0</v>
      </c>
      <c r="L170" s="113"/>
      <c r="M170" s="118"/>
      <c r="P170" s="119">
        <f>SUM(P171:P209)</f>
        <v>0</v>
      </c>
      <c r="R170" s="119">
        <f>SUM(R171:R209)</f>
        <v>0.77890872000000011</v>
      </c>
      <c r="T170" s="120">
        <f>SUM(T171:T209)</f>
        <v>0.22639499999999999</v>
      </c>
      <c r="AR170" s="114" t="s">
        <v>87</v>
      </c>
      <c r="AT170" s="121" t="s">
        <v>76</v>
      </c>
      <c r="AU170" s="121" t="s">
        <v>77</v>
      </c>
      <c r="AY170" s="114" t="s">
        <v>222</v>
      </c>
      <c r="BK170" s="122">
        <f>SUM(BK171:BK209)</f>
        <v>0</v>
      </c>
    </row>
    <row r="171" spans="2:65" s="1" customFormat="1" ht="24.2" customHeight="1" x14ac:dyDescent="0.2">
      <c r="B171" s="123"/>
      <c r="C171" s="124" t="s">
        <v>304</v>
      </c>
      <c r="D171" s="124" t="s">
        <v>223</v>
      </c>
      <c r="E171" s="125" t="s">
        <v>319</v>
      </c>
      <c r="F171" s="126" t="s">
        <v>320</v>
      </c>
      <c r="G171" s="127" t="s">
        <v>226</v>
      </c>
      <c r="H171" s="128">
        <v>72</v>
      </c>
      <c r="I171" s="129"/>
      <c r="J171" s="130">
        <f>ROUND(I171*H171,2)</f>
        <v>0</v>
      </c>
      <c r="K171" s="131"/>
      <c r="L171" s="28"/>
      <c r="M171" s="132" t="s">
        <v>1</v>
      </c>
      <c r="N171" s="133" t="s">
        <v>42</v>
      </c>
      <c r="P171" s="134">
        <f>O171*H171</f>
        <v>0</v>
      </c>
      <c r="Q171" s="134">
        <v>0</v>
      </c>
      <c r="R171" s="134">
        <f>Q171*H171</f>
        <v>0</v>
      </c>
      <c r="S171" s="134">
        <v>0</v>
      </c>
      <c r="T171" s="135">
        <f>S171*H171</f>
        <v>0</v>
      </c>
      <c r="AR171" s="136" t="s">
        <v>266</v>
      </c>
      <c r="AT171" s="136" t="s">
        <v>223</v>
      </c>
      <c r="AU171" s="136" t="s">
        <v>85</v>
      </c>
      <c r="AY171" s="13" t="s">
        <v>222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85</v>
      </c>
      <c r="BK171" s="137">
        <f>ROUND(I171*H171,2)</f>
        <v>0</v>
      </c>
      <c r="BL171" s="13" t="s">
        <v>266</v>
      </c>
      <c r="BM171" s="136" t="s">
        <v>757</v>
      </c>
    </row>
    <row r="172" spans="2:65" s="1" customFormat="1" ht="19.5" x14ac:dyDescent="0.2">
      <c r="B172" s="28"/>
      <c r="D172" s="138" t="s">
        <v>229</v>
      </c>
      <c r="F172" s="139" t="s">
        <v>322</v>
      </c>
      <c r="I172" s="140"/>
      <c r="L172" s="28"/>
      <c r="M172" s="141"/>
      <c r="T172" s="52"/>
      <c r="AT172" s="13" t="s">
        <v>229</v>
      </c>
      <c r="AU172" s="13" t="s">
        <v>85</v>
      </c>
    </row>
    <row r="173" spans="2:65" s="1" customFormat="1" x14ac:dyDescent="0.2">
      <c r="B173" s="28"/>
      <c r="D173" s="142" t="s">
        <v>231</v>
      </c>
      <c r="F173" s="143" t="s">
        <v>502</v>
      </c>
      <c r="I173" s="140"/>
      <c r="L173" s="28"/>
      <c r="M173" s="141"/>
      <c r="T173" s="52"/>
      <c r="AT173" s="13" t="s">
        <v>231</v>
      </c>
      <c r="AU173" s="13" t="s">
        <v>85</v>
      </c>
    </row>
    <row r="174" spans="2:65" s="1" customFormat="1" ht="24.2" customHeight="1" x14ac:dyDescent="0.2">
      <c r="B174" s="123"/>
      <c r="C174" s="124" t="s">
        <v>310</v>
      </c>
      <c r="D174" s="124" t="s">
        <v>223</v>
      </c>
      <c r="E174" s="125" t="s">
        <v>325</v>
      </c>
      <c r="F174" s="126" t="s">
        <v>326</v>
      </c>
      <c r="G174" s="127" t="s">
        <v>226</v>
      </c>
      <c r="H174" s="128">
        <v>72</v>
      </c>
      <c r="I174" s="129"/>
      <c r="J174" s="130">
        <f>ROUND(I174*H174,2)</f>
        <v>0</v>
      </c>
      <c r="K174" s="131"/>
      <c r="L174" s="28"/>
      <c r="M174" s="132" t="s">
        <v>1</v>
      </c>
      <c r="N174" s="133" t="s">
        <v>42</v>
      </c>
      <c r="P174" s="134">
        <f>O174*H174</f>
        <v>0</v>
      </c>
      <c r="Q174" s="134">
        <v>3.0000000000000001E-5</v>
      </c>
      <c r="R174" s="134">
        <f>Q174*H174</f>
        <v>2.16E-3</v>
      </c>
      <c r="S174" s="134">
        <v>0</v>
      </c>
      <c r="T174" s="135">
        <f>S174*H174</f>
        <v>0</v>
      </c>
      <c r="AR174" s="136" t="s">
        <v>266</v>
      </c>
      <c r="AT174" s="136" t="s">
        <v>223</v>
      </c>
      <c r="AU174" s="136" t="s">
        <v>85</v>
      </c>
      <c r="AY174" s="13" t="s">
        <v>222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85</v>
      </c>
      <c r="BK174" s="137">
        <f>ROUND(I174*H174,2)</f>
        <v>0</v>
      </c>
      <c r="BL174" s="13" t="s">
        <v>266</v>
      </c>
      <c r="BM174" s="136" t="s">
        <v>758</v>
      </c>
    </row>
    <row r="175" spans="2:65" s="1" customFormat="1" ht="19.5" x14ac:dyDescent="0.2">
      <c r="B175" s="28"/>
      <c r="D175" s="138" t="s">
        <v>229</v>
      </c>
      <c r="F175" s="139" t="s">
        <v>328</v>
      </c>
      <c r="I175" s="140"/>
      <c r="L175" s="28"/>
      <c r="M175" s="141"/>
      <c r="T175" s="52"/>
      <c r="AT175" s="13" t="s">
        <v>229</v>
      </c>
      <c r="AU175" s="13" t="s">
        <v>85</v>
      </c>
    </row>
    <row r="176" spans="2:65" s="1" customFormat="1" x14ac:dyDescent="0.2">
      <c r="B176" s="28"/>
      <c r="D176" s="142" t="s">
        <v>231</v>
      </c>
      <c r="F176" s="143" t="s">
        <v>504</v>
      </c>
      <c r="I176" s="140"/>
      <c r="L176" s="28"/>
      <c r="M176" s="141"/>
      <c r="T176" s="52"/>
      <c r="AT176" s="13" t="s">
        <v>231</v>
      </c>
      <c r="AU176" s="13" t="s">
        <v>85</v>
      </c>
    </row>
    <row r="177" spans="2:65" s="1" customFormat="1" ht="33" customHeight="1" x14ac:dyDescent="0.2">
      <c r="B177" s="123"/>
      <c r="C177" s="124" t="s">
        <v>266</v>
      </c>
      <c r="D177" s="124" t="s">
        <v>223</v>
      </c>
      <c r="E177" s="125" t="s">
        <v>331</v>
      </c>
      <c r="F177" s="126" t="s">
        <v>332</v>
      </c>
      <c r="G177" s="127" t="s">
        <v>226</v>
      </c>
      <c r="H177" s="128">
        <v>72</v>
      </c>
      <c r="I177" s="129"/>
      <c r="J177" s="130">
        <f>ROUND(I177*H177,2)</f>
        <v>0</v>
      </c>
      <c r="K177" s="131"/>
      <c r="L177" s="28"/>
      <c r="M177" s="132" t="s">
        <v>1</v>
      </c>
      <c r="N177" s="133" t="s">
        <v>42</v>
      </c>
      <c r="P177" s="134">
        <f>O177*H177</f>
        <v>0</v>
      </c>
      <c r="Q177" s="134">
        <v>7.5799999999999999E-3</v>
      </c>
      <c r="R177" s="134">
        <f>Q177*H177</f>
        <v>0.54576000000000002</v>
      </c>
      <c r="S177" s="134">
        <v>0</v>
      </c>
      <c r="T177" s="135">
        <f>S177*H177</f>
        <v>0</v>
      </c>
      <c r="AR177" s="136" t="s">
        <v>266</v>
      </c>
      <c r="AT177" s="136" t="s">
        <v>223</v>
      </c>
      <c r="AU177" s="136" t="s">
        <v>85</v>
      </c>
      <c r="AY177" s="13" t="s">
        <v>222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85</v>
      </c>
      <c r="BK177" s="137">
        <f>ROUND(I177*H177,2)</f>
        <v>0</v>
      </c>
      <c r="BL177" s="13" t="s">
        <v>266</v>
      </c>
      <c r="BM177" s="136" t="s">
        <v>759</v>
      </c>
    </row>
    <row r="178" spans="2:65" s="1" customFormat="1" ht="29.25" x14ac:dyDescent="0.2">
      <c r="B178" s="28"/>
      <c r="D178" s="138" t="s">
        <v>229</v>
      </c>
      <c r="F178" s="139" t="s">
        <v>334</v>
      </c>
      <c r="I178" s="140"/>
      <c r="L178" s="28"/>
      <c r="M178" s="141"/>
      <c r="T178" s="52"/>
      <c r="AT178" s="13" t="s">
        <v>229</v>
      </c>
      <c r="AU178" s="13" t="s">
        <v>85</v>
      </c>
    </row>
    <row r="179" spans="2:65" s="1" customFormat="1" x14ac:dyDescent="0.2">
      <c r="B179" s="28"/>
      <c r="D179" s="142" t="s">
        <v>231</v>
      </c>
      <c r="F179" s="143" t="s">
        <v>506</v>
      </c>
      <c r="I179" s="140"/>
      <c r="L179" s="28"/>
      <c r="M179" s="141"/>
      <c r="T179" s="52"/>
      <c r="AT179" s="13" t="s">
        <v>231</v>
      </c>
      <c r="AU179" s="13" t="s">
        <v>85</v>
      </c>
    </row>
    <row r="180" spans="2:65" s="1" customFormat="1" ht="24.2" customHeight="1" x14ac:dyDescent="0.2">
      <c r="B180" s="123"/>
      <c r="C180" s="124" t="s">
        <v>324</v>
      </c>
      <c r="D180" s="124" t="s">
        <v>223</v>
      </c>
      <c r="E180" s="125" t="s">
        <v>337</v>
      </c>
      <c r="F180" s="126" t="s">
        <v>338</v>
      </c>
      <c r="G180" s="127" t="s">
        <v>226</v>
      </c>
      <c r="H180" s="128">
        <v>72</v>
      </c>
      <c r="I180" s="129"/>
      <c r="J180" s="130">
        <f>ROUND(I180*H180,2)</f>
        <v>0</v>
      </c>
      <c r="K180" s="131"/>
      <c r="L180" s="28"/>
      <c r="M180" s="132" t="s">
        <v>1</v>
      </c>
      <c r="N180" s="133" t="s">
        <v>42</v>
      </c>
      <c r="P180" s="134">
        <f>O180*H180</f>
        <v>0</v>
      </c>
      <c r="Q180" s="134">
        <v>0</v>
      </c>
      <c r="R180" s="134">
        <f>Q180*H180</f>
        <v>0</v>
      </c>
      <c r="S180" s="134">
        <v>3.0000000000000001E-3</v>
      </c>
      <c r="T180" s="135">
        <f>S180*H180</f>
        <v>0.216</v>
      </c>
      <c r="AR180" s="136" t="s">
        <v>266</v>
      </c>
      <c r="AT180" s="136" t="s">
        <v>223</v>
      </c>
      <c r="AU180" s="136" t="s">
        <v>85</v>
      </c>
      <c r="AY180" s="13" t="s">
        <v>222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85</v>
      </c>
      <c r="BK180" s="137">
        <f>ROUND(I180*H180,2)</f>
        <v>0</v>
      </c>
      <c r="BL180" s="13" t="s">
        <v>266</v>
      </c>
      <c r="BM180" s="136" t="s">
        <v>760</v>
      </c>
    </row>
    <row r="181" spans="2:65" s="1" customFormat="1" x14ac:dyDescent="0.2">
      <c r="B181" s="28"/>
      <c r="D181" s="138" t="s">
        <v>229</v>
      </c>
      <c r="F181" s="139" t="s">
        <v>340</v>
      </c>
      <c r="I181" s="140"/>
      <c r="L181" s="28"/>
      <c r="M181" s="141"/>
      <c r="T181" s="52"/>
      <c r="AT181" s="13" t="s">
        <v>229</v>
      </c>
      <c r="AU181" s="13" t="s">
        <v>85</v>
      </c>
    </row>
    <row r="182" spans="2:65" s="1" customFormat="1" x14ac:dyDescent="0.2">
      <c r="B182" s="28"/>
      <c r="D182" s="142" t="s">
        <v>231</v>
      </c>
      <c r="F182" s="143" t="s">
        <v>508</v>
      </c>
      <c r="I182" s="140"/>
      <c r="L182" s="28"/>
      <c r="M182" s="141"/>
      <c r="T182" s="52"/>
      <c r="AT182" s="13" t="s">
        <v>231</v>
      </c>
      <c r="AU182" s="13" t="s">
        <v>85</v>
      </c>
    </row>
    <row r="183" spans="2:65" s="1" customFormat="1" ht="16.5" customHeight="1" x14ac:dyDescent="0.2">
      <c r="B183" s="123"/>
      <c r="C183" s="124" t="s">
        <v>330</v>
      </c>
      <c r="D183" s="124" t="s">
        <v>223</v>
      </c>
      <c r="E183" s="125" t="s">
        <v>343</v>
      </c>
      <c r="F183" s="126" t="s">
        <v>344</v>
      </c>
      <c r="G183" s="127" t="s">
        <v>226</v>
      </c>
      <c r="H183" s="128">
        <v>72</v>
      </c>
      <c r="I183" s="129"/>
      <c r="J183" s="130">
        <f>ROUND(I183*H183,2)</f>
        <v>0</v>
      </c>
      <c r="K183" s="131"/>
      <c r="L183" s="28"/>
      <c r="M183" s="132" t="s">
        <v>1</v>
      </c>
      <c r="N183" s="133" t="s">
        <v>42</v>
      </c>
      <c r="P183" s="134">
        <f>O183*H183</f>
        <v>0</v>
      </c>
      <c r="Q183" s="134">
        <v>2.9999999999999997E-4</v>
      </c>
      <c r="R183" s="134">
        <f>Q183*H183</f>
        <v>2.1599999999999998E-2</v>
      </c>
      <c r="S183" s="134">
        <v>0</v>
      </c>
      <c r="T183" s="135">
        <f>S183*H183</f>
        <v>0</v>
      </c>
      <c r="AR183" s="136" t="s">
        <v>266</v>
      </c>
      <c r="AT183" s="136" t="s">
        <v>223</v>
      </c>
      <c r="AU183" s="136" t="s">
        <v>85</v>
      </c>
      <c r="AY183" s="13" t="s">
        <v>222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3" t="s">
        <v>85</v>
      </c>
      <c r="BK183" s="137">
        <f>ROUND(I183*H183,2)</f>
        <v>0</v>
      </c>
      <c r="BL183" s="13" t="s">
        <v>266</v>
      </c>
      <c r="BM183" s="136" t="s">
        <v>761</v>
      </c>
    </row>
    <row r="184" spans="2:65" s="1" customFormat="1" x14ac:dyDescent="0.2">
      <c r="B184" s="28"/>
      <c r="D184" s="138" t="s">
        <v>229</v>
      </c>
      <c r="F184" s="139" t="s">
        <v>346</v>
      </c>
      <c r="I184" s="140"/>
      <c r="L184" s="28"/>
      <c r="M184" s="141"/>
      <c r="T184" s="52"/>
      <c r="AT184" s="13" t="s">
        <v>229</v>
      </c>
      <c r="AU184" s="13" t="s">
        <v>85</v>
      </c>
    </row>
    <row r="185" spans="2:65" s="1" customFormat="1" x14ac:dyDescent="0.2">
      <c r="B185" s="28"/>
      <c r="D185" s="142" t="s">
        <v>231</v>
      </c>
      <c r="F185" s="143" t="s">
        <v>510</v>
      </c>
      <c r="I185" s="140"/>
      <c r="L185" s="28"/>
      <c r="M185" s="141"/>
      <c r="T185" s="52"/>
      <c r="AT185" s="13" t="s">
        <v>231</v>
      </c>
      <c r="AU185" s="13" t="s">
        <v>85</v>
      </c>
    </row>
    <row r="186" spans="2:65" s="1" customFormat="1" ht="49.15" customHeight="1" x14ac:dyDescent="0.2">
      <c r="B186" s="123"/>
      <c r="C186" s="151" t="s">
        <v>336</v>
      </c>
      <c r="D186" s="151" t="s">
        <v>277</v>
      </c>
      <c r="E186" s="152" t="s">
        <v>348</v>
      </c>
      <c r="F186" s="153" t="s">
        <v>349</v>
      </c>
      <c r="G186" s="154" t="s">
        <v>226</v>
      </c>
      <c r="H186" s="155">
        <v>79.2</v>
      </c>
      <c r="I186" s="156"/>
      <c r="J186" s="157">
        <f>ROUND(I186*H186,2)</f>
        <v>0</v>
      </c>
      <c r="K186" s="158"/>
      <c r="L186" s="159"/>
      <c r="M186" s="160" t="s">
        <v>1</v>
      </c>
      <c r="N186" s="161" t="s">
        <v>42</v>
      </c>
      <c r="P186" s="134">
        <f>O186*H186</f>
        <v>0</v>
      </c>
      <c r="Q186" s="134">
        <v>2.5999999999999999E-3</v>
      </c>
      <c r="R186" s="134">
        <f>Q186*H186</f>
        <v>0.20591999999999999</v>
      </c>
      <c r="S186" s="134">
        <v>0</v>
      </c>
      <c r="T186" s="135">
        <f>S186*H186</f>
        <v>0</v>
      </c>
      <c r="AR186" s="136" t="s">
        <v>280</v>
      </c>
      <c r="AT186" s="136" t="s">
        <v>277</v>
      </c>
      <c r="AU186" s="136" t="s">
        <v>85</v>
      </c>
      <c r="AY186" s="13" t="s">
        <v>222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3" t="s">
        <v>85</v>
      </c>
      <c r="BK186" s="137">
        <f>ROUND(I186*H186,2)</f>
        <v>0</v>
      </c>
      <c r="BL186" s="13" t="s">
        <v>266</v>
      </c>
      <c r="BM186" s="136" t="s">
        <v>762</v>
      </c>
    </row>
    <row r="187" spans="2:65" s="1" customFormat="1" ht="29.25" x14ac:dyDescent="0.2">
      <c r="B187" s="28"/>
      <c r="D187" s="138" t="s">
        <v>229</v>
      </c>
      <c r="F187" s="139" t="s">
        <v>349</v>
      </c>
      <c r="I187" s="140"/>
      <c r="L187" s="28"/>
      <c r="M187" s="141"/>
      <c r="T187" s="52"/>
      <c r="AT187" s="13" t="s">
        <v>229</v>
      </c>
      <c r="AU187" s="13" t="s">
        <v>85</v>
      </c>
    </row>
    <row r="188" spans="2:65" s="11" customFormat="1" x14ac:dyDescent="0.2">
      <c r="B188" s="144"/>
      <c r="D188" s="138" t="s">
        <v>252</v>
      </c>
      <c r="F188" s="145" t="s">
        <v>763</v>
      </c>
      <c r="H188" s="146">
        <v>79.2</v>
      </c>
      <c r="I188" s="147"/>
      <c r="L188" s="144"/>
      <c r="M188" s="148"/>
      <c r="T188" s="149"/>
      <c r="AT188" s="150" t="s">
        <v>252</v>
      </c>
      <c r="AU188" s="150" t="s">
        <v>85</v>
      </c>
      <c r="AV188" s="11" t="s">
        <v>87</v>
      </c>
      <c r="AW188" s="11" t="s">
        <v>3</v>
      </c>
      <c r="AX188" s="11" t="s">
        <v>85</v>
      </c>
      <c r="AY188" s="150" t="s">
        <v>222</v>
      </c>
    </row>
    <row r="189" spans="2:65" s="1" customFormat="1" ht="24.2" customHeight="1" x14ac:dyDescent="0.2">
      <c r="B189" s="123"/>
      <c r="C189" s="124" t="s">
        <v>342</v>
      </c>
      <c r="D189" s="124" t="s">
        <v>223</v>
      </c>
      <c r="E189" s="125" t="s">
        <v>353</v>
      </c>
      <c r="F189" s="126" t="s">
        <v>354</v>
      </c>
      <c r="G189" s="127" t="s">
        <v>355</v>
      </c>
      <c r="H189" s="128">
        <v>72</v>
      </c>
      <c r="I189" s="129"/>
      <c r="J189" s="130">
        <f>ROUND(I189*H189,2)</f>
        <v>0</v>
      </c>
      <c r="K189" s="131"/>
      <c r="L189" s="28"/>
      <c r="M189" s="132" t="s">
        <v>1</v>
      </c>
      <c r="N189" s="133" t="s">
        <v>42</v>
      </c>
      <c r="P189" s="134">
        <f>O189*H189</f>
        <v>0</v>
      </c>
      <c r="Q189" s="134">
        <v>0</v>
      </c>
      <c r="R189" s="134">
        <f>Q189*H189</f>
        <v>0</v>
      </c>
      <c r="S189" s="134">
        <v>0</v>
      </c>
      <c r="T189" s="135">
        <f>S189*H189</f>
        <v>0</v>
      </c>
      <c r="AR189" s="136" t="s">
        <v>266</v>
      </c>
      <c r="AT189" s="136" t="s">
        <v>223</v>
      </c>
      <c r="AU189" s="136" t="s">
        <v>85</v>
      </c>
      <c r="AY189" s="13" t="s">
        <v>222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3" t="s">
        <v>85</v>
      </c>
      <c r="BK189" s="137">
        <f>ROUND(I189*H189,2)</f>
        <v>0</v>
      </c>
      <c r="BL189" s="13" t="s">
        <v>266</v>
      </c>
      <c r="BM189" s="136" t="s">
        <v>764</v>
      </c>
    </row>
    <row r="190" spans="2:65" s="1" customFormat="1" x14ac:dyDescent="0.2">
      <c r="B190" s="28"/>
      <c r="D190" s="138" t="s">
        <v>229</v>
      </c>
      <c r="F190" s="139" t="s">
        <v>357</v>
      </c>
      <c r="I190" s="140"/>
      <c r="L190" s="28"/>
      <c r="M190" s="141"/>
      <c r="T190" s="52"/>
      <c r="AT190" s="13" t="s">
        <v>229</v>
      </c>
      <c r="AU190" s="13" t="s">
        <v>85</v>
      </c>
    </row>
    <row r="191" spans="2:65" s="1" customFormat="1" x14ac:dyDescent="0.2">
      <c r="B191" s="28"/>
      <c r="D191" s="142" t="s">
        <v>231</v>
      </c>
      <c r="F191" s="143" t="s">
        <v>358</v>
      </c>
      <c r="I191" s="140"/>
      <c r="L191" s="28"/>
      <c r="M191" s="141"/>
      <c r="T191" s="52"/>
      <c r="AT191" s="13" t="s">
        <v>231</v>
      </c>
      <c r="AU191" s="13" t="s">
        <v>85</v>
      </c>
    </row>
    <row r="192" spans="2:65" s="1" customFormat="1" ht="21.75" customHeight="1" x14ac:dyDescent="0.2">
      <c r="B192" s="123"/>
      <c r="C192" s="124" t="s">
        <v>7</v>
      </c>
      <c r="D192" s="124" t="s">
        <v>223</v>
      </c>
      <c r="E192" s="125" t="s">
        <v>360</v>
      </c>
      <c r="F192" s="126" t="s">
        <v>361</v>
      </c>
      <c r="G192" s="127" t="s">
        <v>355</v>
      </c>
      <c r="H192" s="128">
        <v>34.65</v>
      </c>
      <c r="I192" s="129"/>
      <c r="J192" s="130">
        <f>ROUND(I192*H192,2)</f>
        <v>0</v>
      </c>
      <c r="K192" s="131"/>
      <c r="L192" s="28"/>
      <c r="M192" s="132" t="s">
        <v>1</v>
      </c>
      <c r="N192" s="133" t="s">
        <v>42</v>
      </c>
      <c r="P192" s="134">
        <f>O192*H192</f>
        <v>0</v>
      </c>
      <c r="Q192" s="134">
        <v>0</v>
      </c>
      <c r="R192" s="134">
        <f>Q192*H192</f>
        <v>0</v>
      </c>
      <c r="S192" s="134">
        <v>2.9999999999999997E-4</v>
      </c>
      <c r="T192" s="135">
        <f>S192*H192</f>
        <v>1.0394999999999998E-2</v>
      </c>
      <c r="AR192" s="136" t="s">
        <v>266</v>
      </c>
      <c r="AT192" s="136" t="s">
        <v>223</v>
      </c>
      <c r="AU192" s="136" t="s">
        <v>85</v>
      </c>
      <c r="AY192" s="13" t="s">
        <v>222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13" t="s">
        <v>85</v>
      </c>
      <c r="BK192" s="137">
        <f>ROUND(I192*H192,2)</f>
        <v>0</v>
      </c>
      <c r="BL192" s="13" t="s">
        <v>266</v>
      </c>
      <c r="BM192" s="136" t="s">
        <v>765</v>
      </c>
    </row>
    <row r="193" spans="2:65" s="1" customFormat="1" x14ac:dyDescent="0.2">
      <c r="B193" s="28"/>
      <c r="D193" s="138" t="s">
        <v>229</v>
      </c>
      <c r="F193" s="139" t="s">
        <v>363</v>
      </c>
      <c r="I193" s="140"/>
      <c r="L193" s="28"/>
      <c r="M193" s="141"/>
      <c r="T193" s="52"/>
      <c r="AT193" s="13" t="s">
        <v>229</v>
      </c>
      <c r="AU193" s="13" t="s">
        <v>85</v>
      </c>
    </row>
    <row r="194" spans="2:65" s="1" customFormat="1" x14ac:dyDescent="0.2">
      <c r="B194" s="28"/>
      <c r="D194" s="142" t="s">
        <v>231</v>
      </c>
      <c r="F194" s="143" t="s">
        <v>515</v>
      </c>
      <c r="I194" s="140"/>
      <c r="L194" s="28"/>
      <c r="M194" s="141"/>
      <c r="T194" s="52"/>
      <c r="AT194" s="13" t="s">
        <v>231</v>
      </c>
      <c r="AU194" s="13" t="s">
        <v>85</v>
      </c>
    </row>
    <row r="195" spans="2:65" s="1" customFormat="1" ht="16.5" customHeight="1" x14ac:dyDescent="0.2">
      <c r="B195" s="123"/>
      <c r="C195" s="124" t="s">
        <v>352</v>
      </c>
      <c r="D195" s="124" t="s">
        <v>223</v>
      </c>
      <c r="E195" s="125" t="s">
        <v>366</v>
      </c>
      <c r="F195" s="126" t="s">
        <v>367</v>
      </c>
      <c r="G195" s="127" t="s">
        <v>355</v>
      </c>
      <c r="H195" s="128">
        <v>34.65</v>
      </c>
      <c r="I195" s="129"/>
      <c r="J195" s="130">
        <f>ROUND(I195*H195,2)</f>
        <v>0</v>
      </c>
      <c r="K195" s="131"/>
      <c r="L195" s="28"/>
      <c r="M195" s="132" t="s">
        <v>1</v>
      </c>
      <c r="N195" s="133" t="s">
        <v>42</v>
      </c>
      <c r="P195" s="134">
        <f>O195*H195</f>
        <v>0</v>
      </c>
      <c r="Q195" s="134">
        <v>1.0000000000000001E-5</v>
      </c>
      <c r="R195" s="134">
        <f>Q195*H195</f>
        <v>3.4650000000000002E-4</v>
      </c>
      <c r="S195" s="134">
        <v>0</v>
      </c>
      <c r="T195" s="135">
        <f>S195*H195</f>
        <v>0</v>
      </c>
      <c r="AR195" s="136" t="s">
        <v>266</v>
      </c>
      <c r="AT195" s="136" t="s">
        <v>223</v>
      </c>
      <c r="AU195" s="136" t="s">
        <v>85</v>
      </c>
      <c r="AY195" s="13" t="s">
        <v>222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13" t="s">
        <v>85</v>
      </c>
      <c r="BK195" s="137">
        <f>ROUND(I195*H195,2)</f>
        <v>0</v>
      </c>
      <c r="BL195" s="13" t="s">
        <v>266</v>
      </c>
      <c r="BM195" s="136" t="s">
        <v>766</v>
      </c>
    </row>
    <row r="196" spans="2:65" s="1" customFormat="1" x14ac:dyDescent="0.2">
      <c r="B196" s="28"/>
      <c r="D196" s="138" t="s">
        <v>229</v>
      </c>
      <c r="F196" s="139" t="s">
        <v>369</v>
      </c>
      <c r="I196" s="140"/>
      <c r="L196" s="28"/>
      <c r="M196" s="141"/>
      <c r="T196" s="52"/>
      <c r="AT196" s="13" t="s">
        <v>229</v>
      </c>
      <c r="AU196" s="13" t="s">
        <v>85</v>
      </c>
    </row>
    <row r="197" spans="2:65" s="1" customFormat="1" x14ac:dyDescent="0.2">
      <c r="B197" s="28"/>
      <c r="D197" s="142" t="s">
        <v>231</v>
      </c>
      <c r="F197" s="143" t="s">
        <v>517</v>
      </c>
      <c r="I197" s="140"/>
      <c r="L197" s="28"/>
      <c r="M197" s="141"/>
      <c r="T197" s="52"/>
      <c r="AT197" s="13" t="s">
        <v>231</v>
      </c>
      <c r="AU197" s="13" t="s">
        <v>85</v>
      </c>
    </row>
    <row r="198" spans="2:65" s="1" customFormat="1" ht="16.5" customHeight="1" x14ac:dyDescent="0.2">
      <c r="B198" s="123"/>
      <c r="C198" s="151" t="s">
        <v>359</v>
      </c>
      <c r="D198" s="151" t="s">
        <v>277</v>
      </c>
      <c r="E198" s="152" t="s">
        <v>372</v>
      </c>
      <c r="F198" s="153" t="s">
        <v>373</v>
      </c>
      <c r="G198" s="154" t="s">
        <v>355</v>
      </c>
      <c r="H198" s="155">
        <v>35.343000000000004</v>
      </c>
      <c r="I198" s="156"/>
      <c r="J198" s="157">
        <f>ROUND(I198*H198,2)</f>
        <v>0</v>
      </c>
      <c r="K198" s="158"/>
      <c r="L198" s="159"/>
      <c r="M198" s="160" t="s">
        <v>1</v>
      </c>
      <c r="N198" s="161" t="s">
        <v>42</v>
      </c>
      <c r="P198" s="134">
        <f>O198*H198</f>
        <v>0</v>
      </c>
      <c r="Q198" s="134">
        <v>8.0000000000000007E-5</v>
      </c>
      <c r="R198" s="134">
        <f>Q198*H198</f>
        <v>2.8274400000000005E-3</v>
      </c>
      <c r="S198" s="134">
        <v>0</v>
      </c>
      <c r="T198" s="135">
        <f>S198*H198</f>
        <v>0</v>
      </c>
      <c r="AR198" s="136" t="s">
        <v>280</v>
      </c>
      <c r="AT198" s="136" t="s">
        <v>277</v>
      </c>
      <c r="AU198" s="136" t="s">
        <v>85</v>
      </c>
      <c r="AY198" s="13" t="s">
        <v>222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13" t="s">
        <v>85</v>
      </c>
      <c r="BK198" s="137">
        <f>ROUND(I198*H198,2)</f>
        <v>0</v>
      </c>
      <c r="BL198" s="13" t="s">
        <v>266</v>
      </c>
      <c r="BM198" s="136" t="s">
        <v>767</v>
      </c>
    </row>
    <row r="199" spans="2:65" s="1" customFormat="1" x14ac:dyDescent="0.2">
      <c r="B199" s="28"/>
      <c r="D199" s="138" t="s">
        <v>229</v>
      </c>
      <c r="F199" s="139" t="s">
        <v>373</v>
      </c>
      <c r="I199" s="140"/>
      <c r="L199" s="28"/>
      <c r="M199" s="141"/>
      <c r="T199" s="52"/>
      <c r="AT199" s="13" t="s">
        <v>229</v>
      </c>
      <c r="AU199" s="13" t="s">
        <v>85</v>
      </c>
    </row>
    <row r="200" spans="2:65" s="11" customFormat="1" x14ac:dyDescent="0.2">
      <c r="B200" s="144"/>
      <c r="D200" s="138" t="s">
        <v>252</v>
      </c>
      <c r="F200" s="145" t="s">
        <v>768</v>
      </c>
      <c r="H200" s="146">
        <v>35.343000000000004</v>
      </c>
      <c r="I200" s="147"/>
      <c r="L200" s="144"/>
      <c r="M200" s="148"/>
      <c r="T200" s="149"/>
      <c r="AT200" s="150" t="s">
        <v>252</v>
      </c>
      <c r="AU200" s="150" t="s">
        <v>85</v>
      </c>
      <c r="AV200" s="11" t="s">
        <v>87</v>
      </c>
      <c r="AW200" s="11" t="s">
        <v>3</v>
      </c>
      <c r="AX200" s="11" t="s">
        <v>85</v>
      </c>
      <c r="AY200" s="150" t="s">
        <v>222</v>
      </c>
    </row>
    <row r="201" spans="2:65" s="1" customFormat="1" ht="16.5" customHeight="1" x14ac:dyDescent="0.2">
      <c r="B201" s="123"/>
      <c r="C201" s="124" t="s">
        <v>365</v>
      </c>
      <c r="D201" s="124" t="s">
        <v>223</v>
      </c>
      <c r="E201" s="125" t="s">
        <v>377</v>
      </c>
      <c r="F201" s="126" t="s">
        <v>378</v>
      </c>
      <c r="G201" s="127" t="s">
        <v>355</v>
      </c>
      <c r="H201" s="128">
        <v>1.7</v>
      </c>
      <c r="I201" s="129"/>
      <c r="J201" s="130">
        <f>ROUND(I201*H201,2)</f>
        <v>0</v>
      </c>
      <c r="K201" s="131"/>
      <c r="L201" s="28"/>
      <c r="M201" s="132" t="s">
        <v>1</v>
      </c>
      <c r="N201" s="133" t="s">
        <v>42</v>
      </c>
      <c r="P201" s="134">
        <f>O201*H201</f>
        <v>0</v>
      </c>
      <c r="Q201" s="134">
        <v>0</v>
      </c>
      <c r="R201" s="134">
        <f>Q201*H201</f>
        <v>0</v>
      </c>
      <c r="S201" s="134">
        <v>0</v>
      </c>
      <c r="T201" s="135">
        <f>S201*H201</f>
        <v>0</v>
      </c>
      <c r="AR201" s="136" t="s">
        <v>266</v>
      </c>
      <c r="AT201" s="136" t="s">
        <v>223</v>
      </c>
      <c r="AU201" s="136" t="s">
        <v>85</v>
      </c>
      <c r="AY201" s="13" t="s">
        <v>222</v>
      </c>
      <c r="BE201" s="137">
        <f>IF(N201="základní",J201,0)</f>
        <v>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13" t="s">
        <v>85</v>
      </c>
      <c r="BK201" s="137">
        <f>ROUND(I201*H201,2)</f>
        <v>0</v>
      </c>
      <c r="BL201" s="13" t="s">
        <v>266</v>
      </c>
      <c r="BM201" s="136" t="s">
        <v>769</v>
      </c>
    </row>
    <row r="202" spans="2:65" s="1" customFormat="1" x14ac:dyDescent="0.2">
      <c r="B202" s="28"/>
      <c r="D202" s="138" t="s">
        <v>229</v>
      </c>
      <c r="F202" s="139" t="s">
        <v>380</v>
      </c>
      <c r="I202" s="140"/>
      <c r="L202" s="28"/>
      <c r="M202" s="141"/>
      <c r="T202" s="52"/>
      <c r="AT202" s="13" t="s">
        <v>229</v>
      </c>
      <c r="AU202" s="13" t="s">
        <v>85</v>
      </c>
    </row>
    <row r="203" spans="2:65" s="1" customFormat="1" x14ac:dyDescent="0.2">
      <c r="B203" s="28"/>
      <c r="D203" s="142" t="s">
        <v>231</v>
      </c>
      <c r="F203" s="143" t="s">
        <v>521</v>
      </c>
      <c r="I203" s="140"/>
      <c r="L203" s="28"/>
      <c r="M203" s="141"/>
      <c r="T203" s="52"/>
      <c r="AT203" s="13" t="s">
        <v>231</v>
      </c>
      <c r="AU203" s="13" t="s">
        <v>85</v>
      </c>
    </row>
    <row r="204" spans="2:65" s="1" customFormat="1" ht="16.5" customHeight="1" x14ac:dyDescent="0.2">
      <c r="B204" s="123"/>
      <c r="C204" s="151" t="s">
        <v>371</v>
      </c>
      <c r="D204" s="151" t="s">
        <v>277</v>
      </c>
      <c r="E204" s="152" t="s">
        <v>383</v>
      </c>
      <c r="F204" s="153" t="s">
        <v>384</v>
      </c>
      <c r="G204" s="154" t="s">
        <v>355</v>
      </c>
      <c r="H204" s="155">
        <v>1.734</v>
      </c>
      <c r="I204" s="156"/>
      <c r="J204" s="157">
        <f>ROUND(I204*H204,2)</f>
        <v>0</v>
      </c>
      <c r="K204" s="158"/>
      <c r="L204" s="159"/>
      <c r="M204" s="160" t="s">
        <v>1</v>
      </c>
      <c r="N204" s="161" t="s">
        <v>42</v>
      </c>
      <c r="P204" s="134">
        <f>O204*H204</f>
        <v>0</v>
      </c>
      <c r="Q204" s="134">
        <v>1.7000000000000001E-4</v>
      </c>
      <c r="R204" s="134">
        <f>Q204*H204</f>
        <v>2.9478000000000002E-4</v>
      </c>
      <c r="S204" s="134">
        <v>0</v>
      </c>
      <c r="T204" s="135">
        <f>S204*H204</f>
        <v>0</v>
      </c>
      <c r="AR204" s="136" t="s">
        <v>280</v>
      </c>
      <c r="AT204" s="136" t="s">
        <v>277</v>
      </c>
      <c r="AU204" s="136" t="s">
        <v>85</v>
      </c>
      <c r="AY204" s="13" t="s">
        <v>222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13" t="s">
        <v>85</v>
      </c>
      <c r="BK204" s="137">
        <f>ROUND(I204*H204,2)</f>
        <v>0</v>
      </c>
      <c r="BL204" s="13" t="s">
        <v>266</v>
      </c>
      <c r="BM204" s="136" t="s">
        <v>770</v>
      </c>
    </row>
    <row r="205" spans="2:65" s="1" customFormat="1" x14ac:dyDescent="0.2">
      <c r="B205" s="28"/>
      <c r="D205" s="138" t="s">
        <v>229</v>
      </c>
      <c r="F205" s="139" t="s">
        <v>384</v>
      </c>
      <c r="I205" s="140"/>
      <c r="L205" s="28"/>
      <c r="M205" s="141"/>
      <c r="T205" s="52"/>
      <c r="AT205" s="13" t="s">
        <v>229</v>
      </c>
      <c r="AU205" s="13" t="s">
        <v>85</v>
      </c>
    </row>
    <row r="206" spans="2:65" s="11" customFormat="1" x14ac:dyDescent="0.2">
      <c r="B206" s="144"/>
      <c r="D206" s="138" t="s">
        <v>252</v>
      </c>
      <c r="F206" s="145" t="s">
        <v>523</v>
      </c>
      <c r="H206" s="146">
        <v>1.734</v>
      </c>
      <c r="I206" s="147"/>
      <c r="L206" s="144"/>
      <c r="M206" s="148"/>
      <c r="T206" s="149"/>
      <c r="AT206" s="150" t="s">
        <v>252</v>
      </c>
      <c r="AU206" s="150" t="s">
        <v>85</v>
      </c>
      <c r="AV206" s="11" t="s">
        <v>87</v>
      </c>
      <c r="AW206" s="11" t="s">
        <v>3</v>
      </c>
      <c r="AX206" s="11" t="s">
        <v>85</v>
      </c>
      <c r="AY206" s="150" t="s">
        <v>222</v>
      </c>
    </row>
    <row r="207" spans="2:65" s="1" customFormat="1" ht="24.2" customHeight="1" x14ac:dyDescent="0.2">
      <c r="B207" s="123"/>
      <c r="C207" s="124" t="s">
        <v>376</v>
      </c>
      <c r="D207" s="124" t="s">
        <v>223</v>
      </c>
      <c r="E207" s="125" t="s">
        <v>388</v>
      </c>
      <c r="F207" s="126" t="s">
        <v>389</v>
      </c>
      <c r="G207" s="127" t="s">
        <v>313</v>
      </c>
      <c r="H207" s="162"/>
      <c r="I207" s="129"/>
      <c r="J207" s="130">
        <f>ROUND(I207*H207,2)</f>
        <v>0</v>
      </c>
      <c r="K207" s="131"/>
      <c r="L207" s="28"/>
      <c r="M207" s="132" t="s">
        <v>1</v>
      </c>
      <c r="N207" s="133" t="s">
        <v>42</v>
      </c>
      <c r="P207" s="134">
        <f>O207*H207</f>
        <v>0</v>
      </c>
      <c r="Q207" s="134">
        <v>0</v>
      </c>
      <c r="R207" s="134">
        <f>Q207*H207</f>
        <v>0</v>
      </c>
      <c r="S207" s="134">
        <v>0</v>
      </c>
      <c r="T207" s="135">
        <f>S207*H207</f>
        <v>0</v>
      </c>
      <c r="AR207" s="136" t="s">
        <v>266</v>
      </c>
      <c r="AT207" s="136" t="s">
        <v>223</v>
      </c>
      <c r="AU207" s="136" t="s">
        <v>85</v>
      </c>
      <c r="AY207" s="13" t="s">
        <v>222</v>
      </c>
      <c r="BE207" s="137">
        <f>IF(N207="základní",J207,0)</f>
        <v>0</v>
      </c>
      <c r="BF207" s="137">
        <f>IF(N207="snížená",J207,0)</f>
        <v>0</v>
      </c>
      <c r="BG207" s="137">
        <f>IF(N207="zákl. přenesená",J207,0)</f>
        <v>0</v>
      </c>
      <c r="BH207" s="137">
        <f>IF(N207="sníž. přenesená",J207,0)</f>
        <v>0</v>
      </c>
      <c r="BI207" s="137">
        <f>IF(N207="nulová",J207,0)</f>
        <v>0</v>
      </c>
      <c r="BJ207" s="13" t="s">
        <v>85</v>
      </c>
      <c r="BK207" s="137">
        <f>ROUND(I207*H207,2)</f>
        <v>0</v>
      </c>
      <c r="BL207" s="13" t="s">
        <v>266</v>
      </c>
      <c r="BM207" s="136" t="s">
        <v>771</v>
      </c>
    </row>
    <row r="208" spans="2:65" s="1" customFormat="1" ht="29.25" x14ac:dyDescent="0.2">
      <c r="B208" s="28"/>
      <c r="D208" s="138" t="s">
        <v>229</v>
      </c>
      <c r="F208" s="139" t="s">
        <v>391</v>
      </c>
      <c r="I208" s="140"/>
      <c r="L208" s="28"/>
      <c r="M208" s="141"/>
      <c r="T208" s="52"/>
      <c r="AT208" s="13" t="s">
        <v>229</v>
      </c>
      <c r="AU208" s="13" t="s">
        <v>85</v>
      </c>
    </row>
    <row r="209" spans="2:65" s="1" customFormat="1" x14ac:dyDescent="0.2">
      <c r="B209" s="28"/>
      <c r="D209" s="142" t="s">
        <v>231</v>
      </c>
      <c r="F209" s="143" t="s">
        <v>525</v>
      </c>
      <c r="I209" s="140"/>
      <c r="L209" s="28"/>
      <c r="M209" s="141"/>
      <c r="T209" s="52"/>
      <c r="AT209" s="13" t="s">
        <v>231</v>
      </c>
      <c r="AU209" s="13" t="s">
        <v>85</v>
      </c>
    </row>
    <row r="210" spans="2:65" s="10" customFormat="1" ht="25.9" customHeight="1" x14ac:dyDescent="0.2">
      <c r="B210" s="113"/>
      <c r="D210" s="114" t="s">
        <v>76</v>
      </c>
      <c r="E210" s="115" t="s">
        <v>414</v>
      </c>
      <c r="F210" s="115" t="s">
        <v>415</v>
      </c>
      <c r="I210" s="116"/>
      <c r="J210" s="117">
        <f>BK210</f>
        <v>0</v>
      </c>
      <c r="L210" s="113"/>
      <c r="M210" s="118"/>
      <c r="P210" s="119">
        <f>SUM(P211:P228)</f>
        <v>0</v>
      </c>
      <c r="R210" s="119">
        <f>SUM(R211:R228)</f>
        <v>0.23019479999999998</v>
      </c>
      <c r="T210" s="120">
        <f>SUM(T211:T228)</f>
        <v>2.9557799999999999E-2</v>
      </c>
      <c r="AR210" s="114" t="s">
        <v>87</v>
      </c>
      <c r="AT210" s="121" t="s">
        <v>76</v>
      </c>
      <c r="AU210" s="121" t="s">
        <v>77</v>
      </c>
      <c r="AY210" s="114" t="s">
        <v>222</v>
      </c>
      <c r="BK210" s="122">
        <f>SUM(BK211:BK228)</f>
        <v>0</v>
      </c>
    </row>
    <row r="211" spans="2:65" s="1" customFormat="1" ht="16.5" customHeight="1" x14ac:dyDescent="0.2">
      <c r="B211" s="123"/>
      <c r="C211" s="124" t="s">
        <v>382</v>
      </c>
      <c r="D211" s="124" t="s">
        <v>223</v>
      </c>
      <c r="E211" s="125" t="s">
        <v>416</v>
      </c>
      <c r="F211" s="126" t="s">
        <v>417</v>
      </c>
      <c r="G211" s="127" t="s">
        <v>226</v>
      </c>
      <c r="H211" s="128">
        <v>88.38</v>
      </c>
      <c r="I211" s="129"/>
      <c r="J211" s="130">
        <f>ROUND(I211*H211,2)</f>
        <v>0</v>
      </c>
      <c r="K211" s="131"/>
      <c r="L211" s="28"/>
      <c r="M211" s="132" t="s">
        <v>1</v>
      </c>
      <c r="N211" s="133" t="s">
        <v>42</v>
      </c>
      <c r="P211" s="134">
        <f>O211*H211</f>
        <v>0</v>
      </c>
      <c r="Q211" s="134">
        <v>1E-3</v>
      </c>
      <c r="R211" s="134">
        <f>Q211*H211</f>
        <v>8.838E-2</v>
      </c>
      <c r="S211" s="134">
        <v>3.1E-4</v>
      </c>
      <c r="T211" s="135">
        <f>S211*H211</f>
        <v>2.73978E-2</v>
      </c>
      <c r="AR211" s="136" t="s">
        <v>266</v>
      </c>
      <c r="AT211" s="136" t="s">
        <v>223</v>
      </c>
      <c r="AU211" s="136" t="s">
        <v>85</v>
      </c>
      <c r="AY211" s="13" t="s">
        <v>222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13" t="s">
        <v>85</v>
      </c>
      <c r="BK211" s="137">
        <f>ROUND(I211*H211,2)</f>
        <v>0</v>
      </c>
      <c r="BL211" s="13" t="s">
        <v>266</v>
      </c>
      <c r="BM211" s="136" t="s">
        <v>772</v>
      </c>
    </row>
    <row r="212" spans="2:65" s="1" customFormat="1" x14ac:dyDescent="0.2">
      <c r="B212" s="28"/>
      <c r="D212" s="138" t="s">
        <v>229</v>
      </c>
      <c r="F212" s="139" t="s">
        <v>419</v>
      </c>
      <c r="I212" s="140"/>
      <c r="L212" s="28"/>
      <c r="M212" s="141"/>
      <c r="T212" s="52"/>
      <c r="AT212" s="13" t="s">
        <v>229</v>
      </c>
      <c r="AU212" s="13" t="s">
        <v>85</v>
      </c>
    </row>
    <row r="213" spans="2:65" s="1" customFormat="1" x14ac:dyDescent="0.2">
      <c r="B213" s="28"/>
      <c r="D213" s="142" t="s">
        <v>231</v>
      </c>
      <c r="F213" s="143" t="s">
        <v>527</v>
      </c>
      <c r="I213" s="140"/>
      <c r="L213" s="28"/>
      <c r="M213" s="141"/>
      <c r="T213" s="52"/>
      <c r="AT213" s="13" t="s">
        <v>231</v>
      </c>
      <c r="AU213" s="13" t="s">
        <v>85</v>
      </c>
    </row>
    <row r="214" spans="2:65" s="1" customFormat="1" ht="24.2" customHeight="1" x14ac:dyDescent="0.2">
      <c r="B214" s="123"/>
      <c r="C214" s="124" t="s">
        <v>387</v>
      </c>
      <c r="D214" s="124" t="s">
        <v>223</v>
      </c>
      <c r="E214" s="125" t="s">
        <v>422</v>
      </c>
      <c r="F214" s="126" t="s">
        <v>423</v>
      </c>
      <c r="G214" s="127" t="s">
        <v>226</v>
      </c>
      <c r="H214" s="128">
        <v>88.38</v>
      </c>
      <c r="I214" s="129"/>
      <c r="J214" s="130">
        <f>ROUND(I214*H214,2)</f>
        <v>0</v>
      </c>
      <c r="K214" s="131"/>
      <c r="L214" s="28"/>
      <c r="M214" s="132" t="s">
        <v>1</v>
      </c>
      <c r="N214" s="133" t="s">
        <v>42</v>
      </c>
      <c r="P214" s="134">
        <f>O214*H214</f>
        <v>0</v>
      </c>
      <c r="Q214" s="134">
        <v>0</v>
      </c>
      <c r="R214" s="134">
        <f>Q214*H214</f>
        <v>0</v>
      </c>
      <c r="S214" s="134">
        <v>0</v>
      </c>
      <c r="T214" s="135">
        <f>S214*H214</f>
        <v>0</v>
      </c>
      <c r="AR214" s="136" t="s">
        <v>266</v>
      </c>
      <c r="AT214" s="136" t="s">
        <v>223</v>
      </c>
      <c r="AU214" s="136" t="s">
        <v>85</v>
      </c>
      <c r="AY214" s="13" t="s">
        <v>222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13" t="s">
        <v>85</v>
      </c>
      <c r="BK214" s="137">
        <f>ROUND(I214*H214,2)</f>
        <v>0</v>
      </c>
      <c r="BL214" s="13" t="s">
        <v>266</v>
      </c>
      <c r="BM214" s="136" t="s">
        <v>773</v>
      </c>
    </row>
    <row r="215" spans="2:65" s="1" customFormat="1" ht="19.5" x14ac:dyDescent="0.2">
      <c r="B215" s="28"/>
      <c r="D215" s="138" t="s">
        <v>229</v>
      </c>
      <c r="F215" s="139" t="s">
        <v>425</v>
      </c>
      <c r="I215" s="140"/>
      <c r="L215" s="28"/>
      <c r="M215" s="141"/>
      <c r="T215" s="52"/>
      <c r="AT215" s="13" t="s">
        <v>229</v>
      </c>
      <c r="AU215" s="13" t="s">
        <v>85</v>
      </c>
    </row>
    <row r="216" spans="2:65" s="1" customFormat="1" x14ac:dyDescent="0.2">
      <c r="B216" s="28"/>
      <c r="D216" s="142" t="s">
        <v>231</v>
      </c>
      <c r="F216" s="143" t="s">
        <v>529</v>
      </c>
      <c r="I216" s="140"/>
      <c r="L216" s="28"/>
      <c r="M216" s="141"/>
      <c r="T216" s="52"/>
      <c r="AT216" s="13" t="s">
        <v>231</v>
      </c>
      <c r="AU216" s="13" t="s">
        <v>85</v>
      </c>
    </row>
    <row r="217" spans="2:65" s="1" customFormat="1" ht="16.5" customHeight="1" x14ac:dyDescent="0.2">
      <c r="B217" s="123"/>
      <c r="C217" s="124" t="s">
        <v>395</v>
      </c>
      <c r="D217" s="124" t="s">
        <v>223</v>
      </c>
      <c r="E217" s="125" t="s">
        <v>428</v>
      </c>
      <c r="F217" s="126" t="s">
        <v>429</v>
      </c>
      <c r="G217" s="127" t="s">
        <v>226</v>
      </c>
      <c r="H217" s="128">
        <v>72</v>
      </c>
      <c r="I217" s="129"/>
      <c r="J217" s="130">
        <f>ROUND(I217*H217,2)</f>
        <v>0</v>
      </c>
      <c r="K217" s="131"/>
      <c r="L217" s="28"/>
      <c r="M217" s="132" t="s">
        <v>1</v>
      </c>
      <c r="N217" s="133" t="s">
        <v>42</v>
      </c>
      <c r="P217" s="134">
        <f>O217*H217</f>
        <v>0</v>
      </c>
      <c r="Q217" s="134">
        <v>0</v>
      </c>
      <c r="R217" s="134">
        <f>Q217*H217</f>
        <v>0</v>
      </c>
      <c r="S217" s="134">
        <v>3.0000000000000001E-5</v>
      </c>
      <c r="T217" s="135">
        <f>S217*H217</f>
        <v>2.16E-3</v>
      </c>
      <c r="AR217" s="136" t="s">
        <v>266</v>
      </c>
      <c r="AT217" s="136" t="s">
        <v>223</v>
      </c>
      <c r="AU217" s="136" t="s">
        <v>85</v>
      </c>
      <c r="AY217" s="13" t="s">
        <v>222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13" t="s">
        <v>85</v>
      </c>
      <c r="BK217" s="137">
        <f>ROUND(I217*H217,2)</f>
        <v>0</v>
      </c>
      <c r="BL217" s="13" t="s">
        <v>266</v>
      </c>
      <c r="BM217" s="136" t="s">
        <v>774</v>
      </c>
    </row>
    <row r="218" spans="2:65" s="1" customFormat="1" ht="19.5" x14ac:dyDescent="0.2">
      <c r="B218" s="28"/>
      <c r="D218" s="138" t="s">
        <v>229</v>
      </c>
      <c r="F218" s="139" t="s">
        <v>431</v>
      </c>
      <c r="I218" s="140"/>
      <c r="L218" s="28"/>
      <c r="M218" s="141"/>
      <c r="T218" s="52"/>
      <c r="AT218" s="13" t="s">
        <v>229</v>
      </c>
      <c r="AU218" s="13" t="s">
        <v>85</v>
      </c>
    </row>
    <row r="219" spans="2:65" s="1" customFormat="1" x14ac:dyDescent="0.2">
      <c r="B219" s="28"/>
      <c r="D219" s="142" t="s">
        <v>231</v>
      </c>
      <c r="F219" s="143" t="s">
        <v>432</v>
      </c>
      <c r="I219" s="140"/>
      <c r="L219" s="28"/>
      <c r="M219" s="141"/>
      <c r="T219" s="52"/>
      <c r="AT219" s="13" t="s">
        <v>231</v>
      </c>
      <c r="AU219" s="13" t="s">
        <v>85</v>
      </c>
    </row>
    <row r="220" spans="2:65" s="1" customFormat="1" ht="16.5" customHeight="1" x14ac:dyDescent="0.2">
      <c r="B220" s="123"/>
      <c r="C220" s="151" t="s">
        <v>402</v>
      </c>
      <c r="D220" s="151" t="s">
        <v>277</v>
      </c>
      <c r="E220" s="152" t="s">
        <v>434</v>
      </c>
      <c r="F220" s="153" t="s">
        <v>435</v>
      </c>
      <c r="G220" s="154" t="s">
        <v>226</v>
      </c>
      <c r="H220" s="155">
        <v>75.599999999999994</v>
      </c>
      <c r="I220" s="156"/>
      <c r="J220" s="157">
        <f>ROUND(I220*H220,2)</f>
        <v>0</v>
      </c>
      <c r="K220" s="158"/>
      <c r="L220" s="159"/>
      <c r="M220" s="160" t="s">
        <v>1</v>
      </c>
      <c r="N220" s="161" t="s">
        <v>42</v>
      </c>
      <c r="P220" s="134">
        <f>O220*H220</f>
        <v>0</v>
      </c>
      <c r="Q220" s="134">
        <v>8.9999999999999998E-4</v>
      </c>
      <c r="R220" s="134">
        <f>Q220*H220</f>
        <v>6.8039999999999989E-2</v>
      </c>
      <c r="S220" s="134">
        <v>0</v>
      </c>
      <c r="T220" s="135">
        <f>S220*H220</f>
        <v>0</v>
      </c>
      <c r="AR220" s="136" t="s">
        <v>280</v>
      </c>
      <c r="AT220" s="136" t="s">
        <v>277</v>
      </c>
      <c r="AU220" s="136" t="s">
        <v>85</v>
      </c>
      <c r="AY220" s="13" t="s">
        <v>222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3" t="s">
        <v>85</v>
      </c>
      <c r="BK220" s="137">
        <f>ROUND(I220*H220,2)</f>
        <v>0</v>
      </c>
      <c r="BL220" s="13" t="s">
        <v>266</v>
      </c>
      <c r="BM220" s="136" t="s">
        <v>775</v>
      </c>
    </row>
    <row r="221" spans="2:65" s="1" customFormat="1" x14ac:dyDescent="0.2">
      <c r="B221" s="28"/>
      <c r="D221" s="138" t="s">
        <v>229</v>
      </c>
      <c r="F221" s="139" t="s">
        <v>435</v>
      </c>
      <c r="I221" s="140"/>
      <c r="L221" s="28"/>
      <c r="M221" s="141"/>
      <c r="T221" s="52"/>
      <c r="AT221" s="13" t="s">
        <v>229</v>
      </c>
      <c r="AU221" s="13" t="s">
        <v>85</v>
      </c>
    </row>
    <row r="222" spans="2:65" s="11" customFormat="1" x14ac:dyDescent="0.2">
      <c r="B222" s="144"/>
      <c r="D222" s="138" t="s">
        <v>252</v>
      </c>
      <c r="F222" s="145" t="s">
        <v>776</v>
      </c>
      <c r="H222" s="146">
        <v>75.599999999999994</v>
      </c>
      <c r="I222" s="147"/>
      <c r="L222" s="144"/>
      <c r="M222" s="148"/>
      <c r="T222" s="149"/>
      <c r="AT222" s="150" t="s">
        <v>252</v>
      </c>
      <c r="AU222" s="150" t="s">
        <v>85</v>
      </c>
      <c r="AV222" s="11" t="s">
        <v>87</v>
      </c>
      <c r="AW222" s="11" t="s">
        <v>3</v>
      </c>
      <c r="AX222" s="11" t="s">
        <v>85</v>
      </c>
      <c r="AY222" s="150" t="s">
        <v>222</v>
      </c>
    </row>
    <row r="223" spans="2:65" s="1" customFormat="1" ht="24.2" customHeight="1" x14ac:dyDescent="0.2">
      <c r="B223" s="123"/>
      <c r="C223" s="124" t="s">
        <v>408</v>
      </c>
      <c r="D223" s="124" t="s">
        <v>223</v>
      </c>
      <c r="E223" s="125" t="s">
        <v>439</v>
      </c>
      <c r="F223" s="126" t="s">
        <v>440</v>
      </c>
      <c r="G223" s="127" t="s">
        <v>226</v>
      </c>
      <c r="H223" s="128">
        <v>160.38</v>
      </c>
      <c r="I223" s="129"/>
      <c r="J223" s="130">
        <f>ROUND(I223*H223,2)</f>
        <v>0</v>
      </c>
      <c r="K223" s="131"/>
      <c r="L223" s="28"/>
      <c r="M223" s="132" t="s">
        <v>1</v>
      </c>
      <c r="N223" s="133" t="s">
        <v>42</v>
      </c>
      <c r="P223" s="134">
        <f>O223*H223</f>
        <v>0</v>
      </c>
      <c r="Q223" s="134">
        <v>2.0000000000000001E-4</v>
      </c>
      <c r="R223" s="134">
        <f>Q223*H223</f>
        <v>3.2076E-2</v>
      </c>
      <c r="S223" s="134">
        <v>0</v>
      </c>
      <c r="T223" s="135">
        <f>S223*H223</f>
        <v>0</v>
      </c>
      <c r="AR223" s="136" t="s">
        <v>266</v>
      </c>
      <c r="AT223" s="136" t="s">
        <v>223</v>
      </c>
      <c r="AU223" s="136" t="s">
        <v>85</v>
      </c>
      <c r="AY223" s="13" t="s">
        <v>222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3" t="s">
        <v>85</v>
      </c>
      <c r="BK223" s="137">
        <f>ROUND(I223*H223,2)</f>
        <v>0</v>
      </c>
      <c r="BL223" s="13" t="s">
        <v>266</v>
      </c>
      <c r="BM223" s="136" t="s">
        <v>777</v>
      </c>
    </row>
    <row r="224" spans="2:65" s="1" customFormat="1" ht="19.5" x14ac:dyDescent="0.2">
      <c r="B224" s="28"/>
      <c r="D224" s="138" t="s">
        <v>229</v>
      </c>
      <c r="F224" s="139" t="s">
        <v>442</v>
      </c>
      <c r="I224" s="140"/>
      <c r="L224" s="28"/>
      <c r="M224" s="141"/>
      <c r="T224" s="52"/>
      <c r="AT224" s="13" t="s">
        <v>229</v>
      </c>
      <c r="AU224" s="13" t="s">
        <v>85</v>
      </c>
    </row>
    <row r="225" spans="2:65" s="1" customFormat="1" x14ac:dyDescent="0.2">
      <c r="B225" s="28"/>
      <c r="D225" s="142" t="s">
        <v>231</v>
      </c>
      <c r="F225" s="143" t="s">
        <v>534</v>
      </c>
      <c r="I225" s="140"/>
      <c r="L225" s="28"/>
      <c r="M225" s="141"/>
      <c r="T225" s="52"/>
      <c r="AT225" s="13" t="s">
        <v>231</v>
      </c>
      <c r="AU225" s="13" t="s">
        <v>85</v>
      </c>
    </row>
    <row r="226" spans="2:65" s="1" customFormat="1" ht="33" customHeight="1" x14ac:dyDescent="0.2">
      <c r="B226" s="123"/>
      <c r="C226" s="124" t="s">
        <v>280</v>
      </c>
      <c r="D226" s="124" t="s">
        <v>223</v>
      </c>
      <c r="E226" s="125" t="s">
        <v>445</v>
      </c>
      <c r="F226" s="126" t="s">
        <v>446</v>
      </c>
      <c r="G226" s="127" t="s">
        <v>226</v>
      </c>
      <c r="H226" s="128">
        <v>160.38</v>
      </c>
      <c r="I226" s="129"/>
      <c r="J226" s="130">
        <f>ROUND(I226*H226,2)</f>
        <v>0</v>
      </c>
      <c r="K226" s="131"/>
      <c r="L226" s="28"/>
      <c r="M226" s="132" t="s">
        <v>1</v>
      </c>
      <c r="N226" s="133" t="s">
        <v>42</v>
      </c>
      <c r="P226" s="134">
        <f>O226*H226</f>
        <v>0</v>
      </c>
      <c r="Q226" s="134">
        <v>2.5999999999999998E-4</v>
      </c>
      <c r="R226" s="134">
        <f>Q226*H226</f>
        <v>4.1698799999999994E-2</v>
      </c>
      <c r="S226" s="134">
        <v>0</v>
      </c>
      <c r="T226" s="135">
        <f>S226*H226</f>
        <v>0</v>
      </c>
      <c r="AR226" s="136" t="s">
        <v>266</v>
      </c>
      <c r="AT226" s="136" t="s">
        <v>223</v>
      </c>
      <c r="AU226" s="136" t="s">
        <v>85</v>
      </c>
      <c r="AY226" s="13" t="s">
        <v>222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13" t="s">
        <v>85</v>
      </c>
      <c r="BK226" s="137">
        <f>ROUND(I226*H226,2)</f>
        <v>0</v>
      </c>
      <c r="BL226" s="13" t="s">
        <v>266</v>
      </c>
      <c r="BM226" s="136" t="s">
        <v>778</v>
      </c>
    </row>
    <row r="227" spans="2:65" s="1" customFormat="1" ht="29.25" x14ac:dyDescent="0.2">
      <c r="B227" s="28"/>
      <c r="D227" s="138" t="s">
        <v>229</v>
      </c>
      <c r="F227" s="139" t="s">
        <v>448</v>
      </c>
      <c r="I227" s="140"/>
      <c r="L227" s="28"/>
      <c r="M227" s="141"/>
      <c r="T227" s="52"/>
      <c r="AT227" s="13" t="s">
        <v>229</v>
      </c>
      <c r="AU227" s="13" t="s">
        <v>85</v>
      </c>
    </row>
    <row r="228" spans="2:65" s="1" customFormat="1" x14ac:dyDescent="0.2">
      <c r="B228" s="28"/>
      <c r="D228" s="142" t="s">
        <v>231</v>
      </c>
      <c r="F228" s="143" t="s">
        <v>536</v>
      </c>
      <c r="I228" s="140"/>
      <c r="L228" s="28"/>
      <c r="M228" s="141"/>
      <c r="T228" s="52"/>
      <c r="AT228" s="13" t="s">
        <v>231</v>
      </c>
      <c r="AU228" s="13" t="s">
        <v>85</v>
      </c>
    </row>
    <row r="229" spans="2:65" s="10" customFormat="1" ht="25.9" customHeight="1" x14ac:dyDescent="0.2">
      <c r="B229" s="113"/>
      <c r="D229" s="114" t="s">
        <v>76</v>
      </c>
      <c r="E229" s="115" t="s">
        <v>537</v>
      </c>
      <c r="F229" s="115" t="s">
        <v>538</v>
      </c>
      <c r="I229" s="116"/>
      <c r="J229" s="117">
        <f>BK229</f>
        <v>0</v>
      </c>
      <c r="L229" s="113"/>
      <c r="M229" s="118"/>
      <c r="P229" s="119">
        <f>SUM(P230:P231)</f>
        <v>0</v>
      </c>
      <c r="R229" s="119">
        <f>SUM(R230:R231)</f>
        <v>0</v>
      </c>
      <c r="T229" s="120">
        <f>SUM(T230:T231)</f>
        <v>0</v>
      </c>
      <c r="AR229" s="114" t="s">
        <v>87</v>
      </c>
      <c r="AT229" s="121" t="s">
        <v>76</v>
      </c>
      <c r="AU229" s="121" t="s">
        <v>77</v>
      </c>
      <c r="AY229" s="114" t="s">
        <v>222</v>
      </c>
      <c r="BK229" s="122">
        <f>SUM(BK230:BK231)</f>
        <v>0</v>
      </c>
    </row>
    <row r="230" spans="2:65" s="1" customFormat="1" ht="24.2" customHeight="1" x14ac:dyDescent="0.2">
      <c r="B230" s="123"/>
      <c r="C230" s="124" t="s">
        <v>421</v>
      </c>
      <c r="D230" s="124" t="s">
        <v>223</v>
      </c>
      <c r="E230" s="125" t="s">
        <v>539</v>
      </c>
      <c r="F230" s="126" t="s">
        <v>540</v>
      </c>
      <c r="G230" s="127" t="s">
        <v>541</v>
      </c>
      <c r="H230" s="128">
        <v>1</v>
      </c>
      <c r="I230" s="129"/>
      <c r="J230" s="130">
        <f>ROUND(I230*H230,2)</f>
        <v>0</v>
      </c>
      <c r="K230" s="131"/>
      <c r="L230" s="28"/>
      <c r="M230" s="132" t="s">
        <v>1</v>
      </c>
      <c r="N230" s="133" t="s">
        <v>42</v>
      </c>
      <c r="P230" s="134">
        <f>O230*H230</f>
        <v>0</v>
      </c>
      <c r="Q230" s="134">
        <v>0</v>
      </c>
      <c r="R230" s="134">
        <f>Q230*H230</f>
        <v>0</v>
      </c>
      <c r="S230" s="134">
        <v>0</v>
      </c>
      <c r="T230" s="135">
        <f>S230*H230</f>
        <v>0</v>
      </c>
      <c r="AR230" s="136" t="s">
        <v>266</v>
      </c>
      <c r="AT230" s="136" t="s">
        <v>223</v>
      </c>
      <c r="AU230" s="136" t="s">
        <v>85</v>
      </c>
      <c r="AY230" s="13" t="s">
        <v>222</v>
      </c>
      <c r="BE230" s="137">
        <f>IF(N230="základní",J230,0)</f>
        <v>0</v>
      </c>
      <c r="BF230" s="137">
        <f>IF(N230="snížená",J230,0)</f>
        <v>0</v>
      </c>
      <c r="BG230" s="137">
        <f>IF(N230="zákl. přenesená",J230,0)</f>
        <v>0</v>
      </c>
      <c r="BH230" s="137">
        <f>IF(N230="sníž. přenesená",J230,0)</f>
        <v>0</v>
      </c>
      <c r="BI230" s="137">
        <f>IF(N230="nulová",J230,0)</f>
        <v>0</v>
      </c>
      <c r="BJ230" s="13" t="s">
        <v>85</v>
      </c>
      <c r="BK230" s="137">
        <f>ROUND(I230*H230,2)</f>
        <v>0</v>
      </c>
      <c r="BL230" s="13" t="s">
        <v>266</v>
      </c>
      <c r="BM230" s="136" t="s">
        <v>779</v>
      </c>
    </row>
    <row r="231" spans="2:65" s="1" customFormat="1" x14ac:dyDescent="0.2">
      <c r="B231" s="28"/>
      <c r="D231" s="138" t="s">
        <v>229</v>
      </c>
      <c r="F231" s="139" t="s">
        <v>540</v>
      </c>
      <c r="I231" s="140"/>
      <c r="L231" s="28"/>
      <c r="M231" s="141"/>
      <c r="T231" s="52"/>
      <c r="AT231" s="13" t="s">
        <v>229</v>
      </c>
      <c r="AU231" s="13" t="s">
        <v>85</v>
      </c>
    </row>
    <row r="232" spans="2:65" s="10" customFormat="1" ht="25.9" customHeight="1" x14ac:dyDescent="0.2">
      <c r="B232" s="113"/>
      <c r="D232" s="114" t="s">
        <v>76</v>
      </c>
      <c r="E232" s="115" t="s">
        <v>543</v>
      </c>
      <c r="F232" s="115" t="s">
        <v>544</v>
      </c>
      <c r="I232" s="116"/>
      <c r="J232" s="117">
        <f>BK232</f>
        <v>0</v>
      </c>
      <c r="L232" s="113"/>
      <c r="M232" s="118"/>
      <c r="P232" s="119">
        <f>SUM(P233:P236)</f>
        <v>0</v>
      </c>
      <c r="R232" s="119">
        <f>SUM(R233:R236)</f>
        <v>0</v>
      </c>
      <c r="T232" s="120">
        <f>SUM(T233:T236)</f>
        <v>0</v>
      </c>
      <c r="AR232" s="114" t="s">
        <v>227</v>
      </c>
      <c r="AT232" s="121" t="s">
        <v>76</v>
      </c>
      <c r="AU232" s="121" t="s">
        <v>77</v>
      </c>
      <c r="AY232" s="114" t="s">
        <v>222</v>
      </c>
      <c r="BK232" s="122">
        <f>SUM(BK233:BK236)</f>
        <v>0</v>
      </c>
    </row>
    <row r="233" spans="2:65" s="1" customFormat="1" ht="24.2" customHeight="1" x14ac:dyDescent="0.2">
      <c r="B233" s="123"/>
      <c r="C233" s="124" t="s">
        <v>427</v>
      </c>
      <c r="D233" s="124" t="s">
        <v>223</v>
      </c>
      <c r="E233" s="125" t="s">
        <v>545</v>
      </c>
      <c r="F233" s="126" t="s">
        <v>546</v>
      </c>
      <c r="G233" s="127" t="s">
        <v>541</v>
      </c>
      <c r="H233" s="128">
        <v>1</v>
      </c>
      <c r="I233" s="129"/>
      <c r="J233" s="130">
        <f>ROUND(I233*H233,2)</f>
        <v>0</v>
      </c>
      <c r="K233" s="131"/>
      <c r="L233" s="28"/>
      <c r="M233" s="132" t="s">
        <v>1</v>
      </c>
      <c r="N233" s="133" t="s">
        <v>42</v>
      </c>
      <c r="P233" s="134">
        <f>O233*H233</f>
        <v>0</v>
      </c>
      <c r="Q233" s="134">
        <v>0</v>
      </c>
      <c r="R233" s="134">
        <f>Q233*H233</f>
        <v>0</v>
      </c>
      <c r="S233" s="134">
        <v>0</v>
      </c>
      <c r="T233" s="135">
        <f>S233*H233</f>
        <v>0</v>
      </c>
      <c r="AR233" s="136" t="s">
        <v>227</v>
      </c>
      <c r="AT233" s="136" t="s">
        <v>223</v>
      </c>
      <c r="AU233" s="136" t="s">
        <v>85</v>
      </c>
      <c r="AY233" s="13" t="s">
        <v>222</v>
      </c>
      <c r="BE233" s="137">
        <f>IF(N233="základní",J233,0)</f>
        <v>0</v>
      </c>
      <c r="BF233" s="137">
        <f>IF(N233="snížená",J233,0)</f>
        <v>0</v>
      </c>
      <c r="BG233" s="137">
        <f>IF(N233="zákl. přenesená",J233,0)</f>
        <v>0</v>
      </c>
      <c r="BH233" s="137">
        <f>IF(N233="sníž. přenesená",J233,0)</f>
        <v>0</v>
      </c>
      <c r="BI233" s="137">
        <f>IF(N233="nulová",J233,0)</f>
        <v>0</v>
      </c>
      <c r="BJ233" s="13" t="s">
        <v>85</v>
      </c>
      <c r="BK233" s="137">
        <f>ROUND(I233*H233,2)</f>
        <v>0</v>
      </c>
      <c r="BL233" s="13" t="s">
        <v>227</v>
      </c>
      <c r="BM233" s="136" t="s">
        <v>780</v>
      </c>
    </row>
    <row r="234" spans="2:65" s="1" customFormat="1" ht="19.5" x14ac:dyDescent="0.2">
      <c r="B234" s="28"/>
      <c r="D234" s="138" t="s">
        <v>229</v>
      </c>
      <c r="F234" s="139" t="s">
        <v>546</v>
      </c>
      <c r="I234" s="140"/>
      <c r="L234" s="28"/>
      <c r="M234" s="141"/>
      <c r="T234" s="52"/>
      <c r="AT234" s="13" t="s">
        <v>229</v>
      </c>
      <c r="AU234" s="13" t="s">
        <v>85</v>
      </c>
    </row>
    <row r="235" spans="2:65" s="1" customFormat="1" ht="16.5" customHeight="1" x14ac:dyDescent="0.2">
      <c r="B235" s="123"/>
      <c r="C235" s="124" t="s">
        <v>433</v>
      </c>
      <c r="D235" s="124" t="s">
        <v>223</v>
      </c>
      <c r="E235" s="125" t="s">
        <v>548</v>
      </c>
      <c r="F235" s="126" t="s">
        <v>549</v>
      </c>
      <c r="G235" s="127" t="s">
        <v>541</v>
      </c>
      <c r="H235" s="128">
        <v>1</v>
      </c>
      <c r="I235" s="129"/>
      <c r="J235" s="130">
        <f>ROUND(I235*H235,2)</f>
        <v>0</v>
      </c>
      <c r="K235" s="131"/>
      <c r="L235" s="28"/>
      <c r="M235" s="132" t="s">
        <v>1</v>
      </c>
      <c r="N235" s="133" t="s">
        <v>42</v>
      </c>
      <c r="P235" s="134">
        <f>O235*H235</f>
        <v>0</v>
      </c>
      <c r="Q235" s="134">
        <v>0</v>
      </c>
      <c r="R235" s="134">
        <f>Q235*H235</f>
        <v>0</v>
      </c>
      <c r="S235" s="134">
        <v>0</v>
      </c>
      <c r="T235" s="135">
        <f>S235*H235</f>
        <v>0</v>
      </c>
      <c r="AR235" s="136" t="s">
        <v>227</v>
      </c>
      <c r="AT235" s="136" t="s">
        <v>223</v>
      </c>
      <c r="AU235" s="136" t="s">
        <v>85</v>
      </c>
      <c r="AY235" s="13" t="s">
        <v>222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13" t="s">
        <v>85</v>
      </c>
      <c r="BK235" s="137">
        <f>ROUND(I235*H235,2)</f>
        <v>0</v>
      </c>
      <c r="BL235" s="13" t="s">
        <v>227</v>
      </c>
      <c r="BM235" s="136" t="s">
        <v>781</v>
      </c>
    </row>
    <row r="236" spans="2:65" s="1" customFormat="1" x14ac:dyDescent="0.2">
      <c r="B236" s="28"/>
      <c r="D236" s="138" t="s">
        <v>229</v>
      </c>
      <c r="F236" s="139" t="s">
        <v>549</v>
      </c>
      <c r="I236" s="140"/>
      <c r="L236" s="28"/>
      <c r="M236" s="163"/>
      <c r="N236" s="164"/>
      <c r="O236" s="164"/>
      <c r="P236" s="164"/>
      <c r="Q236" s="164"/>
      <c r="R236" s="164"/>
      <c r="S236" s="164"/>
      <c r="T236" s="165"/>
      <c r="AT236" s="13" t="s">
        <v>229</v>
      </c>
      <c r="AU236" s="13" t="s">
        <v>85</v>
      </c>
    </row>
    <row r="237" spans="2:65" s="1" customFormat="1" ht="6.95" customHeight="1" x14ac:dyDescent="0.2">
      <c r="B237" s="40"/>
      <c r="C237" s="41"/>
      <c r="D237" s="41"/>
      <c r="E237" s="41"/>
      <c r="F237" s="41"/>
      <c r="G237" s="41"/>
      <c r="H237" s="41"/>
      <c r="I237" s="41"/>
      <c r="J237" s="41"/>
      <c r="K237" s="41"/>
      <c r="L237" s="28"/>
    </row>
  </sheetData>
  <autoFilter ref="C124:K236" xr:uid="{00000000-0009-0000-0000-000008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9" r:id="rId1" xr:uid="{00000000-0004-0000-0800-000000000000}"/>
    <hyperlink ref="F135" r:id="rId2" xr:uid="{00000000-0004-0000-0800-000001000000}"/>
    <hyperlink ref="F138" r:id="rId3" xr:uid="{00000000-0004-0000-0800-000002000000}"/>
    <hyperlink ref="F141" r:id="rId4" xr:uid="{00000000-0004-0000-0800-000003000000}"/>
    <hyperlink ref="F145" r:id="rId5" xr:uid="{00000000-0004-0000-0800-000004000000}"/>
    <hyperlink ref="F149" r:id="rId6" xr:uid="{00000000-0004-0000-0800-000005000000}"/>
    <hyperlink ref="F155" r:id="rId7" xr:uid="{00000000-0004-0000-0800-000006000000}"/>
    <hyperlink ref="F159" r:id="rId8" xr:uid="{00000000-0004-0000-0800-000007000000}"/>
    <hyperlink ref="F165" r:id="rId9" xr:uid="{00000000-0004-0000-0800-000008000000}"/>
    <hyperlink ref="F169" r:id="rId10" xr:uid="{00000000-0004-0000-0800-000009000000}"/>
    <hyperlink ref="F173" r:id="rId11" xr:uid="{00000000-0004-0000-0800-00000A000000}"/>
    <hyperlink ref="F176" r:id="rId12" xr:uid="{00000000-0004-0000-0800-00000B000000}"/>
    <hyperlink ref="F179" r:id="rId13" xr:uid="{00000000-0004-0000-0800-00000C000000}"/>
    <hyperlink ref="F182" r:id="rId14" xr:uid="{00000000-0004-0000-0800-00000D000000}"/>
    <hyperlink ref="F185" r:id="rId15" xr:uid="{00000000-0004-0000-0800-00000E000000}"/>
    <hyperlink ref="F191" r:id="rId16" xr:uid="{00000000-0004-0000-0800-00000F000000}"/>
    <hyperlink ref="F194" r:id="rId17" xr:uid="{00000000-0004-0000-0800-000010000000}"/>
    <hyperlink ref="F197" r:id="rId18" xr:uid="{00000000-0004-0000-0800-000011000000}"/>
    <hyperlink ref="F203" r:id="rId19" xr:uid="{00000000-0004-0000-0800-000012000000}"/>
    <hyperlink ref="F209" r:id="rId20" xr:uid="{00000000-0004-0000-0800-000013000000}"/>
    <hyperlink ref="F213" r:id="rId21" xr:uid="{00000000-0004-0000-0800-000014000000}"/>
    <hyperlink ref="F216" r:id="rId22" xr:uid="{00000000-0004-0000-0800-000015000000}"/>
    <hyperlink ref="F219" r:id="rId23" xr:uid="{00000000-0004-0000-0800-000016000000}"/>
    <hyperlink ref="F225" r:id="rId24" xr:uid="{00000000-0004-0000-0800-000017000000}"/>
    <hyperlink ref="F228" r:id="rId25" xr:uid="{00000000-0004-0000-08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36</vt:i4>
      </vt:variant>
      <vt:variant>
        <vt:lpstr>Pojmenované oblasti</vt:lpstr>
      </vt:variant>
      <vt:variant>
        <vt:i4>74</vt:i4>
      </vt:variant>
    </vt:vector>
  </HeadingPairs>
  <TitlesOfParts>
    <vt:vector size="110" baseType="lpstr">
      <vt:lpstr>202 - Místnost č.202</vt:lpstr>
      <vt:lpstr>203 - Místnost č.203</vt:lpstr>
      <vt:lpstr>204 - Místnost č.204</vt:lpstr>
      <vt:lpstr>205 - Místnost č.205</vt:lpstr>
      <vt:lpstr>206 - Místnost č.206</vt:lpstr>
      <vt:lpstr>207 - Místnost č.207</vt:lpstr>
      <vt:lpstr>208 - Místnost č.208</vt:lpstr>
      <vt:lpstr>209 - Místnost č.209</vt:lpstr>
      <vt:lpstr>210 - Místnost č.210</vt:lpstr>
      <vt:lpstr>211 - Místnost č.211</vt:lpstr>
      <vt:lpstr>212 - Místnost č.212</vt:lpstr>
      <vt:lpstr>213 - Místnost č.213</vt:lpstr>
      <vt:lpstr>214 - Místnost č.214</vt:lpstr>
      <vt:lpstr>215 - Místnost č.215</vt:lpstr>
      <vt:lpstr>302 - Místnost č.302</vt:lpstr>
      <vt:lpstr>303 - Místnost č.303</vt:lpstr>
      <vt:lpstr>304 - Místnost č.304</vt:lpstr>
      <vt:lpstr>305 - Místnost č.305</vt:lpstr>
      <vt:lpstr>306 - Místnost č.306</vt:lpstr>
      <vt:lpstr>307 - Místnost č.307</vt:lpstr>
      <vt:lpstr>308 - Místnost č.308</vt:lpstr>
      <vt:lpstr>309 - Místnost č.309</vt:lpstr>
      <vt:lpstr>310 - Místnost č.310</vt:lpstr>
      <vt:lpstr>311 - Místnost č.311</vt:lpstr>
      <vt:lpstr>312 - Místnost č.312</vt:lpstr>
      <vt:lpstr>313 - Místnost č.313</vt:lpstr>
      <vt:lpstr>314 - Místnost č.314</vt:lpstr>
      <vt:lpstr>315 - Místnost č.315</vt:lpstr>
      <vt:lpstr>CH 01 - Chodba 1.n.p.(ško...</vt:lpstr>
      <vt:lpstr>CH 02 - Chodba 2.n.p.</vt:lpstr>
      <vt:lpstr>CH 03 - Chodba 3.n.p.</vt:lpstr>
      <vt:lpstr>DV 01 - Školka (dveře 153...</vt:lpstr>
      <vt:lpstr>DV 02 - Chodba 2.NP dveře...</vt:lpstr>
      <vt:lpstr>DV 03 - Chodba 2.NP dveře...</vt:lpstr>
      <vt:lpstr>DV 04 - Chodba 3.NP dveře...</vt:lpstr>
      <vt:lpstr>DV 05 - Chodba 3.NP dveře...</vt:lpstr>
      <vt:lpstr>'202 - Místnost č.202'!Názvy_tisku</vt:lpstr>
      <vt:lpstr>'203 - Místnost č.203'!Názvy_tisku</vt:lpstr>
      <vt:lpstr>'204 - Místnost č.204'!Názvy_tisku</vt:lpstr>
      <vt:lpstr>'205 - Místnost č.205'!Názvy_tisku</vt:lpstr>
      <vt:lpstr>'206 - Místnost č.206'!Názvy_tisku</vt:lpstr>
      <vt:lpstr>'207 - Místnost č.207'!Názvy_tisku</vt:lpstr>
      <vt:lpstr>'208 - Místnost č.208'!Názvy_tisku</vt:lpstr>
      <vt:lpstr>'209 - Místnost č.209'!Názvy_tisku</vt:lpstr>
      <vt:lpstr>'210 - Místnost č.210'!Názvy_tisku</vt:lpstr>
      <vt:lpstr>'211 - Místnost č.211'!Názvy_tisku</vt:lpstr>
      <vt:lpstr>'212 - Místnost č.212'!Názvy_tisku</vt:lpstr>
      <vt:lpstr>'213 - Místnost č.213'!Názvy_tisku</vt:lpstr>
      <vt:lpstr>'214 - Místnost č.214'!Názvy_tisku</vt:lpstr>
      <vt:lpstr>'215 - Místnost č.215'!Názvy_tisku</vt:lpstr>
      <vt:lpstr>'302 - Místnost č.302'!Názvy_tisku</vt:lpstr>
      <vt:lpstr>'303 - Místnost č.303'!Názvy_tisku</vt:lpstr>
      <vt:lpstr>'304 - Místnost č.304'!Názvy_tisku</vt:lpstr>
      <vt:lpstr>'305 - Místnost č.305'!Názvy_tisku</vt:lpstr>
      <vt:lpstr>'306 - Místnost č.306'!Názvy_tisku</vt:lpstr>
      <vt:lpstr>'307 - Místnost č.307'!Názvy_tisku</vt:lpstr>
      <vt:lpstr>'308 - Místnost č.308'!Názvy_tisku</vt:lpstr>
      <vt:lpstr>'309 - Místnost č.309'!Názvy_tisku</vt:lpstr>
      <vt:lpstr>'310 - Místnost č.310'!Názvy_tisku</vt:lpstr>
      <vt:lpstr>'311 - Místnost č.311'!Názvy_tisku</vt:lpstr>
      <vt:lpstr>'312 - Místnost č.312'!Názvy_tisku</vt:lpstr>
      <vt:lpstr>'313 - Místnost č.313'!Názvy_tisku</vt:lpstr>
      <vt:lpstr>'314 - Místnost č.314'!Názvy_tisku</vt:lpstr>
      <vt:lpstr>'315 - Místnost č.315'!Názvy_tisku</vt:lpstr>
      <vt:lpstr>'DV 01 - Školka (dveře 153...'!Názvy_tisku</vt:lpstr>
      <vt:lpstr>'DV 02 - Chodba 2.NP dveře...'!Názvy_tisku</vt:lpstr>
      <vt:lpstr>'DV 03 - Chodba 2.NP dveře...'!Názvy_tisku</vt:lpstr>
      <vt:lpstr>'DV 04 - Chodba 3.NP dveře...'!Názvy_tisku</vt:lpstr>
      <vt:lpstr>'DV 05 - Chodba 3.NP dveře...'!Názvy_tisku</vt:lpstr>
      <vt:lpstr>'CH 01 - Chodba 1.n.p.(ško...'!Názvy_tisku</vt:lpstr>
      <vt:lpstr>'CH 02 - Chodba 2.n.p.'!Názvy_tisku</vt:lpstr>
      <vt:lpstr>'CH 03 - Chodba 3.n.p.'!Názvy_tisku</vt:lpstr>
      <vt:lpstr>'Rekapitulace stavby'!Názvy_tisku</vt:lpstr>
      <vt:lpstr>'202 - Místnost č.202'!Oblast_tisku</vt:lpstr>
      <vt:lpstr>'203 - Místnost č.203'!Oblast_tisku</vt:lpstr>
      <vt:lpstr>'204 - Místnost č.204'!Oblast_tisku</vt:lpstr>
      <vt:lpstr>'205 - Místnost č.205'!Oblast_tisku</vt:lpstr>
      <vt:lpstr>'206 - Místnost č.206'!Oblast_tisku</vt:lpstr>
      <vt:lpstr>'207 - Místnost č.207'!Oblast_tisku</vt:lpstr>
      <vt:lpstr>'208 - Místnost č.208'!Oblast_tisku</vt:lpstr>
      <vt:lpstr>'209 - Místnost č.209'!Oblast_tisku</vt:lpstr>
      <vt:lpstr>'210 - Místnost č.210'!Oblast_tisku</vt:lpstr>
      <vt:lpstr>'211 - Místnost č.211'!Oblast_tisku</vt:lpstr>
      <vt:lpstr>'212 - Místnost č.212'!Oblast_tisku</vt:lpstr>
      <vt:lpstr>'213 - Místnost č.213'!Oblast_tisku</vt:lpstr>
      <vt:lpstr>'214 - Místnost č.214'!Oblast_tisku</vt:lpstr>
      <vt:lpstr>'215 - Místnost č.215'!Oblast_tisku</vt:lpstr>
      <vt:lpstr>'302 - Místnost č.302'!Oblast_tisku</vt:lpstr>
      <vt:lpstr>'303 - Místnost č.303'!Oblast_tisku</vt:lpstr>
      <vt:lpstr>'304 - Místnost č.304'!Oblast_tisku</vt:lpstr>
      <vt:lpstr>'305 - Místnost č.305'!Oblast_tisku</vt:lpstr>
      <vt:lpstr>'306 - Místnost č.306'!Oblast_tisku</vt:lpstr>
      <vt:lpstr>'307 - Místnost č.307'!Oblast_tisku</vt:lpstr>
      <vt:lpstr>'308 - Místnost č.308'!Oblast_tisku</vt:lpstr>
      <vt:lpstr>'309 - Místnost č.309'!Oblast_tisku</vt:lpstr>
      <vt:lpstr>'310 - Místnost č.310'!Oblast_tisku</vt:lpstr>
      <vt:lpstr>'311 - Místnost č.311'!Oblast_tisku</vt:lpstr>
      <vt:lpstr>'312 - Místnost č.312'!Oblast_tisku</vt:lpstr>
      <vt:lpstr>'313 - Místnost č.313'!Oblast_tisku</vt:lpstr>
      <vt:lpstr>'314 - Místnost č.314'!Oblast_tisku</vt:lpstr>
      <vt:lpstr>'315 - Místnost č.315'!Oblast_tisku</vt:lpstr>
      <vt:lpstr>'DV 01 - Školka (dveře 153...'!Oblast_tisku</vt:lpstr>
      <vt:lpstr>'DV 02 - Chodba 2.NP dveře...'!Oblast_tisku</vt:lpstr>
      <vt:lpstr>'DV 03 - Chodba 2.NP dveře...'!Oblast_tisku</vt:lpstr>
      <vt:lpstr>'DV 04 - Chodba 3.NP dveře...'!Oblast_tisku</vt:lpstr>
      <vt:lpstr>'DV 05 - Chodba 3.NP dveře...'!Oblast_tisku</vt:lpstr>
      <vt:lpstr>'CH 01 - Chodba 1.n.p.(ško...'!Oblast_tisku</vt:lpstr>
      <vt:lpstr>'CH 02 - Chodba 2.n.p.'!Oblast_tisku</vt:lpstr>
      <vt:lpstr>'CH 03 - Chodba 3.n.p.'!Oblast_tisku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ASUS\Delík</dc:creator>
  <cp:lastModifiedBy>Veronika Chromíková</cp:lastModifiedBy>
  <dcterms:created xsi:type="dcterms:W3CDTF">2025-04-09T20:29:42Z</dcterms:created>
  <dcterms:modified xsi:type="dcterms:W3CDTF">2025-04-10T08:36:48Z</dcterms:modified>
</cp:coreProperties>
</file>