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ROFILE\VZ 2025\VZT Kulturní dům\"/>
    </mc:Choice>
  </mc:AlternateContent>
  <xr:revisionPtr revIDLastSave="0" documentId="13_ncr:1_{6CCEF740-04C6-4FF7-B60F-FA5252AD6D6C}" xr6:coauthVersionLast="47" xr6:coauthVersionMax="47" xr10:uidLastSave="{00000000-0000-0000-0000-000000000000}"/>
  <bookViews>
    <workbookView xWindow="-120" yWindow="-120" windowWidth="38640" windowHeight="21240" activeTab="7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2 02 Pol" sheetId="12" r:id="rId4"/>
    <sheet name="3 03 Pol" sheetId="13" r:id="rId5"/>
    <sheet name="4 04 Pol" sheetId="14" r:id="rId6"/>
    <sheet name="5 05 Pol" sheetId="15" r:id="rId7"/>
    <sheet name="7 07 Naklady" sheetId="16" r:id="rId8"/>
  </sheets>
  <externalReferences>
    <externalReference r:id="rId9"/>
  </externalReferences>
  <definedNames>
    <definedName name="CelkemDPHVypocet" localSheetId="1">Stavba!$H$50</definedName>
    <definedName name="CenaCelkem">Stavba!$G$29</definedName>
    <definedName name="CenaCelkemBezDPH">Stavba!$G$28</definedName>
    <definedName name="CenaCelkemVypocet" localSheetId="1">Stavba!$I$50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 02 Pol'!$1:$7</definedName>
    <definedName name="_xlnm.Print_Titles" localSheetId="4">'3 03 Pol'!$1:$7</definedName>
    <definedName name="_xlnm.Print_Titles" localSheetId="5">'4 04 Pol'!$1:$7</definedName>
    <definedName name="_xlnm.Print_Titles" localSheetId="6">'5 05 Pol'!$1:$7</definedName>
    <definedName name="_xlnm.Print_Titles" localSheetId="7">'7 07 Naklady'!$1:$7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 02 Pol'!$A$1:$Y$186</definedName>
    <definedName name="_xlnm.Print_Area" localSheetId="4">'3 03 Pol'!$A$1:$Y$182</definedName>
    <definedName name="_xlnm.Print_Area" localSheetId="5">'4 04 Pol'!$A$1:$Y$155</definedName>
    <definedName name="_xlnm.Print_Area" localSheetId="6">'5 05 Pol'!$A$1:$Y$33</definedName>
    <definedName name="_xlnm.Print_Area" localSheetId="7">'7 07 Naklady'!$A$1:$Y$31</definedName>
    <definedName name="_xlnm.Print_Area" localSheetId="1">Stavba!$A$1:$J$89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Stavba!$F$50</definedName>
    <definedName name="ZakladDPHZakl">Stavba!$G$25</definedName>
    <definedName name="ZakladDPHZaklVypocet" localSheetId="1">Stavba!$G$50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iterateCount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1" i="16" l="1"/>
  <c r="I86" i="1" l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16" i="1" s="1"/>
  <c r="I71" i="1"/>
  <c r="I70" i="1"/>
  <c r="I69" i="1"/>
  <c r="I68" i="1"/>
  <c r="G47" i="1"/>
  <c r="F47" i="1"/>
  <c r="G46" i="1"/>
  <c r="F46" i="1"/>
  <c r="G45" i="1"/>
  <c r="H45" i="1" s="1"/>
  <c r="I45" i="1" s="1"/>
  <c r="F45" i="1"/>
  <c r="G44" i="1"/>
  <c r="F44" i="1"/>
  <c r="G43" i="1"/>
  <c r="F43" i="1"/>
  <c r="G42" i="1"/>
  <c r="F42" i="1"/>
  <c r="G41" i="1"/>
  <c r="F41" i="1"/>
  <c r="G40" i="1"/>
  <c r="F40" i="1"/>
  <c r="BA19" i="16"/>
  <c r="BA17" i="16"/>
  <c r="BA15" i="16"/>
  <c r="G9" i="16"/>
  <c r="I9" i="16"/>
  <c r="I8" i="16" s="1"/>
  <c r="K9" i="16"/>
  <c r="K8" i="16" s="1"/>
  <c r="O9" i="16"/>
  <c r="O8" i="16" s="1"/>
  <c r="Q9" i="16"/>
  <c r="Q8" i="16" s="1"/>
  <c r="V9" i="16"/>
  <c r="V8" i="16" s="1"/>
  <c r="G14" i="16"/>
  <c r="M14" i="16" s="1"/>
  <c r="I14" i="16"/>
  <c r="K14" i="16"/>
  <c r="O14" i="16"/>
  <c r="O13" i="16" s="1"/>
  <c r="Q14" i="16"/>
  <c r="V14" i="16"/>
  <c r="G16" i="16"/>
  <c r="M16" i="16" s="1"/>
  <c r="I16" i="16"/>
  <c r="K16" i="16"/>
  <c r="O16" i="16"/>
  <c r="Q16" i="16"/>
  <c r="V16" i="16"/>
  <c r="G18" i="16"/>
  <c r="M18" i="16" s="1"/>
  <c r="I18" i="16"/>
  <c r="K18" i="16"/>
  <c r="O18" i="16"/>
  <c r="Q18" i="16"/>
  <c r="V18" i="16"/>
  <c r="AE21" i="16"/>
  <c r="F49" i="1" s="1"/>
  <c r="G23" i="15"/>
  <c r="K8" i="15"/>
  <c r="G9" i="15"/>
  <c r="I9" i="15"/>
  <c r="I8" i="15" s="1"/>
  <c r="K9" i="15"/>
  <c r="M9" i="15"/>
  <c r="O9" i="15"/>
  <c r="O8" i="15" s="1"/>
  <c r="Q9" i="15"/>
  <c r="Q8" i="15" s="1"/>
  <c r="V9" i="15"/>
  <c r="V8" i="15" s="1"/>
  <c r="G11" i="15"/>
  <c r="I11" i="15"/>
  <c r="K11" i="15"/>
  <c r="M11" i="15"/>
  <c r="O11" i="15"/>
  <c r="Q11" i="15"/>
  <c r="V11" i="15"/>
  <c r="G13" i="15"/>
  <c r="I13" i="15"/>
  <c r="K13" i="15"/>
  <c r="M13" i="15"/>
  <c r="O13" i="15"/>
  <c r="Q13" i="15"/>
  <c r="V13" i="15"/>
  <c r="G14" i="15"/>
  <c r="M14" i="15" s="1"/>
  <c r="I14" i="15"/>
  <c r="K14" i="15"/>
  <c r="O14" i="15"/>
  <c r="Q14" i="15"/>
  <c r="V14" i="15"/>
  <c r="G17" i="15"/>
  <c r="G8" i="15" s="1"/>
  <c r="I17" i="15"/>
  <c r="K17" i="15"/>
  <c r="O17" i="15"/>
  <c r="Q17" i="15"/>
  <c r="V17" i="15"/>
  <c r="G19" i="15"/>
  <c r="V19" i="15"/>
  <c r="G20" i="15"/>
  <c r="M20" i="15" s="1"/>
  <c r="M19" i="15" s="1"/>
  <c r="I20" i="15"/>
  <c r="I19" i="15" s="1"/>
  <c r="K20" i="15"/>
  <c r="K19" i="15" s="1"/>
  <c r="O20" i="15"/>
  <c r="O19" i="15" s="1"/>
  <c r="Q20" i="15"/>
  <c r="Q19" i="15" s="1"/>
  <c r="V20" i="15"/>
  <c r="AE23" i="15"/>
  <c r="G145" i="14"/>
  <c r="BA142" i="14"/>
  <c r="BA135" i="14"/>
  <c r="BA96" i="14"/>
  <c r="G8" i="14"/>
  <c r="Q8" i="14"/>
  <c r="G9" i="14"/>
  <c r="M9" i="14" s="1"/>
  <c r="M8" i="14" s="1"/>
  <c r="I9" i="14"/>
  <c r="I8" i="14" s="1"/>
  <c r="K9" i="14"/>
  <c r="K8" i="14" s="1"/>
  <c r="O9" i="14"/>
  <c r="O8" i="14" s="1"/>
  <c r="Q9" i="14"/>
  <c r="V9" i="14"/>
  <c r="V8" i="14" s="1"/>
  <c r="G11" i="14"/>
  <c r="I11" i="14"/>
  <c r="K11" i="14"/>
  <c r="G12" i="14"/>
  <c r="I12" i="14"/>
  <c r="K12" i="14"/>
  <c r="M12" i="14"/>
  <c r="M11" i="14" s="1"/>
  <c r="O12" i="14"/>
  <c r="O11" i="14" s="1"/>
  <c r="Q12" i="14"/>
  <c r="Q11" i="14" s="1"/>
  <c r="V12" i="14"/>
  <c r="V11" i="14" s="1"/>
  <c r="G17" i="14"/>
  <c r="K17" i="14"/>
  <c r="M17" i="14"/>
  <c r="O17" i="14"/>
  <c r="G18" i="14"/>
  <c r="I18" i="14"/>
  <c r="I17" i="14" s="1"/>
  <c r="K18" i="14"/>
  <c r="M18" i="14"/>
  <c r="O18" i="14"/>
  <c r="Q18" i="14"/>
  <c r="Q17" i="14" s="1"/>
  <c r="V18" i="14"/>
  <c r="V17" i="14" s="1"/>
  <c r="G24" i="14"/>
  <c r="I24" i="14"/>
  <c r="K24" i="14"/>
  <c r="M24" i="14"/>
  <c r="O24" i="14"/>
  <c r="Q24" i="14"/>
  <c r="V24" i="14"/>
  <c r="G30" i="14"/>
  <c r="G29" i="14" s="1"/>
  <c r="I30" i="14"/>
  <c r="I29" i="14" s="1"/>
  <c r="K30" i="14"/>
  <c r="O30" i="14"/>
  <c r="O29" i="14" s="1"/>
  <c r="Q30" i="14"/>
  <c r="V30" i="14"/>
  <c r="G31" i="14"/>
  <c r="M31" i="14" s="1"/>
  <c r="I31" i="14"/>
  <c r="K31" i="14"/>
  <c r="K29" i="14" s="1"/>
  <c r="O31" i="14"/>
  <c r="Q31" i="14"/>
  <c r="V31" i="14"/>
  <c r="G36" i="14"/>
  <c r="M36" i="14" s="1"/>
  <c r="I36" i="14"/>
  <c r="K36" i="14"/>
  <c r="O36" i="14"/>
  <c r="Q36" i="14"/>
  <c r="V36" i="14"/>
  <c r="G41" i="14"/>
  <c r="I41" i="14"/>
  <c r="K41" i="14"/>
  <c r="M41" i="14"/>
  <c r="O41" i="14"/>
  <c r="Q41" i="14"/>
  <c r="V41" i="14"/>
  <c r="G46" i="14"/>
  <c r="I46" i="14"/>
  <c r="K46" i="14"/>
  <c r="M46" i="14"/>
  <c r="O46" i="14"/>
  <c r="Q46" i="14"/>
  <c r="V46" i="14"/>
  <c r="G49" i="14"/>
  <c r="I49" i="14"/>
  <c r="K49" i="14"/>
  <c r="M49" i="14"/>
  <c r="O49" i="14"/>
  <c r="Q49" i="14"/>
  <c r="Q29" i="14" s="1"/>
  <c r="V49" i="14"/>
  <c r="G52" i="14"/>
  <c r="I52" i="14"/>
  <c r="K52" i="14"/>
  <c r="M52" i="14"/>
  <c r="O52" i="14"/>
  <c r="Q52" i="14"/>
  <c r="V52" i="14"/>
  <c r="V29" i="14" s="1"/>
  <c r="G55" i="14"/>
  <c r="I55" i="14"/>
  <c r="K55" i="14"/>
  <c r="M55" i="14"/>
  <c r="O55" i="14"/>
  <c r="Q55" i="14"/>
  <c r="V55" i="14"/>
  <c r="G58" i="14"/>
  <c r="M58" i="14" s="1"/>
  <c r="I58" i="14"/>
  <c r="K58" i="14"/>
  <c r="O58" i="14"/>
  <c r="Q58" i="14"/>
  <c r="V58" i="14"/>
  <c r="G61" i="14"/>
  <c r="M61" i="14" s="1"/>
  <c r="I61" i="14"/>
  <c r="K61" i="14"/>
  <c r="O61" i="14"/>
  <c r="Q61" i="14"/>
  <c r="V61" i="14"/>
  <c r="G64" i="14"/>
  <c r="M64" i="14" s="1"/>
  <c r="I64" i="14"/>
  <c r="K64" i="14"/>
  <c r="O64" i="14"/>
  <c r="Q64" i="14"/>
  <c r="V64" i="14"/>
  <c r="G69" i="14"/>
  <c r="I69" i="14"/>
  <c r="K69" i="14"/>
  <c r="M69" i="14"/>
  <c r="O69" i="14"/>
  <c r="Q69" i="14"/>
  <c r="V69" i="14"/>
  <c r="G72" i="14"/>
  <c r="I72" i="14"/>
  <c r="K72" i="14"/>
  <c r="M72" i="14"/>
  <c r="O72" i="14"/>
  <c r="Q72" i="14"/>
  <c r="V72" i="14"/>
  <c r="G74" i="14"/>
  <c r="I74" i="14"/>
  <c r="K74" i="14"/>
  <c r="M74" i="14"/>
  <c r="O74" i="14"/>
  <c r="Q74" i="14"/>
  <c r="V74" i="14"/>
  <c r="G79" i="14"/>
  <c r="I79" i="14"/>
  <c r="K79" i="14"/>
  <c r="M79" i="14"/>
  <c r="O79" i="14"/>
  <c r="Q79" i="14"/>
  <c r="V79" i="14"/>
  <c r="G84" i="14"/>
  <c r="I84" i="14"/>
  <c r="K84" i="14"/>
  <c r="M84" i="14"/>
  <c r="O84" i="14"/>
  <c r="Q84" i="14"/>
  <c r="V84" i="14"/>
  <c r="G89" i="14"/>
  <c r="AF145" i="14" s="1"/>
  <c r="I89" i="14"/>
  <c r="K89" i="14"/>
  <c r="O89" i="14"/>
  <c r="Q89" i="14"/>
  <c r="V89" i="14"/>
  <c r="G94" i="14"/>
  <c r="M94" i="14" s="1"/>
  <c r="I94" i="14"/>
  <c r="K94" i="14"/>
  <c r="O94" i="14"/>
  <c r="Q94" i="14"/>
  <c r="V94" i="14"/>
  <c r="G122" i="14"/>
  <c r="M122" i="14" s="1"/>
  <c r="I122" i="14"/>
  <c r="K122" i="14"/>
  <c r="O122" i="14"/>
  <c r="Q122" i="14"/>
  <c r="V122" i="14"/>
  <c r="G127" i="14"/>
  <c r="I127" i="14"/>
  <c r="K127" i="14"/>
  <c r="M127" i="14"/>
  <c r="O127" i="14"/>
  <c r="Q127" i="14"/>
  <c r="V127" i="14"/>
  <c r="G128" i="14"/>
  <c r="I128" i="14"/>
  <c r="K128" i="14"/>
  <c r="M128" i="14"/>
  <c r="O128" i="14"/>
  <c r="Q128" i="14"/>
  <c r="V128" i="14"/>
  <c r="O131" i="14"/>
  <c r="Q131" i="14"/>
  <c r="G132" i="14"/>
  <c r="I132" i="14"/>
  <c r="K132" i="14"/>
  <c r="K131" i="14" s="1"/>
  <c r="M132" i="14"/>
  <c r="O132" i="14"/>
  <c r="Q132" i="14"/>
  <c r="V132" i="14"/>
  <c r="V131" i="14" s="1"/>
  <c r="G137" i="14"/>
  <c r="G131" i="14" s="1"/>
  <c r="I137" i="14"/>
  <c r="K137" i="14"/>
  <c r="M137" i="14"/>
  <c r="O137" i="14"/>
  <c r="Q137" i="14"/>
  <c r="V137" i="14"/>
  <c r="G138" i="14"/>
  <c r="M138" i="14" s="1"/>
  <c r="I138" i="14"/>
  <c r="K138" i="14"/>
  <c r="O138" i="14"/>
  <c r="Q138" i="14"/>
  <c r="V138" i="14"/>
  <c r="G139" i="14"/>
  <c r="M139" i="14" s="1"/>
  <c r="I139" i="14"/>
  <c r="I131" i="14" s="1"/>
  <c r="K139" i="14"/>
  <c r="O139" i="14"/>
  <c r="Q139" i="14"/>
  <c r="V139" i="14"/>
  <c r="G141" i="14"/>
  <c r="M141" i="14" s="1"/>
  <c r="I141" i="14"/>
  <c r="K141" i="14"/>
  <c r="O141" i="14"/>
  <c r="Q141" i="14"/>
  <c r="V141" i="14"/>
  <c r="G143" i="14"/>
  <c r="I143" i="14"/>
  <c r="K143" i="14"/>
  <c r="M143" i="14"/>
  <c r="O143" i="14"/>
  <c r="Q143" i="14"/>
  <c r="V143" i="14"/>
  <c r="AE145" i="14"/>
  <c r="G172" i="13"/>
  <c r="BA169" i="13"/>
  <c r="BA162" i="13"/>
  <c r="G8" i="13"/>
  <c r="K8" i="13"/>
  <c r="G9" i="13"/>
  <c r="I9" i="13"/>
  <c r="I8" i="13" s="1"/>
  <c r="K9" i="13"/>
  <c r="M9" i="13"/>
  <c r="M8" i="13" s="1"/>
  <c r="O9" i="13"/>
  <c r="O8" i="13" s="1"/>
  <c r="Q9" i="13"/>
  <c r="Q8" i="13" s="1"/>
  <c r="V9" i="13"/>
  <c r="V8" i="13" s="1"/>
  <c r="G11" i="13"/>
  <c r="K11" i="13"/>
  <c r="G12" i="13"/>
  <c r="I12" i="13"/>
  <c r="I11" i="13" s="1"/>
  <c r="K12" i="13"/>
  <c r="M12" i="13"/>
  <c r="O12" i="13"/>
  <c r="Q12" i="13"/>
  <c r="Q11" i="13" s="1"/>
  <c r="V12" i="13"/>
  <c r="V11" i="13" s="1"/>
  <c r="G16" i="13"/>
  <c r="M16" i="13" s="1"/>
  <c r="I16" i="13"/>
  <c r="K16" i="13"/>
  <c r="O16" i="13"/>
  <c r="O11" i="13" s="1"/>
  <c r="Q16" i="13"/>
  <c r="V16" i="13"/>
  <c r="G20" i="13"/>
  <c r="Q20" i="13"/>
  <c r="G21" i="13"/>
  <c r="M21" i="13" s="1"/>
  <c r="M20" i="13" s="1"/>
  <c r="I21" i="13"/>
  <c r="I20" i="13" s="1"/>
  <c r="K21" i="13"/>
  <c r="K20" i="13" s="1"/>
  <c r="O21" i="13"/>
  <c r="O20" i="13" s="1"/>
  <c r="Q21" i="13"/>
  <c r="V21" i="13"/>
  <c r="V20" i="13" s="1"/>
  <c r="K26" i="13"/>
  <c r="G27" i="13"/>
  <c r="G26" i="13" s="1"/>
  <c r="I27" i="13"/>
  <c r="K27" i="13"/>
  <c r="M27" i="13"/>
  <c r="O27" i="13"/>
  <c r="O26" i="13" s="1"/>
  <c r="Q27" i="13"/>
  <c r="V27" i="13"/>
  <c r="V26" i="13" s="1"/>
  <c r="G29" i="13"/>
  <c r="I29" i="13"/>
  <c r="I26" i="13" s="1"/>
  <c r="K29" i="13"/>
  <c r="M29" i="13"/>
  <c r="O29" i="13"/>
  <c r="Q29" i="13"/>
  <c r="V29" i="13"/>
  <c r="G31" i="13"/>
  <c r="I31" i="13"/>
  <c r="K31" i="13"/>
  <c r="M31" i="13"/>
  <c r="O31" i="13"/>
  <c r="Q31" i="13"/>
  <c r="Q26" i="13" s="1"/>
  <c r="V31" i="13"/>
  <c r="G33" i="13"/>
  <c r="I33" i="13"/>
  <c r="K33" i="13"/>
  <c r="M33" i="13"/>
  <c r="O33" i="13"/>
  <c r="Q33" i="13"/>
  <c r="V33" i="13"/>
  <c r="G35" i="13"/>
  <c r="M35" i="13" s="1"/>
  <c r="I35" i="13"/>
  <c r="K35" i="13"/>
  <c r="O35" i="13"/>
  <c r="Q35" i="13"/>
  <c r="V35" i="13"/>
  <c r="G37" i="13"/>
  <c r="M37" i="13" s="1"/>
  <c r="I37" i="13"/>
  <c r="K37" i="13"/>
  <c r="O37" i="13"/>
  <c r="Q37" i="13"/>
  <c r="V37" i="13"/>
  <c r="G42" i="13"/>
  <c r="I42" i="13"/>
  <c r="O42" i="13"/>
  <c r="V42" i="13"/>
  <c r="G43" i="13"/>
  <c r="M43" i="13" s="1"/>
  <c r="M42" i="13" s="1"/>
  <c r="I43" i="13"/>
  <c r="K43" i="13"/>
  <c r="K42" i="13" s="1"/>
  <c r="O43" i="13"/>
  <c r="Q43" i="13"/>
  <c r="Q42" i="13" s="1"/>
  <c r="V43" i="13"/>
  <c r="G46" i="13"/>
  <c r="K46" i="13"/>
  <c r="M46" i="13"/>
  <c r="V46" i="13"/>
  <c r="G47" i="13"/>
  <c r="I47" i="13"/>
  <c r="I46" i="13" s="1"/>
  <c r="K47" i="13"/>
  <c r="M47" i="13"/>
  <c r="O47" i="13"/>
  <c r="O46" i="13" s="1"/>
  <c r="Q47" i="13"/>
  <c r="Q46" i="13" s="1"/>
  <c r="V47" i="13"/>
  <c r="G50" i="13"/>
  <c r="I50" i="13"/>
  <c r="K50" i="13"/>
  <c r="M50" i="13"/>
  <c r="O50" i="13"/>
  <c r="Q50" i="13"/>
  <c r="V50" i="13"/>
  <c r="Q52" i="13"/>
  <c r="V52" i="13"/>
  <c r="G53" i="13"/>
  <c r="M53" i="13" s="1"/>
  <c r="M52" i="13" s="1"/>
  <c r="I53" i="13"/>
  <c r="I52" i="13" s="1"/>
  <c r="K53" i="13"/>
  <c r="K52" i="13" s="1"/>
  <c r="O53" i="13"/>
  <c r="O52" i="13" s="1"/>
  <c r="Q53" i="13"/>
  <c r="V53" i="13"/>
  <c r="G55" i="13"/>
  <c r="M55" i="13" s="1"/>
  <c r="I55" i="13"/>
  <c r="K55" i="13"/>
  <c r="O55" i="13"/>
  <c r="Q55" i="13"/>
  <c r="V55" i="13"/>
  <c r="G58" i="13"/>
  <c r="M58" i="13" s="1"/>
  <c r="I58" i="13"/>
  <c r="I57" i="13" s="1"/>
  <c r="K58" i="13"/>
  <c r="K57" i="13" s="1"/>
  <c r="O58" i="13"/>
  <c r="O57" i="13" s="1"/>
  <c r="Q58" i="13"/>
  <c r="Q57" i="13" s="1"/>
  <c r="V58" i="13"/>
  <c r="G60" i="13"/>
  <c r="I60" i="13"/>
  <c r="K60" i="13"/>
  <c r="M60" i="13"/>
  <c r="O60" i="13"/>
  <c r="Q60" i="13"/>
  <c r="V60" i="13"/>
  <c r="G63" i="13"/>
  <c r="I63" i="13"/>
  <c r="K63" i="13"/>
  <c r="M63" i="13"/>
  <c r="O63" i="13"/>
  <c r="Q63" i="13"/>
  <c r="V63" i="13"/>
  <c r="G69" i="13"/>
  <c r="I69" i="13"/>
  <c r="K69" i="13"/>
  <c r="M69" i="13"/>
  <c r="O69" i="13"/>
  <c r="Q69" i="13"/>
  <c r="V69" i="13"/>
  <c r="G75" i="13"/>
  <c r="I75" i="13"/>
  <c r="K75" i="13"/>
  <c r="M75" i="13"/>
  <c r="O75" i="13"/>
  <c r="Q75" i="13"/>
  <c r="V75" i="13"/>
  <c r="V57" i="13" s="1"/>
  <c r="G81" i="13"/>
  <c r="M81" i="13" s="1"/>
  <c r="I81" i="13"/>
  <c r="K81" i="13"/>
  <c r="O81" i="13"/>
  <c r="Q81" i="13"/>
  <c r="V81" i="13"/>
  <c r="G83" i="13"/>
  <c r="M83" i="13" s="1"/>
  <c r="I83" i="13"/>
  <c r="K83" i="13"/>
  <c r="O83" i="13"/>
  <c r="Q83" i="13"/>
  <c r="V83" i="13"/>
  <c r="G85" i="13"/>
  <c r="G57" i="13" s="1"/>
  <c r="I85" i="13"/>
  <c r="K85" i="13"/>
  <c r="O85" i="13"/>
  <c r="Q85" i="13"/>
  <c r="V85" i="13"/>
  <c r="G86" i="13"/>
  <c r="M86" i="13" s="1"/>
  <c r="I86" i="13"/>
  <c r="K86" i="13"/>
  <c r="O86" i="13"/>
  <c r="Q86" i="13"/>
  <c r="V86" i="13"/>
  <c r="G88" i="13"/>
  <c r="I88" i="13"/>
  <c r="K88" i="13"/>
  <c r="M88" i="13"/>
  <c r="O88" i="13"/>
  <c r="Q88" i="13"/>
  <c r="V88" i="13"/>
  <c r="G90" i="13"/>
  <c r="I90" i="13"/>
  <c r="K90" i="13"/>
  <c r="M90" i="13"/>
  <c r="O90" i="13"/>
  <c r="Q90" i="13"/>
  <c r="V90" i="13"/>
  <c r="G92" i="13"/>
  <c r="I92" i="13"/>
  <c r="K92" i="13"/>
  <c r="M92" i="13"/>
  <c r="O92" i="13"/>
  <c r="Q92" i="13"/>
  <c r="V92" i="13"/>
  <c r="G95" i="13"/>
  <c r="I95" i="13"/>
  <c r="K95" i="13"/>
  <c r="M95" i="13"/>
  <c r="O95" i="13"/>
  <c r="Q95" i="13"/>
  <c r="V95" i="13"/>
  <c r="G101" i="13"/>
  <c r="I101" i="13"/>
  <c r="K101" i="13"/>
  <c r="M101" i="13"/>
  <c r="O101" i="13"/>
  <c r="Q101" i="13"/>
  <c r="V101" i="13"/>
  <c r="G107" i="13"/>
  <c r="M107" i="13" s="1"/>
  <c r="I107" i="13"/>
  <c r="K107" i="13"/>
  <c r="O107" i="13"/>
  <c r="Q107" i="13"/>
  <c r="V107" i="13"/>
  <c r="G110" i="13"/>
  <c r="G111" i="13"/>
  <c r="M111" i="13" s="1"/>
  <c r="I111" i="13"/>
  <c r="I110" i="13" s="1"/>
  <c r="K111" i="13"/>
  <c r="K110" i="13" s="1"/>
  <c r="O111" i="13"/>
  <c r="O110" i="13" s="1"/>
  <c r="Q111" i="13"/>
  <c r="Q110" i="13" s="1"/>
  <c r="V111" i="13"/>
  <c r="G113" i="13"/>
  <c r="I113" i="13"/>
  <c r="K113" i="13"/>
  <c r="M113" i="13"/>
  <c r="O113" i="13"/>
  <c r="Q113" i="13"/>
  <c r="V113" i="13"/>
  <c r="G115" i="13"/>
  <c r="I115" i="13"/>
  <c r="K115" i="13"/>
  <c r="M115" i="13"/>
  <c r="O115" i="13"/>
  <c r="Q115" i="13"/>
  <c r="V115" i="13"/>
  <c r="G117" i="13"/>
  <c r="I117" i="13"/>
  <c r="K117" i="13"/>
  <c r="M117" i="13"/>
  <c r="O117" i="13"/>
  <c r="Q117" i="13"/>
  <c r="V117" i="13"/>
  <c r="G119" i="13"/>
  <c r="I119" i="13"/>
  <c r="K119" i="13"/>
  <c r="M119" i="13"/>
  <c r="O119" i="13"/>
  <c r="Q119" i="13"/>
  <c r="V119" i="13"/>
  <c r="V110" i="13" s="1"/>
  <c r="G121" i="13"/>
  <c r="I121" i="13"/>
  <c r="K121" i="13"/>
  <c r="M121" i="13"/>
  <c r="O121" i="13"/>
  <c r="Q121" i="13"/>
  <c r="V121" i="13"/>
  <c r="G123" i="13"/>
  <c r="M123" i="13" s="1"/>
  <c r="I123" i="13"/>
  <c r="K123" i="13"/>
  <c r="O123" i="13"/>
  <c r="Q123" i="13"/>
  <c r="V123" i="13"/>
  <c r="G125" i="13"/>
  <c r="M125" i="13" s="1"/>
  <c r="I125" i="13"/>
  <c r="K125" i="13"/>
  <c r="O125" i="13"/>
  <c r="Q125" i="13"/>
  <c r="V125" i="13"/>
  <c r="G127" i="13"/>
  <c r="M127" i="13" s="1"/>
  <c r="I127" i="13"/>
  <c r="K127" i="13"/>
  <c r="O127" i="13"/>
  <c r="Q127" i="13"/>
  <c r="V127" i="13"/>
  <c r="G129" i="13"/>
  <c r="I129" i="13"/>
  <c r="K129" i="13"/>
  <c r="M129" i="13"/>
  <c r="O129" i="13"/>
  <c r="Q129" i="13"/>
  <c r="V129" i="13"/>
  <c r="G131" i="13"/>
  <c r="I131" i="13"/>
  <c r="K131" i="13"/>
  <c r="M131" i="13"/>
  <c r="O131" i="13"/>
  <c r="Q131" i="13"/>
  <c r="V131" i="13"/>
  <c r="G133" i="13"/>
  <c r="I133" i="13"/>
  <c r="K133" i="13"/>
  <c r="M133" i="13"/>
  <c r="O133" i="13"/>
  <c r="Q133" i="13"/>
  <c r="V133" i="13"/>
  <c r="G135" i="13"/>
  <c r="I135" i="13"/>
  <c r="K135" i="13"/>
  <c r="M135" i="13"/>
  <c r="O135" i="13"/>
  <c r="Q135" i="13"/>
  <c r="V135" i="13"/>
  <c r="G137" i="13"/>
  <c r="I137" i="13"/>
  <c r="K137" i="13"/>
  <c r="M137" i="13"/>
  <c r="O137" i="13"/>
  <c r="Q137" i="13"/>
  <c r="V137" i="13"/>
  <c r="G140" i="13"/>
  <c r="G139" i="13" s="1"/>
  <c r="I140" i="13"/>
  <c r="I139" i="13" s="1"/>
  <c r="K140" i="13"/>
  <c r="O140" i="13"/>
  <c r="O139" i="13" s="1"/>
  <c r="Q140" i="13"/>
  <c r="V140" i="13"/>
  <c r="V139" i="13" s="1"/>
  <c r="G144" i="13"/>
  <c r="M144" i="13" s="1"/>
  <c r="I144" i="13"/>
  <c r="K144" i="13"/>
  <c r="K139" i="13" s="1"/>
  <c r="O144" i="13"/>
  <c r="Q144" i="13"/>
  <c r="V144" i="13"/>
  <c r="G148" i="13"/>
  <c r="I148" i="13"/>
  <c r="K148" i="13"/>
  <c r="M148" i="13"/>
  <c r="O148" i="13"/>
  <c r="Q148" i="13"/>
  <c r="V148" i="13"/>
  <c r="G152" i="13"/>
  <c r="I152" i="13"/>
  <c r="K152" i="13"/>
  <c r="M152" i="13"/>
  <c r="O152" i="13"/>
  <c r="Q152" i="13"/>
  <c r="V152" i="13"/>
  <c r="G156" i="13"/>
  <c r="I156" i="13"/>
  <c r="K156" i="13"/>
  <c r="M156" i="13"/>
  <c r="O156" i="13"/>
  <c r="Q156" i="13"/>
  <c r="Q139" i="13" s="1"/>
  <c r="V156" i="13"/>
  <c r="Q158" i="13"/>
  <c r="V158" i="13"/>
  <c r="G159" i="13"/>
  <c r="I159" i="13"/>
  <c r="K159" i="13"/>
  <c r="K158" i="13" s="1"/>
  <c r="M159" i="13"/>
  <c r="O159" i="13"/>
  <c r="O158" i="13" s="1"/>
  <c r="Q159" i="13"/>
  <c r="V159" i="13"/>
  <c r="G164" i="13"/>
  <c r="M164" i="13" s="1"/>
  <c r="I164" i="13"/>
  <c r="K164" i="13"/>
  <c r="O164" i="13"/>
  <c r="Q164" i="13"/>
  <c r="V164" i="13"/>
  <c r="G165" i="13"/>
  <c r="M165" i="13" s="1"/>
  <c r="I165" i="13"/>
  <c r="I158" i="13" s="1"/>
  <c r="K165" i="13"/>
  <c r="O165" i="13"/>
  <c r="Q165" i="13"/>
  <c r="V165" i="13"/>
  <c r="G167" i="13"/>
  <c r="M167" i="13" s="1"/>
  <c r="I167" i="13"/>
  <c r="K167" i="13"/>
  <c r="O167" i="13"/>
  <c r="Q167" i="13"/>
  <c r="V167" i="13"/>
  <c r="G168" i="13"/>
  <c r="I168" i="13"/>
  <c r="K168" i="13"/>
  <c r="M168" i="13"/>
  <c r="O168" i="13"/>
  <c r="Q168" i="13"/>
  <c r="V168" i="13"/>
  <c r="G170" i="13"/>
  <c r="I170" i="13"/>
  <c r="K170" i="13"/>
  <c r="M170" i="13"/>
  <c r="O170" i="13"/>
  <c r="Q170" i="13"/>
  <c r="V170" i="13"/>
  <c r="AE172" i="13"/>
  <c r="G176" i="12"/>
  <c r="BA173" i="12"/>
  <c r="BA166" i="12"/>
  <c r="BA141" i="12"/>
  <c r="BA138" i="12"/>
  <c r="G8" i="12"/>
  <c r="O8" i="12"/>
  <c r="V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G15" i="12"/>
  <c r="I15" i="12"/>
  <c r="K15" i="12"/>
  <c r="M15" i="12"/>
  <c r="O15" i="12"/>
  <c r="Q15" i="12"/>
  <c r="V15" i="12"/>
  <c r="G21" i="12"/>
  <c r="M21" i="12"/>
  <c r="G22" i="12"/>
  <c r="I22" i="12"/>
  <c r="I21" i="12" s="1"/>
  <c r="K22" i="12"/>
  <c r="K21" i="12" s="1"/>
  <c r="M22" i="12"/>
  <c r="O22" i="12"/>
  <c r="O21" i="12" s="1"/>
  <c r="Q22" i="12"/>
  <c r="Q21" i="12" s="1"/>
  <c r="V22" i="12"/>
  <c r="V21" i="12" s="1"/>
  <c r="G27" i="12"/>
  <c r="I27" i="12"/>
  <c r="K27" i="12"/>
  <c r="Q27" i="12"/>
  <c r="G28" i="12"/>
  <c r="I28" i="12"/>
  <c r="K28" i="12"/>
  <c r="M28" i="12"/>
  <c r="M27" i="12" s="1"/>
  <c r="O28" i="12"/>
  <c r="O27" i="12" s="1"/>
  <c r="Q28" i="12"/>
  <c r="V28" i="12"/>
  <c r="V27" i="12" s="1"/>
  <c r="G31" i="12"/>
  <c r="G30" i="12" s="1"/>
  <c r="I31" i="12"/>
  <c r="I30" i="12" s="1"/>
  <c r="K31" i="12"/>
  <c r="O31" i="12"/>
  <c r="Q31" i="12"/>
  <c r="Q30" i="12" s="1"/>
  <c r="V31" i="12"/>
  <c r="V30" i="12" s="1"/>
  <c r="G36" i="12"/>
  <c r="M36" i="12" s="1"/>
  <c r="I36" i="12"/>
  <c r="K36" i="12"/>
  <c r="K30" i="12" s="1"/>
  <c r="O36" i="12"/>
  <c r="Q36" i="12"/>
  <c r="V36" i="12"/>
  <c r="G38" i="12"/>
  <c r="I38" i="12"/>
  <c r="K38" i="12"/>
  <c r="M38" i="12"/>
  <c r="O38" i="12"/>
  <c r="Q38" i="12"/>
  <c r="V38" i="12"/>
  <c r="G40" i="12"/>
  <c r="I40" i="12"/>
  <c r="K40" i="12"/>
  <c r="M40" i="12"/>
  <c r="O40" i="12"/>
  <c r="O30" i="12" s="1"/>
  <c r="Q40" i="12"/>
  <c r="V40" i="12"/>
  <c r="G42" i="12"/>
  <c r="I42" i="12"/>
  <c r="K42" i="12"/>
  <c r="M42" i="12"/>
  <c r="O42" i="12"/>
  <c r="Q42" i="12"/>
  <c r="V42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9" i="12"/>
  <c r="K49" i="12"/>
  <c r="O49" i="12"/>
  <c r="G50" i="12"/>
  <c r="M50" i="12" s="1"/>
  <c r="M49" i="12" s="1"/>
  <c r="I50" i="12"/>
  <c r="I49" i="12" s="1"/>
  <c r="K50" i="12"/>
  <c r="O50" i="12"/>
  <c r="Q50" i="12"/>
  <c r="Q49" i="12" s="1"/>
  <c r="V50" i="12"/>
  <c r="V49" i="12" s="1"/>
  <c r="G51" i="12"/>
  <c r="I51" i="12"/>
  <c r="K51" i="12"/>
  <c r="G52" i="12"/>
  <c r="I52" i="12"/>
  <c r="K52" i="12"/>
  <c r="M52" i="12"/>
  <c r="M51" i="12" s="1"/>
  <c r="O52" i="12"/>
  <c r="Q52" i="12"/>
  <c r="V52" i="12"/>
  <c r="G57" i="12"/>
  <c r="I57" i="12"/>
  <c r="K57" i="12"/>
  <c r="M57" i="12"/>
  <c r="O57" i="12"/>
  <c r="O51" i="12" s="1"/>
  <c r="Q57" i="12"/>
  <c r="V57" i="12"/>
  <c r="G62" i="12"/>
  <c r="I62" i="12"/>
  <c r="K62" i="12"/>
  <c r="M62" i="12"/>
  <c r="O62" i="12"/>
  <c r="Q62" i="12"/>
  <c r="Q51" i="12" s="1"/>
  <c r="V62" i="12"/>
  <c r="G67" i="12"/>
  <c r="I67" i="12"/>
  <c r="K67" i="12"/>
  <c r="M67" i="12"/>
  <c r="O67" i="12"/>
  <c r="Q67" i="12"/>
  <c r="V67" i="12"/>
  <c r="V51" i="12" s="1"/>
  <c r="G72" i="12"/>
  <c r="I72" i="12"/>
  <c r="K72" i="12"/>
  <c r="M72" i="12"/>
  <c r="O72" i="12"/>
  <c r="Q72" i="12"/>
  <c r="V72" i="12"/>
  <c r="G74" i="12"/>
  <c r="G75" i="12"/>
  <c r="M75" i="12" s="1"/>
  <c r="I75" i="12"/>
  <c r="I74" i="12" s="1"/>
  <c r="K75" i="12"/>
  <c r="O75" i="12"/>
  <c r="Q75" i="12"/>
  <c r="Q74" i="12" s="1"/>
  <c r="V75" i="12"/>
  <c r="G77" i="12"/>
  <c r="M77" i="12" s="1"/>
  <c r="I77" i="12"/>
  <c r="K77" i="12"/>
  <c r="K74" i="12" s="1"/>
  <c r="O77" i="12"/>
  <c r="Q77" i="12"/>
  <c r="V77" i="12"/>
  <c r="G84" i="12"/>
  <c r="I84" i="12"/>
  <c r="K84" i="12"/>
  <c r="M84" i="12"/>
  <c r="O84" i="12"/>
  <c r="Q84" i="12"/>
  <c r="V84" i="12"/>
  <c r="G90" i="12"/>
  <c r="I90" i="12"/>
  <c r="K90" i="12"/>
  <c r="M90" i="12"/>
  <c r="O90" i="12"/>
  <c r="O74" i="12" s="1"/>
  <c r="Q90" i="12"/>
  <c r="V90" i="12"/>
  <c r="G93" i="12"/>
  <c r="I93" i="12"/>
  <c r="K93" i="12"/>
  <c r="M93" i="12"/>
  <c r="O93" i="12"/>
  <c r="Q93" i="12"/>
  <c r="V93" i="12"/>
  <c r="G100" i="12"/>
  <c r="I100" i="12"/>
  <c r="K100" i="12"/>
  <c r="M100" i="12"/>
  <c r="O100" i="12"/>
  <c r="Q100" i="12"/>
  <c r="V100" i="12"/>
  <c r="V74" i="12" s="1"/>
  <c r="G107" i="12"/>
  <c r="I107" i="12"/>
  <c r="K107" i="12"/>
  <c r="M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7" i="12"/>
  <c r="M117" i="12" s="1"/>
  <c r="I117" i="12"/>
  <c r="K117" i="12"/>
  <c r="O117" i="12"/>
  <c r="Q117" i="12"/>
  <c r="V117" i="12"/>
  <c r="G120" i="12"/>
  <c r="I120" i="12"/>
  <c r="K120" i="12"/>
  <c r="M120" i="12"/>
  <c r="O120" i="12"/>
  <c r="Q120" i="12"/>
  <c r="V120" i="12"/>
  <c r="G130" i="12"/>
  <c r="I130" i="12"/>
  <c r="K130" i="12"/>
  <c r="M130" i="12"/>
  <c r="O130" i="12"/>
  <c r="Q130" i="12"/>
  <c r="V130" i="12"/>
  <c r="G132" i="12"/>
  <c r="I132" i="12"/>
  <c r="K132" i="12"/>
  <c r="M132" i="12"/>
  <c r="O132" i="12"/>
  <c r="Q132" i="12"/>
  <c r="V132" i="12"/>
  <c r="G134" i="12"/>
  <c r="I134" i="12"/>
  <c r="K134" i="12"/>
  <c r="M134" i="12"/>
  <c r="O134" i="12"/>
  <c r="Q134" i="12"/>
  <c r="V134" i="12"/>
  <c r="V136" i="12"/>
  <c r="G137" i="12"/>
  <c r="M137" i="12" s="1"/>
  <c r="M136" i="12" s="1"/>
  <c r="I137" i="12"/>
  <c r="K137" i="12"/>
  <c r="O137" i="12"/>
  <c r="O136" i="12" s="1"/>
  <c r="Q137" i="12"/>
  <c r="V137" i="12"/>
  <c r="G140" i="12"/>
  <c r="M140" i="12" s="1"/>
  <c r="I140" i="12"/>
  <c r="I136" i="12" s="1"/>
  <c r="K140" i="12"/>
  <c r="O140" i="12"/>
  <c r="Q140" i="12"/>
  <c r="V140" i="12"/>
  <c r="G143" i="12"/>
  <c r="M143" i="12" s="1"/>
  <c r="I143" i="12"/>
  <c r="K143" i="12"/>
  <c r="K136" i="12" s="1"/>
  <c r="O143" i="12"/>
  <c r="Q143" i="12"/>
  <c r="V143" i="12"/>
  <c r="G145" i="12"/>
  <c r="I145" i="12"/>
  <c r="K145" i="12"/>
  <c r="M145" i="12"/>
  <c r="O145" i="12"/>
  <c r="Q145" i="12"/>
  <c r="V145" i="12"/>
  <c r="G147" i="12"/>
  <c r="I147" i="12"/>
  <c r="K147" i="12"/>
  <c r="M147" i="12"/>
  <c r="O147" i="12"/>
  <c r="Q147" i="12"/>
  <c r="V147" i="12"/>
  <c r="G149" i="12"/>
  <c r="I149" i="12"/>
  <c r="K149" i="12"/>
  <c r="M149" i="12"/>
  <c r="O149" i="12"/>
  <c r="Q149" i="12"/>
  <c r="Q136" i="12" s="1"/>
  <c r="V149" i="12"/>
  <c r="O151" i="12"/>
  <c r="Q151" i="12"/>
  <c r="V151" i="12"/>
  <c r="G152" i="12"/>
  <c r="I152" i="12"/>
  <c r="K152" i="12"/>
  <c r="M152" i="12"/>
  <c r="O152" i="12"/>
  <c r="Q152" i="12"/>
  <c r="V152" i="12"/>
  <c r="G154" i="12"/>
  <c r="G151" i="12" s="1"/>
  <c r="I154" i="12"/>
  <c r="K154" i="12"/>
  <c r="O154" i="12"/>
  <c r="Q154" i="12"/>
  <c r="V154" i="12"/>
  <c r="G156" i="12"/>
  <c r="M156" i="12" s="1"/>
  <c r="I156" i="12"/>
  <c r="I151" i="12" s="1"/>
  <c r="K156" i="12"/>
  <c r="O156" i="12"/>
  <c r="Q156" i="12"/>
  <c r="V156" i="12"/>
  <c r="G158" i="12"/>
  <c r="M158" i="12" s="1"/>
  <c r="I158" i="12"/>
  <c r="K158" i="12"/>
  <c r="K151" i="12" s="1"/>
  <c r="O158" i="12"/>
  <c r="Q158" i="12"/>
  <c r="V158" i="12"/>
  <c r="G160" i="12"/>
  <c r="I160" i="12"/>
  <c r="K160" i="12"/>
  <c r="M160" i="12"/>
  <c r="O160" i="12"/>
  <c r="Q160" i="12"/>
  <c r="V160" i="12"/>
  <c r="O162" i="12"/>
  <c r="G163" i="12"/>
  <c r="I163" i="12"/>
  <c r="I162" i="12" s="1"/>
  <c r="K163" i="12"/>
  <c r="M163" i="12"/>
  <c r="O163" i="12"/>
  <c r="Q163" i="12"/>
  <c r="Q162" i="12" s="1"/>
  <c r="V163" i="12"/>
  <c r="G168" i="12"/>
  <c r="I168" i="12"/>
  <c r="K168" i="12"/>
  <c r="M168" i="12"/>
  <c r="O168" i="12"/>
  <c r="Q168" i="12"/>
  <c r="V168" i="12"/>
  <c r="V162" i="12" s="1"/>
  <c r="G169" i="12"/>
  <c r="I169" i="12"/>
  <c r="K169" i="12"/>
  <c r="M169" i="12"/>
  <c r="O169" i="12"/>
  <c r="Q169" i="12"/>
  <c r="V169" i="12"/>
  <c r="G171" i="12"/>
  <c r="M171" i="12" s="1"/>
  <c r="M162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4" i="12"/>
  <c r="M174" i="12" s="1"/>
  <c r="I174" i="12"/>
  <c r="K174" i="12"/>
  <c r="K162" i="12" s="1"/>
  <c r="O174" i="12"/>
  <c r="Q174" i="12"/>
  <c r="V174" i="12"/>
  <c r="AE176" i="12"/>
  <c r="I18" i="1"/>
  <c r="I17" i="1"/>
  <c r="H46" i="1"/>
  <c r="I46" i="1" s="1"/>
  <c r="H44" i="1"/>
  <c r="I44" i="1" s="1"/>
  <c r="H43" i="1"/>
  <c r="I43" i="1" s="1"/>
  <c r="H42" i="1"/>
  <c r="I42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M9" i="16" l="1"/>
  <c r="M8" i="16" s="1"/>
  <c r="G8" i="16"/>
  <c r="K13" i="16"/>
  <c r="F48" i="1"/>
  <c r="M13" i="16"/>
  <c r="V13" i="16"/>
  <c r="G13" i="16"/>
  <c r="I88" i="1" s="1"/>
  <c r="I20" i="1" s="1"/>
  <c r="Q13" i="16"/>
  <c r="I13" i="16"/>
  <c r="F39" i="1"/>
  <c r="H47" i="1"/>
  <c r="I47" i="1" s="1"/>
  <c r="AF21" i="16"/>
  <c r="M17" i="15"/>
  <c r="M8" i="15" s="1"/>
  <c r="AF23" i="15"/>
  <c r="M131" i="14"/>
  <c r="M89" i="14"/>
  <c r="M30" i="14"/>
  <c r="M29" i="14" s="1"/>
  <c r="M158" i="13"/>
  <c r="M110" i="13"/>
  <c r="M11" i="13"/>
  <c r="M26" i="13"/>
  <c r="M57" i="13"/>
  <c r="G158" i="13"/>
  <c r="M140" i="13"/>
  <c r="M139" i="13" s="1"/>
  <c r="M85" i="13"/>
  <c r="G52" i="13"/>
  <c r="AF172" i="13"/>
  <c r="M74" i="12"/>
  <c r="M154" i="12"/>
  <c r="M151" i="12" s="1"/>
  <c r="M31" i="12"/>
  <c r="M30" i="12" s="1"/>
  <c r="AF176" i="12"/>
  <c r="G136" i="12"/>
  <c r="G162" i="12"/>
  <c r="F50" i="1" l="1"/>
  <c r="G48" i="1"/>
  <c r="H48" i="1" s="1"/>
  <c r="I48" i="1" s="1"/>
  <c r="G49" i="1"/>
  <c r="G39" i="1"/>
  <c r="G50" i="1" s="1"/>
  <c r="G25" i="1" s="1"/>
  <c r="A25" i="1" s="1"/>
  <c r="G21" i="16"/>
  <c r="I87" i="1"/>
  <c r="J45" i="1"/>
  <c r="J42" i="1"/>
  <c r="J41" i="1"/>
  <c r="J46" i="1"/>
  <c r="J43" i="1"/>
  <c r="J48" i="1"/>
  <c r="J40" i="1"/>
  <c r="J47" i="1"/>
  <c r="J39" i="1"/>
  <c r="J50" i="1" s="1"/>
  <c r="J44" i="1"/>
  <c r="J49" i="1"/>
  <c r="I19" i="1" l="1"/>
  <c r="I21" i="1" s="1"/>
  <c r="I89" i="1"/>
  <c r="G26" i="1"/>
  <c r="A26" i="1"/>
  <c r="H39" i="1"/>
  <c r="H49" i="1"/>
  <c r="I49" i="1" s="1"/>
  <c r="G23" i="1"/>
  <c r="A23" i="1" s="1"/>
  <c r="G28" i="1"/>
  <c r="H50" i="1" l="1"/>
  <c r="I39" i="1"/>
  <c r="I50" i="1" s="1"/>
  <c r="A24" i="1"/>
  <c r="G24" i="1"/>
  <c r="A27" i="1" s="1"/>
  <c r="J82" i="1"/>
  <c r="J80" i="1"/>
  <c r="J84" i="1"/>
  <c r="J86" i="1"/>
  <c r="J88" i="1"/>
  <c r="J78" i="1"/>
  <c r="J85" i="1"/>
  <c r="J83" i="1"/>
  <c r="J79" i="1"/>
  <c r="J87" i="1"/>
  <c r="J73" i="1"/>
  <c r="J70" i="1"/>
  <c r="J76" i="1"/>
  <c r="J75" i="1"/>
  <c r="J72" i="1"/>
  <c r="J77" i="1"/>
  <c r="J81" i="1"/>
  <c r="J68" i="1"/>
  <c r="J69" i="1"/>
  <c r="J71" i="1"/>
  <c r="J74" i="1"/>
  <c r="A29" i="1" l="1"/>
  <c r="G29" i="1"/>
  <c r="G27" i="1" s="1"/>
  <c r="J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Štefek</author>
  </authors>
  <commentList>
    <comment ref="S6" authorId="0" shapeId="0" xr:uid="{F75284BE-E811-4DAE-8AFA-E6DE01EA37D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7B22C51-FB4D-4B91-8675-2AB88607F1D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Štefek</author>
  </authors>
  <commentList>
    <comment ref="S6" authorId="0" shapeId="0" xr:uid="{7F5524B5-EDA8-4AEA-80B6-C5DD4862F2B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B5FFBE8-F011-41C5-B80E-27AC885BE9B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Štefek</author>
  </authors>
  <commentList>
    <comment ref="S6" authorId="0" shapeId="0" xr:uid="{5515F036-FF8B-4E33-83A0-B9E18E5E215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6D95D44-77F4-4942-AAA0-0EF9D7AB5EE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Štefek</author>
  </authors>
  <commentList>
    <comment ref="S6" authorId="0" shapeId="0" xr:uid="{4BB73E7A-68F8-486B-A9EB-D84C704578A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8E2A6CA-6E3A-4B2A-8B37-9C3AE03426B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Štefek</author>
  </authors>
  <commentList>
    <comment ref="S6" authorId="0" shapeId="0" xr:uid="{D9E331C7-8476-418C-B4CD-98072D19BD8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0BEB007-956A-43DA-AC39-7180F21EAC3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<sst xmlns="http://schemas.openxmlformats.org/spreadsheetml/2006/main" count="2333" uniqueCount="621">
  <si>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</si>
  <si>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</si>
  <si>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</si>
  <si>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</si>
  <si>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</si>
  <si>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</si>
  <si>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</si>
  <si>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</si>
  <si>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</si>
  <si>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</si>
  <si>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</si>
  <si>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</si>
  <si>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</si>
  <si>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</si>
  <si>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</si>
  <si>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</si>
  <si>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</si>
  <si>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</si>
  <si>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</si>
  <si>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</si>
  <si>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</si>
  <si>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</si>
  <si>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</si>
  <si>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</si>
  <si>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</si>
  <si>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</si>
  <si>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</si>
  <si>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</si>
  <si>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</si>
  <si>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</si>
  <si>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</si>
  <si>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</si>
  <si>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</si>
  <si>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</si>
  <si>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</si>
  <si>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</si>
  <si>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</si>
  <si>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</si>
  <si>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</si>
  <si>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</si>
  <si>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</si>
  <si>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</si>
  <si>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</si>
  <si>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</si>
  <si>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Kopřivnice</t>
  </si>
  <si>
    <t>Štefek Vladimír, Ing.</t>
  </si>
  <si>
    <t>Žižkova 1233/10</t>
  </si>
  <si>
    <t>Rýmařov</t>
  </si>
  <si>
    <t>79501</t>
  </si>
  <si>
    <t>71163310</t>
  </si>
  <si>
    <t>Stavba</t>
  </si>
  <si>
    <t>2</t>
  </si>
  <si>
    <t>Elektroinstalace</t>
  </si>
  <si>
    <t>02</t>
  </si>
  <si>
    <t>3</t>
  </si>
  <si>
    <t>Vytápění / chlazení</t>
  </si>
  <si>
    <t>03</t>
  </si>
  <si>
    <t>4</t>
  </si>
  <si>
    <t>Vzduchotechnika</t>
  </si>
  <si>
    <t>04</t>
  </si>
  <si>
    <t>5</t>
  </si>
  <si>
    <t>Zdravotechnika</t>
  </si>
  <si>
    <t>05</t>
  </si>
  <si>
    <t>7</t>
  </si>
  <si>
    <t>VRN</t>
  </si>
  <si>
    <t>07</t>
  </si>
  <si>
    <t>Celkem za stavbu</t>
  </si>
  <si>
    <t>CZK</t>
  </si>
  <si>
    <t>#POPS</t>
  </si>
  <si>
    <t>Popis stavby: 01 - Kopřivnice</t>
  </si>
  <si>
    <t>#POPO</t>
  </si>
  <si>
    <t>Popis objektu: 2 - Elektroinstalace</t>
  </si>
  <si>
    <t>#POPR</t>
  </si>
  <si>
    <t>Popis rozpočtu: 02 - Elektroinstalace</t>
  </si>
  <si>
    <t>Popis objektu: 3 - Vytápění / chlazení</t>
  </si>
  <si>
    <t>Popis rozpočtu: 03 - Vytápění / chlazení</t>
  </si>
  <si>
    <t>Popis objektu: 4 - Vzduchotechnika</t>
  </si>
  <si>
    <t>Popis rozpočtu: 04 - Vzduchotechnika</t>
  </si>
  <si>
    <t>Popis objektu: 5 - Zdravotechnika</t>
  </si>
  <si>
    <t>Popis rozpočtu: 05 - Zdravotechnika</t>
  </si>
  <si>
    <t>Popis objektu: 7 - VRN</t>
  </si>
  <si>
    <t>Popis rozpočtu: 07 - VRN</t>
  </si>
  <si>
    <t>Rekapitulace dílů</t>
  </si>
  <si>
    <t>Typ dílu</t>
  </si>
  <si>
    <t>0</t>
  </si>
  <si>
    <t>Nepřiřazený díl</t>
  </si>
  <si>
    <t>61</t>
  </si>
  <si>
    <t>Úpravy povrchů vnitřní</t>
  </si>
  <si>
    <t>63</t>
  </si>
  <si>
    <t>Podlahy a podlahové konstrukce</t>
  </si>
  <si>
    <t>90</t>
  </si>
  <si>
    <t>Systémové skladby</t>
  </si>
  <si>
    <t>96</t>
  </si>
  <si>
    <t>Bourání konstrukcí</t>
  </si>
  <si>
    <t>99</t>
  </si>
  <si>
    <t>Staveništní přesun hmot</t>
  </si>
  <si>
    <t>713</t>
  </si>
  <si>
    <t>Izolace tepelné</t>
  </si>
  <si>
    <t>721</t>
  </si>
  <si>
    <t>Vnitřní kanalizace</t>
  </si>
  <si>
    <t>722</t>
  </si>
  <si>
    <t>Vnitřní vodovod</t>
  </si>
  <si>
    <t>728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</si>
  <si>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</si>
  <si>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</si>
  <si>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</si>
  <si>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</si>
  <si>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</si>
  <si>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</si>
  <si>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</si>
  <si>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</si>
  <si>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784</t>
  </si>
  <si>
    <t>Malby</t>
  </si>
  <si>
    <t>M21</t>
  </si>
  <si>
    <t>Elektromontáže</t>
  </si>
  <si>
    <t>M22</t>
  </si>
  <si>
    <t>Montáž sdělovací a zabezp. techniky</t>
  </si>
  <si>
    <t>M65</t>
  </si>
  <si>
    <t>Elektroinstalace a veřejné osvětlení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</si>
  <si>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</si>
  <si>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</si>
  <si>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</si>
  <si>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</si>
  <si>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</si>
  <si>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</si>
  <si>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</si>
  <si>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</si>
  <si>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</si>
  <si>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</si>
  <si>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</si>
  <si>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</si>
  <si>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</si>
  <si>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</si>
  <si>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</si>
  <si>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</si>
  <si>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</si>
  <si>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</si>
  <si>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</si>
  <si>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</si>
  <si>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</si>
  <si>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</si>
  <si>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</si>
  <si>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</si>
  <si>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</si>
  <si>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</si>
  <si>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</si>
  <si>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</si>
  <si>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</si>
  <si>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</si>
  <si>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</si>
  <si>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</si>
  <si>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</si>
  <si>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612453551</t>
  </si>
  <si>
    <t>Omítka rýh MC šířky do 15 cm,hlazená ocelí</t>
  </si>
  <si>
    <t>m2</t>
  </si>
  <si>
    <t>RTS 25/ I</t>
  </si>
  <si>
    <t>Práce</t>
  </si>
  <si>
    <t>Běžná</t>
  </si>
  <si>
    <t>POL1_</t>
  </si>
  <si>
    <t>1.P.P. strojovna : (2,80+5,50+24,50)*3*0,15</t>
  </si>
  <si>
    <t>VV</t>
  </si>
  <si>
    <t>1.N.P. : (3,70)*3*0,15</t>
  </si>
  <si>
    <t>2.N.P. : (3,70)*3*0,15</t>
  </si>
  <si>
    <t>3.N.P. : (3,90)*3+(2,00+12,00+5,00)*2*0,15</t>
  </si>
  <si>
    <t>Střecha : (2,50+2,50)*3*0,15</t>
  </si>
  <si>
    <t>612451232</t>
  </si>
  <si>
    <t>Omítka vnitřní zdiva, MC, štuková plstí hlazená</t>
  </si>
  <si>
    <t>1.P.P. strojovna : (2,80+5,50+24,50)*3*0,25</t>
  </si>
  <si>
    <t>1.N.P. : (3,70)*3*0,25</t>
  </si>
  <si>
    <t>2.N.P. : (3,70)*3*0,25</t>
  </si>
  <si>
    <t>3.N.P. : (3,90)*3+(2,00+12,00+5,00)*2*0,25</t>
  </si>
  <si>
    <t>Střecha : (2,50+2,50)*3*0,25</t>
  </si>
  <si>
    <t>631315611</t>
  </si>
  <si>
    <t>Mazanina betonová tl. 12 - 24 cm C 16/20</t>
  </si>
  <si>
    <t>m3</t>
  </si>
  <si>
    <t>RTS 24/ II</t>
  </si>
  <si>
    <t>Včetně vytvoření dilatačních spár, bez zaplnění.</t>
  </si>
  <si>
    <t>POP</t>
  </si>
  <si>
    <t>1.N.P. : (0,15*0,15*0,30)*3</t>
  </si>
  <si>
    <t>2.N.P. : (0,15*0,15*0,30)*3</t>
  </si>
  <si>
    <t>3.N.P. : (0,15*0,15*0,30)*3</t>
  </si>
  <si>
    <t xml:space="preserve">904      </t>
  </si>
  <si>
    <t>Hzs-zkousky v ramci montaz.praci Komplexni vyzkouseni + revize</t>
  </si>
  <si>
    <t>h</t>
  </si>
  <si>
    <t>Prav.M</t>
  </si>
  <si>
    <t>HZS</t>
  </si>
  <si>
    <t>POL10_</t>
  </si>
  <si>
    <t>8</t>
  </si>
  <si>
    <t>971033341</t>
  </si>
  <si>
    <t>Vybourání otv. zeď cihel. pl.0,09 m2, tl.30cm, MVC</t>
  </si>
  <si>
    <t>kus</t>
  </si>
  <si>
    <t>Včetně pomocného lešení o výšce podlahy do 1900 mm a pro zatížení do 1,5 kPa  (150 kg/m2).</t>
  </si>
  <si>
    <t>1.N.P. : 1+1</t>
  </si>
  <si>
    <t>2.N.P. : 1+1</t>
  </si>
  <si>
    <t>3.N.P. : 1+1+1+1+1+1</t>
  </si>
  <si>
    <t>970051100</t>
  </si>
  <si>
    <t>Vrtání jádrové do ŽB do D 100 mm</t>
  </si>
  <si>
    <t>m</t>
  </si>
  <si>
    <t>1.P.P./1.N.P./2.N.P./3.N.P. : (1*4*0,5)*2</t>
  </si>
  <si>
    <t>970053100</t>
  </si>
  <si>
    <t>Příp. za jádr. vrt. ve H nad 1,5 m ŽB do D 100 mm</t>
  </si>
  <si>
    <t>970056100</t>
  </si>
  <si>
    <t>Příplatek za jádr. vrt. stropu v ŽB do D 100 mm</t>
  </si>
  <si>
    <t>970057100</t>
  </si>
  <si>
    <t>Příp. za časté přem. str. jád. vrt. ŽB do D 100 mm</t>
  </si>
  <si>
    <t>970058100</t>
  </si>
  <si>
    <t>Příp.za tl. armat.nad 15mm jádr.vrt. ŽB do D 100mm</t>
  </si>
  <si>
    <t>974031233</t>
  </si>
  <si>
    <t>Vysekání rýh zeď cihelná u stropu 5 x 10 cm</t>
  </si>
  <si>
    <t>3.N.P. : (2,00+12,00+5,00)*2</t>
  </si>
  <si>
    <t>998289011</t>
  </si>
  <si>
    <t>Přesun hmot pro rozvody</t>
  </si>
  <si>
    <t>t</t>
  </si>
  <si>
    <t>POL1_1</t>
  </si>
  <si>
    <t>784161501</t>
  </si>
  <si>
    <t>Penetrace podkladu nátěrem, 1 x</t>
  </si>
  <si>
    <t>1.P.P. strojovna : (2,80+5,50+24,50)*3*0,75</t>
  </si>
  <si>
    <t>1.N.P. : (3,70)*3*0,75</t>
  </si>
  <si>
    <t>2.N.P. : (3,70)*3*0,75</t>
  </si>
  <si>
    <t>3.N.P. : (3,90)*3+(2,00+12,00+5,00)*2*0,75</t>
  </si>
  <si>
    <t>784011211</t>
  </si>
  <si>
    <t>Olepování vnitřních ploch včetně maskovací pásky šířky 50 mm</t>
  </si>
  <si>
    <t>1.P.P. strojovna : (5,00+10,00)*2</t>
  </si>
  <si>
    <t>1.N.P. : (2,00+2,00)*2</t>
  </si>
  <si>
    <t>2.N.P. : (2,00+2,00)*2</t>
  </si>
  <si>
    <t>3.N.P. : (2,00+2,00+3,00+4,00+5,00+10,00)</t>
  </si>
  <si>
    <t>784165622</t>
  </si>
  <si>
    <t>Malba Brillant, barva, bez penetrace,2x</t>
  </si>
  <si>
    <t>784011221</t>
  </si>
  <si>
    <t>Zakrytí předmětů, včetně odstranění včetně dodávky fólie tl. 0,04 mm</t>
  </si>
  <si>
    <t>1.P.P. strojovna : 5,00*10,00</t>
  </si>
  <si>
    <t>1.N.P. : 2,00*2,00</t>
  </si>
  <si>
    <t>2.N.P. : 2,00*2,00</t>
  </si>
  <si>
    <t>3.N.P. : 2,00*2,00+3,00*4,00+5,00*10,00</t>
  </si>
  <si>
    <t xml:space="preserve">909      </t>
  </si>
  <si>
    <t>Hzs-nezmeritelne stavebni prace stavební přípomoc</t>
  </si>
  <si>
    <t>10</t>
  </si>
  <si>
    <t>210010321</t>
  </si>
  <si>
    <t>Krabice univerzální KU a odbočná KO se zapoj.,kruh vč.dodávky krabice KU 68-45/V se svorkovnicí</t>
  </si>
  <si>
    <t>1.P.P. : 12</t>
  </si>
  <si>
    <t>210800105</t>
  </si>
  <si>
    <t>Kabel CYKY 750 V 3x1,5 mm2 uložený pod omítkou včetně dodávky kabelu</t>
  </si>
  <si>
    <t>Ovládání VZT, spínací kontakty na Tč, odtávání (Cyky 3Ox1,5)</t>
  </si>
  <si>
    <t>1.P.P. strojovna : (2,80+5,50+24,50)*4+12,50</t>
  </si>
  <si>
    <t>1.N.P. : (3,70)*4</t>
  </si>
  <si>
    <t>2.N.P. : (3,70)*4</t>
  </si>
  <si>
    <t>3.N.P. : (3,90)*4+(2,00+12,00+5,00)</t>
  </si>
  <si>
    <t>Střecha : (2,50+2,50)*3</t>
  </si>
  <si>
    <t>34121044</t>
  </si>
  <si>
    <t>Kabel sdělovací s Cu jádrem SYKFY 2 x 2 x 0,50 mm</t>
  </si>
  <si>
    <t>SPCM</t>
  </si>
  <si>
    <t>Specifikace</t>
  </si>
  <si>
    <t>POL3_</t>
  </si>
  <si>
    <t>1.P.P. strojovna : 2,80+5,50+24,50*5</t>
  </si>
  <si>
    <t>1.N.P. : 3,70*5</t>
  </si>
  <si>
    <t>2.N.P. : 3,70*5</t>
  </si>
  <si>
    <t>3.N.P. : 3,90+(2,00+12,00+5,00)*4</t>
  </si>
  <si>
    <t>Střecha : 2,50+2,50</t>
  </si>
  <si>
    <t>210810057</t>
  </si>
  <si>
    <t>Kabel CYKY-m 750 V 5 žil 4 až 16 mm pevně uložený včetně dodávky kabelu 5x4 mm2</t>
  </si>
  <si>
    <t>Připojení nová vzt jednotka ve strojovně (CYKY 5Jx4)</t>
  </si>
  <si>
    <t>1.P.P. strojovna : 28,50</t>
  </si>
  <si>
    <t>Kabel CYKY-m 750 V 5 žil 4 až 16 mm pevně uložený včetně dodávky kabelu 5x6 mm2</t>
  </si>
  <si>
    <t>Připojení TČ chlazení na střeše (CYKY 5Jx6)</t>
  </si>
  <si>
    <t>1.P.P. strojovna : 2,80+5,50+24,50</t>
  </si>
  <si>
    <t>1.N.P. : 3,70</t>
  </si>
  <si>
    <t>2.N.P. : 3,70</t>
  </si>
  <si>
    <t>3.N.P. : 3,90</t>
  </si>
  <si>
    <t>741Z08OA0</t>
  </si>
  <si>
    <t>DEMONTÁŽ STÁVAJÍCÍ ELEKTROINSTALACE</t>
  </si>
  <si>
    <t>M2</t>
  </si>
  <si>
    <t>EXP 24</t>
  </si>
  <si>
    <t>Agregovaná položka</t>
  </si>
  <si>
    <t>POL2_</t>
  </si>
  <si>
    <t>Odstranění původních elektrorozvodů k TČ, VZT</t>
  </si>
  <si>
    <t>1.P.P. strojovna : (2,80+5,50+2,50)*1,00</t>
  </si>
  <si>
    <t>1.N.P. : (3,70)*1,00</t>
  </si>
  <si>
    <t>2.N.P. : (3,70)*1,00</t>
  </si>
  <si>
    <t>3.N.P. : (3,90)*1,00</t>
  </si>
  <si>
    <t>Střecha : (2,50+2,50)*1,00</t>
  </si>
  <si>
    <t>34561409</t>
  </si>
  <si>
    <t>Svorka WAGO 273-100 3 x 1,5 mm2</t>
  </si>
  <si>
    <t>34561412</t>
  </si>
  <si>
    <t>Svorka WAGO 222-413 3 x 2,5 mm2</t>
  </si>
  <si>
    <t>210010004</t>
  </si>
  <si>
    <t>Trubka ohebná pod omítku, vnější průměr 32 mm včetně dodávky Monoflex 1432</t>
  </si>
  <si>
    <t>210020303</t>
  </si>
  <si>
    <t>Žlab kabelový s příslušenstvím, 62/50 mm s víkem</t>
  </si>
  <si>
    <t>Pro kabeláž k VZT, TČ, včetně kolen, T-kusů, prodlužovacích dílů, spojek apod.</t>
  </si>
  <si>
    <t>1.P.P. strojovna : 14,50*3</t>
  </si>
  <si>
    <t>210010002</t>
  </si>
  <si>
    <t>Trubka ohebná pod omítku, vnější průměr 20 mm včetně dodávky Monoflex 1220</t>
  </si>
  <si>
    <t>1.P.P. strojovna : (2,80+5,50+24,50)*3</t>
  </si>
  <si>
    <t>1.N.P. : (3,70)*3</t>
  </si>
  <si>
    <t>2.N.P. : (3,70)*3</t>
  </si>
  <si>
    <t>3.N.P. : (3,90)*3</t>
  </si>
  <si>
    <t>1.P.P. strojovna : 2,80+5,50+24,50*4</t>
  </si>
  <si>
    <t>1.N.P. : 3,70*4</t>
  </si>
  <si>
    <t>2.N.P. : 3,70*4</t>
  </si>
  <si>
    <t>210100002</t>
  </si>
  <si>
    <t>Ukončení vodičů v rozvaděči + zapojení do 6 mm2</t>
  </si>
  <si>
    <t>1.PP strojovna : 10</t>
  </si>
  <si>
    <t>210100001</t>
  </si>
  <si>
    <t>Ukončení vodičů v rozvaděči + zapojení do 2,5 mm2</t>
  </si>
  <si>
    <t>210010535</t>
  </si>
  <si>
    <t>Zapojení vodiče do wago svorky</t>
  </si>
  <si>
    <t>10+10</t>
  </si>
  <si>
    <t>222611151</t>
  </si>
  <si>
    <t>Montáž snímače plynů aktivního (CO2)</t>
  </si>
  <si>
    <t>Montáž snímače na odběrové místo, aretace, připojení kabelu na svorky, utažení ucpávky kabelu, nastavení hodnoty dle požadavku PD.</t>
  </si>
  <si>
    <t>3.N.P. kino : 1+1</t>
  </si>
  <si>
    <t>405vlastní</t>
  </si>
  <si>
    <t>Snímač plynů aktivního (CO2)</t>
  </si>
  <si>
    <t>Vlastní</t>
  </si>
  <si>
    <t>Indiv</t>
  </si>
  <si>
    <t>222280214</t>
  </si>
  <si>
    <t>Kabel UTP/FTP kat.5e v trubkách</t>
  </si>
  <si>
    <t>1.PP strojovna přívod : 28,50</t>
  </si>
  <si>
    <t>371201303</t>
  </si>
  <si>
    <t>Kabel UTP dvojitý plášť Cat5e</t>
  </si>
  <si>
    <t>Odkaz na mn. položky pořadí 34 : 28,50000</t>
  </si>
  <si>
    <t>222300441</t>
  </si>
  <si>
    <t>Ukončení kabelu v rozvaděči</t>
  </si>
  <si>
    <t>1.PP strojovna : 20</t>
  </si>
  <si>
    <t>222290101</t>
  </si>
  <si>
    <t>Zásuvka 1xRJ45 UTP kat.5e na omítku</t>
  </si>
  <si>
    <t>1.PP strojovna : 1</t>
  </si>
  <si>
    <t>650061642</t>
  </si>
  <si>
    <t>Montáž jističe modulárního třípólového do 80 A</t>
  </si>
  <si>
    <t>1.P.P. strojovna - TČ : 1</t>
  </si>
  <si>
    <t>35822002352</t>
  </si>
  <si>
    <t>Jistič do 80 A, 3-pólový, B/C 20</t>
  </si>
  <si>
    <t>1.P.P. strojovna - VZT : 1</t>
  </si>
  <si>
    <t>35822002354</t>
  </si>
  <si>
    <t>Jistič do 80 A, 3-pólový, B/C 32</t>
  </si>
  <si>
    <t>650061641</t>
  </si>
  <si>
    <t>Montáž jističe modulárního třípólového do 25 A</t>
  </si>
  <si>
    <t>650141713</t>
  </si>
  <si>
    <t>Ukončení šňůry do 5 x 6 mm2 + zapojení</t>
  </si>
  <si>
    <t>1.PP strojovna : 8</t>
  </si>
  <si>
    <t>979086112</t>
  </si>
  <si>
    <t>Nakládání nebo překládání suti a vybouraných hmot</t>
  </si>
  <si>
    <t>Přesun suti</t>
  </si>
  <si>
    <t>POL8_</t>
  </si>
  <si>
    <t>Včetně:</t>
  </si>
  <si>
    <t>- při vodorovné dopravě po suchu : přepravy za ztížených provozních podmínek,</t>
  </si>
  <si>
    <t>- při vodorovné dopravě po vodě : vyložení na hromady na suchu nebo na přeložení na dopravní prostředek na suchu do 15 m vodorovně a současně do 4 m svisle,</t>
  </si>
  <si>
    <t>- při nakládání nebo překládání : dopravy do 15 m vodorovně a současně do 4 m svisle.</t>
  </si>
  <si>
    <t>979084413</t>
  </si>
  <si>
    <t>Vodorovná doprava vybouraných hmot do 1 km</t>
  </si>
  <si>
    <t>979990107</t>
  </si>
  <si>
    <t>Poplatek za uložení suti - směs betonu, cihel, dřeva, skupina odpadu 170904</t>
  </si>
  <si>
    <t>kategorie 17 09 04 smíšené stavební a demoliční odpady</t>
  </si>
  <si>
    <t>979084419</t>
  </si>
  <si>
    <t>Příplatek za dopravu hmot za každý další 1 km</t>
  </si>
  <si>
    <t>979087311</t>
  </si>
  <si>
    <t>Vodorovné přemístění suti nošením do 10 m</t>
  </si>
  <si>
    <t>S naložením suti nebo vybouraných hmot do dopravního prostředku a na jejich vyložením, popřípadě přeložením na normální dopravní prostředek.</t>
  </si>
  <si>
    <t>979087391</t>
  </si>
  <si>
    <t>Příplatek za nošení suti každých dalších 10 m</t>
  </si>
  <si>
    <t>SUM</t>
  </si>
  <si>
    <t>Poznámky uchazeče k zadání</t>
  </si>
  <si>
    <t>POPUZIV</t>
  </si>
  <si>
    <t>END</t>
  </si>
  <si>
    <t>551100307</t>
  </si>
  <si>
    <t>Filtr závitový mosaz PN 20 FF 2"</t>
  </si>
  <si>
    <t>1.P.P. strojovna : 1</t>
  </si>
  <si>
    <t>1.N.P. : 0,15*3,70</t>
  </si>
  <si>
    <t>2.N.P. : 0,15*3,70</t>
  </si>
  <si>
    <t>3.N.P. : 0,15*3,90</t>
  </si>
  <si>
    <t>1.N.P. : 0,25*3,70</t>
  </si>
  <si>
    <t>2.N.P. : 0,25*3,70</t>
  </si>
  <si>
    <t>1.P.P./1.N.P./2.N.P./3.N.P. : 1*4*0,5</t>
  </si>
  <si>
    <t>974031154</t>
  </si>
  <si>
    <t>Vysekání rýh ve zdi cihelné 10 x 15 cm</t>
  </si>
  <si>
    <t>722181215</t>
  </si>
  <si>
    <t>Izolace návleková PRO tl. stěny 25 mm vnitřní průměr 54 mm</t>
  </si>
  <si>
    <t>V položce je kalkulována dodávka izolační trubice, spon a lepicí pásky.</t>
  </si>
  <si>
    <t>1.P.P. strojovna : 6,00</t>
  </si>
  <si>
    <t>73130vlastní</t>
  </si>
  <si>
    <t>Montáž tepelného čerpadla pro chlazení, výkon chlazení 40 kW vč. dodávky čerpadla a kotvení na konzole, utěsnění prostupů</t>
  </si>
  <si>
    <t>Tepelné čerpadlo chlazení výkon 40 kW, příkon 12,0 kW 400 V/3F, jištění 3x32A, chladivo R32</t>
  </si>
  <si>
    <t>chlazení kina, umístění střecha : 1</t>
  </si>
  <si>
    <t>73130vlastní1</t>
  </si>
  <si>
    <t>Demontáž 2x stávající tepelné čerpadlo pro chlazení, umístění na střeše vč. odstranění rozvodů, chladiva, kotvení, konzol</t>
  </si>
  <si>
    <t>Stávající 2x TČ chlazení : 1+1</t>
  </si>
  <si>
    <t>732431304</t>
  </si>
  <si>
    <t>Montáž čerpadel oběhových závitových pro vytápění a chlazení, G 2"</t>
  </si>
  <si>
    <t>426108180</t>
  </si>
  <si>
    <t>Čerpadlo oběhové 32-40 180 mm</t>
  </si>
  <si>
    <t>733193810</t>
  </si>
  <si>
    <t>Rozřezání konzol pro potrubí z úhel.L 50x50x5 mm</t>
  </si>
  <si>
    <t>1.P.P. strojovna : 4*2</t>
  </si>
  <si>
    <t>733163108</t>
  </si>
  <si>
    <t>Potrubí pro vytápění a chlazení, měděné, spojované pájením, D 54 x 2,0 mm</t>
  </si>
  <si>
    <t>Včetně pomocného lešení o výšce podlahy do 1900 mm a pro zatížení do 1,5 kPa.</t>
  </si>
  <si>
    <t>1.P.P. strojovna : 3,00+3,00</t>
  </si>
  <si>
    <t>733163512</t>
  </si>
  <si>
    <t>Potrubí pro vytápění a chlazení, měděné, lisované spoje, d 15 x 1,0 mm</t>
  </si>
  <si>
    <t>1.P.P. strojovna : 2,80+5,50+2,50</t>
  </si>
  <si>
    <t>733160801</t>
  </si>
  <si>
    <t>Demontáž potrubí z měděných trubek do D 28 mm stávající rozvody chlazení</t>
  </si>
  <si>
    <t>1.P.P. strojovna : (2,80+5,50+2,50)*2</t>
  </si>
  <si>
    <t>1.N.P. : 3,70*2</t>
  </si>
  <si>
    <t>2.N.P. : 3,70*2</t>
  </si>
  <si>
    <t>3.N.P. : 3,90*2</t>
  </si>
  <si>
    <t>Střecha : (2,50+2,50)*2</t>
  </si>
  <si>
    <t>733163515</t>
  </si>
  <si>
    <t>Potrubí pro vytápění a chlazení, měděné, lisované spoje, d 28 x 1,5 mm</t>
  </si>
  <si>
    <t>733160804</t>
  </si>
  <si>
    <t>Demontáž potrubí z měděných trubek D 54 mm</t>
  </si>
  <si>
    <t>1.P.P. strojovna : 1,50*2</t>
  </si>
  <si>
    <t>733110808</t>
  </si>
  <si>
    <t>Demontáž potrubí ocelového závitového do DN 32-50</t>
  </si>
  <si>
    <t>998733101</t>
  </si>
  <si>
    <t>Přesun hmot pro rozvody potrubí, výšky do 6 m</t>
  </si>
  <si>
    <t>Přesun hmot</t>
  </si>
  <si>
    <t>POL7_</t>
  </si>
  <si>
    <t>Hzs-zkousky v ramci montaz.praci Topná zkouška</t>
  </si>
  <si>
    <t>Topná zkouška + revize : 6</t>
  </si>
  <si>
    <t>733161908</t>
  </si>
  <si>
    <t>Propojení měděného potrubí vytápění D 54 mm</t>
  </si>
  <si>
    <t>1.P.P. strojovna : 1+1</t>
  </si>
  <si>
    <t>733161948</t>
  </si>
  <si>
    <t>Zhotovení lemu na měděném potrubí vytápění D 54 mm</t>
  </si>
  <si>
    <t>733190307</t>
  </si>
  <si>
    <t>Tlaková zkouška Cu potrubí do D 64</t>
  </si>
  <si>
    <t>Včetně dodávky vody, uzavření a zabezpečení konců potrubí.</t>
  </si>
  <si>
    <t>1.P.P. strojovna : 0,80*2+0,80*2</t>
  </si>
  <si>
    <t>27244498</t>
  </si>
  <si>
    <t>Hadice izolační kaučuková di 28 mm, tl. 19 mm</t>
  </si>
  <si>
    <t>27244495</t>
  </si>
  <si>
    <t>Hadice izolační kaučuková di 15 mm, tl. 19 mm</t>
  </si>
  <si>
    <t>733163104</t>
  </si>
  <si>
    <t>Potrubí pro vytápění a chlazení, měděné, spojované pájením, D 22 x 1,0 mm</t>
  </si>
  <si>
    <t>1.P.P. strojovna : 1,00*2</t>
  </si>
  <si>
    <t>734191821</t>
  </si>
  <si>
    <t>Odříznutí příruby do DN  50</t>
  </si>
  <si>
    <t>1.P.P. strojovna : 2*2</t>
  </si>
  <si>
    <t>734200811</t>
  </si>
  <si>
    <t>Demontáž armatur s 1závitem do G 1/2</t>
  </si>
  <si>
    <t>734429101</t>
  </si>
  <si>
    <t>Montáž tlakoměru 0-10 MPa</t>
  </si>
  <si>
    <t>734419111</t>
  </si>
  <si>
    <t>Montáž teploměru s pouzdrem nebo stonkem a jímkou</t>
  </si>
  <si>
    <t>38841246</t>
  </si>
  <si>
    <t xml:space="preserve">Tlakoměr standardní </t>
  </si>
  <si>
    <t>734249107</t>
  </si>
  <si>
    <t>Montáž ventilů zpětných závitových G 2</t>
  </si>
  <si>
    <t>734244426</t>
  </si>
  <si>
    <t>Klapka zpětná pružinová,2xvnitřní závit DN 50</t>
  </si>
  <si>
    <t>734209118</t>
  </si>
  <si>
    <t>Montáž armatur závitových,se 2závity, G 2</t>
  </si>
  <si>
    <t>1.P.P. strojovna : 1*6</t>
  </si>
  <si>
    <t>734209115</t>
  </si>
  <si>
    <t>Montáž armatur závitových,se 2závity, G 1</t>
  </si>
  <si>
    <t>734234136</t>
  </si>
  <si>
    <t>Kohout kulový,vnitřní-vnější z. PN 40,  DN 32</t>
  </si>
  <si>
    <t>1.P.P. strojovna : 1*2</t>
  </si>
  <si>
    <t>734234135</t>
  </si>
  <si>
    <t>Kohout kulový,vnitřní-vnější z. PN 50, DN 25</t>
  </si>
  <si>
    <t>1.P.P. strojovna : 1*4</t>
  </si>
  <si>
    <t>734234127</t>
  </si>
  <si>
    <t>Kohout kulový,vnitřní-vnitřní z. PN 40, DN 50</t>
  </si>
  <si>
    <t>734413124</t>
  </si>
  <si>
    <t>Teploměr IVAR, D 63 / dl.jímky 100 mm</t>
  </si>
  <si>
    <t>734295145</t>
  </si>
  <si>
    <t>Směšovač třícestný, DN 50</t>
  </si>
  <si>
    <t>1.N.P. : 0,50*3,70</t>
  </si>
  <si>
    <t>2.N.P. : 0,50*3,70</t>
  </si>
  <si>
    <t>3.N.P. : 0,50*3,90</t>
  </si>
  <si>
    <t>1.N.P. : 2,00+2,00</t>
  </si>
  <si>
    <t>2.N.P. : 2,00+2,00</t>
  </si>
  <si>
    <t>3.N.P. : 2,00+2,00</t>
  </si>
  <si>
    <t>3.N.P. : 2,00*2,00</t>
  </si>
  <si>
    <t>Hzs-zkousky v ramci montaz.praci Komplexni vyzkouseni</t>
  </si>
  <si>
    <t>Zaregulování a uvedení do provozu : 8</t>
  </si>
  <si>
    <t>976075411</t>
  </si>
  <si>
    <t>Vybourání ocel. konzol hmotnost nad 50 kg</t>
  </si>
  <si>
    <t>Odstranění ocelového podstavce pod stávající jednotkou cca 2,00x6,15 m, výška cca 0,20 m</t>
  </si>
  <si>
    <t>Rozebrání a odstranění stávající VZT jednotky</t>
  </si>
  <si>
    <t>1.P.P. strojovna - podstavec VZT : 0,95</t>
  </si>
  <si>
    <t>1.P.P. strojovna - opláštění VZT : 1,75</t>
  </si>
  <si>
    <t>713411111</t>
  </si>
  <si>
    <t>Montáž tepelné izolace potrubí rohožemi a drátem, 1 vrstvá</t>
  </si>
  <si>
    <t>1.P.P. strojovna - sání : 6,00*(0,71+0,71+0,90+0,90)</t>
  </si>
  <si>
    <t>1.P.P. strojovna - výfuk : 10,5*(0,71+0,71+0,90+0,90)</t>
  </si>
  <si>
    <t>1.P.P. strojovna - přívod : 7,50*(0,71+0,71+0,90+0,90)</t>
  </si>
  <si>
    <t>1.P.P. strojovna - odtah : 7,50*(0,71+0,71+0,90+0,90)</t>
  </si>
  <si>
    <t>63150953</t>
  </si>
  <si>
    <t>Rohož lamelová ML-3 tl. 50 mm, š. 600 mm</t>
  </si>
  <si>
    <t>998728202</t>
  </si>
  <si>
    <t>Přesun hmot pro vzduchotechniku, výšky do 12 m</t>
  </si>
  <si>
    <t>728111819</t>
  </si>
  <si>
    <t>Demontáž potrubí plechového čtyřhranného do 0,64 m2</t>
  </si>
  <si>
    <t>1.P.P. strojovna - sání : 4,00</t>
  </si>
  <si>
    <t>1.P.P. strojovna - výfuk : 16,50</t>
  </si>
  <si>
    <t>1.P.P. strojovna - přívod : 9,50</t>
  </si>
  <si>
    <t>1.P.P. strojovna - odtah : 9,50</t>
  </si>
  <si>
    <t>728111120</t>
  </si>
  <si>
    <t>Montáž potrubí plechového čtyřhranného do 0,80 m2</t>
  </si>
  <si>
    <t>1.P.P. strojovna - sání : 6,00</t>
  </si>
  <si>
    <t>1.P.P. strojovna - výfuk : 10,5</t>
  </si>
  <si>
    <t>1.P.P. strojovna - přívod : 7,50</t>
  </si>
  <si>
    <t>1.P.P. strojovna - odtah : 7,50</t>
  </si>
  <si>
    <t>728211120</t>
  </si>
  <si>
    <t>Montáž oblouku plechového čtyřhranného do 0,8 m2</t>
  </si>
  <si>
    <t>1.P.P. strojovna - sání : 1+1+1</t>
  </si>
  <si>
    <t>1.P.P. strojovna - výfuk : 1+1+1+1</t>
  </si>
  <si>
    <t>1.P.P. strojovna - přívod : 1+1</t>
  </si>
  <si>
    <t>1.P.P. strojovna - odtah : 1+1</t>
  </si>
  <si>
    <t>728311814</t>
  </si>
  <si>
    <t>Demontáž ohřívače čtyřhranného nad 0,45 m2</t>
  </si>
  <si>
    <t>Demontáž ohřívače ze stávající VZT jednotky</t>
  </si>
  <si>
    <t>728311834</t>
  </si>
  <si>
    <t>Demontáž chladiče čtyřhranného nad 0,45 m2</t>
  </si>
  <si>
    <t>Demontáž chladiče ze stávající VZT jednotky</t>
  </si>
  <si>
    <t>728312815</t>
  </si>
  <si>
    <t>Demontáž tlumiče hluku čtyřhranného nad 0,6 m2</t>
  </si>
  <si>
    <t>Demontáže tlumičů hluku ze stávající VZT jednotky</t>
  </si>
  <si>
    <t>1.P.P. strojovna : 1+1+1+1</t>
  </si>
  <si>
    <t>728313825</t>
  </si>
  <si>
    <t>Demontáž filtru deskového čtyřhranného nad 0,6 m2</t>
  </si>
  <si>
    <t>Demontáž filtrů ze stávající VZT jednotky</t>
  </si>
  <si>
    <t>728615826</t>
  </si>
  <si>
    <t>Demontáž ventilátoru axiálního středotlakého potrubního do d 700 mm</t>
  </si>
  <si>
    <t>Demontáž ventilátorů ze stávající VZT jednotky</t>
  </si>
  <si>
    <t>728311854</t>
  </si>
  <si>
    <t>Demontáž eliminátoru kapek 4hranného nad 0,45 m2</t>
  </si>
  <si>
    <t>Demontáž eliminátoru ze stávající VZT jednotky</t>
  </si>
  <si>
    <t>728212219</t>
  </si>
  <si>
    <t>Montáž přechodu plechového do d 900 mm</t>
  </si>
  <si>
    <t>1.P.P. strojovna - sání : 1+1</t>
  </si>
  <si>
    <t>1.P.P. strojovna - výfuk : 1+1</t>
  </si>
  <si>
    <t>728312833</t>
  </si>
  <si>
    <t>Demontáž tlumiče vibrací nad d 60 mm</t>
  </si>
  <si>
    <t>Demontáž tlumičů ze stávající VZT jednotky</t>
  </si>
  <si>
    <t>1.P.P. strojovna : 2*6</t>
  </si>
  <si>
    <t>28323361</t>
  </si>
  <si>
    <t>Páska lepicí DAPE 50 mm x 100 m AL fólie</t>
  </si>
  <si>
    <t>1.P.P. strojovna : 10</t>
  </si>
  <si>
    <t>429821vlastní</t>
  </si>
  <si>
    <t>Potrubí vzduchotechnické čtyřhranné z pozinkovaného plechu 710 x 900 mm</t>
  </si>
  <si>
    <t>429821vlastní1</t>
  </si>
  <si>
    <t>Přechod vzduchotechnický čtyřhranný z pozinkovaného plechu 710 x 900 mm na stávající vývody</t>
  </si>
  <si>
    <t>429821vlastní2</t>
  </si>
  <si>
    <t xml:space="preserve">Spojka vzduchotechnická čtyřhranná z pozinkovaného plechu 710 x 900 mm </t>
  </si>
  <si>
    <t>1.P.P. strojovna - sání : 1*7</t>
  </si>
  <si>
    <t>1.P.P. strojovna - výfuk : 1*11</t>
  </si>
  <si>
    <t>1.P.P. strojovna - přívod : 1*6</t>
  </si>
  <si>
    <t>1.P.P. strojovna - odtah : 1*5</t>
  </si>
  <si>
    <t>429821vlastní3</t>
  </si>
  <si>
    <t>Závěs vzduchotechnický čtyřhranný na vzduchovody 710 x 900 mm  vč. montáže</t>
  </si>
  <si>
    <t>72841vlastní</t>
  </si>
  <si>
    <t>Montáž a dodávka VZT větrací rekuperační jednotka</t>
  </si>
  <si>
    <t>Větrací rekuperační jednotka stojící, rozměry cca. šířka 1620 mm, délka 3370 mm, výška 1795+200 mm,</t>
  </si>
  <si>
    <t>chladicí výkon max. 60 kW, napětí 3F 400 V, max. příkon 10,8 kW</t>
  </si>
  <si>
    <t>Specifikace a dodávky jednotky:</t>
  </si>
  <si>
    <t>- protiproudý rekuperační výměník</t>
  </si>
  <si>
    <t>- teplovodní ohřívač</t>
  </si>
  <si>
    <t>- přímý chladič  - pořadí registrů: 1. chlazení - 2. topení 1</t>
  </si>
  <si>
    <t>- 710/900_obdélníkové hrdlo 4</t>
  </si>
  <si>
    <t>- LM 24A (by-passová klapka) 2</t>
  </si>
  <si>
    <t>- LM 24A-SR (regulační uzel RE-TPO4) 1</t>
  </si>
  <si>
    <t>- manostat filtru i1</t>
  </si>
  <si>
    <t>- ovladač s barevným dotykovým displejem 4,3"</t>
  </si>
  <si>
    <t>728211520</t>
  </si>
  <si>
    <t>Montáž spojky plechové čtyřhranné do 0,8 m2</t>
  </si>
  <si>
    <t>728890811</t>
  </si>
  <si>
    <t>Přesun demontovaných hmot - vzduchotechnika, H do 6 m</t>
  </si>
  <si>
    <t>728414823</t>
  </si>
  <si>
    <t>Demontáž čistého nástavce nad 0,400 m2</t>
  </si>
  <si>
    <t>Demontáž nástavců ze stávající VZT jednotky</t>
  </si>
  <si>
    <t xml:space="preserve"> Ecodesign, protiproudový výměník, účinnost až 93%, průtok do 8500 m3/h dle ErP, topný výkon max. 100 kW,</t>
  </si>
  <si>
    <t>- filtr přívod kazetový třída G4</t>
  </si>
  <si>
    <t>- filtr odtah kazetový třída G4</t>
  </si>
  <si>
    <t>- by-pass</t>
  </si>
  <si>
    <t>- 710/900.x_uzavírací klapka obdélníkový přívod</t>
  </si>
  <si>
    <t>- odběr tlaku - přívodní a odtahový ventilátor</t>
  </si>
  <si>
    <t>- LF 24 (uzavírací klapka e1)</t>
  </si>
  <si>
    <t>- vývod kondenzátu pr. 32/40 (plast)</t>
  </si>
  <si>
    <t>- základový rám - 3 ks</t>
  </si>
  <si>
    <t>- RE-TPO4.x</t>
  </si>
  <si>
    <t>- 400V-EC / 400V-EC vč. ethernet připojení</t>
  </si>
  <si>
    <t>- aMotion Input/Output deska s 18 svorkami</t>
  </si>
  <si>
    <t>- aMotion Input/Output deska s 12 svorkami</t>
  </si>
  <si>
    <t>- manostat filtru e1</t>
  </si>
  <si>
    <t>- SW hlavní vypínač</t>
  </si>
  <si>
    <t>721171803</t>
  </si>
  <si>
    <t>Demontáž potrubí z PVC do D 75 mm</t>
  </si>
  <si>
    <t>1.PP strojovna - odstranění stávající vedení : 3,00</t>
  </si>
  <si>
    <t>721220801</t>
  </si>
  <si>
    <t>Demontáž zápachové uzávěrky, DN 70 mm</t>
  </si>
  <si>
    <t>1.PP strojovna - odstranění stávající vedení : 1+1+1</t>
  </si>
  <si>
    <t>998721101</t>
  </si>
  <si>
    <t>Přesun hmot pro vnitřní kanalizaci, výšky do 6 m</t>
  </si>
  <si>
    <t>721176134</t>
  </si>
  <si>
    <t>Potrubí HT svodné (ležaté), do max. D 75 x 1,9 mm (potrubí D 40 x 1,8 mm)</t>
  </si>
  <si>
    <t>Potrubí včetně tvarovek, objímek a upevnění.</t>
  </si>
  <si>
    <t>1.PP strojovna - nové vedení : 1,25*3+1,50</t>
  </si>
  <si>
    <t>721290111</t>
  </si>
  <si>
    <t>Zkouška těsnosti kanalizace vodou DN 125 mm</t>
  </si>
  <si>
    <t>1.PP strojovna - nové vedení : 1,50+1,00</t>
  </si>
  <si>
    <t>Zkoušky a revize : 5</t>
  </si>
  <si>
    <t>NAK</t>
  </si>
  <si>
    <t>005124010R</t>
  </si>
  <si>
    <t>Koordinační činnost</t>
  </si>
  <si>
    <t>Soubor</t>
  </si>
  <si>
    <t>POL99_8</t>
  </si>
  <si>
    <t>Koordinace stavebních a technologických dodávek stavby.</t>
  </si>
  <si>
    <t>005231010R</t>
  </si>
  <si>
    <t>Revize</t>
  </si>
  <si>
    <t>náklady spojené s provedením všech technickými normami předepsaných zkoušek a revizí stavebních konstrukcí nebo stavebních prací.</t>
  </si>
  <si>
    <t>005231020R</t>
  </si>
  <si>
    <t>Individuální a komplexní vyzkoušení</t>
  </si>
  <si>
    <t>Náklady na individuální zkoušky dodaných a smontovaných technologických zařízení včetně komplexního vyzkoušení.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</si>
  <si>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</si>
  <si>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</si>
  <si>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</si>
  <si>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Vertikální doprava</t>
  </si>
  <si>
    <t>Vertikální doprava tepelného čerpadla na střechu objektu včetně zajištění bezpečnosti a záboru ploch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</si>
</sst>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8" fillId="3" borderId="12" xfId="0" applyFont="1" applyFill="1" applyBorder="1" applyAlignment="1">
      <alignment horizontal="center" vertical="top" shrinkToFit="1"/>
    </xf>
    <xf numFmtId="165" fontId="8" fillId="3" borderId="12" xfId="0" applyNumberFormat="1" applyFont="1" applyFill="1" applyBorder="1" applyAlignment="1">
      <alignment vertical="top" shrinkToFit="1"/>
    </xf>
    <xf numFmtId="4" fontId="8" fillId="3" borderId="12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16" fillId="0" borderId="0" xfId="0" applyNumberFormat="1" applyFont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37" xfId="0" applyFont="1" applyBorder="1" applyAlignment="1">
      <alignment vertical="top"/>
    </xf>
    <xf numFmtId="49" fontId="16" fillId="0" borderId="37" xfId="0" applyNumberFormat="1" applyFont="1" applyBorder="1" applyAlignment="1">
      <alignment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8" t="s">
        <v>41</v>
      </c>
      <c r="B2" s="198"/>
      <c r="C2" s="198"/>
      <c r="D2" s="198"/>
      <c r="E2" s="198"/>
      <c r="F2" s="198"/>
      <c r="G2" s="19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2"/>
  <sheetViews>
    <sheetView showGridLines="0" topLeftCell="B71" zoomScaleNormal="100" zoomScaleSheetLayoutView="75" workbookViewId="0">
      <selection activeCell="C88" sqref="C88:E8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9" t="s">
        <v>4</v>
      </c>
      <c r="C1" s="200"/>
      <c r="D1" s="200"/>
      <c r="E1" s="200"/>
      <c r="F1" s="200"/>
      <c r="G1" s="200"/>
      <c r="H1" s="200"/>
      <c r="I1" s="200"/>
      <c r="J1" s="201"/>
    </row>
    <row r="2" spans="1:15" ht="36" customHeight="1" x14ac:dyDescent="0.2">
      <c r="A2" s="2"/>
      <c r="B2" s="76" t="s">
        <v>24</v>
      </c>
      <c r="C2" s="77"/>
      <c r="D2" s="78" t="s">
        <v>43</v>
      </c>
      <c r="E2" s="208" t="s">
        <v>44</v>
      </c>
      <c r="F2" s="209"/>
      <c r="G2" s="209"/>
      <c r="H2" s="209"/>
      <c r="I2" s="209"/>
      <c r="J2" s="210"/>
      <c r="O2" s="1"/>
    </row>
    <row r="3" spans="1:15" ht="27" hidden="1" customHeight="1" x14ac:dyDescent="0.2">
      <c r="A3" s="2"/>
      <c r="B3" s="79"/>
      <c r="C3" s="77"/>
      <c r="D3" s="80"/>
      <c r="E3" s="211"/>
      <c r="F3" s="212"/>
      <c r="G3" s="212"/>
      <c r="H3" s="212"/>
      <c r="I3" s="212"/>
      <c r="J3" s="213"/>
    </row>
    <row r="4" spans="1:15" ht="23.25" customHeight="1" x14ac:dyDescent="0.2">
      <c r="A4" s="2"/>
      <c r="B4" s="81"/>
      <c r="C4" s="82"/>
      <c r="D4" s="83"/>
      <c r="E4" s="221"/>
      <c r="F4" s="221"/>
      <c r="G4" s="221"/>
      <c r="H4" s="221"/>
      <c r="I4" s="221"/>
      <c r="J4" s="222"/>
    </row>
    <row r="5" spans="1:15" ht="24" customHeight="1" x14ac:dyDescent="0.2">
      <c r="A5" s="2"/>
      <c r="B5" s="31" t="s">
        <v>23</v>
      </c>
      <c r="D5" s="225"/>
      <c r="E5" s="226"/>
      <c r="F5" s="226"/>
      <c r="G5" s="226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7"/>
      <c r="E6" s="228"/>
      <c r="F6" s="228"/>
      <c r="G6" s="228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9"/>
      <c r="F7" s="230"/>
      <c r="G7" s="23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5" t="s">
        <v>45</v>
      </c>
      <c r="E11" s="215"/>
      <c r="F11" s="215"/>
      <c r="G11" s="215"/>
      <c r="H11" s="18" t="s">
        <v>42</v>
      </c>
      <c r="I11" s="84" t="s">
        <v>49</v>
      </c>
      <c r="J11" s="8"/>
    </row>
    <row r="12" spans="1:15" ht="15.75" customHeight="1" x14ac:dyDescent="0.2">
      <c r="A12" s="2"/>
      <c r="B12" s="28"/>
      <c r="C12" s="55"/>
      <c r="D12" s="220" t="s">
        <v>46</v>
      </c>
      <c r="E12" s="220"/>
      <c r="F12" s="220"/>
      <c r="G12" s="220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5" t="s">
        <v>48</v>
      </c>
      <c r="E13" s="223" t="s">
        <v>47</v>
      </c>
      <c r="F13" s="224"/>
      <c r="G13" s="22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14"/>
      <c r="F15" s="214"/>
      <c r="G15" s="216"/>
      <c r="H15" s="216"/>
      <c r="I15" s="216" t="s">
        <v>31</v>
      </c>
      <c r="J15" s="217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05"/>
      <c r="F16" s="206"/>
      <c r="G16" s="205"/>
      <c r="H16" s="206"/>
      <c r="I16" s="205">
        <f>SUMIF(F68:F88,A16,I68:I88)+SUMIF(F68:F88,"PSU",I68:I88)</f>
        <v>0</v>
      </c>
      <c r="J16" s="207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05"/>
      <c r="F17" s="206"/>
      <c r="G17" s="205"/>
      <c r="H17" s="206"/>
      <c r="I17" s="205">
        <f>SUMIF(F68:F88,A17,I68:I88)</f>
        <v>0</v>
      </c>
      <c r="J17" s="207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05"/>
      <c r="F18" s="206"/>
      <c r="G18" s="205"/>
      <c r="H18" s="206"/>
      <c r="I18" s="205">
        <f>SUMIF(F68:F88,A18,I68:I88)</f>
        <v>0</v>
      </c>
      <c r="J18" s="207"/>
    </row>
    <row r="19" spans="1:10" ht="23.25" customHeight="1" x14ac:dyDescent="0.2">
      <c r="A19" s="139" t="s">
        <v>122</v>
      </c>
      <c r="B19" s="38" t="s">
        <v>29</v>
      </c>
      <c r="C19" s="62"/>
      <c r="D19" s="63"/>
      <c r="E19" s="205"/>
      <c r="F19" s="206"/>
      <c r="G19" s="205"/>
      <c r="H19" s="206"/>
      <c r="I19" s="205">
        <f>SUMIF(F68:F88,A19,I68:I88)</f>
        <v>2</v>
      </c>
      <c r="J19" s="207"/>
    </row>
    <row r="20" spans="1:10" ht="23.25" customHeight="1" x14ac:dyDescent="0.2">
      <c r="A20" s="139" t="s">
        <v>123</v>
      </c>
      <c r="B20" s="38" t="s">
        <v>30</v>
      </c>
      <c r="C20" s="62"/>
      <c r="D20" s="63"/>
      <c r="E20" s="205"/>
      <c r="F20" s="206"/>
      <c r="G20" s="205"/>
      <c r="H20" s="206"/>
      <c r="I20" s="205">
        <f>SUMIF(F68:F88,A20,I68:I88)</f>
        <v>0</v>
      </c>
      <c r="J20" s="207"/>
    </row>
    <row r="21" spans="1:10" ht="23.25" customHeight="1" x14ac:dyDescent="0.2">
      <c r="A21" s="2"/>
      <c r="B21" s="48" t="s">
        <v>31</v>
      </c>
      <c r="C21" s="64"/>
      <c r="D21" s="65"/>
      <c r="E21" s="218"/>
      <c r="F21" s="219"/>
      <c r="G21" s="218"/>
      <c r="H21" s="219"/>
      <c r="I21" s="218">
        <f>SUM(I16:J20)</f>
        <v>2</v>
      </c>
      <c r="J21" s="23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34">
        <f>ZakladDPHSniVypocet</f>
        <v>0</v>
      </c>
      <c r="H23" s="235"/>
      <c r="I23" s="23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32">
        <f>A23</f>
        <v>0</v>
      </c>
      <c r="H24" s="233"/>
      <c r="I24" s="233"/>
      <c r="J24" s="40" t="str">
        <f t="shared" si="0"/>
        <v>CZK</v>
      </c>
    </row>
    <row r="25" spans="1:10" ht="23.25" customHeight="1" x14ac:dyDescent="0.2">
      <c r="A25" s="2">
        <f>ZakladDPHZakl*SazbaDPH2/100</f>
        <v>0.21</v>
      </c>
      <c r="B25" s="38" t="s">
        <v>15</v>
      </c>
      <c r="C25" s="62"/>
      <c r="D25" s="63"/>
      <c r="E25" s="67">
        <v>21</v>
      </c>
      <c r="F25" s="39" t="s">
        <v>0</v>
      </c>
      <c r="G25" s="234">
        <f>ZakladDPHZaklVypocet</f>
        <v>1</v>
      </c>
      <c r="H25" s="235"/>
      <c r="I25" s="235"/>
      <c r="J25" s="40" t="str">
        <f t="shared" si="0"/>
        <v>CZK</v>
      </c>
    </row>
    <row r="26" spans="1:10" ht="23.25" customHeight="1" x14ac:dyDescent="0.2">
      <c r="A26" s="2">
        <f>(A25-INT(A25))*100</f>
        <v>21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02">
        <f>A25</f>
        <v>0.21</v>
      </c>
      <c r="H26" s="203"/>
      <c r="I26" s="20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1.21</v>
      </c>
      <c r="B27" s="31" t="s">
        <v>5</v>
      </c>
      <c r="C27" s="70"/>
      <c r="D27" s="71"/>
      <c r="E27" s="70"/>
      <c r="F27" s="16"/>
      <c r="G27" s="204">
        <f>CenaCelkem-(ZakladDPHSni+DPHSni+ZakladDPHZakl+DPHZakl)</f>
        <v>0</v>
      </c>
      <c r="H27" s="204"/>
      <c r="I27" s="204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38">
        <f>ZakladDPHSniVypocet+ZakladDPHZaklVypocet</f>
        <v>1</v>
      </c>
      <c r="H28" s="238"/>
      <c r="I28" s="238"/>
      <c r="J28" s="116" t="str">
        <f t="shared" si="0"/>
        <v>CZK</v>
      </c>
    </row>
    <row r="29" spans="1:10" ht="27.75" customHeight="1" thickBot="1" x14ac:dyDescent="0.25">
      <c r="A29" s="2">
        <f>(A27-INT(A27))*100</f>
        <v>20.999999999999996</v>
      </c>
      <c r="B29" s="112" t="s">
        <v>37</v>
      </c>
      <c r="C29" s="117"/>
      <c r="D29" s="117"/>
      <c r="E29" s="117"/>
      <c r="F29" s="118"/>
      <c r="G29" s="237">
        <f>A27</f>
        <v>1.21</v>
      </c>
      <c r="H29" s="237"/>
      <c r="I29" s="237"/>
      <c r="J29" s="119" t="s">
        <v>67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9"/>
      <c r="E34" s="240"/>
      <c r="G34" s="241"/>
      <c r="H34" s="242"/>
      <c r="I34" s="242"/>
      <c r="J34" s="25"/>
    </row>
    <row r="35" spans="1:10" ht="12.75" customHeight="1" x14ac:dyDescent="0.2">
      <c r="A35" s="2"/>
      <c r="B35" s="2"/>
      <c r="D35" s="231" t="s">
        <v>2</v>
      </c>
      <c r="E35" s="23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50</v>
      </c>
      <c r="C39" s="243"/>
      <c r="D39" s="243"/>
      <c r="E39" s="243"/>
      <c r="F39" s="99">
        <f>'2 02 Pol'!AE176+'3 03 Pol'!AE172+'4 04 Pol'!AE145+'5 05 Pol'!AE23+'7 07 Naklady'!AE21</f>
        <v>0</v>
      </c>
      <c r="G39" s="100">
        <f>'2 02 Pol'!AF176+'3 03 Pol'!AF172+'4 04 Pol'!AF145+'5 05 Pol'!AF23+'7 07 Naklady'!AF21</f>
        <v>1</v>
      </c>
      <c r="H39" s="101">
        <f t="shared" ref="H39:H49" si="1">(F39*SazbaDPH1/100)+(G39*SazbaDPH2/100)</f>
        <v>0.21</v>
      </c>
      <c r="I39" s="101">
        <f t="shared" ref="I39:I49" si="2">F39+G39+H39</f>
        <v>1.21</v>
      </c>
      <c r="J39" s="102" t="e">
        <f t="shared" ref="J39:J49" ca="1" si="3">IF(_xlfn.SINGLE(CenaCelkemVypocet)=0,"",I39/_xlfn.SINGLE(CenaCelkemVypocet)*100)</f>
        <v>#NAME?</v>
      </c>
    </row>
    <row r="40" spans="1:10" ht="25.5" customHeight="1" x14ac:dyDescent="0.2">
      <c r="A40" s="88">
        <v>2</v>
      </c>
      <c r="B40" s="103" t="s">
        <v>51</v>
      </c>
      <c r="C40" s="244" t="s">
        <v>52</v>
      </c>
      <c r="D40" s="244"/>
      <c r="E40" s="244"/>
      <c r="F40" s="104">
        <f>'2 02 Pol'!AE176</f>
        <v>0</v>
      </c>
      <c r="G40" s="105">
        <f>'2 02 Pol'!AF176</f>
        <v>0</v>
      </c>
      <c r="H40" s="105">
        <f t="shared" si="1"/>
        <v>0</v>
      </c>
      <c r="I40" s="105">
        <f t="shared" si="2"/>
        <v>0</v>
      </c>
      <c r="J40" s="106" t="e">
        <f t="shared" ca="1" si="3"/>
        <v>#NAME?</v>
      </c>
    </row>
    <row r="41" spans="1:10" ht="25.5" customHeight="1" x14ac:dyDescent="0.2">
      <c r="A41" s="88">
        <v>3</v>
      </c>
      <c r="B41" s="107" t="s">
        <v>53</v>
      </c>
      <c r="C41" s="243" t="s">
        <v>52</v>
      </c>
      <c r="D41" s="243"/>
      <c r="E41" s="243"/>
      <c r="F41" s="108">
        <f>'2 02 Pol'!AE176</f>
        <v>0</v>
      </c>
      <c r="G41" s="101">
        <f>'2 02 Pol'!AF176</f>
        <v>0</v>
      </c>
      <c r="H41" s="101">
        <f t="shared" si="1"/>
        <v>0</v>
      </c>
      <c r="I41" s="101">
        <f t="shared" si="2"/>
        <v>0</v>
      </c>
      <c r="J41" s="102" t="e">
        <f t="shared" ca="1" si="3"/>
        <v>#NAME?</v>
      </c>
    </row>
    <row r="42" spans="1:10" ht="25.5" customHeight="1" x14ac:dyDescent="0.2">
      <c r="A42" s="88">
        <v>2</v>
      </c>
      <c r="B42" s="103" t="s">
        <v>54</v>
      </c>
      <c r="C42" s="244" t="s">
        <v>55</v>
      </c>
      <c r="D42" s="244"/>
      <c r="E42" s="244"/>
      <c r="F42" s="104">
        <f>'3 03 Pol'!AE172</f>
        <v>0</v>
      </c>
      <c r="G42" s="105">
        <f>'3 03 Pol'!AF172</f>
        <v>0</v>
      </c>
      <c r="H42" s="105">
        <f t="shared" si="1"/>
        <v>0</v>
      </c>
      <c r="I42" s="105">
        <f t="shared" si="2"/>
        <v>0</v>
      </c>
      <c r="J42" s="106" t="e">
        <f t="shared" ca="1" si="3"/>
        <v>#NAME?</v>
      </c>
    </row>
    <row r="43" spans="1:10" ht="25.5" customHeight="1" x14ac:dyDescent="0.2">
      <c r="A43" s="88">
        <v>3</v>
      </c>
      <c r="B43" s="107" t="s">
        <v>56</v>
      </c>
      <c r="C43" s="243" t="s">
        <v>55</v>
      </c>
      <c r="D43" s="243"/>
      <c r="E43" s="243"/>
      <c r="F43" s="108">
        <f>'3 03 Pol'!AE172</f>
        <v>0</v>
      </c>
      <c r="G43" s="101">
        <f>'3 03 Pol'!AF172</f>
        <v>0</v>
      </c>
      <c r="H43" s="101">
        <f t="shared" si="1"/>
        <v>0</v>
      </c>
      <c r="I43" s="101">
        <f t="shared" si="2"/>
        <v>0</v>
      </c>
      <c r="J43" s="102" t="e">
        <f t="shared" ca="1" si="3"/>
        <v>#NAME?</v>
      </c>
    </row>
    <row r="44" spans="1:10" ht="25.5" customHeight="1" x14ac:dyDescent="0.2">
      <c r="A44" s="88">
        <v>2</v>
      </c>
      <c r="B44" s="103" t="s">
        <v>57</v>
      </c>
      <c r="C44" s="244" t="s">
        <v>58</v>
      </c>
      <c r="D44" s="244"/>
      <c r="E44" s="244"/>
      <c r="F44" s="104">
        <f>'4 04 Pol'!AE145</f>
        <v>0</v>
      </c>
      <c r="G44" s="105">
        <f>'4 04 Pol'!AF145</f>
        <v>0</v>
      </c>
      <c r="H44" s="105">
        <f t="shared" si="1"/>
        <v>0</v>
      </c>
      <c r="I44" s="105">
        <f t="shared" si="2"/>
        <v>0</v>
      </c>
      <c r="J44" s="106" t="e">
        <f t="shared" ca="1" si="3"/>
        <v>#NAME?</v>
      </c>
    </row>
    <row r="45" spans="1:10" ht="25.5" customHeight="1" x14ac:dyDescent="0.2">
      <c r="A45" s="88">
        <v>3</v>
      </c>
      <c r="B45" s="107" t="s">
        <v>59</v>
      </c>
      <c r="C45" s="243" t="s">
        <v>58</v>
      </c>
      <c r="D45" s="243"/>
      <c r="E45" s="243"/>
      <c r="F45" s="108">
        <f>'4 04 Pol'!AE145</f>
        <v>0</v>
      </c>
      <c r="G45" s="101">
        <f>'4 04 Pol'!AF145</f>
        <v>0</v>
      </c>
      <c r="H45" s="101">
        <f t="shared" si="1"/>
        <v>0</v>
      </c>
      <c r="I45" s="101">
        <f t="shared" si="2"/>
        <v>0</v>
      </c>
      <c r="J45" s="102" t="e">
        <f t="shared" ca="1" si="3"/>
        <v>#NAME?</v>
      </c>
    </row>
    <row r="46" spans="1:10" ht="25.5" customHeight="1" x14ac:dyDescent="0.2">
      <c r="A46" s="88">
        <v>2</v>
      </c>
      <c r="B46" s="103" t="s">
        <v>60</v>
      </c>
      <c r="C46" s="244" t="s">
        <v>61</v>
      </c>
      <c r="D46" s="244"/>
      <c r="E46" s="244"/>
      <c r="F46" s="104">
        <f>'5 05 Pol'!AE23</f>
        <v>0</v>
      </c>
      <c r="G46" s="105">
        <f>'5 05 Pol'!AF23</f>
        <v>0</v>
      </c>
      <c r="H46" s="105">
        <f t="shared" si="1"/>
        <v>0</v>
      </c>
      <c r="I46" s="105">
        <f t="shared" si="2"/>
        <v>0</v>
      </c>
      <c r="J46" s="106" t="e">
        <f t="shared" ca="1" si="3"/>
        <v>#NAME?</v>
      </c>
    </row>
    <row r="47" spans="1:10" ht="25.5" customHeight="1" x14ac:dyDescent="0.2">
      <c r="A47" s="88">
        <v>3</v>
      </c>
      <c r="B47" s="107" t="s">
        <v>62</v>
      </c>
      <c r="C47" s="243" t="s">
        <v>61</v>
      </c>
      <c r="D47" s="243"/>
      <c r="E47" s="243"/>
      <c r="F47" s="108">
        <f>'5 05 Pol'!AE23</f>
        <v>0</v>
      </c>
      <c r="G47" s="101">
        <f>'5 05 Pol'!AF23</f>
        <v>0</v>
      </c>
      <c r="H47" s="101">
        <f t="shared" si="1"/>
        <v>0</v>
      </c>
      <c r="I47" s="101">
        <f t="shared" si="2"/>
        <v>0</v>
      </c>
      <c r="J47" s="102" t="e">
        <f t="shared" ca="1" si="3"/>
        <v>#NAME?</v>
      </c>
    </row>
    <row r="48" spans="1:10" ht="25.5" customHeight="1" x14ac:dyDescent="0.2">
      <c r="A48" s="88">
        <v>2</v>
      </c>
      <c r="B48" s="103" t="s">
        <v>63</v>
      </c>
      <c r="C48" s="244" t="s">
        <v>64</v>
      </c>
      <c r="D48" s="244"/>
      <c r="E48" s="244"/>
      <c r="F48" s="104">
        <f>'7 07 Naklady'!AE21</f>
        <v>0</v>
      </c>
      <c r="G48" s="105">
        <f>'7 07 Naklady'!AF21</f>
        <v>1</v>
      </c>
      <c r="H48" s="105">
        <f t="shared" si="1"/>
        <v>0.21</v>
      </c>
      <c r="I48" s="105">
        <f t="shared" si="2"/>
        <v>1.21</v>
      </c>
      <c r="J48" s="106" t="e">
        <f t="shared" ca="1" si="3"/>
        <v>#NAME?</v>
      </c>
    </row>
    <row r="49" spans="1:10" ht="25.5" customHeight="1" x14ac:dyDescent="0.2">
      <c r="A49" s="88">
        <v>3</v>
      </c>
      <c r="B49" s="107" t="s">
        <v>65</v>
      </c>
      <c r="C49" s="243" t="s">
        <v>64</v>
      </c>
      <c r="D49" s="243"/>
      <c r="E49" s="243"/>
      <c r="F49" s="108">
        <f>'7 07 Naklady'!AE21</f>
        <v>0</v>
      </c>
      <c r="G49" s="101">
        <f>'7 07 Naklady'!AF21</f>
        <v>1</v>
      </c>
      <c r="H49" s="101">
        <f t="shared" si="1"/>
        <v>0.21</v>
      </c>
      <c r="I49" s="101">
        <f t="shared" si="2"/>
        <v>1.21</v>
      </c>
      <c r="J49" s="102" t="e">
        <f t="shared" ca="1" si="3"/>
        <v>#NAME?</v>
      </c>
    </row>
    <row r="50" spans="1:10" ht="25.5" customHeight="1" x14ac:dyDescent="0.2">
      <c r="A50" s="88"/>
      <c r="B50" s="245" t="s">
        <v>66</v>
      </c>
      <c r="C50" s="246"/>
      <c r="D50" s="246"/>
      <c r="E50" s="247"/>
      <c r="F50" s="109">
        <f>SUMIF(A39:A49,"=1",F39:F49)</f>
        <v>0</v>
      </c>
      <c r="G50" s="110">
        <f>SUMIF(A39:A49,"=1",G39:G49)</f>
        <v>1</v>
      </c>
      <c r="H50" s="110">
        <f>SUMIF(A39:A49,"=1",H39:H49)</f>
        <v>0.21</v>
      </c>
      <c r="I50" s="110">
        <f>SUMIF(A39:A49,"=1",I39:I49)</f>
        <v>1.21</v>
      </c>
      <c r="J50" s="111" t="e">
        <f ca="1">SUMIF(A39:A49,"=1",J39:J49)</f>
        <v>#NAME?</v>
      </c>
    </row>
    <row r="52" spans="1:10" x14ac:dyDescent="0.2">
      <c r="A52" t="s">
        <v>68</v>
      </c>
      <c r="B52" t="s">
        <v>69</v>
      </c>
    </row>
    <row r="53" spans="1:10" x14ac:dyDescent="0.2">
      <c r="A53" t="s">
        <v>70</v>
      </c>
      <c r="B53" t="s">
        <v>71</v>
      </c>
    </row>
    <row r="54" spans="1:10" x14ac:dyDescent="0.2">
      <c r="A54" t="s">
        <v>72</v>
      </c>
      <c r="B54" t="s">
        <v>73</v>
      </c>
    </row>
    <row r="55" spans="1:10" x14ac:dyDescent="0.2">
      <c r="A55" t="s">
        <v>70</v>
      </c>
      <c r="B55" t="s">
        <v>74</v>
      </c>
    </row>
    <row r="56" spans="1:10" x14ac:dyDescent="0.2">
      <c r="A56" t="s">
        <v>72</v>
      </c>
      <c r="B56" t="s">
        <v>75</v>
      </c>
    </row>
    <row r="57" spans="1:10" x14ac:dyDescent="0.2">
      <c r="A57" t="s">
        <v>70</v>
      </c>
      <c r="B57" t="s">
        <v>76</v>
      </c>
    </row>
    <row r="58" spans="1:10" x14ac:dyDescent="0.2">
      <c r="A58" t="s">
        <v>72</v>
      </c>
      <c r="B58" t="s">
        <v>77</v>
      </c>
    </row>
    <row r="59" spans="1:10" x14ac:dyDescent="0.2">
      <c r="A59" t="s">
        <v>70</v>
      </c>
      <c r="B59" t="s">
        <v>78</v>
      </c>
    </row>
    <row r="60" spans="1:10" x14ac:dyDescent="0.2">
      <c r="A60" t="s">
        <v>72</v>
      </c>
      <c r="B60" t="s">
        <v>79</v>
      </c>
    </row>
    <row r="61" spans="1:10" x14ac:dyDescent="0.2">
      <c r="A61" t="s">
        <v>70</v>
      </c>
      <c r="B61" t="s">
        <v>80</v>
      </c>
    </row>
    <row r="62" spans="1:10" x14ac:dyDescent="0.2">
      <c r="A62" t="s">
        <v>72</v>
      </c>
      <c r="B62" t="s">
        <v>81</v>
      </c>
    </row>
    <row r="65" spans="1:10" ht="15.75" x14ac:dyDescent="0.25">
      <c r="B65" s="120" t="s">
        <v>82</v>
      </c>
    </row>
    <row r="67" spans="1:10" ht="25.5" customHeight="1" x14ac:dyDescent="0.2">
      <c r="A67" s="122"/>
      <c r="B67" s="125" t="s">
        <v>18</v>
      </c>
      <c r="C67" s="125" t="s">
        <v>6</v>
      </c>
      <c r="D67" s="126"/>
      <c r="E67" s="126"/>
      <c r="F67" s="127" t="s">
        <v>83</v>
      </c>
      <c r="G67" s="127"/>
      <c r="H67" s="127"/>
      <c r="I67" s="127" t="s">
        <v>31</v>
      </c>
      <c r="J67" s="127" t="s">
        <v>0</v>
      </c>
    </row>
    <row r="68" spans="1:10" ht="36.75" customHeight="1" x14ac:dyDescent="0.2">
      <c r="A68" s="123"/>
      <c r="B68" s="128" t="s">
        <v>84</v>
      </c>
      <c r="C68" s="248" t="s">
        <v>85</v>
      </c>
      <c r="D68" s="249"/>
      <c r="E68" s="249"/>
      <c r="F68" s="135" t="s">
        <v>26</v>
      </c>
      <c r="G68" s="136"/>
      <c r="H68" s="136"/>
      <c r="I68" s="136">
        <f>'3 03 Pol'!G8+'4 04 Pol'!G8+'5 05 Pol'!G19</f>
        <v>0</v>
      </c>
      <c r="J68" s="132">
        <f>IF(I89=0,"",I68/I89*100)</f>
        <v>0</v>
      </c>
    </row>
    <row r="69" spans="1:10" ht="36.75" customHeight="1" x14ac:dyDescent="0.2">
      <c r="A69" s="123"/>
      <c r="B69" s="128" t="s">
        <v>86</v>
      </c>
      <c r="C69" s="248" t="s">
        <v>87</v>
      </c>
      <c r="D69" s="249"/>
      <c r="E69" s="249"/>
      <c r="F69" s="135" t="s">
        <v>26</v>
      </c>
      <c r="G69" s="136"/>
      <c r="H69" s="136"/>
      <c r="I69" s="136">
        <f>'2 02 Pol'!G8+'3 03 Pol'!G11</f>
        <v>0</v>
      </c>
      <c r="J69" s="132">
        <f>IF(I89=0,"",I69/I89*100)</f>
        <v>0</v>
      </c>
    </row>
    <row r="70" spans="1:10" ht="36.75" customHeight="1" x14ac:dyDescent="0.2">
      <c r="A70" s="123"/>
      <c r="B70" s="128" t="s">
        <v>88</v>
      </c>
      <c r="C70" s="248" t="s">
        <v>89</v>
      </c>
      <c r="D70" s="249"/>
      <c r="E70" s="249"/>
      <c r="F70" s="135" t="s">
        <v>26</v>
      </c>
      <c r="G70" s="136"/>
      <c r="H70" s="136"/>
      <c r="I70" s="136">
        <f>'2 02 Pol'!G21+'3 03 Pol'!G20</f>
        <v>0</v>
      </c>
      <c r="J70" s="132">
        <f>IF(I89=0,"",I70/I89*100)</f>
        <v>0</v>
      </c>
    </row>
    <row r="71" spans="1:10" ht="36.75" customHeight="1" x14ac:dyDescent="0.2">
      <c r="A71" s="123"/>
      <c r="B71" s="128" t="s">
        <v>90</v>
      </c>
      <c r="C71" s="248" t="s">
        <v>91</v>
      </c>
      <c r="D71" s="249"/>
      <c r="E71" s="249"/>
      <c r="F71" s="135" t="s">
        <v>26</v>
      </c>
      <c r="G71" s="136"/>
      <c r="H71" s="136"/>
      <c r="I71" s="136">
        <f>'2 02 Pol'!G27</f>
        <v>0</v>
      </c>
      <c r="J71" s="132">
        <f>IF(I89=0,"",I71/I89*100)</f>
        <v>0</v>
      </c>
    </row>
    <row r="72" spans="1:10" ht="36.75" customHeight="1" x14ac:dyDescent="0.2">
      <c r="A72" s="123"/>
      <c r="B72" s="128" t="s">
        <v>92</v>
      </c>
      <c r="C72" s="248" t="s">
        <v>93</v>
      </c>
      <c r="D72" s="249"/>
      <c r="E72" s="249"/>
      <c r="F72" s="135" t="s">
        <v>26</v>
      </c>
      <c r="G72" s="136"/>
      <c r="H72" s="136"/>
      <c r="I72" s="136">
        <f>'2 02 Pol'!G30+'3 03 Pol'!G26+'4 04 Pol'!G11</f>
        <v>0</v>
      </c>
      <c r="J72" s="132">
        <f>IF(I89=0,"",I72/I89*100)</f>
        <v>0</v>
      </c>
    </row>
    <row r="73" spans="1:10" ht="36.75" customHeight="1" x14ac:dyDescent="0.2">
      <c r="A73" s="123"/>
      <c r="B73" s="128" t="s">
        <v>94</v>
      </c>
      <c r="C73" s="248" t="s">
        <v>95</v>
      </c>
      <c r="D73" s="249"/>
      <c r="E73" s="249"/>
      <c r="F73" s="135" t="s">
        <v>26</v>
      </c>
      <c r="G73" s="136"/>
      <c r="H73" s="136"/>
      <c r="I73" s="136">
        <f>'2 02 Pol'!G49</f>
        <v>0</v>
      </c>
      <c r="J73" s="132">
        <f>IF(I89=0,"",I73/I89*100)</f>
        <v>0</v>
      </c>
    </row>
    <row r="74" spans="1:10" ht="36.75" customHeight="1" x14ac:dyDescent="0.2">
      <c r="A74" s="123"/>
      <c r="B74" s="128" t="s">
        <v>96</v>
      </c>
      <c r="C74" s="248" t="s">
        <v>97</v>
      </c>
      <c r="D74" s="249"/>
      <c r="E74" s="249"/>
      <c r="F74" s="135" t="s">
        <v>27</v>
      </c>
      <c r="G74" s="136"/>
      <c r="H74" s="136"/>
      <c r="I74" s="136">
        <f>'4 04 Pol'!G17</f>
        <v>0</v>
      </c>
      <c r="J74" s="132">
        <f>IF(I89=0,"",I74/I89*100)</f>
        <v>0</v>
      </c>
    </row>
    <row r="75" spans="1:10" ht="36.75" customHeight="1" x14ac:dyDescent="0.2">
      <c r="A75" s="123"/>
      <c r="B75" s="128" t="s">
        <v>98</v>
      </c>
      <c r="C75" s="248" t="s">
        <v>99</v>
      </c>
      <c r="D75" s="249"/>
      <c r="E75" s="249"/>
      <c r="F75" s="135" t="s">
        <v>27</v>
      </c>
      <c r="G75" s="136"/>
      <c r="H75" s="136"/>
      <c r="I75" s="136">
        <f>'5 05 Pol'!G8</f>
        <v>0</v>
      </c>
      <c r="J75" s="132">
        <f>IF(I89=0,"",I75/I89*100)</f>
        <v>0</v>
      </c>
    </row>
    <row r="76" spans="1:10" ht="36.75" customHeight="1" x14ac:dyDescent="0.2">
      <c r="A76" s="123"/>
      <c r="B76" s="128" t="s">
        <v>100</v>
      </c>
      <c r="C76" s="248" t="s">
        <v>101</v>
      </c>
      <c r="D76" s="249"/>
      <c r="E76" s="249"/>
      <c r="F76" s="135" t="s">
        <v>27</v>
      </c>
      <c r="G76" s="136"/>
      <c r="H76" s="136"/>
      <c r="I76" s="136">
        <f>'3 03 Pol'!G42</f>
        <v>0</v>
      </c>
      <c r="J76" s="132">
        <f>IF(I89=0,"",I76/I89*100)</f>
        <v>0</v>
      </c>
    </row>
    <row r="77" spans="1:10" ht="36.75" customHeight="1" x14ac:dyDescent="0.2">
      <c r="A77" s="123"/>
      <c r="B77" s="128" t="s">
        <v>102</v>
      </c>
      <c r="C77" s="248" t="s">
        <v>58</v>
      </c>
      <c r="D77" s="249"/>
      <c r="E77" s="249"/>
      <c r="F77" s="135" t="s">
        <v>27</v>
      </c>
      <c r="G77" s="136"/>
      <c r="H77" s="136"/>
      <c r="I77" s="136">
        <f>'4 04 Pol'!G29</f>
        <v>0</v>
      </c>
      <c r="J77" s="132">
        <f>IF(I89=0,"",I77/I89*100)</f>
        <v>0</v>
      </c>
    </row>
    <row r="78" spans="1:10" ht="36.75" customHeight="1" x14ac:dyDescent="0.2">
      <c r="A78" s="123"/>
      <c r="B78" s="128" t="s">
        <v>103</v>
      </c>
      <c r="C78" s="248" t="s">
        <v>104</v>
      </c>
      <c r="D78" s="249"/>
      <c r="E78" s="249"/>
      <c r="F78" s="135" t="s">
        <v>27</v>
      </c>
      <c r="G78" s="136"/>
      <c r="H78" s="136"/>
      <c r="I78" s="136">
        <f>'3 03 Pol'!G46</f>
        <v>0</v>
      </c>
      <c r="J78" s="132">
        <f>IF(I89=0,"",I78/I89*100)</f>
        <v>0</v>
      </c>
    </row>
    <row r="79" spans="1:10" ht="36.75" customHeight="1" x14ac:dyDescent="0.2">
      <c r="A79" s="123"/>
      <c r="B79" s="128" t="s">
        <v>105</v>
      </c>
      <c r="C79" s="248" t="s">
        <v>106</v>
      </c>
      <c r="D79" s="249"/>
      <c r="E79" s="249"/>
      <c r="F79" s="135" t="s">
        <v>27</v>
      </c>
      <c r="G79" s="136"/>
      <c r="H79" s="136"/>
      <c r="I79" s="136">
        <f>'3 03 Pol'!G52</f>
        <v>0</v>
      </c>
      <c r="J79" s="132">
        <f>IF(I89=0,"",I79/I89*100)</f>
        <v>0</v>
      </c>
    </row>
    <row r="80" spans="1:10" ht="36.75" customHeight="1" x14ac:dyDescent="0.2">
      <c r="A80" s="123"/>
      <c r="B80" s="128" t="s">
        <v>107</v>
      </c>
      <c r="C80" s="248" t="s">
        <v>108</v>
      </c>
      <c r="D80" s="249"/>
      <c r="E80" s="249"/>
      <c r="F80" s="135" t="s">
        <v>27</v>
      </c>
      <c r="G80" s="136"/>
      <c r="H80" s="136"/>
      <c r="I80" s="136">
        <f>'3 03 Pol'!G57</f>
        <v>0</v>
      </c>
      <c r="J80" s="132">
        <f>IF(I89=0,"",I80/I89*100)</f>
        <v>0</v>
      </c>
    </row>
    <row r="81" spans="1:10" ht="36.75" customHeight="1" x14ac:dyDescent="0.2">
      <c r="A81" s="123"/>
      <c r="B81" s="128" t="s">
        <v>109</v>
      </c>
      <c r="C81" s="248" t="s">
        <v>110</v>
      </c>
      <c r="D81" s="249"/>
      <c r="E81" s="249"/>
      <c r="F81" s="135" t="s">
        <v>27</v>
      </c>
      <c r="G81" s="136"/>
      <c r="H81" s="136"/>
      <c r="I81" s="136">
        <f>'3 03 Pol'!G110</f>
        <v>0</v>
      </c>
      <c r="J81" s="132">
        <f>IF(I89=0,"",I81/I89*100)</f>
        <v>0</v>
      </c>
    </row>
    <row r="82" spans="1:10" ht="36.75" customHeight="1" x14ac:dyDescent="0.2">
      <c r="A82" s="123"/>
      <c r="B82" s="128" t="s">
        <v>111</v>
      </c>
      <c r="C82" s="248" t="s">
        <v>112</v>
      </c>
      <c r="D82" s="249"/>
      <c r="E82" s="249"/>
      <c r="F82" s="135" t="s">
        <v>27</v>
      </c>
      <c r="G82" s="136"/>
      <c r="H82" s="136"/>
      <c r="I82" s="136">
        <f>'2 02 Pol'!G51+'3 03 Pol'!G139</f>
        <v>0</v>
      </c>
      <c r="J82" s="132">
        <f>IF(I89=0,"",I82/I89*100)</f>
        <v>0</v>
      </c>
    </row>
    <row r="83" spans="1:10" ht="36.75" customHeight="1" x14ac:dyDescent="0.2">
      <c r="A83" s="123"/>
      <c r="B83" s="128" t="s">
        <v>113</v>
      </c>
      <c r="C83" s="248" t="s">
        <v>114</v>
      </c>
      <c r="D83" s="249"/>
      <c r="E83" s="249"/>
      <c r="F83" s="135" t="s">
        <v>28</v>
      </c>
      <c r="G83" s="136"/>
      <c r="H83" s="136"/>
      <c r="I83" s="136">
        <f>'2 02 Pol'!G74</f>
        <v>0</v>
      </c>
      <c r="J83" s="132">
        <f>IF(I89=0,"",I83/I89*100)</f>
        <v>0</v>
      </c>
    </row>
    <row r="84" spans="1:10" ht="36.75" customHeight="1" x14ac:dyDescent="0.2">
      <c r="A84" s="123"/>
      <c r="B84" s="128" t="s">
        <v>115</v>
      </c>
      <c r="C84" s="248" t="s">
        <v>116</v>
      </c>
      <c r="D84" s="249"/>
      <c r="E84" s="249"/>
      <c r="F84" s="135" t="s">
        <v>28</v>
      </c>
      <c r="G84" s="136"/>
      <c r="H84" s="136"/>
      <c r="I84" s="136">
        <f>'2 02 Pol'!G136</f>
        <v>0</v>
      </c>
      <c r="J84" s="132">
        <f>IF(I89=0,"",I84/I89*100)</f>
        <v>0</v>
      </c>
    </row>
    <row r="85" spans="1:10" ht="36.75" customHeight="1" x14ac:dyDescent="0.2">
      <c r="A85" s="123"/>
      <c r="B85" s="128" t="s">
        <v>117</v>
      </c>
      <c r="C85" s="248" t="s">
        <v>118</v>
      </c>
      <c r="D85" s="249"/>
      <c r="E85" s="249"/>
      <c r="F85" s="135" t="s">
        <v>28</v>
      </c>
      <c r="G85" s="136"/>
      <c r="H85" s="136"/>
      <c r="I85" s="136">
        <f>'2 02 Pol'!G151</f>
        <v>0</v>
      </c>
      <c r="J85" s="132">
        <f>IF(I89=0,"",I85/I89*100)</f>
        <v>0</v>
      </c>
    </row>
    <row r="86" spans="1:10" ht="36.75" customHeight="1" x14ac:dyDescent="0.2">
      <c r="A86" s="123"/>
      <c r="B86" s="128" t="s">
        <v>119</v>
      </c>
      <c r="C86" s="248" t="s">
        <v>120</v>
      </c>
      <c r="D86" s="249"/>
      <c r="E86" s="249"/>
      <c r="F86" s="135" t="s">
        <v>121</v>
      </c>
      <c r="G86" s="136"/>
      <c r="H86" s="136"/>
      <c r="I86" s="136">
        <f>'2 02 Pol'!G162+'3 03 Pol'!G158+'4 04 Pol'!G131</f>
        <v>0</v>
      </c>
      <c r="J86" s="132">
        <f>IF(I89=0,"",I86/I89*100)</f>
        <v>0</v>
      </c>
    </row>
    <row r="87" spans="1:10" ht="36.75" customHeight="1" x14ac:dyDescent="0.2">
      <c r="A87" s="123"/>
      <c r="B87" s="128" t="s">
        <v>122</v>
      </c>
      <c r="C87" s="248" t="s">
        <v>29</v>
      </c>
      <c r="D87" s="249"/>
      <c r="E87" s="249"/>
      <c r="F87" s="135" t="s">
        <v>122</v>
      </c>
      <c r="G87" s="136"/>
      <c r="H87" s="136"/>
      <c r="I87" s="136">
        <f>'7 07 Naklady'!G8</f>
        <v>2</v>
      </c>
      <c r="J87" s="132">
        <f>IF(I89=0,"",I87/I89*100)</f>
        <v>100</v>
      </c>
    </row>
    <row r="88" spans="1:10" ht="36.75" customHeight="1" x14ac:dyDescent="0.2">
      <c r="A88" s="123"/>
      <c r="B88" s="128" t="s">
        <v>123</v>
      </c>
      <c r="C88" s="248" t="s">
        <v>30</v>
      </c>
      <c r="D88" s="249"/>
      <c r="E88" s="249"/>
      <c r="F88" s="135" t="s">
        <v>123</v>
      </c>
      <c r="G88" s="136"/>
      <c r="H88" s="136"/>
      <c r="I88" s="136">
        <f>'7 07 Naklady'!G13</f>
        <v>0</v>
      </c>
      <c r="J88" s="132">
        <f>IF(I89=0,"",I88/I89*100)</f>
        <v>0</v>
      </c>
    </row>
    <row r="89" spans="1:10" ht="25.5" customHeight="1" x14ac:dyDescent="0.2">
      <c r="A89" s="124"/>
      <c r="B89" s="129" t="s">
        <v>1</v>
      </c>
      <c r="C89" s="130"/>
      <c r="D89" s="131"/>
      <c r="E89" s="131"/>
      <c r="F89" s="137"/>
      <c r="G89" s="138"/>
      <c r="H89" s="138"/>
      <c r="I89" s="138">
        <f>SUM(I68:I88)</f>
        <v>2</v>
      </c>
      <c r="J89" s="133">
        <f>SUM(J68:J88)</f>
        <v>100</v>
      </c>
    </row>
    <row r="90" spans="1:10" x14ac:dyDescent="0.2">
      <c r="F90" s="87"/>
      <c r="G90" s="87"/>
      <c r="H90" s="87"/>
      <c r="I90" s="87"/>
      <c r="J90" s="134"/>
    </row>
    <row r="91" spans="1:10" x14ac:dyDescent="0.2">
      <c r="F91" s="87"/>
      <c r="G91" s="87"/>
      <c r="H91" s="87"/>
      <c r="I91" s="87"/>
      <c r="J91" s="134"/>
    </row>
    <row r="92" spans="1:10" x14ac:dyDescent="0.2">
      <c r="F92" s="87"/>
      <c r="G92" s="87"/>
      <c r="H92" s="87"/>
      <c r="I92" s="87"/>
      <c r="J92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4">
    <mergeCell ref="C86:E86"/>
    <mergeCell ref="C87:E87"/>
    <mergeCell ref="C88:E88"/>
    <mergeCell ref="C81:E81"/>
    <mergeCell ref="C82:E82"/>
    <mergeCell ref="C83:E83"/>
    <mergeCell ref="C84:E84"/>
    <mergeCell ref="C85:E85"/>
    <mergeCell ref="C76:E76"/>
    <mergeCell ref="C77:E77"/>
    <mergeCell ref="C78:E78"/>
    <mergeCell ref="C79:E79"/>
    <mergeCell ref="C80:E80"/>
    <mergeCell ref="C71:E71"/>
    <mergeCell ref="C72:E72"/>
    <mergeCell ref="C73:E73"/>
    <mergeCell ref="C74:E74"/>
    <mergeCell ref="C75:E75"/>
    <mergeCell ref="C49:E49"/>
    <mergeCell ref="B50:E50"/>
    <mergeCell ref="C68:E68"/>
    <mergeCell ref="C69:E69"/>
    <mergeCell ref="C70:E70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62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0" t="s">
        <v>7</v>
      </c>
      <c r="B1" s="250"/>
      <c r="C1" s="251"/>
      <c r="D1" s="250"/>
      <c r="E1" s="250"/>
      <c r="F1" s="250"/>
      <c r="G1" s="250"/>
    </row>
    <row r="2" spans="1:7" ht="24.95" customHeight="1" x14ac:dyDescent="0.2">
      <c r="A2" s="50" t="s">
        <v>8</v>
      </c>
      <c r="B2" s="49"/>
      <c r="C2" s="252"/>
      <c r="D2" s="252"/>
      <c r="E2" s="252"/>
      <c r="F2" s="252"/>
      <c r="G2" s="253"/>
    </row>
    <row r="3" spans="1:7" ht="24.95" customHeight="1" x14ac:dyDescent="0.2">
      <c r="A3" s="50" t="s">
        <v>9</v>
      </c>
      <c r="B3" s="49"/>
      <c r="C3" s="252"/>
      <c r="D3" s="252"/>
      <c r="E3" s="252"/>
      <c r="F3" s="252"/>
      <c r="G3" s="253"/>
    </row>
    <row r="4" spans="1:7" ht="24.95" customHeight="1" x14ac:dyDescent="0.2">
      <c r="A4" s="50" t="s">
        <v>10</v>
      </c>
      <c r="B4" s="49"/>
      <c r="C4" s="252"/>
      <c r="D4" s="252"/>
      <c r="E4" s="252"/>
      <c r="F4" s="252"/>
      <c r="G4" s="25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C3E6-D1FD-4640-BBD8-944FD795FB98}">
  <sheetPr>
    <outlinePr summaryBelow="0"/>
  </sheetPr>
  <dimension ref="A1:BH5000"/>
  <sheetViews>
    <sheetView workbookViewId="0">
      <pane ySplit="7" topLeftCell="A131" activePane="bottomLeft" state="frozen"/>
      <selection pane="bottomLeft" activeCell="C168" sqref="C168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8" t="s">
        <v>7</v>
      </c>
      <c r="B1" s="268"/>
      <c r="C1" s="268"/>
      <c r="D1" s="268"/>
      <c r="E1" s="268"/>
      <c r="F1" s="268"/>
      <c r="G1" s="268"/>
      <c r="AG1" t="s">
        <v>124</v>
      </c>
    </row>
    <row r="2" spans="1:60" ht="24.95" customHeight="1" x14ac:dyDescent="0.2">
      <c r="A2" s="50" t="s">
        <v>8</v>
      </c>
      <c r="B2" s="49" t="s">
        <v>43</v>
      </c>
      <c r="C2" s="269" t="s">
        <v>44</v>
      </c>
      <c r="D2" s="270"/>
      <c r="E2" s="270"/>
      <c r="F2" s="270"/>
      <c r="G2" s="271"/>
      <c r="AG2" t="s">
        <v>125</v>
      </c>
    </row>
    <row r="3" spans="1:60" ht="24.95" customHeight="1" x14ac:dyDescent="0.2">
      <c r="A3" s="50" t="s">
        <v>9</v>
      </c>
      <c r="B3" s="49" t="s">
        <v>51</v>
      </c>
      <c r="C3" s="269" t="s">
        <v>52</v>
      </c>
      <c r="D3" s="270"/>
      <c r="E3" s="270"/>
      <c r="F3" s="270"/>
      <c r="G3" s="271"/>
      <c r="AC3" s="121" t="s">
        <v>125</v>
      </c>
      <c r="AG3" t="s">
        <v>126</v>
      </c>
    </row>
    <row r="4" spans="1:60" ht="24.95" customHeight="1" x14ac:dyDescent="0.2">
      <c r="A4" s="140" t="s">
        <v>10</v>
      </c>
      <c r="B4" s="141" t="s">
        <v>53</v>
      </c>
      <c r="C4" s="272" t="s">
        <v>52</v>
      </c>
      <c r="D4" s="273"/>
      <c r="E4" s="273"/>
      <c r="F4" s="273"/>
      <c r="G4" s="274"/>
      <c r="AG4" t="s">
        <v>127</v>
      </c>
    </row>
    <row r="5" spans="1:60" x14ac:dyDescent="0.2">
      <c r="D5" s="10"/>
    </row>
    <row r="6" spans="1:60" ht="38.25" x14ac:dyDescent="0.2">
      <c r="A6" s="143" t="s">
        <v>128</v>
      </c>
      <c r="B6" s="145" t="s">
        <v>129</v>
      </c>
      <c r="C6" s="145" t="s">
        <v>130</v>
      </c>
      <c r="D6" s="144" t="s">
        <v>131</v>
      </c>
      <c r="E6" s="143" t="s">
        <v>132</v>
      </c>
      <c r="F6" s="142" t="s">
        <v>133</v>
      </c>
      <c r="G6" s="143" t="s">
        <v>31</v>
      </c>
      <c r="H6" s="146" t="s">
        <v>32</v>
      </c>
      <c r="I6" s="146" t="s">
        <v>134</v>
      </c>
      <c r="J6" s="146" t="s">
        <v>33</v>
      </c>
      <c r="K6" s="146" t="s">
        <v>135</v>
      </c>
      <c r="L6" s="146" t="s">
        <v>136</v>
      </c>
      <c r="M6" s="146" t="s">
        <v>137</v>
      </c>
      <c r="N6" s="146" t="s">
        <v>138</v>
      </c>
      <c r="O6" s="146" t="s">
        <v>139</v>
      </c>
      <c r="P6" s="146" t="s">
        <v>140</v>
      </c>
      <c r="Q6" s="146" t="s">
        <v>141</v>
      </c>
      <c r="R6" s="146" t="s">
        <v>142</v>
      </c>
      <c r="S6" s="146" t="s">
        <v>143</v>
      </c>
      <c r="T6" s="146" t="s">
        <v>144</v>
      </c>
      <c r="U6" s="146" t="s">
        <v>145</v>
      </c>
      <c r="V6" s="146" t="s">
        <v>146</v>
      </c>
      <c r="W6" s="146" t="s">
        <v>147</v>
      </c>
      <c r="X6" s="146" t="s">
        <v>148</v>
      </c>
      <c r="Y6" s="146" t="s">
        <v>149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150</v>
      </c>
      <c r="B8" s="165" t="s">
        <v>86</v>
      </c>
      <c r="C8" s="187" t="s">
        <v>87</v>
      </c>
      <c r="D8" s="166"/>
      <c r="E8" s="167"/>
      <c r="F8" s="168"/>
      <c r="G8" s="169">
        <f>SUMIF(AG9:AG20,"&lt;&gt;NOR",G9:G20)</f>
        <v>0</v>
      </c>
      <c r="H8" s="163"/>
      <c r="I8" s="163">
        <f>SUM(I9:I20)</f>
        <v>0</v>
      </c>
      <c r="J8" s="163"/>
      <c r="K8" s="163">
        <f>SUM(K9:K20)</f>
        <v>0</v>
      </c>
      <c r="L8" s="163"/>
      <c r="M8" s="163">
        <f>SUM(M9:M20)</f>
        <v>0</v>
      </c>
      <c r="N8" s="162"/>
      <c r="O8" s="162">
        <f>SUM(O9:O20)</f>
        <v>4.84</v>
      </c>
      <c r="P8" s="162"/>
      <c r="Q8" s="162">
        <f>SUM(Q9:Q20)</f>
        <v>0</v>
      </c>
      <c r="R8" s="163"/>
      <c r="S8" s="163"/>
      <c r="T8" s="163"/>
      <c r="U8" s="163"/>
      <c r="V8" s="163">
        <f>SUM(V9:V20)</f>
        <v>106.09</v>
      </c>
      <c r="W8" s="163"/>
      <c r="X8" s="163"/>
      <c r="Y8" s="163"/>
      <c r="AG8" t="s">
        <v>151</v>
      </c>
    </row>
    <row r="9" spans="1:60" outlineLevel="1" x14ac:dyDescent="0.2">
      <c r="A9" s="174">
        <v>1</v>
      </c>
      <c r="B9" s="175" t="s">
        <v>152</v>
      </c>
      <c r="C9" s="188" t="s">
        <v>153</v>
      </c>
      <c r="D9" s="176" t="s">
        <v>154</v>
      </c>
      <c r="E9" s="177">
        <v>37.74</v>
      </c>
      <c r="F9" s="178"/>
      <c r="G9" s="179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5.509E-2</v>
      </c>
      <c r="O9" s="157">
        <f>ROUND(E9*N9,2)</f>
        <v>2.08</v>
      </c>
      <c r="P9" s="157">
        <v>0</v>
      </c>
      <c r="Q9" s="157">
        <f>ROUND(E9*P9,2)</f>
        <v>0</v>
      </c>
      <c r="R9" s="158"/>
      <c r="S9" s="158" t="s">
        <v>155</v>
      </c>
      <c r="T9" s="158" t="s">
        <v>155</v>
      </c>
      <c r="U9" s="158">
        <v>1.76</v>
      </c>
      <c r="V9" s="158">
        <f>ROUND(E9*U9,2)</f>
        <v>66.42</v>
      </c>
      <c r="W9" s="158"/>
      <c r="X9" s="158" t="s">
        <v>156</v>
      </c>
      <c r="Y9" s="158" t="s">
        <v>157</v>
      </c>
      <c r="Z9" s="147"/>
      <c r="AA9" s="147"/>
      <c r="AB9" s="147"/>
      <c r="AC9" s="147"/>
      <c r="AD9" s="147"/>
      <c r="AE9" s="147"/>
      <c r="AF9" s="147"/>
      <c r="AG9" s="147" t="s">
        <v>158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9" t="s">
        <v>159</v>
      </c>
      <c r="D10" s="160"/>
      <c r="E10" s="161">
        <v>14.76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160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189" t="s">
        <v>161</v>
      </c>
      <c r="D11" s="160"/>
      <c r="E11" s="161">
        <v>1.665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160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189" t="s">
        <v>162</v>
      </c>
      <c r="D12" s="160"/>
      <c r="E12" s="161">
        <v>1.665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160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189" t="s">
        <v>163</v>
      </c>
      <c r="D13" s="160"/>
      <c r="E13" s="161">
        <v>17.399999999999999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160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189" t="s">
        <v>164</v>
      </c>
      <c r="D14" s="160"/>
      <c r="E14" s="161">
        <v>2.25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160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4">
        <v>2</v>
      </c>
      <c r="B15" s="175" t="s">
        <v>165</v>
      </c>
      <c r="C15" s="188" t="s">
        <v>166</v>
      </c>
      <c r="D15" s="176" t="s">
        <v>154</v>
      </c>
      <c r="E15" s="177">
        <v>55.1</v>
      </c>
      <c r="F15" s="178"/>
      <c r="G15" s="179">
        <f>ROUND(E15*F15,2)</f>
        <v>0</v>
      </c>
      <c r="H15" s="159"/>
      <c r="I15" s="158">
        <f>ROUND(E15*H15,2)</f>
        <v>0</v>
      </c>
      <c r="J15" s="159"/>
      <c r="K15" s="158">
        <f>ROUND(E15*J15,2)</f>
        <v>0</v>
      </c>
      <c r="L15" s="158">
        <v>21</v>
      </c>
      <c r="M15" s="158">
        <f>G15*(1+L15/100)</f>
        <v>0</v>
      </c>
      <c r="N15" s="157">
        <v>5.015E-2</v>
      </c>
      <c r="O15" s="157">
        <f>ROUND(E15*N15,2)</f>
        <v>2.76</v>
      </c>
      <c r="P15" s="157">
        <v>0</v>
      </c>
      <c r="Q15" s="157">
        <f>ROUND(E15*P15,2)</f>
        <v>0</v>
      </c>
      <c r="R15" s="158"/>
      <c r="S15" s="158" t="s">
        <v>155</v>
      </c>
      <c r="T15" s="158" t="s">
        <v>155</v>
      </c>
      <c r="U15" s="158">
        <v>0.72</v>
      </c>
      <c r="V15" s="158">
        <f>ROUND(E15*U15,2)</f>
        <v>39.67</v>
      </c>
      <c r="W15" s="158"/>
      <c r="X15" s="158" t="s">
        <v>156</v>
      </c>
      <c r="Y15" s="158" t="s">
        <v>157</v>
      </c>
      <c r="Z15" s="147"/>
      <c r="AA15" s="147"/>
      <c r="AB15" s="147"/>
      <c r="AC15" s="147"/>
      <c r="AD15" s="147"/>
      <c r="AE15" s="147"/>
      <c r="AF15" s="147"/>
      <c r="AG15" s="147" t="s">
        <v>158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">
      <c r="A16" s="154"/>
      <c r="B16" s="155"/>
      <c r="C16" s="189" t="s">
        <v>167</v>
      </c>
      <c r="D16" s="160"/>
      <c r="E16" s="161">
        <v>24.6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160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189" t="s">
        <v>168</v>
      </c>
      <c r="D17" s="160"/>
      <c r="E17" s="161">
        <v>2.7749999999999999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160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189" t="s">
        <v>169</v>
      </c>
      <c r="D18" s="160"/>
      <c r="E18" s="161">
        <v>2.7749999999999999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160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189" t="s">
        <v>170</v>
      </c>
      <c r="D19" s="160"/>
      <c r="E19" s="161">
        <v>21.2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160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89" t="s">
        <v>171</v>
      </c>
      <c r="D20" s="160"/>
      <c r="E20" s="161">
        <v>3.75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160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x14ac:dyDescent="0.2">
      <c r="A21" s="164" t="s">
        <v>150</v>
      </c>
      <c r="B21" s="165" t="s">
        <v>88</v>
      </c>
      <c r="C21" s="187" t="s">
        <v>89</v>
      </c>
      <c r="D21" s="166"/>
      <c r="E21" s="167"/>
      <c r="F21" s="168"/>
      <c r="G21" s="169">
        <f>SUMIF(AG22:AG26,"&lt;&gt;NOR",G22:G26)</f>
        <v>0</v>
      </c>
      <c r="H21" s="163"/>
      <c r="I21" s="163">
        <f>SUM(I22:I26)</f>
        <v>0</v>
      </c>
      <c r="J21" s="163"/>
      <c r="K21" s="163">
        <f>SUM(K22:K26)</f>
        <v>0</v>
      </c>
      <c r="L21" s="163"/>
      <c r="M21" s="163">
        <f>SUM(M22:M26)</f>
        <v>0</v>
      </c>
      <c r="N21" s="162"/>
      <c r="O21" s="162">
        <f>SUM(O22:O26)</f>
        <v>0.15</v>
      </c>
      <c r="P21" s="162"/>
      <c r="Q21" s="162">
        <f>SUM(Q22:Q26)</f>
        <v>0</v>
      </c>
      <c r="R21" s="163"/>
      <c r="S21" s="163"/>
      <c r="T21" s="163"/>
      <c r="U21" s="163"/>
      <c r="V21" s="163">
        <f>SUM(V22:V26)</f>
        <v>0.14000000000000001</v>
      </c>
      <c r="W21" s="163"/>
      <c r="X21" s="163"/>
      <c r="Y21" s="163"/>
      <c r="AG21" t="s">
        <v>151</v>
      </c>
    </row>
    <row r="22" spans="1:60" outlineLevel="1" x14ac:dyDescent="0.2">
      <c r="A22" s="174">
        <v>3</v>
      </c>
      <c r="B22" s="175" t="s">
        <v>172</v>
      </c>
      <c r="C22" s="188" t="s">
        <v>173</v>
      </c>
      <c r="D22" s="176" t="s">
        <v>174</v>
      </c>
      <c r="E22" s="177">
        <v>6.0749999999999998E-2</v>
      </c>
      <c r="F22" s="178"/>
      <c r="G22" s="179">
        <f>ROUND(E22*F22,2)</f>
        <v>0</v>
      </c>
      <c r="H22" s="159"/>
      <c r="I22" s="158">
        <f>ROUND(E22*H22,2)</f>
        <v>0</v>
      </c>
      <c r="J22" s="159"/>
      <c r="K22" s="158">
        <f>ROUND(E22*J22,2)</f>
        <v>0</v>
      </c>
      <c r="L22" s="158">
        <v>21</v>
      </c>
      <c r="M22" s="158">
        <f>G22*(1+L22/100)</f>
        <v>0</v>
      </c>
      <c r="N22" s="157">
        <v>2.5249999999999999</v>
      </c>
      <c r="O22" s="157">
        <f>ROUND(E22*N22,2)</f>
        <v>0.15</v>
      </c>
      <c r="P22" s="157">
        <v>0</v>
      </c>
      <c r="Q22" s="157">
        <f>ROUND(E22*P22,2)</f>
        <v>0</v>
      </c>
      <c r="R22" s="158"/>
      <c r="S22" s="158" t="s">
        <v>155</v>
      </c>
      <c r="T22" s="158" t="s">
        <v>175</v>
      </c>
      <c r="U22" s="158">
        <v>2.3199999999999998</v>
      </c>
      <c r="V22" s="158">
        <f>ROUND(E22*U22,2)</f>
        <v>0.14000000000000001</v>
      </c>
      <c r="W22" s="158"/>
      <c r="X22" s="158" t="s">
        <v>156</v>
      </c>
      <c r="Y22" s="158" t="s">
        <v>157</v>
      </c>
      <c r="Z22" s="147"/>
      <c r="AA22" s="147"/>
      <c r="AB22" s="147"/>
      <c r="AC22" s="147"/>
      <c r="AD22" s="147"/>
      <c r="AE22" s="147"/>
      <c r="AF22" s="147"/>
      <c r="AG22" s="147" t="s">
        <v>158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2" x14ac:dyDescent="0.2">
      <c r="A23" s="154"/>
      <c r="B23" s="155"/>
      <c r="C23" s="266" t="s">
        <v>176</v>
      </c>
      <c r="D23" s="267"/>
      <c r="E23" s="267"/>
      <c r="F23" s="267"/>
      <c r="G23" s="267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177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189" t="s">
        <v>178</v>
      </c>
      <c r="D24" s="160"/>
      <c r="E24" s="161">
        <v>2.0250000000000001E-2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160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9" t="s">
        <v>179</v>
      </c>
      <c r="D25" s="160"/>
      <c r="E25" s="161">
        <v>2.0250000000000001E-2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160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9" t="s">
        <v>180</v>
      </c>
      <c r="D26" s="160"/>
      <c r="E26" s="161">
        <v>2.0250000000000001E-2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160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x14ac:dyDescent="0.2">
      <c r="A27" s="164" t="s">
        <v>150</v>
      </c>
      <c r="B27" s="165" t="s">
        <v>90</v>
      </c>
      <c r="C27" s="187" t="s">
        <v>91</v>
      </c>
      <c r="D27" s="166"/>
      <c r="E27" s="167"/>
      <c r="F27" s="168"/>
      <c r="G27" s="169">
        <f>SUMIF(AG28:AG29,"&lt;&gt;NOR",G28:G29)</f>
        <v>0</v>
      </c>
      <c r="H27" s="163"/>
      <c r="I27" s="163">
        <f>SUM(I28:I29)</f>
        <v>0</v>
      </c>
      <c r="J27" s="163"/>
      <c r="K27" s="163">
        <f>SUM(K28:K29)</f>
        <v>0</v>
      </c>
      <c r="L27" s="163"/>
      <c r="M27" s="163">
        <f>SUM(M28:M29)</f>
        <v>0</v>
      </c>
      <c r="N27" s="162"/>
      <c r="O27" s="162">
        <f>SUM(O28:O29)</f>
        <v>0</v>
      </c>
      <c r="P27" s="162"/>
      <c r="Q27" s="162">
        <f>SUM(Q28:Q29)</f>
        <v>0</v>
      </c>
      <c r="R27" s="163"/>
      <c r="S27" s="163"/>
      <c r="T27" s="163"/>
      <c r="U27" s="163"/>
      <c r="V27" s="163">
        <f>SUM(V28:V29)</f>
        <v>8</v>
      </c>
      <c r="W27" s="163"/>
      <c r="X27" s="163"/>
      <c r="Y27" s="163"/>
      <c r="AG27" t="s">
        <v>151</v>
      </c>
    </row>
    <row r="28" spans="1:60" ht="22.5" outlineLevel="1" x14ac:dyDescent="0.2">
      <c r="A28" s="174">
        <v>4</v>
      </c>
      <c r="B28" s="175" t="s">
        <v>181</v>
      </c>
      <c r="C28" s="188" t="s">
        <v>182</v>
      </c>
      <c r="D28" s="176" t="s">
        <v>183</v>
      </c>
      <c r="E28" s="177">
        <v>8</v>
      </c>
      <c r="F28" s="178"/>
      <c r="G28" s="179">
        <f>ROUND(E28*F28,2)</f>
        <v>0</v>
      </c>
      <c r="H28" s="159"/>
      <c r="I28" s="158">
        <f>ROUND(E28*H28,2)</f>
        <v>0</v>
      </c>
      <c r="J28" s="159"/>
      <c r="K28" s="158">
        <f>ROUND(E28*J28,2)</f>
        <v>0</v>
      </c>
      <c r="L28" s="158">
        <v>21</v>
      </c>
      <c r="M28" s="158">
        <f>G28*(1+L28/100)</f>
        <v>0</v>
      </c>
      <c r="N28" s="157">
        <v>0</v>
      </c>
      <c r="O28" s="157">
        <f>ROUND(E28*N28,2)</f>
        <v>0</v>
      </c>
      <c r="P28" s="157">
        <v>0</v>
      </c>
      <c r="Q28" s="157">
        <f>ROUND(E28*P28,2)</f>
        <v>0</v>
      </c>
      <c r="R28" s="158" t="s">
        <v>184</v>
      </c>
      <c r="S28" s="158" t="s">
        <v>155</v>
      </c>
      <c r="T28" s="158" t="s">
        <v>155</v>
      </c>
      <c r="U28" s="158">
        <v>1</v>
      </c>
      <c r="V28" s="158">
        <f>ROUND(E28*U28,2)</f>
        <v>8</v>
      </c>
      <c r="W28" s="158"/>
      <c r="X28" s="158" t="s">
        <v>185</v>
      </c>
      <c r="Y28" s="158" t="s">
        <v>157</v>
      </c>
      <c r="Z28" s="147"/>
      <c r="AA28" s="147"/>
      <c r="AB28" s="147"/>
      <c r="AC28" s="147"/>
      <c r="AD28" s="147"/>
      <c r="AE28" s="147"/>
      <c r="AF28" s="147"/>
      <c r="AG28" s="147" t="s">
        <v>186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 x14ac:dyDescent="0.2">
      <c r="A29" s="154"/>
      <c r="B29" s="155"/>
      <c r="C29" s="189" t="s">
        <v>187</v>
      </c>
      <c r="D29" s="160"/>
      <c r="E29" s="161">
        <v>8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160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x14ac:dyDescent="0.2">
      <c r="A30" s="164" t="s">
        <v>150</v>
      </c>
      <c r="B30" s="165" t="s">
        <v>92</v>
      </c>
      <c r="C30" s="187" t="s">
        <v>93</v>
      </c>
      <c r="D30" s="166"/>
      <c r="E30" s="167"/>
      <c r="F30" s="168"/>
      <c r="G30" s="169">
        <f>SUMIF(AG31:AG48,"&lt;&gt;NOR",G31:G48)</f>
        <v>0</v>
      </c>
      <c r="H30" s="163"/>
      <c r="I30" s="163">
        <f>SUM(I31:I48)</f>
        <v>0</v>
      </c>
      <c r="J30" s="163"/>
      <c r="K30" s="163">
        <f>SUM(K31:K48)</f>
        <v>0</v>
      </c>
      <c r="L30" s="163"/>
      <c r="M30" s="163">
        <f>SUM(M31:M48)</f>
        <v>0</v>
      </c>
      <c r="N30" s="162"/>
      <c r="O30" s="162">
        <f>SUM(O31:O48)</f>
        <v>0.05</v>
      </c>
      <c r="P30" s="162"/>
      <c r="Q30" s="162">
        <f>SUM(Q31:Q48)</f>
        <v>0.96</v>
      </c>
      <c r="R30" s="163"/>
      <c r="S30" s="163"/>
      <c r="T30" s="163"/>
      <c r="U30" s="163"/>
      <c r="V30" s="163">
        <f>SUM(V31:V48)</f>
        <v>45.74</v>
      </c>
      <c r="W30" s="163"/>
      <c r="X30" s="163"/>
      <c r="Y30" s="163"/>
      <c r="AG30" t="s">
        <v>151</v>
      </c>
    </row>
    <row r="31" spans="1:60" outlineLevel="1" x14ac:dyDescent="0.2">
      <c r="A31" s="174">
        <v>5</v>
      </c>
      <c r="B31" s="175" t="s">
        <v>188</v>
      </c>
      <c r="C31" s="188" t="s">
        <v>189</v>
      </c>
      <c r="D31" s="176" t="s">
        <v>190</v>
      </c>
      <c r="E31" s="177">
        <v>10</v>
      </c>
      <c r="F31" s="178"/>
      <c r="G31" s="179">
        <f>ROUND(E31*F31,2)</f>
        <v>0</v>
      </c>
      <c r="H31" s="159"/>
      <c r="I31" s="158">
        <f>ROUND(E31*H31,2)</f>
        <v>0</v>
      </c>
      <c r="J31" s="159"/>
      <c r="K31" s="158">
        <f>ROUND(E31*J31,2)</f>
        <v>0</v>
      </c>
      <c r="L31" s="158">
        <v>21</v>
      </c>
      <c r="M31" s="158">
        <f>G31*(1+L31/100)</f>
        <v>0</v>
      </c>
      <c r="N31" s="157">
        <v>3.4000000000000002E-4</v>
      </c>
      <c r="O31" s="157">
        <f>ROUND(E31*N31,2)</f>
        <v>0</v>
      </c>
      <c r="P31" s="157">
        <v>5.3999999999999999E-2</v>
      </c>
      <c r="Q31" s="157">
        <f>ROUND(E31*P31,2)</f>
        <v>0.54</v>
      </c>
      <c r="R31" s="158"/>
      <c r="S31" s="158" t="s">
        <v>155</v>
      </c>
      <c r="T31" s="158" t="s">
        <v>175</v>
      </c>
      <c r="U31" s="158">
        <v>0.38</v>
      </c>
      <c r="V31" s="158">
        <f>ROUND(E31*U31,2)</f>
        <v>3.8</v>
      </c>
      <c r="W31" s="158"/>
      <c r="X31" s="158" t="s">
        <v>156</v>
      </c>
      <c r="Y31" s="158" t="s">
        <v>157</v>
      </c>
      <c r="Z31" s="147"/>
      <c r="AA31" s="147"/>
      <c r="AB31" s="147"/>
      <c r="AC31" s="147"/>
      <c r="AD31" s="147"/>
      <c r="AE31" s="147"/>
      <c r="AF31" s="147"/>
      <c r="AG31" s="147" t="s">
        <v>158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266" t="s">
        <v>191</v>
      </c>
      <c r="D32" s="267"/>
      <c r="E32" s="267"/>
      <c r="F32" s="267"/>
      <c r="G32" s="267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177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">
      <c r="A33" s="154"/>
      <c r="B33" s="155"/>
      <c r="C33" s="189" t="s">
        <v>192</v>
      </c>
      <c r="D33" s="160"/>
      <c r="E33" s="161">
        <v>2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160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9" t="s">
        <v>193</v>
      </c>
      <c r="D34" s="160"/>
      <c r="E34" s="161">
        <v>2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160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9" t="s">
        <v>194</v>
      </c>
      <c r="D35" s="160"/>
      <c r="E35" s="161">
        <v>6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160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74">
        <v>6</v>
      </c>
      <c r="B36" s="175" t="s">
        <v>195</v>
      </c>
      <c r="C36" s="188" t="s">
        <v>196</v>
      </c>
      <c r="D36" s="176" t="s">
        <v>197</v>
      </c>
      <c r="E36" s="177">
        <v>4</v>
      </c>
      <c r="F36" s="178"/>
      <c r="G36" s="179">
        <f>ROUND(E36*F36,2)</f>
        <v>0</v>
      </c>
      <c r="H36" s="159"/>
      <c r="I36" s="158">
        <f>ROUND(E36*H36,2)</f>
        <v>0</v>
      </c>
      <c r="J36" s="159"/>
      <c r="K36" s="158">
        <f>ROUND(E36*J36,2)</f>
        <v>0</v>
      </c>
      <c r="L36" s="158">
        <v>21</v>
      </c>
      <c r="M36" s="158">
        <f>G36*(1+L36/100)</f>
        <v>0</v>
      </c>
      <c r="N36" s="157">
        <v>1.6100000000000001E-3</v>
      </c>
      <c r="O36" s="157">
        <f>ROUND(E36*N36,2)</f>
        <v>0.01</v>
      </c>
      <c r="P36" s="157">
        <v>1.9630000000000002E-2</v>
      </c>
      <c r="Q36" s="157">
        <f>ROUND(E36*P36,2)</f>
        <v>0.08</v>
      </c>
      <c r="R36" s="158"/>
      <c r="S36" s="158" t="s">
        <v>155</v>
      </c>
      <c r="T36" s="158" t="s">
        <v>175</v>
      </c>
      <c r="U36" s="158">
        <v>3.25</v>
      </c>
      <c r="V36" s="158">
        <f>ROUND(E36*U36,2)</f>
        <v>13</v>
      </c>
      <c r="W36" s="158"/>
      <c r="X36" s="158" t="s">
        <v>156</v>
      </c>
      <c r="Y36" s="158" t="s">
        <v>157</v>
      </c>
      <c r="Z36" s="147"/>
      <c r="AA36" s="147"/>
      <c r="AB36" s="147"/>
      <c r="AC36" s="147"/>
      <c r="AD36" s="147"/>
      <c r="AE36" s="147"/>
      <c r="AF36" s="147"/>
      <c r="AG36" s="147" t="s">
        <v>158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189" t="s">
        <v>198</v>
      </c>
      <c r="D37" s="160"/>
      <c r="E37" s="161">
        <v>4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160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74">
        <v>7</v>
      </c>
      <c r="B38" s="175" t="s">
        <v>199</v>
      </c>
      <c r="C38" s="188" t="s">
        <v>200</v>
      </c>
      <c r="D38" s="176" t="s">
        <v>197</v>
      </c>
      <c r="E38" s="177">
        <v>4</v>
      </c>
      <c r="F38" s="178"/>
      <c r="G38" s="179">
        <f>ROUND(E38*F38,2)</f>
        <v>0</v>
      </c>
      <c r="H38" s="159"/>
      <c r="I38" s="158">
        <f>ROUND(E38*H38,2)</f>
        <v>0</v>
      </c>
      <c r="J38" s="159"/>
      <c r="K38" s="158">
        <f>ROUND(E38*J38,2)</f>
        <v>0</v>
      </c>
      <c r="L38" s="158">
        <v>21</v>
      </c>
      <c r="M38" s="158">
        <f>G38*(1+L38/100)</f>
        <v>0</v>
      </c>
      <c r="N38" s="157">
        <v>1.34E-3</v>
      </c>
      <c r="O38" s="157">
        <f>ROUND(E38*N38,2)</f>
        <v>0.01</v>
      </c>
      <c r="P38" s="157">
        <v>0</v>
      </c>
      <c r="Q38" s="157">
        <f>ROUND(E38*P38,2)</f>
        <v>0</v>
      </c>
      <c r="R38" s="158"/>
      <c r="S38" s="158" t="s">
        <v>155</v>
      </c>
      <c r="T38" s="158" t="s">
        <v>175</v>
      </c>
      <c r="U38" s="158">
        <v>0.65</v>
      </c>
      <c r="V38" s="158">
        <f>ROUND(E38*U38,2)</f>
        <v>2.6</v>
      </c>
      <c r="W38" s="158"/>
      <c r="X38" s="158" t="s">
        <v>156</v>
      </c>
      <c r="Y38" s="158" t="s">
        <v>157</v>
      </c>
      <c r="Z38" s="147"/>
      <c r="AA38" s="147"/>
      <c r="AB38" s="147"/>
      <c r="AC38" s="147"/>
      <c r="AD38" s="147"/>
      <c r="AE38" s="147"/>
      <c r="AF38" s="147"/>
      <c r="AG38" s="147" t="s">
        <v>158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189" t="s">
        <v>198</v>
      </c>
      <c r="D39" s="160"/>
      <c r="E39" s="161">
        <v>4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160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74">
        <v>8</v>
      </c>
      <c r="B40" s="175" t="s">
        <v>201</v>
      </c>
      <c r="C40" s="188" t="s">
        <v>202</v>
      </c>
      <c r="D40" s="176" t="s">
        <v>197</v>
      </c>
      <c r="E40" s="177">
        <v>4</v>
      </c>
      <c r="F40" s="178"/>
      <c r="G40" s="179">
        <f>ROUND(E40*F40,2)</f>
        <v>0</v>
      </c>
      <c r="H40" s="159"/>
      <c r="I40" s="158">
        <f>ROUND(E40*H40,2)</f>
        <v>0</v>
      </c>
      <c r="J40" s="159"/>
      <c r="K40" s="158">
        <f>ROUND(E40*J40,2)</f>
        <v>0</v>
      </c>
      <c r="L40" s="158">
        <v>21</v>
      </c>
      <c r="M40" s="158">
        <f>G40*(1+L40/100)</f>
        <v>0</v>
      </c>
      <c r="N40" s="157">
        <v>2.6099999999999999E-3</v>
      </c>
      <c r="O40" s="157">
        <f>ROUND(E40*N40,2)</f>
        <v>0.01</v>
      </c>
      <c r="P40" s="157">
        <v>0</v>
      </c>
      <c r="Q40" s="157">
        <f>ROUND(E40*P40,2)</f>
        <v>0</v>
      </c>
      <c r="R40" s="158"/>
      <c r="S40" s="158" t="s">
        <v>155</v>
      </c>
      <c r="T40" s="158" t="s">
        <v>175</v>
      </c>
      <c r="U40" s="158">
        <v>1.99</v>
      </c>
      <c r="V40" s="158">
        <f>ROUND(E40*U40,2)</f>
        <v>7.96</v>
      </c>
      <c r="W40" s="158"/>
      <c r="X40" s="158" t="s">
        <v>156</v>
      </c>
      <c r="Y40" s="158" t="s">
        <v>157</v>
      </c>
      <c r="Z40" s="147"/>
      <c r="AA40" s="147"/>
      <c r="AB40" s="147"/>
      <c r="AC40" s="147"/>
      <c r="AD40" s="147"/>
      <c r="AE40" s="147"/>
      <c r="AF40" s="147"/>
      <c r="AG40" s="147" t="s">
        <v>158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">
      <c r="A41" s="154"/>
      <c r="B41" s="155"/>
      <c r="C41" s="189" t="s">
        <v>198</v>
      </c>
      <c r="D41" s="160"/>
      <c r="E41" s="161">
        <v>4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160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74">
        <v>9</v>
      </c>
      <c r="B42" s="175" t="s">
        <v>203</v>
      </c>
      <c r="C42" s="188" t="s">
        <v>204</v>
      </c>
      <c r="D42" s="176" t="s">
        <v>197</v>
      </c>
      <c r="E42" s="177">
        <v>4</v>
      </c>
      <c r="F42" s="178"/>
      <c r="G42" s="179">
        <f>ROUND(E42*F42,2)</f>
        <v>0</v>
      </c>
      <c r="H42" s="159"/>
      <c r="I42" s="158">
        <f>ROUND(E42*H42,2)</f>
        <v>0</v>
      </c>
      <c r="J42" s="159"/>
      <c r="K42" s="158">
        <f>ROUND(E42*J42,2)</f>
        <v>0</v>
      </c>
      <c r="L42" s="158">
        <v>21</v>
      </c>
      <c r="M42" s="158">
        <f>G42*(1+L42/100)</f>
        <v>0</v>
      </c>
      <c r="N42" s="157">
        <v>0</v>
      </c>
      <c r="O42" s="157">
        <f>ROUND(E42*N42,2)</f>
        <v>0</v>
      </c>
      <c r="P42" s="157">
        <v>0</v>
      </c>
      <c r="Q42" s="157">
        <f>ROUND(E42*P42,2)</f>
        <v>0</v>
      </c>
      <c r="R42" s="158"/>
      <c r="S42" s="158" t="s">
        <v>155</v>
      </c>
      <c r="T42" s="158" t="s">
        <v>175</v>
      </c>
      <c r="U42" s="158">
        <v>0.73</v>
      </c>
      <c r="V42" s="158">
        <f>ROUND(E42*U42,2)</f>
        <v>2.92</v>
      </c>
      <c r="W42" s="158"/>
      <c r="X42" s="158" t="s">
        <v>156</v>
      </c>
      <c r="Y42" s="158" t="s">
        <v>157</v>
      </c>
      <c r="Z42" s="147"/>
      <c r="AA42" s="147"/>
      <c r="AB42" s="147"/>
      <c r="AC42" s="147"/>
      <c r="AD42" s="147"/>
      <c r="AE42" s="147"/>
      <c r="AF42" s="147"/>
      <c r="AG42" s="147" t="s">
        <v>158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">
      <c r="A43" s="154"/>
      <c r="B43" s="155"/>
      <c r="C43" s="189" t="s">
        <v>198</v>
      </c>
      <c r="D43" s="160"/>
      <c r="E43" s="161">
        <v>4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160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74">
        <v>10</v>
      </c>
      <c r="B44" s="175" t="s">
        <v>205</v>
      </c>
      <c r="C44" s="188" t="s">
        <v>206</v>
      </c>
      <c r="D44" s="176" t="s">
        <v>197</v>
      </c>
      <c r="E44" s="177">
        <v>4</v>
      </c>
      <c r="F44" s="178"/>
      <c r="G44" s="179">
        <f>ROUND(E44*F44,2)</f>
        <v>0</v>
      </c>
      <c r="H44" s="159"/>
      <c r="I44" s="158">
        <f>ROUND(E44*H44,2)</f>
        <v>0</v>
      </c>
      <c r="J44" s="159"/>
      <c r="K44" s="158">
        <f>ROUND(E44*J44,2)</f>
        <v>0</v>
      </c>
      <c r="L44" s="158">
        <v>21</v>
      </c>
      <c r="M44" s="158">
        <f>G44*(1+L44/100)</f>
        <v>0</v>
      </c>
      <c r="N44" s="157">
        <v>8.0000000000000004E-4</v>
      </c>
      <c r="O44" s="157">
        <f>ROUND(E44*N44,2)</f>
        <v>0</v>
      </c>
      <c r="P44" s="157">
        <v>0</v>
      </c>
      <c r="Q44" s="157">
        <f>ROUND(E44*P44,2)</f>
        <v>0</v>
      </c>
      <c r="R44" s="158"/>
      <c r="S44" s="158" t="s">
        <v>155</v>
      </c>
      <c r="T44" s="158" t="s">
        <v>175</v>
      </c>
      <c r="U44" s="158">
        <v>0.35</v>
      </c>
      <c r="V44" s="158">
        <f>ROUND(E44*U44,2)</f>
        <v>1.4</v>
      </c>
      <c r="W44" s="158"/>
      <c r="X44" s="158" t="s">
        <v>156</v>
      </c>
      <c r="Y44" s="158" t="s">
        <v>157</v>
      </c>
      <c r="Z44" s="147"/>
      <c r="AA44" s="147"/>
      <c r="AB44" s="147"/>
      <c r="AC44" s="147"/>
      <c r="AD44" s="147"/>
      <c r="AE44" s="147"/>
      <c r="AF44" s="147"/>
      <c r="AG44" s="147" t="s">
        <v>158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">
      <c r="A45" s="154"/>
      <c r="B45" s="155"/>
      <c r="C45" s="189" t="s">
        <v>198</v>
      </c>
      <c r="D45" s="160"/>
      <c r="E45" s="161">
        <v>4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160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74">
        <v>11</v>
      </c>
      <c r="B46" s="175" t="s">
        <v>207</v>
      </c>
      <c r="C46" s="188" t="s">
        <v>208</v>
      </c>
      <c r="D46" s="176" t="s">
        <v>197</v>
      </c>
      <c r="E46" s="177">
        <v>38</v>
      </c>
      <c r="F46" s="178"/>
      <c r="G46" s="179">
        <f>ROUND(E46*F46,2)</f>
        <v>0</v>
      </c>
      <c r="H46" s="159"/>
      <c r="I46" s="158">
        <f>ROUND(E46*H46,2)</f>
        <v>0</v>
      </c>
      <c r="J46" s="159"/>
      <c r="K46" s="158">
        <f>ROUND(E46*J46,2)</f>
        <v>0</v>
      </c>
      <c r="L46" s="158">
        <v>21</v>
      </c>
      <c r="M46" s="158">
        <f>G46*(1+L46/100)</f>
        <v>0</v>
      </c>
      <c r="N46" s="157">
        <v>4.8999999999999998E-4</v>
      </c>
      <c r="O46" s="157">
        <f>ROUND(E46*N46,2)</f>
        <v>0.02</v>
      </c>
      <c r="P46" s="157">
        <v>8.9999999999999993E-3</v>
      </c>
      <c r="Q46" s="157">
        <f>ROUND(E46*P46,2)</f>
        <v>0.34</v>
      </c>
      <c r="R46" s="158"/>
      <c r="S46" s="158" t="s">
        <v>155</v>
      </c>
      <c r="T46" s="158" t="s">
        <v>155</v>
      </c>
      <c r="U46" s="158">
        <v>0.37</v>
      </c>
      <c r="V46" s="158">
        <f>ROUND(E46*U46,2)</f>
        <v>14.06</v>
      </c>
      <c r="W46" s="158"/>
      <c r="X46" s="158" t="s">
        <v>156</v>
      </c>
      <c r="Y46" s="158" t="s">
        <v>157</v>
      </c>
      <c r="Z46" s="147"/>
      <c r="AA46" s="147"/>
      <c r="AB46" s="147"/>
      <c r="AC46" s="147"/>
      <c r="AD46" s="147"/>
      <c r="AE46" s="147"/>
      <c r="AF46" s="147"/>
      <c r="AG46" s="147" t="s">
        <v>158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266" t="s">
        <v>191</v>
      </c>
      <c r="D47" s="267"/>
      <c r="E47" s="267"/>
      <c r="F47" s="267"/>
      <c r="G47" s="267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7"/>
      <c r="AA47" s="147"/>
      <c r="AB47" s="147"/>
      <c r="AC47" s="147"/>
      <c r="AD47" s="147"/>
      <c r="AE47" s="147"/>
      <c r="AF47" s="147"/>
      <c r="AG47" s="147" t="s">
        <v>177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189" t="s">
        <v>209</v>
      </c>
      <c r="D48" s="160"/>
      <c r="E48" s="161">
        <v>38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160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x14ac:dyDescent="0.2">
      <c r="A49" s="164" t="s">
        <v>150</v>
      </c>
      <c r="B49" s="165" t="s">
        <v>94</v>
      </c>
      <c r="C49" s="187" t="s">
        <v>95</v>
      </c>
      <c r="D49" s="166"/>
      <c r="E49" s="167"/>
      <c r="F49" s="168"/>
      <c r="G49" s="169">
        <f>SUMIF(AG50:AG50,"&lt;&gt;NOR",G50:G50)</f>
        <v>0</v>
      </c>
      <c r="H49" s="163"/>
      <c r="I49" s="163">
        <f>SUM(I50:I50)</f>
        <v>0</v>
      </c>
      <c r="J49" s="163"/>
      <c r="K49" s="163">
        <f>SUM(K50:K50)</f>
        <v>0</v>
      </c>
      <c r="L49" s="163"/>
      <c r="M49" s="163">
        <f>SUM(M50:M50)</f>
        <v>0</v>
      </c>
      <c r="N49" s="162"/>
      <c r="O49" s="162">
        <f>SUM(O50:O50)</f>
        <v>0</v>
      </c>
      <c r="P49" s="162"/>
      <c r="Q49" s="162">
        <f>SUM(Q50:Q50)</f>
        <v>0</v>
      </c>
      <c r="R49" s="163"/>
      <c r="S49" s="163"/>
      <c r="T49" s="163"/>
      <c r="U49" s="163"/>
      <c r="V49" s="163">
        <f>SUM(V50:V50)</f>
        <v>0.81</v>
      </c>
      <c r="W49" s="163"/>
      <c r="X49" s="163"/>
      <c r="Y49" s="163"/>
      <c r="AG49" t="s">
        <v>151</v>
      </c>
    </row>
    <row r="50" spans="1:60" outlineLevel="1" x14ac:dyDescent="0.2">
      <c r="A50" s="180">
        <v>12</v>
      </c>
      <c r="B50" s="181" t="s">
        <v>210</v>
      </c>
      <c r="C50" s="190" t="s">
        <v>211</v>
      </c>
      <c r="D50" s="182" t="s">
        <v>212</v>
      </c>
      <c r="E50" s="183">
        <v>0.79908000000000001</v>
      </c>
      <c r="F50" s="184"/>
      <c r="G50" s="185">
        <f>ROUND(E50*F50,2)</f>
        <v>0</v>
      </c>
      <c r="H50" s="159"/>
      <c r="I50" s="158">
        <f>ROUND(E50*H50,2)</f>
        <v>0</v>
      </c>
      <c r="J50" s="159"/>
      <c r="K50" s="158">
        <f>ROUND(E50*J50,2)</f>
        <v>0</v>
      </c>
      <c r="L50" s="158">
        <v>21</v>
      </c>
      <c r="M50" s="158">
        <f>G50*(1+L50/100)</f>
        <v>0</v>
      </c>
      <c r="N50" s="157">
        <v>0</v>
      </c>
      <c r="O50" s="157">
        <f>ROUND(E50*N50,2)</f>
        <v>0</v>
      </c>
      <c r="P50" s="157">
        <v>0</v>
      </c>
      <c r="Q50" s="157">
        <f>ROUND(E50*P50,2)</f>
        <v>0</v>
      </c>
      <c r="R50" s="158"/>
      <c r="S50" s="158" t="s">
        <v>155</v>
      </c>
      <c r="T50" s="158" t="s">
        <v>155</v>
      </c>
      <c r="U50" s="158">
        <v>1.0129999999999999</v>
      </c>
      <c r="V50" s="158">
        <f>ROUND(E50*U50,2)</f>
        <v>0.81</v>
      </c>
      <c r="W50" s="158"/>
      <c r="X50" s="158" t="s">
        <v>156</v>
      </c>
      <c r="Y50" s="158" t="s">
        <v>157</v>
      </c>
      <c r="Z50" s="147"/>
      <c r="AA50" s="147"/>
      <c r="AB50" s="147"/>
      <c r="AC50" s="147"/>
      <c r="AD50" s="147"/>
      <c r="AE50" s="147"/>
      <c r="AF50" s="147"/>
      <c r="AG50" s="147" t="s">
        <v>213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x14ac:dyDescent="0.2">
      <c r="A51" s="164" t="s">
        <v>150</v>
      </c>
      <c r="B51" s="165" t="s">
        <v>111</v>
      </c>
      <c r="C51" s="187" t="s">
        <v>112</v>
      </c>
      <c r="D51" s="166"/>
      <c r="E51" s="167"/>
      <c r="F51" s="168"/>
      <c r="G51" s="169">
        <f>SUMIF(AG52:AG73,"&lt;&gt;NOR",G52:G73)</f>
        <v>0</v>
      </c>
      <c r="H51" s="163"/>
      <c r="I51" s="163">
        <f>SUM(I52:I73)</f>
        <v>0</v>
      </c>
      <c r="J51" s="163"/>
      <c r="K51" s="163">
        <f>SUM(K52:K73)</f>
        <v>0</v>
      </c>
      <c r="L51" s="163"/>
      <c r="M51" s="163">
        <f>SUM(M52:M73)</f>
        <v>0</v>
      </c>
      <c r="N51" s="162"/>
      <c r="O51" s="162">
        <f>SUM(O52:O73)</f>
        <v>0.08</v>
      </c>
      <c r="P51" s="162"/>
      <c r="Q51" s="162">
        <f>SUM(Q52:Q73)</f>
        <v>0</v>
      </c>
      <c r="R51" s="163"/>
      <c r="S51" s="163"/>
      <c r="T51" s="163"/>
      <c r="U51" s="163"/>
      <c r="V51" s="163">
        <f>SUM(V52:V73)</f>
        <v>33.449999999999996</v>
      </c>
      <c r="W51" s="163"/>
      <c r="X51" s="163"/>
      <c r="Y51" s="163"/>
      <c r="AG51" t="s">
        <v>151</v>
      </c>
    </row>
    <row r="52" spans="1:60" outlineLevel="1" x14ac:dyDescent="0.2">
      <c r="A52" s="174">
        <v>13</v>
      </c>
      <c r="B52" s="175" t="s">
        <v>214</v>
      </c>
      <c r="C52" s="188" t="s">
        <v>215</v>
      </c>
      <c r="D52" s="176" t="s">
        <v>154</v>
      </c>
      <c r="E52" s="177">
        <v>130.65</v>
      </c>
      <c r="F52" s="178"/>
      <c r="G52" s="179">
        <f>ROUND(E52*F52,2)</f>
        <v>0</v>
      </c>
      <c r="H52" s="159"/>
      <c r="I52" s="158">
        <f>ROUND(E52*H52,2)</f>
        <v>0</v>
      </c>
      <c r="J52" s="159"/>
      <c r="K52" s="158">
        <f>ROUND(E52*J52,2)</f>
        <v>0</v>
      </c>
      <c r="L52" s="158">
        <v>21</v>
      </c>
      <c r="M52" s="158">
        <f>G52*(1+L52/100)</f>
        <v>0</v>
      </c>
      <c r="N52" s="157">
        <v>1.8000000000000001E-4</v>
      </c>
      <c r="O52" s="157">
        <f>ROUND(E52*N52,2)</f>
        <v>0.02</v>
      </c>
      <c r="P52" s="157">
        <v>0</v>
      </c>
      <c r="Q52" s="157">
        <f>ROUND(E52*P52,2)</f>
        <v>0</v>
      </c>
      <c r="R52" s="158"/>
      <c r="S52" s="158" t="s">
        <v>155</v>
      </c>
      <c r="T52" s="158" t="s">
        <v>155</v>
      </c>
      <c r="U52" s="158">
        <v>0.03</v>
      </c>
      <c r="V52" s="158">
        <f>ROUND(E52*U52,2)</f>
        <v>3.92</v>
      </c>
      <c r="W52" s="158"/>
      <c r="X52" s="158" t="s">
        <v>156</v>
      </c>
      <c r="Y52" s="158" t="s">
        <v>157</v>
      </c>
      <c r="Z52" s="147"/>
      <c r="AA52" s="147"/>
      <c r="AB52" s="147"/>
      <c r="AC52" s="147"/>
      <c r="AD52" s="147"/>
      <c r="AE52" s="147"/>
      <c r="AF52" s="147"/>
      <c r="AG52" s="147" t="s">
        <v>158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189" t="s">
        <v>216</v>
      </c>
      <c r="D53" s="160"/>
      <c r="E53" s="161">
        <v>73.8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160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189" t="s">
        <v>217</v>
      </c>
      <c r="D54" s="160"/>
      <c r="E54" s="161">
        <v>8.3249999999999993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7"/>
      <c r="AA54" s="147"/>
      <c r="AB54" s="147"/>
      <c r="AC54" s="147"/>
      <c r="AD54" s="147"/>
      <c r="AE54" s="147"/>
      <c r="AF54" s="147"/>
      <c r="AG54" s="147" t="s">
        <v>160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189" t="s">
        <v>218</v>
      </c>
      <c r="D55" s="160"/>
      <c r="E55" s="161">
        <v>8.3249999999999993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7"/>
      <c r="AA55" s="147"/>
      <c r="AB55" s="147"/>
      <c r="AC55" s="147"/>
      <c r="AD55" s="147"/>
      <c r="AE55" s="147"/>
      <c r="AF55" s="147"/>
      <c r="AG55" s="147" t="s">
        <v>160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189" t="s">
        <v>219</v>
      </c>
      <c r="D56" s="160"/>
      <c r="E56" s="161">
        <v>40.200000000000003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160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ht="22.5" outlineLevel="1" x14ac:dyDescent="0.2">
      <c r="A57" s="174">
        <v>14</v>
      </c>
      <c r="B57" s="175" t="s">
        <v>220</v>
      </c>
      <c r="C57" s="188" t="s">
        <v>221</v>
      </c>
      <c r="D57" s="176" t="s">
        <v>197</v>
      </c>
      <c r="E57" s="177">
        <v>72</v>
      </c>
      <c r="F57" s="178"/>
      <c r="G57" s="179">
        <f>ROUND(E57*F57,2)</f>
        <v>0</v>
      </c>
      <c r="H57" s="159"/>
      <c r="I57" s="158">
        <f>ROUND(E57*H57,2)</f>
        <v>0</v>
      </c>
      <c r="J57" s="159"/>
      <c r="K57" s="158">
        <f>ROUND(E57*J57,2)</f>
        <v>0</v>
      </c>
      <c r="L57" s="158">
        <v>21</v>
      </c>
      <c r="M57" s="158">
        <f>G57*(1+L57/100)</f>
        <v>0</v>
      </c>
      <c r="N57" s="157">
        <v>0</v>
      </c>
      <c r="O57" s="157">
        <f>ROUND(E57*N57,2)</f>
        <v>0</v>
      </c>
      <c r="P57" s="157">
        <v>0</v>
      </c>
      <c r="Q57" s="157">
        <f>ROUND(E57*P57,2)</f>
        <v>0</v>
      </c>
      <c r="R57" s="158"/>
      <c r="S57" s="158" t="s">
        <v>155</v>
      </c>
      <c r="T57" s="158" t="s">
        <v>155</v>
      </c>
      <c r="U57" s="158">
        <v>0.02</v>
      </c>
      <c r="V57" s="158">
        <f>ROUND(E57*U57,2)</f>
        <v>1.44</v>
      </c>
      <c r="W57" s="158"/>
      <c r="X57" s="158" t="s">
        <v>156</v>
      </c>
      <c r="Y57" s="158" t="s">
        <v>157</v>
      </c>
      <c r="Z57" s="147"/>
      <c r="AA57" s="147"/>
      <c r="AB57" s="147"/>
      <c r="AC57" s="147"/>
      <c r="AD57" s="147"/>
      <c r="AE57" s="147"/>
      <c r="AF57" s="147"/>
      <c r="AG57" s="147" t="s">
        <v>158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2" x14ac:dyDescent="0.2">
      <c r="A58" s="154"/>
      <c r="B58" s="155"/>
      <c r="C58" s="189" t="s">
        <v>222</v>
      </c>
      <c r="D58" s="160"/>
      <c r="E58" s="161">
        <v>30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7"/>
      <c r="AA58" s="147"/>
      <c r="AB58" s="147"/>
      <c r="AC58" s="147"/>
      <c r="AD58" s="147"/>
      <c r="AE58" s="147"/>
      <c r="AF58" s="147"/>
      <c r="AG58" s="147" t="s">
        <v>160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89" t="s">
        <v>223</v>
      </c>
      <c r="D59" s="160"/>
      <c r="E59" s="161">
        <v>8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160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189" t="s">
        <v>224</v>
      </c>
      <c r="D60" s="160"/>
      <c r="E60" s="161">
        <v>8</v>
      </c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160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189" t="s">
        <v>225</v>
      </c>
      <c r="D61" s="160"/>
      <c r="E61" s="161">
        <v>26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160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74">
        <v>15</v>
      </c>
      <c r="B62" s="175" t="s">
        <v>226</v>
      </c>
      <c r="C62" s="188" t="s">
        <v>227</v>
      </c>
      <c r="D62" s="176" t="s">
        <v>154</v>
      </c>
      <c r="E62" s="177">
        <v>130.65</v>
      </c>
      <c r="F62" s="178"/>
      <c r="G62" s="179">
        <f>ROUND(E62*F62,2)</f>
        <v>0</v>
      </c>
      <c r="H62" s="159"/>
      <c r="I62" s="158">
        <f>ROUND(E62*H62,2)</f>
        <v>0</v>
      </c>
      <c r="J62" s="159"/>
      <c r="K62" s="158">
        <f>ROUND(E62*J62,2)</f>
        <v>0</v>
      </c>
      <c r="L62" s="158">
        <v>21</v>
      </c>
      <c r="M62" s="158">
        <f>G62*(1+L62/100)</f>
        <v>0</v>
      </c>
      <c r="N62" s="157">
        <v>4.8000000000000001E-4</v>
      </c>
      <c r="O62" s="157">
        <f>ROUND(E62*N62,2)</f>
        <v>0.06</v>
      </c>
      <c r="P62" s="157">
        <v>0</v>
      </c>
      <c r="Q62" s="157">
        <f>ROUND(E62*P62,2)</f>
        <v>0</v>
      </c>
      <c r="R62" s="158"/>
      <c r="S62" s="158" t="s">
        <v>155</v>
      </c>
      <c r="T62" s="158" t="s">
        <v>155</v>
      </c>
      <c r="U62" s="158">
        <v>0.11</v>
      </c>
      <c r="V62" s="158">
        <f>ROUND(E62*U62,2)</f>
        <v>14.37</v>
      </c>
      <c r="W62" s="158"/>
      <c r="X62" s="158" t="s">
        <v>156</v>
      </c>
      <c r="Y62" s="158" t="s">
        <v>157</v>
      </c>
      <c r="Z62" s="147"/>
      <c r="AA62" s="147"/>
      <c r="AB62" s="147"/>
      <c r="AC62" s="147"/>
      <c r="AD62" s="147"/>
      <c r="AE62" s="147"/>
      <c r="AF62" s="147"/>
      <c r="AG62" s="147" t="s">
        <v>158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">
      <c r="A63" s="154"/>
      <c r="B63" s="155"/>
      <c r="C63" s="189" t="s">
        <v>216</v>
      </c>
      <c r="D63" s="160"/>
      <c r="E63" s="161">
        <v>73.8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160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89" t="s">
        <v>217</v>
      </c>
      <c r="D64" s="160"/>
      <c r="E64" s="161">
        <v>8.3249999999999993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7"/>
      <c r="AA64" s="147"/>
      <c r="AB64" s="147"/>
      <c r="AC64" s="147"/>
      <c r="AD64" s="147"/>
      <c r="AE64" s="147"/>
      <c r="AF64" s="147"/>
      <c r="AG64" s="147" t="s">
        <v>160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189" t="s">
        <v>218</v>
      </c>
      <c r="D65" s="160"/>
      <c r="E65" s="161">
        <v>8.3249999999999993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160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189" t="s">
        <v>219</v>
      </c>
      <c r="D66" s="160"/>
      <c r="E66" s="161">
        <v>40.200000000000003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160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ht="22.5" outlineLevel="1" x14ac:dyDescent="0.2">
      <c r="A67" s="174">
        <v>16</v>
      </c>
      <c r="B67" s="175" t="s">
        <v>228</v>
      </c>
      <c r="C67" s="188" t="s">
        <v>229</v>
      </c>
      <c r="D67" s="176" t="s">
        <v>154</v>
      </c>
      <c r="E67" s="177">
        <v>124</v>
      </c>
      <c r="F67" s="178"/>
      <c r="G67" s="179">
        <f>ROUND(E67*F67,2)</f>
        <v>0</v>
      </c>
      <c r="H67" s="159"/>
      <c r="I67" s="158">
        <f>ROUND(E67*H67,2)</f>
        <v>0</v>
      </c>
      <c r="J67" s="159"/>
      <c r="K67" s="158">
        <f>ROUND(E67*J67,2)</f>
        <v>0</v>
      </c>
      <c r="L67" s="158">
        <v>21</v>
      </c>
      <c r="M67" s="158">
        <f>G67*(1+L67/100)</f>
        <v>0</v>
      </c>
      <c r="N67" s="157">
        <v>1.0000000000000001E-5</v>
      </c>
      <c r="O67" s="157">
        <f>ROUND(E67*N67,2)</f>
        <v>0</v>
      </c>
      <c r="P67" s="157">
        <v>0</v>
      </c>
      <c r="Q67" s="157">
        <f>ROUND(E67*P67,2)</f>
        <v>0</v>
      </c>
      <c r="R67" s="158"/>
      <c r="S67" s="158" t="s">
        <v>155</v>
      </c>
      <c r="T67" s="158" t="s">
        <v>155</v>
      </c>
      <c r="U67" s="158">
        <v>0.03</v>
      </c>
      <c r="V67" s="158">
        <f>ROUND(E67*U67,2)</f>
        <v>3.72</v>
      </c>
      <c r="W67" s="158"/>
      <c r="X67" s="158" t="s">
        <v>156</v>
      </c>
      <c r="Y67" s="158" t="s">
        <v>157</v>
      </c>
      <c r="Z67" s="147"/>
      <c r="AA67" s="147"/>
      <c r="AB67" s="147"/>
      <c r="AC67" s="147"/>
      <c r="AD67" s="147"/>
      <c r="AE67" s="147"/>
      <c r="AF67" s="147"/>
      <c r="AG67" s="147" t="s">
        <v>158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189" t="s">
        <v>230</v>
      </c>
      <c r="D68" s="160"/>
      <c r="E68" s="161">
        <v>50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160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189" t="s">
        <v>231</v>
      </c>
      <c r="D69" s="160"/>
      <c r="E69" s="161">
        <v>4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7"/>
      <c r="AA69" s="147"/>
      <c r="AB69" s="147"/>
      <c r="AC69" s="147"/>
      <c r="AD69" s="147"/>
      <c r="AE69" s="147"/>
      <c r="AF69" s="147"/>
      <c r="AG69" s="147" t="s">
        <v>160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189" t="s">
        <v>232</v>
      </c>
      <c r="D70" s="160"/>
      <c r="E70" s="161">
        <v>4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160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189" t="s">
        <v>233</v>
      </c>
      <c r="D71" s="160"/>
      <c r="E71" s="161">
        <v>66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7"/>
      <c r="AA71" s="147"/>
      <c r="AB71" s="147"/>
      <c r="AC71" s="147"/>
      <c r="AD71" s="147"/>
      <c r="AE71" s="147"/>
      <c r="AF71" s="147"/>
      <c r="AG71" s="147" t="s">
        <v>160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74">
        <v>17</v>
      </c>
      <c r="B72" s="175" t="s">
        <v>234</v>
      </c>
      <c r="C72" s="188" t="s">
        <v>235</v>
      </c>
      <c r="D72" s="176" t="s">
        <v>183</v>
      </c>
      <c r="E72" s="177">
        <v>10</v>
      </c>
      <c r="F72" s="178"/>
      <c r="G72" s="179">
        <f>ROUND(E72*F72,2)</f>
        <v>0</v>
      </c>
      <c r="H72" s="159"/>
      <c r="I72" s="158">
        <f>ROUND(E72*H72,2)</f>
        <v>0</v>
      </c>
      <c r="J72" s="159"/>
      <c r="K72" s="158">
        <f>ROUND(E72*J72,2)</f>
        <v>0</v>
      </c>
      <c r="L72" s="158">
        <v>21</v>
      </c>
      <c r="M72" s="158">
        <f>G72*(1+L72/100)</f>
        <v>0</v>
      </c>
      <c r="N72" s="157">
        <v>0</v>
      </c>
      <c r="O72" s="157">
        <f>ROUND(E72*N72,2)</f>
        <v>0</v>
      </c>
      <c r="P72" s="157">
        <v>0</v>
      </c>
      <c r="Q72" s="157">
        <f>ROUND(E72*P72,2)</f>
        <v>0</v>
      </c>
      <c r="R72" s="158" t="s">
        <v>184</v>
      </c>
      <c r="S72" s="158" t="s">
        <v>155</v>
      </c>
      <c r="T72" s="158" t="s">
        <v>155</v>
      </c>
      <c r="U72" s="158">
        <v>1</v>
      </c>
      <c r="V72" s="158">
        <f>ROUND(E72*U72,2)</f>
        <v>10</v>
      </c>
      <c r="W72" s="158"/>
      <c r="X72" s="158" t="s">
        <v>185</v>
      </c>
      <c r="Y72" s="158" t="s">
        <v>157</v>
      </c>
      <c r="Z72" s="147"/>
      <c r="AA72" s="147"/>
      <c r="AB72" s="147"/>
      <c r="AC72" s="147"/>
      <c r="AD72" s="147"/>
      <c r="AE72" s="147"/>
      <c r="AF72" s="147"/>
      <c r="AG72" s="147" t="s">
        <v>186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2" x14ac:dyDescent="0.2">
      <c r="A73" s="154"/>
      <c r="B73" s="155"/>
      <c r="C73" s="189" t="s">
        <v>236</v>
      </c>
      <c r="D73" s="160"/>
      <c r="E73" s="161">
        <v>10</v>
      </c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7"/>
      <c r="AA73" s="147"/>
      <c r="AB73" s="147"/>
      <c r="AC73" s="147"/>
      <c r="AD73" s="147"/>
      <c r="AE73" s="147"/>
      <c r="AF73" s="147"/>
      <c r="AG73" s="147" t="s">
        <v>160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x14ac:dyDescent="0.2">
      <c r="A74" s="164" t="s">
        <v>150</v>
      </c>
      <c r="B74" s="165" t="s">
        <v>113</v>
      </c>
      <c r="C74" s="187" t="s">
        <v>114</v>
      </c>
      <c r="D74" s="166"/>
      <c r="E74" s="167"/>
      <c r="F74" s="168"/>
      <c r="G74" s="169">
        <f>SUMIF(AG75:AG135,"&lt;&gt;NOR",G75:G135)</f>
        <v>0</v>
      </c>
      <c r="H74" s="163"/>
      <c r="I74" s="163">
        <f>SUM(I75:I135)</f>
        <v>0</v>
      </c>
      <c r="J74" s="163"/>
      <c r="K74" s="163">
        <f>SUM(K75:K135)</f>
        <v>0</v>
      </c>
      <c r="L74" s="163"/>
      <c r="M74" s="163">
        <f>SUM(M75:M135)</f>
        <v>0</v>
      </c>
      <c r="N74" s="162"/>
      <c r="O74" s="162">
        <f>SUM(O75:O135)</f>
        <v>0.13</v>
      </c>
      <c r="P74" s="162"/>
      <c r="Q74" s="162">
        <f>SUM(Q75:Q135)</f>
        <v>0</v>
      </c>
      <c r="R74" s="163"/>
      <c r="S74" s="163"/>
      <c r="T74" s="163"/>
      <c r="U74" s="163"/>
      <c r="V74" s="163">
        <f>SUM(V75:V135)</f>
        <v>89.02</v>
      </c>
      <c r="W74" s="163"/>
      <c r="X74" s="163"/>
      <c r="Y74" s="163"/>
      <c r="AG74" t="s">
        <v>151</v>
      </c>
    </row>
    <row r="75" spans="1:60" ht="22.5" outlineLevel="1" x14ac:dyDescent="0.2">
      <c r="A75" s="174">
        <v>18</v>
      </c>
      <c r="B75" s="175" t="s">
        <v>237</v>
      </c>
      <c r="C75" s="188" t="s">
        <v>238</v>
      </c>
      <c r="D75" s="176" t="s">
        <v>190</v>
      </c>
      <c r="E75" s="177">
        <v>12</v>
      </c>
      <c r="F75" s="178"/>
      <c r="G75" s="179">
        <f>ROUND(E75*F75,2)</f>
        <v>0</v>
      </c>
      <c r="H75" s="159"/>
      <c r="I75" s="158">
        <f>ROUND(E75*H75,2)</f>
        <v>0</v>
      </c>
      <c r="J75" s="159"/>
      <c r="K75" s="158">
        <f>ROUND(E75*J75,2)</f>
        <v>0</v>
      </c>
      <c r="L75" s="158">
        <v>21</v>
      </c>
      <c r="M75" s="158">
        <f>G75*(1+L75/100)</f>
        <v>0</v>
      </c>
      <c r="N75" s="157">
        <v>4.0000000000000003E-5</v>
      </c>
      <c r="O75" s="157">
        <f>ROUND(E75*N75,2)</f>
        <v>0</v>
      </c>
      <c r="P75" s="157">
        <v>0</v>
      </c>
      <c r="Q75" s="157">
        <f>ROUND(E75*P75,2)</f>
        <v>0</v>
      </c>
      <c r="R75" s="158"/>
      <c r="S75" s="158" t="s">
        <v>155</v>
      </c>
      <c r="T75" s="158" t="s">
        <v>155</v>
      </c>
      <c r="U75" s="158">
        <v>0.39</v>
      </c>
      <c r="V75" s="158">
        <f>ROUND(E75*U75,2)</f>
        <v>4.68</v>
      </c>
      <c r="W75" s="158"/>
      <c r="X75" s="158" t="s">
        <v>156</v>
      </c>
      <c r="Y75" s="158" t="s">
        <v>157</v>
      </c>
      <c r="Z75" s="147"/>
      <c r="AA75" s="147"/>
      <c r="AB75" s="147"/>
      <c r="AC75" s="147"/>
      <c r="AD75" s="147"/>
      <c r="AE75" s="147"/>
      <c r="AF75" s="147"/>
      <c r="AG75" s="147" t="s">
        <v>158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189" t="s">
        <v>239</v>
      </c>
      <c r="D76" s="160"/>
      <c r="E76" s="161">
        <v>12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160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ht="22.5" outlineLevel="1" x14ac:dyDescent="0.2">
      <c r="A77" s="174">
        <v>19</v>
      </c>
      <c r="B77" s="175" t="s">
        <v>240</v>
      </c>
      <c r="C77" s="188" t="s">
        <v>241</v>
      </c>
      <c r="D77" s="176" t="s">
        <v>197</v>
      </c>
      <c r="E77" s="177">
        <v>222.9</v>
      </c>
      <c r="F77" s="178"/>
      <c r="G77" s="179">
        <f>ROUND(E77*F77,2)</f>
        <v>0</v>
      </c>
      <c r="H77" s="159"/>
      <c r="I77" s="158">
        <f>ROUND(E77*H77,2)</f>
        <v>0</v>
      </c>
      <c r="J77" s="159"/>
      <c r="K77" s="158">
        <f>ROUND(E77*J77,2)</f>
        <v>0</v>
      </c>
      <c r="L77" s="158">
        <v>21</v>
      </c>
      <c r="M77" s="158">
        <f>G77*(1+L77/100)</f>
        <v>0</v>
      </c>
      <c r="N77" s="157">
        <v>1.6000000000000001E-4</v>
      </c>
      <c r="O77" s="157">
        <f>ROUND(E77*N77,2)</f>
        <v>0.04</v>
      </c>
      <c r="P77" s="157">
        <v>0</v>
      </c>
      <c r="Q77" s="157">
        <f>ROUND(E77*P77,2)</f>
        <v>0</v>
      </c>
      <c r="R77" s="158"/>
      <c r="S77" s="158" t="s">
        <v>155</v>
      </c>
      <c r="T77" s="158" t="s">
        <v>175</v>
      </c>
      <c r="U77" s="158">
        <v>7.0000000000000007E-2</v>
      </c>
      <c r="V77" s="158">
        <f>ROUND(E77*U77,2)</f>
        <v>15.6</v>
      </c>
      <c r="W77" s="158"/>
      <c r="X77" s="158" t="s">
        <v>156</v>
      </c>
      <c r="Y77" s="158" t="s">
        <v>157</v>
      </c>
      <c r="Z77" s="147"/>
      <c r="AA77" s="147"/>
      <c r="AB77" s="147"/>
      <c r="AC77" s="147"/>
      <c r="AD77" s="147"/>
      <c r="AE77" s="147"/>
      <c r="AF77" s="147"/>
      <c r="AG77" s="147" t="s">
        <v>158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2" x14ac:dyDescent="0.2">
      <c r="A78" s="154"/>
      <c r="B78" s="155"/>
      <c r="C78" s="266" t="s">
        <v>242</v>
      </c>
      <c r="D78" s="267"/>
      <c r="E78" s="267"/>
      <c r="F78" s="267"/>
      <c r="G78" s="267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177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2" x14ac:dyDescent="0.2">
      <c r="A79" s="154"/>
      <c r="B79" s="155"/>
      <c r="C79" s="189" t="s">
        <v>243</v>
      </c>
      <c r="D79" s="160"/>
      <c r="E79" s="161">
        <v>143.69999999999999</v>
      </c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7"/>
      <c r="AA79" s="147"/>
      <c r="AB79" s="147"/>
      <c r="AC79" s="147"/>
      <c r="AD79" s="147"/>
      <c r="AE79" s="147"/>
      <c r="AF79" s="147"/>
      <c r="AG79" s="147" t="s">
        <v>160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189" t="s">
        <v>244</v>
      </c>
      <c r="D80" s="160"/>
      <c r="E80" s="161">
        <v>14.8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160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189" t="s">
        <v>245</v>
      </c>
      <c r="D81" s="160"/>
      <c r="E81" s="161">
        <v>14.8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7"/>
      <c r="AA81" s="147"/>
      <c r="AB81" s="147"/>
      <c r="AC81" s="147"/>
      <c r="AD81" s="147"/>
      <c r="AE81" s="147"/>
      <c r="AF81" s="147"/>
      <c r="AG81" s="147" t="s">
        <v>160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189" t="s">
        <v>246</v>
      </c>
      <c r="D82" s="160"/>
      <c r="E82" s="161">
        <v>34.6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160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189" t="s">
        <v>247</v>
      </c>
      <c r="D83" s="160"/>
      <c r="E83" s="161">
        <v>15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160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74">
        <v>20</v>
      </c>
      <c r="B84" s="175" t="s">
        <v>248</v>
      </c>
      <c r="C84" s="188" t="s">
        <v>249</v>
      </c>
      <c r="D84" s="176" t="s">
        <v>197</v>
      </c>
      <c r="E84" s="177">
        <v>252.7</v>
      </c>
      <c r="F84" s="178"/>
      <c r="G84" s="179">
        <f>ROUND(E84*F84,2)</f>
        <v>0</v>
      </c>
      <c r="H84" s="159"/>
      <c r="I84" s="158">
        <f>ROUND(E84*H84,2)</f>
        <v>0</v>
      </c>
      <c r="J84" s="159"/>
      <c r="K84" s="158">
        <f>ROUND(E84*J84,2)</f>
        <v>0</v>
      </c>
      <c r="L84" s="158">
        <v>21</v>
      </c>
      <c r="M84" s="158">
        <f>G84*(1+L84/100)</f>
        <v>0</v>
      </c>
      <c r="N84" s="157">
        <v>2.0000000000000002E-5</v>
      </c>
      <c r="O84" s="157">
        <f>ROUND(E84*N84,2)</f>
        <v>0.01</v>
      </c>
      <c r="P84" s="157">
        <v>0</v>
      </c>
      <c r="Q84" s="157">
        <f>ROUND(E84*P84,2)</f>
        <v>0</v>
      </c>
      <c r="R84" s="158" t="s">
        <v>250</v>
      </c>
      <c r="S84" s="158" t="s">
        <v>155</v>
      </c>
      <c r="T84" s="158" t="s">
        <v>175</v>
      </c>
      <c r="U84" s="158">
        <v>0</v>
      </c>
      <c r="V84" s="158">
        <f>ROUND(E84*U84,2)</f>
        <v>0</v>
      </c>
      <c r="W84" s="158"/>
      <c r="X84" s="158" t="s">
        <v>251</v>
      </c>
      <c r="Y84" s="158" t="s">
        <v>157</v>
      </c>
      <c r="Z84" s="147"/>
      <c r="AA84" s="147"/>
      <c r="AB84" s="147"/>
      <c r="AC84" s="147"/>
      <c r="AD84" s="147"/>
      <c r="AE84" s="147"/>
      <c r="AF84" s="147"/>
      <c r="AG84" s="147" t="s">
        <v>252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2" x14ac:dyDescent="0.2">
      <c r="A85" s="154"/>
      <c r="B85" s="155"/>
      <c r="C85" s="189" t="s">
        <v>253</v>
      </c>
      <c r="D85" s="160"/>
      <c r="E85" s="161">
        <v>130.80000000000001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7"/>
      <c r="AA85" s="147"/>
      <c r="AB85" s="147"/>
      <c r="AC85" s="147"/>
      <c r="AD85" s="147"/>
      <c r="AE85" s="147"/>
      <c r="AF85" s="147"/>
      <c r="AG85" s="147" t="s">
        <v>160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189" t="s">
        <v>254</v>
      </c>
      <c r="D86" s="160"/>
      <c r="E86" s="161">
        <v>18.5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160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9" t="s">
        <v>255</v>
      </c>
      <c r="D87" s="160"/>
      <c r="E87" s="161">
        <v>18.5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7"/>
      <c r="AA87" s="147"/>
      <c r="AB87" s="147"/>
      <c r="AC87" s="147"/>
      <c r="AD87" s="147"/>
      <c r="AE87" s="147"/>
      <c r="AF87" s="147"/>
      <c r="AG87" s="147" t="s">
        <v>160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189" t="s">
        <v>256</v>
      </c>
      <c r="D88" s="160"/>
      <c r="E88" s="161">
        <v>79.900000000000006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160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189" t="s">
        <v>257</v>
      </c>
      <c r="D89" s="160"/>
      <c r="E89" s="161">
        <v>5</v>
      </c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160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ht="22.5" outlineLevel="1" x14ac:dyDescent="0.2">
      <c r="A90" s="174">
        <v>21</v>
      </c>
      <c r="B90" s="175" t="s">
        <v>258</v>
      </c>
      <c r="C90" s="188" t="s">
        <v>259</v>
      </c>
      <c r="D90" s="176" t="s">
        <v>197</v>
      </c>
      <c r="E90" s="177">
        <v>28.5</v>
      </c>
      <c r="F90" s="178"/>
      <c r="G90" s="179">
        <f>ROUND(E90*F90,2)</f>
        <v>0</v>
      </c>
      <c r="H90" s="159"/>
      <c r="I90" s="158">
        <f>ROUND(E90*H90,2)</f>
        <v>0</v>
      </c>
      <c r="J90" s="159"/>
      <c r="K90" s="158">
        <f>ROUND(E90*J90,2)</f>
        <v>0</v>
      </c>
      <c r="L90" s="158">
        <v>21</v>
      </c>
      <c r="M90" s="158">
        <f>G90*(1+L90/100)</f>
        <v>0</v>
      </c>
      <c r="N90" s="157">
        <v>4.2999999999999999E-4</v>
      </c>
      <c r="O90" s="157">
        <f>ROUND(E90*N90,2)</f>
        <v>0.01</v>
      </c>
      <c r="P90" s="157">
        <v>0</v>
      </c>
      <c r="Q90" s="157">
        <f>ROUND(E90*P90,2)</f>
        <v>0</v>
      </c>
      <c r="R90" s="158"/>
      <c r="S90" s="158" t="s">
        <v>155</v>
      </c>
      <c r="T90" s="158" t="s">
        <v>155</v>
      </c>
      <c r="U90" s="158">
        <v>0.1</v>
      </c>
      <c r="V90" s="158">
        <f>ROUND(E90*U90,2)</f>
        <v>2.85</v>
      </c>
      <c r="W90" s="158"/>
      <c r="X90" s="158" t="s">
        <v>156</v>
      </c>
      <c r="Y90" s="158" t="s">
        <v>157</v>
      </c>
      <c r="Z90" s="147"/>
      <c r="AA90" s="147"/>
      <c r="AB90" s="147"/>
      <c r="AC90" s="147"/>
      <c r="AD90" s="147"/>
      <c r="AE90" s="147"/>
      <c r="AF90" s="147"/>
      <c r="AG90" s="147" t="s">
        <v>158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">
      <c r="A91" s="154"/>
      <c r="B91" s="155"/>
      <c r="C91" s="266" t="s">
        <v>260</v>
      </c>
      <c r="D91" s="267"/>
      <c r="E91" s="267"/>
      <c r="F91" s="267"/>
      <c r="G91" s="267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177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2" x14ac:dyDescent="0.2">
      <c r="A92" s="154"/>
      <c r="B92" s="155"/>
      <c r="C92" s="189" t="s">
        <v>261</v>
      </c>
      <c r="D92" s="160"/>
      <c r="E92" s="161">
        <v>28.5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160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ht="22.5" outlineLevel="1" x14ac:dyDescent="0.2">
      <c r="A93" s="174">
        <v>22</v>
      </c>
      <c r="B93" s="175" t="s">
        <v>258</v>
      </c>
      <c r="C93" s="188" t="s">
        <v>262</v>
      </c>
      <c r="D93" s="176" t="s">
        <v>197</v>
      </c>
      <c r="E93" s="177">
        <v>49.1</v>
      </c>
      <c r="F93" s="178"/>
      <c r="G93" s="179">
        <f>ROUND(E93*F93,2)</f>
        <v>0</v>
      </c>
      <c r="H93" s="159"/>
      <c r="I93" s="158">
        <f>ROUND(E93*H93,2)</f>
        <v>0</v>
      </c>
      <c r="J93" s="159"/>
      <c r="K93" s="158">
        <f>ROUND(E93*J93,2)</f>
        <v>0</v>
      </c>
      <c r="L93" s="158">
        <v>21</v>
      </c>
      <c r="M93" s="158">
        <f>G93*(1+L93/100)</f>
        <v>0</v>
      </c>
      <c r="N93" s="157">
        <v>5.5999999999999995E-4</v>
      </c>
      <c r="O93" s="157">
        <f>ROUND(E93*N93,2)</f>
        <v>0.03</v>
      </c>
      <c r="P93" s="157">
        <v>0</v>
      </c>
      <c r="Q93" s="157">
        <f>ROUND(E93*P93,2)</f>
        <v>0</v>
      </c>
      <c r="R93" s="158"/>
      <c r="S93" s="158" t="s">
        <v>155</v>
      </c>
      <c r="T93" s="158" t="s">
        <v>175</v>
      </c>
      <c r="U93" s="158">
        <v>0.12</v>
      </c>
      <c r="V93" s="158">
        <f>ROUND(E93*U93,2)</f>
        <v>5.89</v>
      </c>
      <c r="W93" s="158"/>
      <c r="X93" s="158" t="s">
        <v>156</v>
      </c>
      <c r="Y93" s="158" t="s">
        <v>157</v>
      </c>
      <c r="Z93" s="147"/>
      <c r="AA93" s="147"/>
      <c r="AB93" s="147"/>
      <c r="AC93" s="147"/>
      <c r="AD93" s="147"/>
      <c r="AE93" s="147"/>
      <c r="AF93" s="147"/>
      <c r="AG93" s="147" t="s">
        <v>158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2" x14ac:dyDescent="0.2">
      <c r="A94" s="154"/>
      <c r="B94" s="155"/>
      <c r="C94" s="266" t="s">
        <v>263</v>
      </c>
      <c r="D94" s="267"/>
      <c r="E94" s="267"/>
      <c r="F94" s="267"/>
      <c r="G94" s="267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7"/>
      <c r="AA94" s="147"/>
      <c r="AB94" s="147"/>
      <c r="AC94" s="147"/>
      <c r="AD94" s="147"/>
      <c r="AE94" s="147"/>
      <c r="AF94" s="147"/>
      <c r="AG94" s="147" t="s">
        <v>177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2" x14ac:dyDescent="0.2">
      <c r="A95" s="154"/>
      <c r="B95" s="155"/>
      <c r="C95" s="189" t="s">
        <v>264</v>
      </c>
      <c r="D95" s="160"/>
      <c r="E95" s="161">
        <v>32.799999999999997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7"/>
      <c r="AA95" s="147"/>
      <c r="AB95" s="147"/>
      <c r="AC95" s="147"/>
      <c r="AD95" s="147"/>
      <c r="AE95" s="147"/>
      <c r="AF95" s="147"/>
      <c r="AG95" s="147" t="s">
        <v>160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3" x14ac:dyDescent="0.2">
      <c r="A96" s="154"/>
      <c r="B96" s="155"/>
      <c r="C96" s="189" t="s">
        <v>265</v>
      </c>
      <c r="D96" s="160"/>
      <c r="E96" s="161">
        <v>3.7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160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189" t="s">
        <v>266</v>
      </c>
      <c r="D97" s="160"/>
      <c r="E97" s="161">
        <v>3.7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7"/>
      <c r="AA97" s="147"/>
      <c r="AB97" s="147"/>
      <c r="AC97" s="147"/>
      <c r="AD97" s="147"/>
      <c r="AE97" s="147"/>
      <c r="AF97" s="147"/>
      <c r="AG97" s="147" t="s">
        <v>160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189" t="s">
        <v>267</v>
      </c>
      <c r="D98" s="160"/>
      <c r="E98" s="161">
        <v>3.9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160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">
      <c r="A99" s="154"/>
      <c r="B99" s="155"/>
      <c r="C99" s="189" t="s">
        <v>257</v>
      </c>
      <c r="D99" s="160"/>
      <c r="E99" s="161">
        <v>5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160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74">
        <v>23</v>
      </c>
      <c r="B100" s="175" t="s">
        <v>268</v>
      </c>
      <c r="C100" s="188" t="s">
        <v>269</v>
      </c>
      <c r="D100" s="176" t="s">
        <v>270</v>
      </c>
      <c r="E100" s="177">
        <v>27.1</v>
      </c>
      <c r="F100" s="178"/>
      <c r="G100" s="179">
        <f>ROUND(E100*F100,2)</f>
        <v>0</v>
      </c>
      <c r="H100" s="159"/>
      <c r="I100" s="158">
        <f>ROUND(E100*H100,2)</f>
        <v>0</v>
      </c>
      <c r="J100" s="159"/>
      <c r="K100" s="158">
        <f>ROUND(E100*J100,2)</f>
        <v>0</v>
      </c>
      <c r="L100" s="158">
        <v>21</v>
      </c>
      <c r="M100" s="158">
        <f>G100*(1+L100/100)</f>
        <v>0</v>
      </c>
      <c r="N100" s="157">
        <v>0</v>
      </c>
      <c r="O100" s="157">
        <f>ROUND(E100*N100,2)</f>
        <v>0</v>
      </c>
      <c r="P100" s="157">
        <v>0</v>
      </c>
      <c r="Q100" s="157">
        <f>ROUND(E100*P100,2)</f>
        <v>0</v>
      </c>
      <c r="R100" s="158"/>
      <c r="S100" s="158" t="s">
        <v>155</v>
      </c>
      <c r="T100" s="158" t="s">
        <v>271</v>
      </c>
      <c r="U100" s="158">
        <v>0</v>
      </c>
      <c r="V100" s="158">
        <f>ROUND(E100*U100,2)</f>
        <v>0</v>
      </c>
      <c r="W100" s="158"/>
      <c r="X100" s="158" t="s">
        <v>272</v>
      </c>
      <c r="Y100" s="158" t="s">
        <v>157</v>
      </c>
      <c r="Z100" s="147"/>
      <c r="AA100" s="147"/>
      <c r="AB100" s="147"/>
      <c r="AC100" s="147"/>
      <c r="AD100" s="147"/>
      <c r="AE100" s="147"/>
      <c r="AF100" s="147"/>
      <c r="AG100" s="147" t="s">
        <v>273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266" t="s">
        <v>274</v>
      </c>
      <c r="D101" s="267"/>
      <c r="E101" s="267"/>
      <c r="F101" s="267"/>
      <c r="G101" s="267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177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2" x14ac:dyDescent="0.2">
      <c r="A102" s="154"/>
      <c r="B102" s="155"/>
      <c r="C102" s="189" t="s">
        <v>275</v>
      </c>
      <c r="D102" s="160"/>
      <c r="E102" s="161">
        <v>10.8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160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9" t="s">
        <v>276</v>
      </c>
      <c r="D103" s="160"/>
      <c r="E103" s="161">
        <v>3.7</v>
      </c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7"/>
      <c r="AA103" s="147"/>
      <c r="AB103" s="147"/>
      <c r="AC103" s="147"/>
      <c r="AD103" s="147"/>
      <c r="AE103" s="147"/>
      <c r="AF103" s="147"/>
      <c r="AG103" s="147" t="s">
        <v>160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189" t="s">
        <v>277</v>
      </c>
      <c r="D104" s="160"/>
      <c r="E104" s="161">
        <v>3.7</v>
      </c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7"/>
      <c r="AA104" s="147"/>
      <c r="AB104" s="147"/>
      <c r="AC104" s="147"/>
      <c r="AD104" s="147"/>
      <c r="AE104" s="147"/>
      <c r="AF104" s="147"/>
      <c r="AG104" s="147" t="s">
        <v>160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9" t="s">
        <v>278</v>
      </c>
      <c r="D105" s="160"/>
      <c r="E105" s="161">
        <v>3.9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7"/>
      <c r="AA105" s="147"/>
      <c r="AB105" s="147"/>
      <c r="AC105" s="147"/>
      <c r="AD105" s="147"/>
      <c r="AE105" s="147"/>
      <c r="AF105" s="147"/>
      <c r="AG105" s="147" t="s">
        <v>160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189" t="s">
        <v>279</v>
      </c>
      <c r="D106" s="160"/>
      <c r="E106" s="161">
        <v>5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160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74">
        <v>24</v>
      </c>
      <c r="B107" s="175" t="s">
        <v>280</v>
      </c>
      <c r="C107" s="188" t="s">
        <v>281</v>
      </c>
      <c r="D107" s="176" t="s">
        <v>190</v>
      </c>
      <c r="E107" s="177">
        <v>10</v>
      </c>
      <c r="F107" s="178"/>
      <c r="G107" s="179">
        <f>ROUND(E107*F107,2)</f>
        <v>0</v>
      </c>
      <c r="H107" s="159"/>
      <c r="I107" s="158">
        <f>ROUND(E107*H107,2)</f>
        <v>0</v>
      </c>
      <c r="J107" s="159"/>
      <c r="K107" s="158">
        <f>ROUND(E107*J107,2)</f>
        <v>0</v>
      </c>
      <c r="L107" s="158">
        <v>21</v>
      </c>
      <c r="M107" s="158">
        <f>G107*(1+L107/100)</f>
        <v>0</v>
      </c>
      <c r="N107" s="157">
        <v>0</v>
      </c>
      <c r="O107" s="157">
        <f>ROUND(E107*N107,2)</f>
        <v>0</v>
      </c>
      <c r="P107" s="157">
        <v>0</v>
      </c>
      <c r="Q107" s="157">
        <f>ROUND(E107*P107,2)</f>
        <v>0</v>
      </c>
      <c r="R107" s="158" t="s">
        <v>250</v>
      </c>
      <c r="S107" s="158" t="s">
        <v>155</v>
      </c>
      <c r="T107" s="158" t="s">
        <v>155</v>
      </c>
      <c r="U107" s="158">
        <v>0</v>
      </c>
      <c r="V107" s="158">
        <f>ROUND(E107*U107,2)</f>
        <v>0</v>
      </c>
      <c r="W107" s="158"/>
      <c r="X107" s="158" t="s">
        <v>251</v>
      </c>
      <c r="Y107" s="158" t="s">
        <v>157</v>
      </c>
      <c r="Z107" s="147"/>
      <c r="AA107" s="147"/>
      <c r="AB107" s="147"/>
      <c r="AC107" s="147"/>
      <c r="AD107" s="147"/>
      <c r="AE107" s="147"/>
      <c r="AF107" s="147"/>
      <c r="AG107" s="147" t="s">
        <v>252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2" x14ac:dyDescent="0.2">
      <c r="A108" s="154"/>
      <c r="B108" s="155"/>
      <c r="C108" s="189" t="s">
        <v>236</v>
      </c>
      <c r="D108" s="160"/>
      <c r="E108" s="161">
        <v>10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160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74">
        <v>25</v>
      </c>
      <c r="B109" s="175" t="s">
        <v>282</v>
      </c>
      <c r="C109" s="188" t="s">
        <v>283</v>
      </c>
      <c r="D109" s="176" t="s">
        <v>190</v>
      </c>
      <c r="E109" s="177">
        <v>10</v>
      </c>
      <c r="F109" s="178"/>
      <c r="G109" s="179">
        <f>ROUND(E109*F109,2)</f>
        <v>0</v>
      </c>
      <c r="H109" s="159"/>
      <c r="I109" s="158">
        <f>ROUND(E109*H109,2)</f>
        <v>0</v>
      </c>
      <c r="J109" s="159"/>
      <c r="K109" s="158">
        <f>ROUND(E109*J109,2)</f>
        <v>0</v>
      </c>
      <c r="L109" s="158">
        <v>21</v>
      </c>
      <c r="M109" s="158">
        <f>G109*(1+L109/100)</f>
        <v>0</v>
      </c>
      <c r="N109" s="157">
        <v>0</v>
      </c>
      <c r="O109" s="157">
        <f>ROUND(E109*N109,2)</f>
        <v>0</v>
      </c>
      <c r="P109" s="157">
        <v>0</v>
      </c>
      <c r="Q109" s="157">
        <f>ROUND(E109*P109,2)</f>
        <v>0</v>
      </c>
      <c r="R109" s="158" t="s">
        <v>250</v>
      </c>
      <c r="S109" s="158" t="s">
        <v>155</v>
      </c>
      <c r="T109" s="158" t="s">
        <v>155</v>
      </c>
      <c r="U109" s="158">
        <v>0</v>
      </c>
      <c r="V109" s="158">
        <f>ROUND(E109*U109,2)</f>
        <v>0</v>
      </c>
      <c r="W109" s="158"/>
      <c r="X109" s="158" t="s">
        <v>251</v>
      </c>
      <c r="Y109" s="158" t="s">
        <v>157</v>
      </c>
      <c r="Z109" s="147"/>
      <c r="AA109" s="147"/>
      <c r="AB109" s="147"/>
      <c r="AC109" s="147"/>
      <c r="AD109" s="147"/>
      <c r="AE109" s="147"/>
      <c r="AF109" s="147"/>
      <c r="AG109" s="147" t="s">
        <v>252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189" t="s">
        <v>236</v>
      </c>
      <c r="D110" s="160"/>
      <c r="E110" s="161">
        <v>10</v>
      </c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7"/>
      <c r="AA110" s="147"/>
      <c r="AB110" s="147"/>
      <c r="AC110" s="147"/>
      <c r="AD110" s="147"/>
      <c r="AE110" s="147"/>
      <c r="AF110" s="147"/>
      <c r="AG110" s="147" t="s">
        <v>160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ht="22.5" outlineLevel="1" x14ac:dyDescent="0.2">
      <c r="A111" s="174">
        <v>26</v>
      </c>
      <c r="B111" s="175" t="s">
        <v>284</v>
      </c>
      <c r="C111" s="188" t="s">
        <v>285</v>
      </c>
      <c r="D111" s="176" t="s">
        <v>197</v>
      </c>
      <c r="E111" s="177">
        <v>49.1</v>
      </c>
      <c r="F111" s="178"/>
      <c r="G111" s="179">
        <f>ROUND(E111*F111,2)</f>
        <v>0</v>
      </c>
      <c r="H111" s="159"/>
      <c r="I111" s="158">
        <f>ROUND(E111*H111,2)</f>
        <v>0</v>
      </c>
      <c r="J111" s="159"/>
      <c r="K111" s="158">
        <f>ROUND(E111*J111,2)</f>
        <v>0</v>
      </c>
      <c r="L111" s="158">
        <v>21</v>
      </c>
      <c r="M111" s="158">
        <f>G111*(1+L111/100)</f>
        <v>0</v>
      </c>
      <c r="N111" s="157">
        <v>1.1E-4</v>
      </c>
      <c r="O111" s="157">
        <f>ROUND(E111*N111,2)</f>
        <v>0.01</v>
      </c>
      <c r="P111" s="157">
        <v>0</v>
      </c>
      <c r="Q111" s="157">
        <f>ROUND(E111*P111,2)</f>
        <v>0</v>
      </c>
      <c r="R111" s="158"/>
      <c r="S111" s="158" t="s">
        <v>155</v>
      </c>
      <c r="T111" s="158" t="s">
        <v>175</v>
      </c>
      <c r="U111" s="158">
        <v>0.09</v>
      </c>
      <c r="V111" s="158">
        <f>ROUND(E111*U111,2)</f>
        <v>4.42</v>
      </c>
      <c r="W111" s="158"/>
      <c r="X111" s="158" t="s">
        <v>156</v>
      </c>
      <c r="Y111" s="158" t="s">
        <v>157</v>
      </c>
      <c r="Z111" s="147"/>
      <c r="AA111" s="147"/>
      <c r="AB111" s="147"/>
      <c r="AC111" s="147"/>
      <c r="AD111" s="147"/>
      <c r="AE111" s="147"/>
      <c r="AF111" s="147"/>
      <c r="AG111" s="147" t="s">
        <v>158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2" x14ac:dyDescent="0.2">
      <c r="A112" s="154"/>
      <c r="B112" s="155"/>
      <c r="C112" s="189" t="s">
        <v>264</v>
      </c>
      <c r="D112" s="160"/>
      <c r="E112" s="161">
        <v>32.799999999999997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7"/>
      <c r="AA112" s="147"/>
      <c r="AB112" s="147"/>
      <c r="AC112" s="147"/>
      <c r="AD112" s="147"/>
      <c r="AE112" s="147"/>
      <c r="AF112" s="147"/>
      <c r="AG112" s="147" t="s">
        <v>160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3" x14ac:dyDescent="0.2">
      <c r="A113" s="154"/>
      <c r="B113" s="155"/>
      <c r="C113" s="189" t="s">
        <v>265</v>
      </c>
      <c r="D113" s="160"/>
      <c r="E113" s="161">
        <v>3.7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7"/>
      <c r="AA113" s="147"/>
      <c r="AB113" s="147"/>
      <c r="AC113" s="147"/>
      <c r="AD113" s="147"/>
      <c r="AE113" s="147"/>
      <c r="AF113" s="147"/>
      <c r="AG113" s="147" t="s">
        <v>160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189" t="s">
        <v>266</v>
      </c>
      <c r="D114" s="160"/>
      <c r="E114" s="161">
        <v>3.7</v>
      </c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7"/>
      <c r="AA114" s="147"/>
      <c r="AB114" s="147"/>
      <c r="AC114" s="147"/>
      <c r="AD114" s="147"/>
      <c r="AE114" s="147"/>
      <c r="AF114" s="147"/>
      <c r="AG114" s="147" t="s">
        <v>160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189" t="s">
        <v>267</v>
      </c>
      <c r="D115" s="160"/>
      <c r="E115" s="161">
        <v>3.9</v>
      </c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7"/>
      <c r="AA115" s="147"/>
      <c r="AB115" s="147"/>
      <c r="AC115" s="147"/>
      <c r="AD115" s="147"/>
      <c r="AE115" s="147"/>
      <c r="AF115" s="147"/>
      <c r="AG115" s="147" t="s">
        <v>160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189" t="s">
        <v>257</v>
      </c>
      <c r="D116" s="160"/>
      <c r="E116" s="161">
        <v>5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160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74">
        <v>27</v>
      </c>
      <c r="B117" s="175" t="s">
        <v>286</v>
      </c>
      <c r="C117" s="188" t="s">
        <v>287</v>
      </c>
      <c r="D117" s="176" t="s">
        <v>197</v>
      </c>
      <c r="E117" s="177">
        <v>43.5</v>
      </c>
      <c r="F117" s="178"/>
      <c r="G117" s="179">
        <f>ROUND(E117*F117,2)</f>
        <v>0</v>
      </c>
      <c r="H117" s="159"/>
      <c r="I117" s="158">
        <f>ROUND(E117*H117,2)</f>
        <v>0</v>
      </c>
      <c r="J117" s="159"/>
      <c r="K117" s="158">
        <f>ROUND(E117*J117,2)</f>
        <v>0</v>
      </c>
      <c r="L117" s="158">
        <v>21</v>
      </c>
      <c r="M117" s="158">
        <f>G117*(1+L117/100)</f>
        <v>0</v>
      </c>
      <c r="N117" s="157">
        <v>0</v>
      </c>
      <c r="O117" s="157">
        <f>ROUND(E117*N117,2)</f>
        <v>0</v>
      </c>
      <c r="P117" s="157">
        <v>0</v>
      </c>
      <c r="Q117" s="157">
        <f>ROUND(E117*P117,2)</f>
        <v>0</v>
      </c>
      <c r="R117" s="158"/>
      <c r="S117" s="158" t="s">
        <v>155</v>
      </c>
      <c r="T117" s="158" t="s">
        <v>175</v>
      </c>
      <c r="U117" s="158">
        <v>0.57999999999999996</v>
      </c>
      <c r="V117" s="158">
        <f>ROUND(E117*U117,2)</f>
        <v>25.23</v>
      </c>
      <c r="W117" s="158"/>
      <c r="X117" s="158" t="s">
        <v>156</v>
      </c>
      <c r="Y117" s="158" t="s">
        <v>157</v>
      </c>
      <c r="Z117" s="147"/>
      <c r="AA117" s="147"/>
      <c r="AB117" s="147"/>
      <c r="AC117" s="147"/>
      <c r="AD117" s="147"/>
      <c r="AE117" s="147"/>
      <c r="AF117" s="147"/>
      <c r="AG117" s="147" t="s">
        <v>158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">
      <c r="A118" s="154"/>
      <c r="B118" s="155"/>
      <c r="C118" s="266" t="s">
        <v>288</v>
      </c>
      <c r="D118" s="267"/>
      <c r="E118" s="267"/>
      <c r="F118" s="267"/>
      <c r="G118" s="267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7"/>
      <c r="AA118" s="147"/>
      <c r="AB118" s="147"/>
      <c r="AC118" s="147"/>
      <c r="AD118" s="147"/>
      <c r="AE118" s="147"/>
      <c r="AF118" s="147"/>
      <c r="AG118" s="147" t="s">
        <v>177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2" x14ac:dyDescent="0.2">
      <c r="A119" s="154"/>
      <c r="B119" s="155"/>
      <c r="C119" s="189" t="s">
        <v>289</v>
      </c>
      <c r="D119" s="160"/>
      <c r="E119" s="161">
        <v>43.5</v>
      </c>
      <c r="F119" s="158"/>
      <c r="G119" s="15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7"/>
      <c r="AA119" s="147"/>
      <c r="AB119" s="147"/>
      <c r="AC119" s="147"/>
      <c r="AD119" s="147"/>
      <c r="AE119" s="147"/>
      <c r="AF119" s="147"/>
      <c r="AG119" s="147" t="s">
        <v>160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ht="22.5" outlineLevel="1" x14ac:dyDescent="0.2">
      <c r="A120" s="174">
        <v>28</v>
      </c>
      <c r="B120" s="175" t="s">
        <v>290</v>
      </c>
      <c r="C120" s="188" t="s">
        <v>291</v>
      </c>
      <c r="D120" s="176" t="s">
        <v>197</v>
      </c>
      <c r="E120" s="177">
        <v>363.1</v>
      </c>
      <c r="F120" s="178"/>
      <c r="G120" s="179">
        <f>ROUND(E120*F120,2)</f>
        <v>0</v>
      </c>
      <c r="H120" s="159"/>
      <c r="I120" s="158">
        <f>ROUND(E120*H120,2)</f>
        <v>0</v>
      </c>
      <c r="J120" s="159"/>
      <c r="K120" s="158">
        <f>ROUND(E120*J120,2)</f>
        <v>0</v>
      </c>
      <c r="L120" s="158">
        <v>21</v>
      </c>
      <c r="M120" s="158">
        <f>G120*(1+L120/100)</f>
        <v>0</v>
      </c>
      <c r="N120" s="157">
        <v>8.0000000000000007E-5</v>
      </c>
      <c r="O120" s="157">
        <f>ROUND(E120*N120,2)</f>
        <v>0.03</v>
      </c>
      <c r="P120" s="157">
        <v>0</v>
      </c>
      <c r="Q120" s="157">
        <f>ROUND(E120*P120,2)</f>
        <v>0</v>
      </c>
      <c r="R120" s="158"/>
      <c r="S120" s="158" t="s">
        <v>155</v>
      </c>
      <c r="T120" s="158" t="s">
        <v>175</v>
      </c>
      <c r="U120" s="158">
        <v>0.08</v>
      </c>
      <c r="V120" s="158">
        <f>ROUND(E120*U120,2)</f>
        <v>29.05</v>
      </c>
      <c r="W120" s="158"/>
      <c r="X120" s="158" t="s">
        <v>156</v>
      </c>
      <c r="Y120" s="158" t="s">
        <v>157</v>
      </c>
      <c r="Z120" s="147"/>
      <c r="AA120" s="147"/>
      <c r="AB120" s="147"/>
      <c r="AC120" s="147"/>
      <c r="AD120" s="147"/>
      <c r="AE120" s="147"/>
      <c r="AF120" s="147"/>
      <c r="AG120" s="147" t="s">
        <v>158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2" x14ac:dyDescent="0.2">
      <c r="A121" s="154"/>
      <c r="B121" s="155"/>
      <c r="C121" s="189" t="s">
        <v>292</v>
      </c>
      <c r="D121" s="160"/>
      <c r="E121" s="161">
        <v>98.4</v>
      </c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7"/>
      <c r="AA121" s="147"/>
      <c r="AB121" s="147"/>
      <c r="AC121" s="147"/>
      <c r="AD121" s="147"/>
      <c r="AE121" s="147"/>
      <c r="AF121" s="147"/>
      <c r="AG121" s="147" t="s">
        <v>160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">
      <c r="A122" s="154"/>
      <c r="B122" s="155"/>
      <c r="C122" s="189" t="s">
        <v>293</v>
      </c>
      <c r="D122" s="160"/>
      <c r="E122" s="161">
        <v>11.1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7"/>
      <c r="AA122" s="147"/>
      <c r="AB122" s="147"/>
      <c r="AC122" s="147"/>
      <c r="AD122" s="147"/>
      <c r="AE122" s="147"/>
      <c r="AF122" s="147"/>
      <c r="AG122" s="147" t="s">
        <v>160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189" t="s">
        <v>294</v>
      </c>
      <c r="D123" s="160"/>
      <c r="E123" s="161">
        <v>11.1</v>
      </c>
      <c r="F123" s="158"/>
      <c r="G123" s="158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7"/>
      <c r="AA123" s="147"/>
      <c r="AB123" s="147"/>
      <c r="AC123" s="147"/>
      <c r="AD123" s="147"/>
      <c r="AE123" s="147"/>
      <c r="AF123" s="147"/>
      <c r="AG123" s="147" t="s">
        <v>160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189" t="s">
        <v>295</v>
      </c>
      <c r="D124" s="160"/>
      <c r="E124" s="161">
        <v>11.7</v>
      </c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7"/>
      <c r="AA124" s="147"/>
      <c r="AB124" s="147"/>
      <c r="AC124" s="147"/>
      <c r="AD124" s="147"/>
      <c r="AE124" s="147"/>
      <c r="AF124" s="147"/>
      <c r="AG124" s="147" t="s">
        <v>160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">
      <c r="A125" s="154"/>
      <c r="B125" s="155"/>
      <c r="C125" s="189" t="s">
        <v>247</v>
      </c>
      <c r="D125" s="160"/>
      <c r="E125" s="161">
        <v>15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7"/>
      <c r="AA125" s="147"/>
      <c r="AB125" s="147"/>
      <c r="AC125" s="147"/>
      <c r="AD125" s="147"/>
      <c r="AE125" s="147"/>
      <c r="AF125" s="147"/>
      <c r="AG125" s="147" t="s">
        <v>160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3" x14ac:dyDescent="0.2">
      <c r="A126" s="154"/>
      <c r="B126" s="155"/>
      <c r="C126" s="189" t="s">
        <v>296</v>
      </c>
      <c r="D126" s="160"/>
      <c r="E126" s="161">
        <v>106.3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7"/>
      <c r="AA126" s="147"/>
      <c r="AB126" s="147"/>
      <c r="AC126" s="147"/>
      <c r="AD126" s="147"/>
      <c r="AE126" s="147"/>
      <c r="AF126" s="147"/>
      <c r="AG126" s="147" t="s">
        <v>160</v>
      </c>
      <c r="AH126" s="147">
        <v>0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3" x14ac:dyDescent="0.2">
      <c r="A127" s="154"/>
      <c r="B127" s="155"/>
      <c r="C127" s="189" t="s">
        <v>297</v>
      </c>
      <c r="D127" s="160"/>
      <c r="E127" s="161">
        <v>14.8</v>
      </c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7"/>
      <c r="AA127" s="147"/>
      <c r="AB127" s="147"/>
      <c r="AC127" s="147"/>
      <c r="AD127" s="147"/>
      <c r="AE127" s="147"/>
      <c r="AF127" s="147"/>
      <c r="AG127" s="147" t="s">
        <v>160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189" t="s">
        <v>298</v>
      </c>
      <c r="D128" s="160"/>
      <c r="E128" s="161">
        <v>14.8</v>
      </c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7"/>
      <c r="AA128" s="147"/>
      <c r="AB128" s="147"/>
      <c r="AC128" s="147"/>
      <c r="AD128" s="147"/>
      <c r="AE128" s="147"/>
      <c r="AF128" s="147"/>
      <c r="AG128" s="147" t="s">
        <v>160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189" t="s">
        <v>256</v>
      </c>
      <c r="D129" s="160"/>
      <c r="E129" s="161">
        <v>79.900000000000006</v>
      </c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7"/>
      <c r="AA129" s="147"/>
      <c r="AB129" s="147"/>
      <c r="AC129" s="147"/>
      <c r="AD129" s="147"/>
      <c r="AE129" s="147"/>
      <c r="AF129" s="147"/>
      <c r="AG129" s="147" t="s">
        <v>160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">
      <c r="A130" s="174">
        <v>29</v>
      </c>
      <c r="B130" s="175" t="s">
        <v>299</v>
      </c>
      <c r="C130" s="188" t="s">
        <v>300</v>
      </c>
      <c r="D130" s="176" t="s">
        <v>190</v>
      </c>
      <c r="E130" s="177">
        <v>10</v>
      </c>
      <c r="F130" s="178"/>
      <c r="G130" s="179">
        <f>ROUND(E130*F130,2)</f>
        <v>0</v>
      </c>
      <c r="H130" s="159"/>
      <c r="I130" s="158">
        <f>ROUND(E130*H130,2)</f>
        <v>0</v>
      </c>
      <c r="J130" s="159"/>
      <c r="K130" s="158">
        <f>ROUND(E130*J130,2)</f>
        <v>0</v>
      </c>
      <c r="L130" s="158">
        <v>21</v>
      </c>
      <c r="M130" s="158">
        <f>G130*(1+L130/100)</f>
        <v>0</v>
      </c>
      <c r="N130" s="157">
        <v>0</v>
      </c>
      <c r="O130" s="157">
        <f>ROUND(E130*N130,2)</f>
        <v>0</v>
      </c>
      <c r="P130" s="157">
        <v>0</v>
      </c>
      <c r="Q130" s="157">
        <f>ROUND(E130*P130,2)</f>
        <v>0</v>
      </c>
      <c r="R130" s="158"/>
      <c r="S130" s="158" t="s">
        <v>155</v>
      </c>
      <c r="T130" s="158" t="s">
        <v>155</v>
      </c>
      <c r="U130" s="158">
        <v>0.06</v>
      </c>
      <c r="V130" s="158">
        <f>ROUND(E130*U130,2)</f>
        <v>0.6</v>
      </c>
      <c r="W130" s="158"/>
      <c r="X130" s="158" t="s">
        <v>156</v>
      </c>
      <c r="Y130" s="158" t="s">
        <v>157</v>
      </c>
      <c r="Z130" s="147"/>
      <c r="AA130" s="147"/>
      <c r="AB130" s="147"/>
      <c r="AC130" s="147"/>
      <c r="AD130" s="147"/>
      <c r="AE130" s="147"/>
      <c r="AF130" s="147"/>
      <c r="AG130" s="147" t="s">
        <v>158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2" x14ac:dyDescent="0.2">
      <c r="A131" s="154"/>
      <c r="B131" s="155"/>
      <c r="C131" s="189" t="s">
        <v>301</v>
      </c>
      <c r="D131" s="160"/>
      <c r="E131" s="161">
        <v>10</v>
      </c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7"/>
      <c r="AA131" s="147"/>
      <c r="AB131" s="147"/>
      <c r="AC131" s="147"/>
      <c r="AD131" s="147"/>
      <c r="AE131" s="147"/>
      <c r="AF131" s="147"/>
      <c r="AG131" s="147" t="s">
        <v>160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1" x14ac:dyDescent="0.2">
      <c r="A132" s="174">
        <v>30</v>
      </c>
      <c r="B132" s="175" t="s">
        <v>302</v>
      </c>
      <c r="C132" s="188" t="s">
        <v>303</v>
      </c>
      <c r="D132" s="176" t="s">
        <v>190</v>
      </c>
      <c r="E132" s="177">
        <v>10</v>
      </c>
      <c r="F132" s="178"/>
      <c r="G132" s="179">
        <f>ROUND(E132*F132,2)</f>
        <v>0</v>
      </c>
      <c r="H132" s="159"/>
      <c r="I132" s="158">
        <f>ROUND(E132*H132,2)</f>
        <v>0</v>
      </c>
      <c r="J132" s="159"/>
      <c r="K132" s="158">
        <f>ROUND(E132*J132,2)</f>
        <v>0</v>
      </c>
      <c r="L132" s="158">
        <v>21</v>
      </c>
      <c r="M132" s="158">
        <f>G132*(1+L132/100)</f>
        <v>0</v>
      </c>
      <c r="N132" s="157">
        <v>0</v>
      </c>
      <c r="O132" s="157">
        <f>ROUND(E132*N132,2)</f>
        <v>0</v>
      </c>
      <c r="P132" s="157">
        <v>0</v>
      </c>
      <c r="Q132" s="157">
        <f>ROUND(E132*P132,2)</f>
        <v>0</v>
      </c>
      <c r="R132" s="158"/>
      <c r="S132" s="158" t="s">
        <v>155</v>
      </c>
      <c r="T132" s="158" t="s">
        <v>155</v>
      </c>
      <c r="U132" s="158">
        <v>0.05</v>
      </c>
      <c r="V132" s="158">
        <f>ROUND(E132*U132,2)</f>
        <v>0.5</v>
      </c>
      <c r="W132" s="158"/>
      <c r="X132" s="158" t="s">
        <v>156</v>
      </c>
      <c r="Y132" s="158" t="s">
        <v>157</v>
      </c>
      <c r="Z132" s="147"/>
      <c r="AA132" s="147"/>
      <c r="AB132" s="147"/>
      <c r="AC132" s="147"/>
      <c r="AD132" s="147"/>
      <c r="AE132" s="147"/>
      <c r="AF132" s="147"/>
      <c r="AG132" s="147" t="s">
        <v>158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2" x14ac:dyDescent="0.2">
      <c r="A133" s="154"/>
      <c r="B133" s="155"/>
      <c r="C133" s="189" t="s">
        <v>301</v>
      </c>
      <c r="D133" s="160"/>
      <c r="E133" s="161">
        <v>10</v>
      </c>
      <c r="F133" s="158"/>
      <c r="G133" s="158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7"/>
      <c r="AA133" s="147"/>
      <c r="AB133" s="147"/>
      <c r="AC133" s="147"/>
      <c r="AD133" s="147"/>
      <c r="AE133" s="147"/>
      <c r="AF133" s="147"/>
      <c r="AG133" s="147" t="s">
        <v>160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1" x14ac:dyDescent="0.2">
      <c r="A134" s="174">
        <v>31</v>
      </c>
      <c r="B134" s="175" t="s">
        <v>304</v>
      </c>
      <c r="C134" s="188" t="s">
        <v>305</v>
      </c>
      <c r="D134" s="176" t="s">
        <v>190</v>
      </c>
      <c r="E134" s="177">
        <v>20</v>
      </c>
      <c r="F134" s="178"/>
      <c r="G134" s="179">
        <f>ROUND(E134*F134,2)</f>
        <v>0</v>
      </c>
      <c r="H134" s="159"/>
      <c r="I134" s="158">
        <f>ROUND(E134*H134,2)</f>
        <v>0</v>
      </c>
      <c r="J134" s="159"/>
      <c r="K134" s="158">
        <f>ROUND(E134*J134,2)</f>
        <v>0</v>
      </c>
      <c r="L134" s="158">
        <v>21</v>
      </c>
      <c r="M134" s="158">
        <f>G134*(1+L134/100)</f>
        <v>0</v>
      </c>
      <c r="N134" s="157">
        <v>0</v>
      </c>
      <c r="O134" s="157">
        <f>ROUND(E134*N134,2)</f>
        <v>0</v>
      </c>
      <c r="P134" s="157">
        <v>0</v>
      </c>
      <c r="Q134" s="157">
        <f>ROUND(E134*P134,2)</f>
        <v>0</v>
      </c>
      <c r="R134" s="158"/>
      <c r="S134" s="158" t="s">
        <v>155</v>
      </c>
      <c r="T134" s="158" t="s">
        <v>155</v>
      </c>
      <c r="U134" s="158">
        <v>0.01</v>
      </c>
      <c r="V134" s="158">
        <f>ROUND(E134*U134,2)</f>
        <v>0.2</v>
      </c>
      <c r="W134" s="158"/>
      <c r="X134" s="158" t="s">
        <v>156</v>
      </c>
      <c r="Y134" s="158" t="s">
        <v>157</v>
      </c>
      <c r="Z134" s="147"/>
      <c r="AA134" s="147"/>
      <c r="AB134" s="147"/>
      <c r="AC134" s="147"/>
      <c r="AD134" s="147"/>
      <c r="AE134" s="147"/>
      <c r="AF134" s="147"/>
      <c r="AG134" s="147" t="s">
        <v>158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2" x14ac:dyDescent="0.2">
      <c r="A135" s="154"/>
      <c r="B135" s="155"/>
      <c r="C135" s="189" t="s">
        <v>306</v>
      </c>
      <c r="D135" s="160"/>
      <c r="E135" s="161">
        <v>20</v>
      </c>
      <c r="F135" s="158"/>
      <c r="G135" s="158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7"/>
      <c r="AA135" s="147"/>
      <c r="AB135" s="147"/>
      <c r="AC135" s="147"/>
      <c r="AD135" s="147"/>
      <c r="AE135" s="147"/>
      <c r="AF135" s="147"/>
      <c r="AG135" s="147" t="s">
        <v>160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x14ac:dyDescent="0.2">
      <c r="A136" s="164" t="s">
        <v>150</v>
      </c>
      <c r="B136" s="165" t="s">
        <v>115</v>
      </c>
      <c r="C136" s="187" t="s">
        <v>116</v>
      </c>
      <c r="D136" s="166"/>
      <c r="E136" s="167"/>
      <c r="F136" s="168"/>
      <c r="G136" s="169">
        <f>SUMIF(AG137:AG150,"&lt;&gt;NOR",G137:G150)</f>
        <v>0</v>
      </c>
      <c r="H136" s="163"/>
      <c r="I136" s="163">
        <f>SUM(I137:I150)</f>
        <v>0</v>
      </c>
      <c r="J136" s="163"/>
      <c r="K136" s="163">
        <f>SUM(K137:K150)</f>
        <v>0</v>
      </c>
      <c r="L136" s="163"/>
      <c r="M136" s="163">
        <f>SUM(M137:M150)</f>
        <v>0</v>
      </c>
      <c r="N136" s="162"/>
      <c r="O136" s="162">
        <f>SUM(O137:O150)</f>
        <v>1.51</v>
      </c>
      <c r="P136" s="162"/>
      <c r="Q136" s="162">
        <f>SUM(Q137:Q150)</f>
        <v>0</v>
      </c>
      <c r="R136" s="163"/>
      <c r="S136" s="163"/>
      <c r="T136" s="163"/>
      <c r="U136" s="163"/>
      <c r="V136" s="163">
        <f>SUM(V137:V150)</f>
        <v>29.29</v>
      </c>
      <c r="W136" s="163"/>
      <c r="X136" s="163"/>
      <c r="Y136" s="163"/>
      <c r="AG136" t="s">
        <v>151</v>
      </c>
    </row>
    <row r="137" spans="1:60" outlineLevel="1" x14ac:dyDescent="0.2">
      <c r="A137" s="174">
        <v>32</v>
      </c>
      <c r="B137" s="175" t="s">
        <v>307</v>
      </c>
      <c r="C137" s="188" t="s">
        <v>308</v>
      </c>
      <c r="D137" s="176" t="s">
        <v>190</v>
      </c>
      <c r="E137" s="177">
        <v>2</v>
      </c>
      <c r="F137" s="178"/>
      <c r="G137" s="179">
        <f>ROUND(E137*F137,2)</f>
        <v>0</v>
      </c>
      <c r="H137" s="159"/>
      <c r="I137" s="158">
        <f>ROUND(E137*H137,2)</f>
        <v>0</v>
      </c>
      <c r="J137" s="159"/>
      <c r="K137" s="158">
        <f>ROUND(E137*J137,2)</f>
        <v>0</v>
      </c>
      <c r="L137" s="158">
        <v>21</v>
      </c>
      <c r="M137" s="158">
        <f>G137*(1+L137/100)</f>
        <v>0</v>
      </c>
      <c r="N137" s="157">
        <v>0</v>
      </c>
      <c r="O137" s="157">
        <f>ROUND(E137*N137,2)</f>
        <v>0</v>
      </c>
      <c r="P137" s="157">
        <v>0</v>
      </c>
      <c r="Q137" s="157">
        <f>ROUND(E137*P137,2)</f>
        <v>0</v>
      </c>
      <c r="R137" s="158"/>
      <c r="S137" s="158" t="s">
        <v>155</v>
      </c>
      <c r="T137" s="158" t="s">
        <v>175</v>
      </c>
      <c r="U137" s="158">
        <v>1.06</v>
      </c>
      <c r="V137" s="158">
        <f>ROUND(E137*U137,2)</f>
        <v>2.12</v>
      </c>
      <c r="W137" s="158"/>
      <c r="X137" s="158" t="s">
        <v>156</v>
      </c>
      <c r="Y137" s="158" t="s">
        <v>157</v>
      </c>
      <c r="Z137" s="147"/>
      <c r="AA137" s="147"/>
      <c r="AB137" s="147"/>
      <c r="AC137" s="147"/>
      <c r="AD137" s="147"/>
      <c r="AE137" s="147"/>
      <c r="AF137" s="147"/>
      <c r="AG137" s="147" t="s">
        <v>158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ht="22.5" outlineLevel="2" x14ac:dyDescent="0.2">
      <c r="A138" s="154"/>
      <c r="B138" s="155"/>
      <c r="C138" s="266" t="s">
        <v>309</v>
      </c>
      <c r="D138" s="267"/>
      <c r="E138" s="267"/>
      <c r="F138" s="267"/>
      <c r="G138" s="267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7"/>
      <c r="AA138" s="147"/>
      <c r="AB138" s="147"/>
      <c r="AC138" s="147"/>
      <c r="AD138" s="147"/>
      <c r="AE138" s="147"/>
      <c r="AF138" s="147"/>
      <c r="AG138" s="147" t="s">
        <v>177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86" t="str">
        <f>C138</f>
        <v>Montáž snímače na odběrové místo, aretace, připojení kabelu na svorky, utažení ucpávky kabelu, nastavení hodnoty dle požadavku PD.</v>
      </c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189" t="s">
        <v>310</v>
      </c>
      <c r="D139" s="160"/>
      <c r="E139" s="161">
        <v>2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7"/>
      <c r="AA139" s="147"/>
      <c r="AB139" s="147"/>
      <c r="AC139" s="147"/>
      <c r="AD139" s="147"/>
      <c r="AE139" s="147"/>
      <c r="AF139" s="147"/>
      <c r="AG139" s="147" t="s">
        <v>160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74">
        <v>33</v>
      </c>
      <c r="B140" s="175" t="s">
        <v>311</v>
      </c>
      <c r="C140" s="188" t="s">
        <v>312</v>
      </c>
      <c r="D140" s="176" t="s">
        <v>190</v>
      </c>
      <c r="E140" s="177">
        <v>2</v>
      </c>
      <c r="F140" s="178"/>
      <c r="G140" s="179">
        <f>ROUND(E140*F140,2)</f>
        <v>0</v>
      </c>
      <c r="H140" s="159"/>
      <c r="I140" s="158">
        <f>ROUND(E140*H140,2)</f>
        <v>0</v>
      </c>
      <c r="J140" s="159"/>
      <c r="K140" s="158">
        <f>ROUND(E140*J140,2)</f>
        <v>0</v>
      </c>
      <c r="L140" s="158">
        <v>21</v>
      </c>
      <c r="M140" s="158">
        <f>G140*(1+L140/100)</f>
        <v>0</v>
      </c>
      <c r="N140" s="157">
        <v>0</v>
      </c>
      <c r="O140" s="157">
        <f>ROUND(E140*N140,2)</f>
        <v>0</v>
      </c>
      <c r="P140" s="157">
        <v>0</v>
      </c>
      <c r="Q140" s="157">
        <f>ROUND(E140*P140,2)</f>
        <v>0</v>
      </c>
      <c r="R140" s="158"/>
      <c r="S140" s="158" t="s">
        <v>313</v>
      </c>
      <c r="T140" s="158" t="s">
        <v>314</v>
      </c>
      <c r="U140" s="158">
        <v>1.06</v>
      </c>
      <c r="V140" s="158">
        <f>ROUND(E140*U140,2)</f>
        <v>2.12</v>
      </c>
      <c r="W140" s="158"/>
      <c r="X140" s="158" t="s">
        <v>156</v>
      </c>
      <c r="Y140" s="158" t="s">
        <v>157</v>
      </c>
      <c r="Z140" s="147"/>
      <c r="AA140" s="147"/>
      <c r="AB140" s="147"/>
      <c r="AC140" s="147"/>
      <c r="AD140" s="147"/>
      <c r="AE140" s="147"/>
      <c r="AF140" s="147"/>
      <c r="AG140" s="147" t="s">
        <v>158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ht="22.5" outlineLevel="2" x14ac:dyDescent="0.2">
      <c r="A141" s="154"/>
      <c r="B141" s="155"/>
      <c r="C141" s="266" t="s">
        <v>309</v>
      </c>
      <c r="D141" s="267"/>
      <c r="E141" s="267"/>
      <c r="F141" s="267"/>
      <c r="G141" s="267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7"/>
      <c r="AA141" s="147"/>
      <c r="AB141" s="147"/>
      <c r="AC141" s="147"/>
      <c r="AD141" s="147"/>
      <c r="AE141" s="147"/>
      <c r="AF141" s="147"/>
      <c r="AG141" s="147" t="s">
        <v>177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86" t="str">
        <f>C141</f>
        <v>Montáž snímače na odběrové místo, aretace, připojení kabelu na svorky, utažení ucpávky kabelu, nastavení hodnoty dle požadavku PD.</v>
      </c>
      <c r="BB141" s="147"/>
      <c r="BC141" s="147"/>
      <c r="BD141" s="147"/>
      <c r="BE141" s="147"/>
      <c r="BF141" s="147"/>
      <c r="BG141" s="147"/>
      <c r="BH141" s="147"/>
    </row>
    <row r="142" spans="1:60" outlineLevel="2" x14ac:dyDescent="0.2">
      <c r="A142" s="154"/>
      <c r="B142" s="155"/>
      <c r="C142" s="189" t="s">
        <v>310</v>
      </c>
      <c r="D142" s="160"/>
      <c r="E142" s="161">
        <v>2</v>
      </c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160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74">
        <v>34</v>
      </c>
      <c r="B143" s="175" t="s">
        <v>315</v>
      </c>
      <c r="C143" s="188" t="s">
        <v>316</v>
      </c>
      <c r="D143" s="176" t="s">
        <v>197</v>
      </c>
      <c r="E143" s="177">
        <v>28.5</v>
      </c>
      <c r="F143" s="178"/>
      <c r="G143" s="179">
        <f>ROUND(E143*F143,2)</f>
        <v>0</v>
      </c>
      <c r="H143" s="159"/>
      <c r="I143" s="158">
        <f>ROUND(E143*H143,2)</f>
        <v>0</v>
      </c>
      <c r="J143" s="159"/>
      <c r="K143" s="158">
        <f>ROUND(E143*J143,2)</f>
        <v>0</v>
      </c>
      <c r="L143" s="158">
        <v>21</v>
      </c>
      <c r="M143" s="158">
        <f>G143*(1+L143/100)</f>
        <v>0</v>
      </c>
      <c r="N143" s="157">
        <v>0</v>
      </c>
      <c r="O143" s="157">
        <f>ROUND(E143*N143,2)</f>
        <v>0</v>
      </c>
      <c r="P143" s="157">
        <v>0</v>
      </c>
      <c r="Q143" s="157">
        <f>ROUND(E143*P143,2)</f>
        <v>0</v>
      </c>
      <c r="R143" s="158"/>
      <c r="S143" s="158" t="s">
        <v>155</v>
      </c>
      <c r="T143" s="158" t="s">
        <v>175</v>
      </c>
      <c r="U143" s="158">
        <v>0.06</v>
      </c>
      <c r="V143" s="158">
        <f>ROUND(E143*U143,2)</f>
        <v>1.71</v>
      </c>
      <c r="W143" s="158"/>
      <c r="X143" s="158" t="s">
        <v>156</v>
      </c>
      <c r="Y143" s="158" t="s">
        <v>157</v>
      </c>
      <c r="Z143" s="147"/>
      <c r="AA143" s="147"/>
      <c r="AB143" s="147"/>
      <c r="AC143" s="147"/>
      <c r="AD143" s="147"/>
      <c r="AE143" s="147"/>
      <c r="AF143" s="147"/>
      <c r="AG143" s="147" t="s">
        <v>158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2" x14ac:dyDescent="0.2">
      <c r="A144" s="154"/>
      <c r="B144" s="155"/>
      <c r="C144" s="189" t="s">
        <v>317</v>
      </c>
      <c r="D144" s="160"/>
      <c r="E144" s="161">
        <v>28.5</v>
      </c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7"/>
      <c r="AA144" s="147"/>
      <c r="AB144" s="147"/>
      <c r="AC144" s="147"/>
      <c r="AD144" s="147"/>
      <c r="AE144" s="147"/>
      <c r="AF144" s="147"/>
      <c r="AG144" s="147" t="s">
        <v>160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">
      <c r="A145" s="174">
        <v>35</v>
      </c>
      <c r="B145" s="175" t="s">
        <v>318</v>
      </c>
      <c r="C145" s="188" t="s">
        <v>319</v>
      </c>
      <c r="D145" s="176" t="s">
        <v>197</v>
      </c>
      <c r="E145" s="177">
        <v>28.5</v>
      </c>
      <c r="F145" s="178"/>
      <c r="G145" s="179">
        <f>ROUND(E145*F145,2)</f>
        <v>0</v>
      </c>
      <c r="H145" s="159"/>
      <c r="I145" s="158">
        <f>ROUND(E145*H145,2)</f>
        <v>0</v>
      </c>
      <c r="J145" s="159"/>
      <c r="K145" s="158">
        <f>ROUND(E145*J145,2)</f>
        <v>0</v>
      </c>
      <c r="L145" s="158">
        <v>21</v>
      </c>
      <c r="M145" s="158">
        <f>G145*(1+L145/100)</f>
        <v>0</v>
      </c>
      <c r="N145" s="157">
        <v>5.3100000000000001E-2</v>
      </c>
      <c r="O145" s="157">
        <f>ROUND(E145*N145,2)</f>
        <v>1.51</v>
      </c>
      <c r="P145" s="157">
        <v>0</v>
      </c>
      <c r="Q145" s="157">
        <f>ROUND(E145*P145,2)</f>
        <v>0</v>
      </c>
      <c r="R145" s="158" t="s">
        <v>250</v>
      </c>
      <c r="S145" s="158" t="s">
        <v>155</v>
      </c>
      <c r="T145" s="158" t="s">
        <v>175</v>
      </c>
      <c r="U145" s="158">
        <v>0</v>
      </c>
      <c r="V145" s="158">
        <f>ROUND(E145*U145,2)</f>
        <v>0</v>
      </c>
      <c r="W145" s="158"/>
      <c r="X145" s="158" t="s">
        <v>251</v>
      </c>
      <c r="Y145" s="158" t="s">
        <v>157</v>
      </c>
      <c r="Z145" s="147"/>
      <c r="AA145" s="147"/>
      <c r="AB145" s="147"/>
      <c r="AC145" s="147"/>
      <c r="AD145" s="147"/>
      <c r="AE145" s="147"/>
      <c r="AF145" s="147"/>
      <c r="AG145" s="147" t="s">
        <v>252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2" x14ac:dyDescent="0.2">
      <c r="A146" s="154"/>
      <c r="B146" s="155"/>
      <c r="C146" s="189" t="s">
        <v>320</v>
      </c>
      <c r="D146" s="160"/>
      <c r="E146" s="161">
        <v>28.5</v>
      </c>
      <c r="F146" s="158"/>
      <c r="G146" s="158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7"/>
      <c r="AA146" s="147"/>
      <c r="AB146" s="147"/>
      <c r="AC146" s="147"/>
      <c r="AD146" s="147"/>
      <c r="AE146" s="147"/>
      <c r="AF146" s="147"/>
      <c r="AG146" s="147" t="s">
        <v>160</v>
      </c>
      <c r="AH146" s="147">
        <v>5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74">
        <v>36</v>
      </c>
      <c r="B147" s="175" t="s">
        <v>321</v>
      </c>
      <c r="C147" s="188" t="s">
        <v>322</v>
      </c>
      <c r="D147" s="176" t="s">
        <v>190</v>
      </c>
      <c r="E147" s="177">
        <v>20</v>
      </c>
      <c r="F147" s="178"/>
      <c r="G147" s="179">
        <f>ROUND(E147*F147,2)</f>
        <v>0</v>
      </c>
      <c r="H147" s="159"/>
      <c r="I147" s="158">
        <f>ROUND(E147*H147,2)</f>
        <v>0</v>
      </c>
      <c r="J147" s="159"/>
      <c r="K147" s="158">
        <f>ROUND(E147*J147,2)</f>
        <v>0</v>
      </c>
      <c r="L147" s="158">
        <v>21</v>
      </c>
      <c r="M147" s="158">
        <f>G147*(1+L147/100)</f>
        <v>0</v>
      </c>
      <c r="N147" s="157">
        <v>0</v>
      </c>
      <c r="O147" s="157">
        <f>ROUND(E147*N147,2)</f>
        <v>0</v>
      </c>
      <c r="P147" s="157">
        <v>0</v>
      </c>
      <c r="Q147" s="157">
        <f>ROUND(E147*P147,2)</f>
        <v>0</v>
      </c>
      <c r="R147" s="158"/>
      <c r="S147" s="158" t="s">
        <v>155</v>
      </c>
      <c r="T147" s="158" t="s">
        <v>155</v>
      </c>
      <c r="U147" s="158">
        <v>1.1599999999999999</v>
      </c>
      <c r="V147" s="158">
        <f>ROUND(E147*U147,2)</f>
        <v>23.2</v>
      </c>
      <c r="W147" s="158"/>
      <c r="X147" s="158" t="s">
        <v>156</v>
      </c>
      <c r="Y147" s="158" t="s">
        <v>157</v>
      </c>
      <c r="Z147" s="147"/>
      <c r="AA147" s="147"/>
      <c r="AB147" s="147"/>
      <c r="AC147" s="147"/>
      <c r="AD147" s="147"/>
      <c r="AE147" s="147"/>
      <c r="AF147" s="147"/>
      <c r="AG147" s="147" t="s">
        <v>158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2" x14ac:dyDescent="0.2">
      <c r="A148" s="154"/>
      <c r="B148" s="155"/>
      <c r="C148" s="189" t="s">
        <v>323</v>
      </c>
      <c r="D148" s="160"/>
      <c r="E148" s="161">
        <v>20</v>
      </c>
      <c r="F148" s="158"/>
      <c r="G148" s="158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7"/>
      <c r="AA148" s="147"/>
      <c r="AB148" s="147"/>
      <c r="AC148" s="147"/>
      <c r="AD148" s="147"/>
      <c r="AE148" s="147"/>
      <c r="AF148" s="147"/>
      <c r="AG148" s="147" t="s">
        <v>160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74">
        <v>37</v>
      </c>
      <c r="B149" s="175" t="s">
        <v>324</v>
      </c>
      <c r="C149" s="188" t="s">
        <v>325</v>
      </c>
      <c r="D149" s="176" t="s">
        <v>190</v>
      </c>
      <c r="E149" s="177">
        <v>1</v>
      </c>
      <c r="F149" s="178"/>
      <c r="G149" s="179">
        <f>ROUND(E149*F149,2)</f>
        <v>0</v>
      </c>
      <c r="H149" s="159"/>
      <c r="I149" s="158">
        <f>ROUND(E149*H149,2)</f>
        <v>0</v>
      </c>
      <c r="J149" s="159"/>
      <c r="K149" s="158">
        <f>ROUND(E149*J149,2)</f>
        <v>0</v>
      </c>
      <c r="L149" s="158">
        <v>21</v>
      </c>
      <c r="M149" s="158">
        <f>G149*(1+L149/100)</f>
        <v>0</v>
      </c>
      <c r="N149" s="157">
        <v>0</v>
      </c>
      <c r="O149" s="157">
        <f>ROUND(E149*N149,2)</f>
        <v>0</v>
      </c>
      <c r="P149" s="157">
        <v>0</v>
      </c>
      <c r="Q149" s="157">
        <f>ROUND(E149*P149,2)</f>
        <v>0</v>
      </c>
      <c r="R149" s="158"/>
      <c r="S149" s="158" t="s">
        <v>155</v>
      </c>
      <c r="T149" s="158" t="s">
        <v>155</v>
      </c>
      <c r="U149" s="158">
        <v>0.14000000000000001</v>
      </c>
      <c r="V149" s="158">
        <f>ROUND(E149*U149,2)</f>
        <v>0.14000000000000001</v>
      </c>
      <c r="W149" s="158"/>
      <c r="X149" s="158" t="s">
        <v>156</v>
      </c>
      <c r="Y149" s="158" t="s">
        <v>157</v>
      </c>
      <c r="Z149" s="147"/>
      <c r="AA149" s="147"/>
      <c r="AB149" s="147"/>
      <c r="AC149" s="147"/>
      <c r="AD149" s="147"/>
      <c r="AE149" s="147"/>
      <c r="AF149" s="147"/>
      <c r="AG149" s="147" t="s">
        <v>158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2" x14ac:dyDescent="0.2">
      <c r="A150" s="154"/>
      <c r="B150" s="155"/>
      <c r="C150" s="189" t="s">
        <v>326</v>
      </c>
      <c r="D150" s="160"/>
      <c r="E150" s="161">
        <v>1</v>
      </c>
      <c r="F150" s="158"/>
      <c r="G150" s="158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7"/>
      <c r="AA150" s="147"/>
      <c r="AB150" s="147"/>
      <c r="AC150" s="147"/>
      <c r="AD150" s="147"/>
      <c r="AE150" s="147"/>
      <c r="AF150" s="147"/>
      <c r="AG150" s="147" t="s">
        <v>160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x14ac:dyDescent="0.2">
      <c r="A151" s="164" t="s">
        <v>150</v>
      </c>
      <c r="B151" s="165" t="s">
        <v>117</v>
      </c>
      <c r="C151" s="187" t="s">
        <v>118</v>
      </c>
      <c r="D151" s="166"/>
      <c r="E151" s="167"/>
      <c r="F151" s="168"/>
      <c r="G151" s="169">
        <f>SUMIF(AG152:AG161,"&lt;&gt;NOR",G152:G161)</f>
        <v>0</v>
      </c>
      <c r="H151" s="163"/>
      <c r="I151" s="163">
        <f>SUM(I152:I161)</f>
        <v>0</v>
      </c>
      <c r="J151" s="163"/>
      <c r="K151" s="163">
        <f>SUM(K152:K161)</f>
        <v>0</v>
      </c>
      <c r="L151" s="163"/>
      <c r="M151" s="163">
        <f>SUM(M152:M161)</f>
        <v>0</v>
      </c>
      <c r="N151" s="162"/>
      <c r="O151" s="162">
        <f>SUM(O152:O161)</f>
        <v>0</v>
      </c>
      <c r="P151" s="162"/>
      <c r="Q151" s="162">
        <f>SUM(Q152:Q161)</f>
        <v>0</v>
      </c>
      <c r="R151" s="163"/>
      <c r="S151" s="163"/>
      <c r="T151" s="163"/>
      <c r="U151" s="163"/>
      <c r="V151" s="163">
        <f>SUM(V152:V161)</f>
        <v>4.78</v>
      </c>
      <c r="W151" s="163"/>
      <c r="X151" s="163"/>
      <c r="Y151" s="163"/>
      <c r="AG151" t="s">
        <v>151</v>
      </c>
    </row>
    <row r="152" spans="1:60" outlineLevel="1" x14ac:dyDescent="0.2">
      <c r="A152" s="174">
        <v>38</v>
      </c>
      <c r="B152" s="175" t="s">
        <v>327</v>
      </c>
      <c r="C152" s="188" t="s">
        <v>328</v>
      </c>
      <c r="D152" s="176" t="s">
        <v>190</v>
      </c>
      <c r="E152" s="177">
        <v>1</v>
      </c>
      <c r="F152" s="178"/>
      <c r="G152" s="179">
        <f>ROUND(E152*F152,2)</f>
        <v>0</v>
      </c>
      <c r="H152" s="159"/>
      <c r="I152" s="158">
        <f>ROUND(E152*H152,2)</f>
        <v>0</v>
      </c>
      <c r="J152" s="159"/>
      <c r="K152" s="158">
        <f>ROUND(E152*J152,2)</f>
        <v>0</v>
      </c>
      <c r="L152" s="158">
        <v>21</v>
      </c>
      <c r="M152" s="158">
        <f>G152*(1+L152/100)</f>
        <v>0</v>
      </c>
      <c r="N152" s="157">
        <v>0</v>
      </c>
      <c r="O152" s="157">
        <f>ROUND(E152*N152,2)</f>
        <v>0</v>
      </c>
      <c r="P152" s="157">
        <v>0</v>
      </c>
      <c r="Q152" s="157">
        <f>ROUND(E152*P152,2)</f>
        <v>0</v>
      </c>
      <c r="R152" s="158"/>
      <c r="S152" s="158" t="s">
        <v>155</v>
      </c>
      <c r="T152" s="158" t="s">
        <v>175</v>
      </c>
      <c r="U152" s="158">
        <v>0.9</v>
      </c>
      <c r="V152" s="158">
        <f>ROUND(E152*U152,2)</f>
        <v>0.9</v>
      </c>
      <c r="W152" s="158"/>
      <c r="X152" s="158" t="s">
        <v>156</v>
      </c>
      <c r="Y152" s="158" t="s">
        <v>157</v>
      </c>
      <c r="Z152" s="147"/>
      <c r="AA152" s="147"/>
      <c r="AB152" s="147"/>
      <c r="AC152" s="147"/>
      <c r="AD152" s="147"/>
      <c r="AE152" s="147"/>
      <c r="AF152" s="147"/>
      <c r="AG152" s="147" t="s">
        <v>158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2" x14ac:dyDescent="0.2">
      <c r="A153" s="154"/>
      <c r="B153" s="155"/>
      <c r="C153" s="189" t="s">
        <v>329</v>
      </c>
      <c r="D153" s="160"/>
      <c r="E153" s="161">
        <v>1</v>
      </c>
      <c r="F153" s="158"/>
      <c r="G153" s="158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7"/>
      <c r="AA153" s="147"/>
      <c r="AB153" s="147"/>
      <c r="AC153" s="147"/>
      <c r="AD153" s="147"/>
      <c r="AE153" s="147"/>
      <c r="AF153" s="147"/>
      <c r="AG153" s="147" t="s">
        <v>160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x14ac:dyDescent="0.2">
      <c r="A154" s="174">
        <v>39</v>
      </c>
      <c r="B154" s="175" t="s">
        <v>330</v>
      </c>
      <c r="C154" s="188" t="s">
        <v>331</v>
      </c>
      <c r="D154" s="176" t="s">
        <v>190</v>
      </c>
      <c r="E154" s="177">
        <v>1</v>
      </c>
      <c r="F154" s="178"/>
      <c r="G154" s="179">
        <f>ROUND(E154*F154,2)</f>
        <v>0</v>
      </c>
      <c r="H154" s="159"/>
      <c r="I154" s="158">
        <f>ROUND(E154*H154,2)</f>
        <v>0</v>
      </c>
      <c r="J154" s="159"/>
      <c r="K154" s="158">
        <f>ROUND(E154*J154,2)</f>
        <v>0</v>
      </c>
      <c r="L154" s="158">
        <v>21</v>
      </c>
      <c r="M154" s="158">
        <f>G154*(1+L154/100)</f>
        <v>0</v>
      </c>
      <c r="N154" s="157">
        <v>5.0000000000000001E-4</v>
      </c>
      <c r="O154" s="157">
        <f>ROUND(E154*N154,2)</f>
        <v>0</v>
      </c>
      <c r="P154" s="157">
        <v>0</v>
      </c>
      <c r="Q154" s="157">
        <f>ROUND(E154*P154,2)</f>
        <v>0</v>
      </c>
      <c r="R154" s="158" t="s">
        <v>250</v>
      </c>
      <c r="S154" s="158" t="s">
        <v>155</v>
      </c>
      <c r="T154" s="158" t="s">
        <v>155</v>
      </c>
      <c r="U154" s="158">
        <v>0</v>
      </c>
      <c r="V154" s="158">
        <f>ROUND(E154*U154,2)</f>
        <v>0</v>
      </c>
      <c r="W154" s="158"/>
      <c r="X154" s="158" t="s">
        <v>251</v>
      </c>
      <c r="Y154" s="158" t="s">
        <v>157</v>
      </c>
      <c r="Z154" s="147"/>
      <c r="AA154" s="147"/>
      <c r="AB154" s="147"/>
      <c r="AC154" s="147"/>
      <c r="AD154" s="147"/>
      <c r="AE154" s="147"/>
      <c r="AF154" s="147"/>
      <c r="AG154" s="147" t="s">
        <v>252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2" x14ac:dyDescent="0.2">
      <c r="A155" s="154"/>
      <c r="B155" s="155"/>
      <c r="C155" s="189" t="s">
        <v>332</v>
      </c>
      <c r="D155" s="160"/>
      <c r="E155" s="161">
        <v>1</v>
      </c>
      <c r="F155" s="158"/>
      <c r="G155" s="158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7"/>
      <c r="AA155" s="147"/>
      <c r="AB155" s="147"/>
      <c r="AC155" s="147"/>
      <c r="AD155" s="147"/>
      <c r="AE155" s="147"/>
      <c r="AF155" s="147"/>
      <c r="AG155" s="147" t="s">
        <v>160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1" x14ac:dyDescent="0.2">
      <c r="A156" s="174">
        <v>40</v>
      </c>
      <c r="B156" s="175" t="s">
        <v>333</v>
      </c>
      <c r="C156" s="188" t="s">
        <v>334</v>
      </c>
      <c r="D156" s="176" t="s">
        <v>190</v>
      </c>
      <c r="E156" s="177">
        <v>1</v>
      </c>
      <c r="F156" s="178"/>
      <c r="G156" s="179">
        <f>ROUND(E156*F156,2)</f>
        <v>0</v>
      </c>
      <c r="H156" s="159"/>
      <c r="I156" s="158">
        <f>ROUND(E156*H156,2)</f>
        <v>0</v>
      </c>
      <c r="J156" s="159"/>
      <c r="K156" s="158">
        <f>ROUND(E156*J156,2)</f>
        <v>0</v>
      </c>
      <c r="L156" s="158">
        <v>21</v>
      </c>
      <c r="M156" s="158">
        <f>G156*(1+L156/100)</f>
        <v>0</v>
      </c>
      <c r="N156" s="157">
        <v>5.0000000000000001E-4</v>
      </c>
      <c r="O156" s="157">
        <f>ROUND(E156*N156,2)</f>
        <v>0</v>
      </c>
      <c r="P156" s="157">
        <v>0</v>
      </c>
      <c r="Q156" s="157">
        <f>ROUND(E156*P156,2)</f>
        <v>0</v>
      </c>
      <c r="R156" s="158" t="s">
        <v>250</v>
      </c>
      <c r="S156" s="158" t="s">
        <v>155</v>
      </c>
      <c r="T156" s="158" t="s">
        <v>175</v>
      </c>
      <c r="U156" s="158">
        <v>0</v>
      </c>
      <c r="V156" s="158">
        <f>ROUND(E156*U156,2)</f>
        <v>0</v>
      </c>
      <c r="W156" s="158"/>
      <c r="X156" s="158" t="s">
        <v>251</v>
      </c>
      <c r="Y156" s="158" t="s">
        <v>157</v>
      </c>
      <c r="Z156" s="147"/>
      <c r="AA156" s="147"/>
      <c r="AB156" s="147"/>
      <c r="AC156" s="147"/>
      <c r="AD156" s="147"/>
      <c r="AE156" s="147"/>
      <c r="AF156" s="147"/>
      <c r="AG156" s="147" t="s">
        <v>252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2" x14ac:dyDescent="0.2">
      <c r="A157" s="154"/>
      <c r="B157" s="155"/>
      <c r="C157" s="189" t="s">
        <v>329</v>
      </c>
      <c r="D157" s="160"/>
      <c r="E157" s="161">
        <v>1</v>
      </c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160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1" x14ac:dyDescent="0.2">
      <c r="A158" s="174">
        <v>41</v>
      </c>
      <c r="B158" s="175" t="s">
        <v>335</v>
      </c>
      <c r="C158" s="188" t="s">
        <v>336</v>
      </c>
      <c r="D158" s="176" t="s">
        <v>190</v>
      </c>
      <c r="E158" s="177">
        <v>1</v>
      </c>
      <c r="F158" s="178"/>
      <c r="G158" s="179">
        <f>ROUND(E158*F158,2)</f>
        <v>0</v>
      </c>
      <c r="H158" s="159"/>
      <c r="I158" s="158">
        <f>ROUND(E158*H158,2)</f>
        <v>0</v>
      </c>
      <c r="J158" s="159"/>
      <c r="K158" s="158">
        <f>ROUND(E158*J158,2)</f>
        <v>0</v>
      </c>
      <c r="L158" s="158">
        <v>21</v>
      </c>
      <c r="M158" s="158">
        <f>G158*(1+L158/100)</f>
        <v>0</v>
      </c>
      <c r="N158" s="157">
        <v>0</v>
      </c>
      <c r="O158" s="157">
        <f>ROUND(E158*N158,2)</f>
        <v>0</v>
      </c>
      <c r="P158" s="157">
        <v>0</v>
      </c>
      <c r="Q158" s="157">
        <f>ROUND(E158*P158,2)</f>
        <v>0</v>
      </c>
      <c r="R158" s="158"/>
      <c r="S158" s="158" t="s">
        <v>155</v>
      </c>
      <c r="T158" s="158" t="s">
        <v>155</v>
      </c>
      <c r="U158" s="158">
        <v>0.76</v>
      </c>
      <c r="V158" s="158">
        <f>ROUND(E158*U158,2)</f>
        <v>0.76</v>
      </c>
      <c r="W158" s="158"/>
      <c r="X158" s="158" t="s">
        <v>156</v>
      </c>
      <c r="Y158" s="158" t="s">
        <v>157</v>
      </c>
      <c r="Z158" s="147"/>
      <c r="AA158" s="147"/>
      <c r="AB158" s="147"/>
      <c r="AC158" s="147"/>
      <c r="AD158" s="147"/>
      <c r="AE158" s="147"/>
      <c r="AF158" s="147"/>
      <c r="AG158" s="147" t="s">
        <v>158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2" x14ac:dyDescent="0.2">
      <c r="A159" s="154"/>
      <c r="B159" s="155"/>
      <c r="C159" s="189" t="s">
        <v>332</v>
      </c>
      <c r="D159" s="160"/>
      <c r="E159" s="161">
        <v>1</v>
      </c>
      <c r="F159" s="158"/>
      <c r="G159" s="158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7"/>
      <c r="AA159" s="147"/>
      <c r="AB159" s="147"/>
      <c r="AC159" s="147"/>
      <c r="AD159" s="147"/>
      <c r="AE159" s="147"/>
      <c r="AF159" s="147"/>
      <c r="AG159" s="147" t="s">
        <v>160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">
      <c r="A160" s="174">
        <v>42</v>
      </c>
      <c r="B160" s="175" t="s">
        <v>337</v>
      </c>
      <c r="C160" s="188" t="s">
        <v>338</v>
      </c>
      <c r="D160" s="176" t="s">
        <v>190</v>
      </c>
      <c r="E160" s="177">
        <v>8</v>
      </c>
      <c r="F160" s="178"/>
      <c r="G160" s="179">
        <f>ROUND(E160*F160,2)</f>
        <v>0</v>
      </c>
      <c r="H160" s="159"/>
      <c r="I160" s="158">
        <f>ROUND(E160*H160,2)</f>
        <v>0</v>
      </c>
      <c r="J160" s="159"/>
      <c r="K160" s="158">
        <f>ROUND(E160*J160,2)</f>
        <v>0</v>
      </c>
      <c r="L160" s="158">
        <v>21</v>
      </c>
      <c r="M160" s="158">
        <f>G160*(1+L160/100)</f>
        <v>0</v>
      </c>
      <c r="N160" s="157">
        <v>0</v>
      </c>
      <c r="O160" s="157">
        <f>ROUND(E160*N160,2)</f>
        <v>0</v>
      </c>
      <c r="P160" s="157">
        <v>0</v>
      </c>
      <c r="Q160" s="157">
        <f>ROUND(E160*P160,2)</f>
        <v>0</v>
      </c>
      <c r="R160" s="158"/>
      <c r="S160" s="158" t="s">
        <v>155</v>
      </c>
      <c r="T160" s="158" t="s">
        <v>155</v>
      </c>
      <c r="U160" s="158">
        <v>0.39</v>
      </c>
      <c r="V160" s="158">
        <f>ROUND(E160*U160,2)</f>
        <v>3.12</v>
      </c>
      <c r="W160" s="158"/>
      <c r="X160" s="158" t="s">
        <v>156</v>
      </c>
      <c r="Y160" s="158" t="s">
        <v>157</v>
      </c>
      <c r="Z160" s="147"/>
      <c r="AA160" s="147"/>
      <c r="AB160" s="147"/>
      <c r="AC160" s="147"/>
      <c r="AD160" s="147"/>
      <c r="AE160" s="147"/>
      <c r="AF160" s="147"/>
      <c r="AG160" s="147" t="s">
        <v>158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2" x14ac:dyDescent="0.2">
      <c r="A161" s="154"/>
      <c r="B161" s="155"/>
      <c r="C161" s="189" t="s">
        <v>339</v>
      </c>
      <c r="D161" s="160"/>
      <c r="E161" s="161">
        <v>8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7"/>
      <c r="AA161" s="147"/>
      <c r="AB161" s="147"/>
      <c r="AC161" s="147"/>
      <c r="AD161" s="147"/>
      <c r="AE161" s="147"/>
      <c r="AF161" s="147"/>
      <c r="AG161" s="147" t="s">
        <v>160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x14ac:dyDescent="0.2">
      <c r="A162" s="164" t="s">
        <v>150</v>
      </c>
      <c r="B162" s="165" t="s">
        <v>119</v>
      </c>
      <c r="C162" s="187" t="s">
        <v>120</v>
      </c>
      <c r="D162" s="166"/>
      <c r="E162" s="167"/>
      <c r="F162" s="168"/>
      <c r="G162" s="169">
        <f>SUMIF(AG163:AG174,"&lt;&gt;NOR",G163:G174)</f>
        <v>0</v>
      </c>
      <c r="H162" s="163"/>
      <c r="I162" s="163">
        <f>SUM(I163:I174)</f>
        <v>0</v>
      </c>
      <c r="J162" s="163"/>
      <c r="K162" s="163">
        <f>SUM(K163:K174)</f>
        <v>0</v>
      </c>
      <c r="L162" s="163"/>
      <c r="M162" s="163">
        <f>SUM(M163:M174)</f>
        <v>0</v>
      </c>
      <c r="N162" s="162"/>
      <c r="O162" s="162">
        <f>SUM(O163:O174)</f>
        <v>0</v>
      </c>
      <c r="P162" s="162"/>
      <c r="Q162" s="162">
        <f>SUM(Q163:Q174)</f>
        <v>0</v>
      </c>
      <c r="R162" s="163"/>
      <c r="S162" s="163"/>
      <c r="T162" s="163"/>
      <c r="U162" s="163"/>
      <c r="V162" s="163">
        <f>SUM(V163:V174)</f>
        <v>1.5</v>
      </c>
      <c r="W162" s="163"/>
      <c r="X162" s="163"/>
      <c r="Y162" s="163"/>
      <c r="AG162" t="s">
        <v>151</v>
      </c>
    </row>
    <row r="163" spans="1:60" outlineLevel="1" x14ac:dyDescent="0.2">
      <c r="A163" s="174">
        <v>43</v>
      </c>
      <c r="B163" s="175" t="s">
        <v>340</v>
      </c>
      <c r="C163" s="188" t="s">
        <v>341</v>
      </c>
      <c r="D163" s="176" t="s">
        <v>212</v>
      </c>
      <c r="E163" s="177">
        <v>0.96052000000000004</v>
      </c>
      <c r="F163" s="178"/>
      <c r="G163" s="179">
        <f>ROUND(E163*F163,2)</f>
        <v>0</v>
      </c>
      <c r="H163" s="159"/>
      <c r="I163" s="158">
        <f>ROUND(E163*H163,2)</f>
        <v>0</v>
      </c>
      <c r="J163" s="159"/>
      <c r="K163" s="158">
        <f>ROUND(E163*J163,2)</f>
        <v>0</v>
      </c>
      <c r="L163" s="158">
        <v>21</v>
      </c>
      <c r="M163" s="158">
        <f>G163*(1+L163/100)</f>
        <v>0</v>
      </c>
      <c r="N163" s="157">
        <v>0</v>
      </c>
      <c r="O163" s="157">
        <f>ROUND(E163*N163,2)</f>
        <v>0</v>
      </c>
      <c r="P163" s="157">
        <v>0</v>
      </c>
      <c r="Q163" s="157">
        <f>ROUND(E163*P163,2)</f>
        <v>0</v>
      </c>
      <c r="R163" s="158"/>
      <c r="S163" s="158" t="s">
        <v>155</v>
      </c>
      <c r="T163" s="158" t="s">
        <v>155</v>
      </c>
      <c r="U163" s="158">
        <v>0.28000000000000003</v>
      </c>
      <c r="V163" s="158">
        <f>ROUND(E163*U163,2)</f>
        <v>0.27</v>
      </c>
      <c r="W163" s="158"/>
      <c r="X163" s="158" t="s">
        <v>342</v>
      </c>
      <c r="Y163" s="158" t="s">
        <v>157</v>
      </c>
      <c r="Z163" s="147"/>
      <c r="AA163" s="147"/>
      <c r="AB163" s="147"/>
      <c r="AC163" s="147"/>
      <c r="AD163" s="147"/>
      <c r="AE163" s="147"/>
      <c r="AF163" s="147"/>
      <c r="AG163" s="147" t="s">
        <v>343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2" x14ac:dyDescent="0.2">
      <c r="A164" s="154"/>
      <c r="B164" s="155"/>
      <c r="C164" s="266" t="s">
        <v>344</v>
      </c>
      <c r="D164" s="267"/>
      <c r="E164" s="267"/>
      <c r="F164" s="267"/>
      <c r="G164" s="267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7"/>
      <c r="AA164" s="147"/>
      <c r="AB164" s="147"/>
      <c r="AC164" s="147"/>
      <c r="AD164" s="147"/>
      <c r="AE164" s="147"/>
      <c r="AF164" s="147"/>
      <c r="AG164" s="147" t="s">
        <v>177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277" t="s">
        <v>345</v>
      </c>
      <c r="D165" s="278"/>
      <c r="E165" s="278"/>
      <c r="F165" s="278"/>
      <c r="G165" s="27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7"/>
      <c r="AA165" s="147"/>
      <c r="AB165" s="147"/>
      <c r="AC165" s="147"/>
      <c r="AD165" s="147"/>
      <c r="AE165" s="147"/>
      <c r="AF165" s="147"/>
      <c r="AG165" s="147" t="s">
        <v>177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ht="22.5" outlineLevel="3" x14ac:dyDescent="0.2">
      <c r="A166" s="154"/>
      <c r="B166" s="155"/>
      <c r="C166" s="277" t="s">
        <v>346</v>
      </c>
      <c r="D166" s="278"/>
      <c r="E166" s="278"/>
      <c r="F166" s="278"/>
      <c r="G166" s="27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7"/>
      <c r="AA166" s="147"/>
      <c r="AB166" s="147"/>
      <c r="AC166" s="147"/>
      <c r="AD166" s="147"/>
      <c r="AE166" s="147"/>
      <c r="AF166" s="147"/>
      <c r="AG166" s="147" t="s">
        <v>177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86" t="str">
        <f>C166</f>
        <v>- při vodorovné dopravě po vodě : vyložení na hromady na suchu nebo na přeložení na dopravní prostředek na suchu do 15 m vodorovně a současně do 4 m svisle,</v>
      </c>
      <c r="BB166" s="147"/>
      <c r="BC166" s="147"/>
      <c r="BD166" s="147"/>
      <c r="BE166" s="147"/>
      <c r="BF166" s="147"/>
      <c r="BG166" s="147"/>
      <c r="BH166" s="147"/>
    </row>
    <row r="167" spans="1:60" outlineLevel="3" x14ac:dyDescent="0.2">
      <c r="A167" s="154"/>
      <c r="B167" s="155"/>
      <c r="C167" s="277" t="s">
        <v>347</v>
      </c>
      <c r="D167" s="278"/>
      <c r="E167" s="278"/>
      <c r="F167" s="278"/>
      <c r="G167" s="278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7"/>
      <c r="AA167" s="147"/>
      <c r="AB167" s="147"/>
      <c r="AC167" s="147"/>
      <c r="AD167" s="147"/>
      <c r="AE167" s="147"/>
      <c r="AF167" s="147"/>
      <c r="AG167" s="147" t="s">
        <v>177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1" x14ac:dyDescent="0.2">
      <c r="A168" s="180">
        <v>44</v>
      </c>
      <c r="B168" s="181" t="s">
        <v>348</v>
      </c>
      <c r="C168" s="190" t="s">
        <v>349</v>
      </c>
      <c r="D168" s="182" t="s">
        <v>212</v>
      </c>
      <c r="E168" s="183">
        <v>0.96052000000000004</v>
      </c>
      <c r="F168" s="184"/>
      <c r="G168" s="185">
        <f>ROUND(E168*F168,2)</f>
        <v>0</v>
      </c>
      <c r="H168" s="159"/>
      <c r="I168" s="158">
        <f>ROUND(E168*H168,2)</f>
        <v>0</v>
      </c>
      <c r="J168" s="159"/>
      <c r="K168" s="158">
        <f>ROUND(E168*J168,2)</f>
        <v>0</v>
      </c>
      <c r="L168" s="158">
        <v>21</v>
      </c>
      <c r="M168" s="158">
        <f>G168*(1+L168/100)</f>
        <v>0</v>
      </c>
      <c r="N168" s="157">
        <v>0</v>
      </c>
      <c r="O168" s="157">
        <f>ROUND(E168*N168,2)</f>
        <v>0</v>
      </c>
      <c r="P168" s="157">
        <v>0</v>
      </c>
      <c r="Q168" s="157">
        <f>ROUND(E168*P168,2)</f>
        <v>0</v>
      </c>
      <c r="R168" s="158"/>
      <c r="S168" s="158" t="s">
        <v>155</v>
      </c>
      <c r="T168" s="158" t="s">
        <v>155</v>
      </c>
      <c r="U168" s="158">
        <v>0.16</v>
      </c>
      <c r="V168" s="158">
        <f>ROUND(E168*U168,2)</f>
        <v>0.15</v>
      </c>
      <c r="W168" s="158"/>
      <c r="X168" s="158" t="s">
        <v>342</v>
      </c>
      <c r="Y168" s="158" t="s">
        <v>157</v>
      </c>
      <c r="Z168" s="147"/>
      <c r="AA168" s="147"/>
      <c r="AB168" s="147"/>
      <c r="AC168" s="147"/>
      <c r="AD168" s="147"/>
      <c r="AE168" s="147"/>
      <c r="AF168" s="147"/>
      <c r="AG168" s="147" t="s">
        <v>343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ht="22.5" outlineLevel="1" x14ac:dyDescent="0.2">
      <c r="A169" s="174">
        <v>45</v>
      </c>
      <c r="B169" s="175" t="s">
        <v>350</v>
      </c>
      <c r="C169" s="188" t="s">
        <v>351</v>
      </c>
      <c r="D169" s="176" t="s">
        <v>212</v>
      </c>
      <c r="E169" s="177">
        <v>0.96052000000000004</v>
      </c>
      <c r="F169" s="178"/>
      <c r="G169" s="179">
        <f>ROUND(E169*F169,2)</f>
        <v>0</v>
      </c>
      <c r="H169" s="159"/>
      <c r="I169" s="158">
        <f>ROUND(E169*H169,2)</f>
        <v>0</v>
      </c>
      <c r="J169" s="159"/>
      <c r="K169" s="158">
        <f>ROUND(E169*J169,2)</f>
        <v>0</v>
      </c>
      <c r="L169" s="158">
        <v>21</v>
      </c>
      <c r="M169" s="158">
        <f>G169*(1+L169/100)</f>
        <v>0</v>
      </c>
      <c r="N169" s="157">
        <v>0</v>
      </c>
      <c r="O169" s="157">
        <f>ROUND(E169*N169,2)</f>
        <v>0</v>
      </c>
      <c r="P169" s="157">
        <v>0</v>
      </c>
      <c r="Q169" s="157">
        <f>ROUND(E169*P169,2)</f>
        <v>0</v>
      </c>
      <c r="R169" s="158"/>
      <c r="S169" s="158" t="s">
        <v>155</v>
      </c>
      <c r="T169" s="158" t="s">
        <v>155</v>
      </c>
      <c r="U169" s="158">
        <v>0</v>
      </c>
      <c r="V169" s="158">
        <f>ROUND(E169*U169,2)</f>
        <v>0</v>
      </c>
      <c r="W169" s="158"/>
      <c r="X169" s="158" t="s">
        <v>342</v>
      </c>
      <c r="Y169" s="158" t="s">
        <v>157</v>
      </c>
      <c r="Z169" s="147"/>
      <c r="AA169" s="147"/>
      <c r="AB169" s="147"/>
      <c r="AC169" s="147"/>
      <c r="AD169" s="147"/>
      <c r="AE169" s="147"/>
      <c r="AF169" s="147"/>
      <c r="AG169" s="147" t="s">
        <v>343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2" x14ac:dyDescent="0.2">
      <c r="A170" s="154"/>
      <c r="B170" s="155"/>
      <c r="C170" s="266" t="s">
        <v>352</v>
      </c>
      <c r="D170" s="267"/>
      <c r="E170" s="267"/>
      <c r="F170" s="267"/>
      <c r="G170" s="267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7"/>
      <c r="AA170" s="147"/>
      <c r="AB170" s="147"/>
      <c r="AC170" s="147"/>
      <c r="AD170" s="147"/>
      <c r="AE170" s="147"/>
      <c r="AF170" s="147"/>
      <c r="AG170" s="147" t="s">
        <v>177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1" x14ac:dyDescent="0.2">
      <c r="A171" s="180">
        <v>46</v>
      </c>
      <c r="B171" s="181" t="s">
        <v>353</v>
      </c>
      <c r="C171" s="190" t="s">
        <v>354</v>
      </c>
      <c r="D171" s="182" t="s">
        <v>212</v>
      </c>
      <c r="E171" s="183">
        <v>0.96052000000000004</v>
      </c>
      <c r="F171" s="184"/>
      <c r="G171" s="185">
        <f>ROUND(E171*F171,2)</f>
        <v>0</v>
      </c>
      <c r="H171" s="159"/>
      <c r="I171" s="158">
        <f>ROUND(E171*H171,2)</f>
        <v>0</v>
      </c>
      <c r="J171" s="159"/>
      <c r="K171" s="158">
        <f>ROUND(E171*J171,2)</f>
        <v>0</v>
      </c>
      <c r="L171" s="158">
        <v>21</v>
      </c>
      <c r="M171" s="158">
        <f>G171*(1+L171/100)</f>
        <v>0</v>
      </c>
      <c r="N171" s="157">
        <v>0</v>
      </c>
      <c r="O171" s="157">
        <f>ROUND(E171*N171,2)</f>
        <v>0</v>
      </c>
      <c r="P171" s="157">
        <v>0</v>
      </c>
      <c r="Q171" s="157">
        <f>ROUND(E171*P171,2)</f>
        <v>0</v>
      </c>
      <c r="R171" s="158"/>
      <c r="S171" s="158" t="s">
        <v>155</v>
      </c>
      <c r="T171" s="158" t="s">
        <v>155</v>
      </c>
      <c r="U171" s="158">
        <v>0.01</v>
      </c>
      <c r="V171" s="158">
        <f>ROUND(E171*U171,2)</f>
        <v>0.01</v>
      </c>
      <c r="W171" s="158"/>
      <c r="X171" s="158" t="s">
        <v>342</v>
      </c>
      <c r="Y171" s="158" t="s">
        <v>157</v>
      </c>
      <c r="Z171" s="147"/>
      <c r="AA171" s="147"/>
      <c r="AB171" s="147"/>
      <c r="AC171" s="147"/>
      <c r="AD171" s="147"/>
      <c r="AE171" s="147"/>
      <c r="AF171" s="147"/>
      <c r="AG171" s="147" t="s">
        <v>343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">
      <c r="A172" s="174">
        <v>47</v>
      </c>
      <c r="B172" s="175" t="s">
        <v>355</v>
      </c>
      <c r="C172" s="188" t="s">
        <v>356</v>
      </c>
      <c r="D172" s="176" t="s">
        <v>212</v>
      </c>
      <c r="E172" s="177">
        <v>0.96052000000000004</v>
      </c>
      <c r="F172" s="178"/>
      <c r="G172" s="179">
        <f>ROUND(E172*F172,2)</f>
        <v>0</v>
      </c>
      <c r="H172" s="159"/>
      <c r="I172" s="158">
        <f>ROUND(E172*H172,2)</f>
        <v>0</v>
      </c>
      <c r="J172" s="159"/>
      <c r="K172" s="158">
        <f>ROUND(E172*J172,2)</f>
        <v>0</v>
      </c>
      <c r="L172" s="158">
        <v>21</v>
      </c>
      <c r="M172" s="158">
        <f>G172*(1+L172/100)</f>
        <v>0</v>
      </c>
      <c r="N172" s="157">
        <v>0</v>
      </c>
      <c r="O172" s="157">
        <f>ROUND(E172*N172,2)</f>
        <v>0</v>
      </c>
      <c r="P172" s="157">
        <v>0</v>
      </c>
      <c r="Q172" s="157">
        <f>ROUND(E172*P172,2)</f>
        <v>0</v>
      </c>
      <c r="R172" s="158"/>
      <c r="S172" s="158" t="s">
        <v>155</v>
      </c>
      <c r="T172" s="158" t="s">
        <v>155</v>
      </c>
      <c r="U172" s="158">
        <v>0.75</v>
      </c>
      <c r="V172" s="158">
        <f>ROUND(E172*U172,2)</f>
        <v>0.72</v>
      </c>
      <c r="W172" s="158"/>
      <c r="X172" s="158" t="s">
        <v>342</v>
      </c>
      <c r="Y172" s="158" t="s">
        <v>157</v>
      </c>
      <c r="Z172" s="147"/>
      <c r="AA172" s="147"/>
      <c r="AB172" s="147"/>
      <c r="AC172" s="147"/>
      <c r="AD172" s="147"/>
      <c r="AE172" s="147"/>
      <c r="AF172" s="147"/>
      <c r="AG172" s="147" t="s">
        <v>343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ht="22.5" outlineLevel="2" x14ac:dyDescent="0.2">
      <c r="A173" s="154"/>
      <c r="B173" s="155"/>
      <c r="C173" s="266" t="s">
        <v>357</v>
      </c>
      <c r="D173" s="267"/>
      <c r="E173" s="267"/>
      <c r="F173" s="267"/>
      <c r="G173" s="267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7"/>
      <c r="AA173" s="147"/>
      <c r="AB173" s="147"/>
      <c r="AC173" s="147"/>
      <c r="AD173" s="147"/>
      <c r="AE173" s="147"/>
      <c r="AF173" s="147"/>
      <c r="AG173" s="147" t="s">
        <v>177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86" t="str">
        <f>C173</f>
        <v>S naložením suti nebo vybouraných hmot do dopravního prostředku a na jejich vyložením, popřípadě přeložením na normální dopravní prostředek.</v>
      </c>
      <c r="BB173" s="147"/>
      <c r="BC173" s="147"/>
      <c r="BD173" s="147"/>
      <c r="BE173" s="147"/>
      <c r="BF173" s="147"/>
      <c r="BG173" s="147"/>
      <c r="BH173" s="147"/>
    </row>
    <row r="174" spans="1:60" outlineLevel="1" x14ac:dyDescent="0.2">
      <c r="A174" s="174">
        <v>48</v>
      </c>
      <c r="B174" s="175" t="s">
        <v>358</v>
      </c>
      <c r="C174" s="188" t="s">
        <v>359</v>
      </c>
      <c r="D174" s="176" t="s">
        <v>212</v>
      </c>
      <c r="E174" s="177">
        <v>0.96052000000000004</v>
      </c>
      <c r="F174" s="178"/>
      <c r="G174" s="179">
        <f>ROUND(E174*F174,2)</f>
        <v>0</v>
      </c>
      <c r="H174" s="159"/>
      <c r="I174" s="158">
        <f>ROUND(E174*H174,2)</f>
        <v>0</v>
      </c>
      <c r="J174" s="159"/>
      <c r="K174" s="158">
        <f>ROUND(E174*J174,2)</f>
        <v>0</v>
      </c>
      <c r="L174" s="158">
        <v>21</v>
      </c>
      <c r="M174" s="158">
        <f>G174*(1+L174/100)</f>
        <v>0</v>
      </c>
      <c r="N174" s="157">
        <v>0</v>
      </c>
      <c r="O174" s="157">
        <f>ROUND(E174*N174,2)</f>
        <v>0</v>
      </c>
      <c r="P174" s="157">
        <v>0</v>
      </c>
      <c r="Q174" s="157">
        <f>ROUND(E174*P174,2)</f>
        <v>0</v>
      </c>
      <c r="R174" s="158"/>
      <c r="S174" s="158" t="s">
        <v>155</v>
      </c>
      <c r="T174" s="158" t="s">
        <v>155</v>
      </c>
      <c r="U174" s="158">
        <v>0.36</v>
      </c>
      <c r="V174" s="158">
        <f>ROUND(E174*U174,2)</f>
        <v>0.35</v>
      </c>
      <c r="W174" s="158"/>
      <c r="X174" s="158" t="s">
        <v>342</v>
      </c>
      <c r="Y174" s="158" t="s">
        <v>157</v>
      </c>
      <c r="Z174" s="147"/>
      <c r="AA174" s="147"/>
      <c r="AB174" s="147"/>
      <c r="AC174" s="147"/>
      <c r="AD174" s="147"/>
      <c r="AE174" s="147"/>
      <c r="AF174" s="147"/>
      <c r="AG174" s="147" t="s">
        <v>343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x14ac:dyDescent="0.2">
      <c r="A175" s="3"/>
      <c r="B175" s="4"/>
      <c r="C175" s="191"/>
      <c r="D175" s="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E175">
        <v>12</v>
      </c>
      <c r="AF175">
        <v>21</v>
      </c>
      <c r="AG175" t="s">
        <v>136</v>
      </c>
    </row>
    <row r="176" spans="1:60" x14ac:dyDescent="0.2">
      <c r="A176" s="150"/>
      <c r="B176" s="151" t="s">
        <v>31</v>
      </c>
      <c r="C176" s="192"/>
      <c r="D176" s="152"/>
      <c r="E176" s="153"/>
      <c r="F176" s="153"/>
      <c r="G176" s="173">
        <f>G8+G21+G27+G30+G49+G51+G74+G136+G151+G162</f>
        <v>0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E176">
        <f>SUMIF(L7:L174,AE175,G7:G174)</f>
        <v>0</v>
      </c>
      <c r="AF176">
        <f>SUMIF(L7:L174,AF175,G7:G174)</f>
        <v>0</v>
      </c>
      <c r="AG176" t="s">
        <v>360</v>
      </c>
    </row>
    <row r="177" spans="1:33" x14ac:dyDescent="0.2">
      <c r="A177" s="3"/>
      <c r="B177" s="4"/>
      <c r="C177" s="191"/>
      <c r="D177" s="6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33" x14ac:dyDescent="0.2">
      <c r="A178" s="3"/>
      <c r="B178" s="4"/>
      <c r="C178" s="191"/>
      <c r="D178" s="6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33" x14ac:dyDescent="0.2">
      <c r="A179" s="275" t="s">
        <v>361</v>
      </c>
      <c r="B179" s="275"/>
      <c r="C179" s="276"/>
      <c r="D179" s="6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33" x14ac:dyDescent="0.2">
      <c r="A180" s="254"/>
      <c r="B180" s="255"/>
      <c r="C180" s="256"/>
      <c r="D180" s="255"/>
      <c r="E180" s="255"/>
      <c r="F180" s="255"/>
      <c r="G180" s="257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G180" t="s">
        <v>362</v>
      </c>
    </row>
    <row r="181" spans="1:33" x14ac:dyDescent="0.2">
      <c r="A181" s="258"/>
      <c r="B181" s="259"/>
      <c r="C181" s="260"/>
      <c r="D181" s="259"/>
      <c r="E181" s="259"/>
      <c r="F181" s="259"/>
      <c r="G181" s="26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33" x14ac:dyDescent="0.2">
      <c r="A182" s="258"/>
      <c r="B182" s="259"/>
      <c r="C182" s="260"/>
      <c r="D182" s="259"/>
      <c r="E182" s="259"/>
      <c r="F182" s="259"/>
      <c r="G182" s="26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33" x14ac:dyDescent="0.2">
      <c r="A183" s="258"/>
      <c r="B183" s="259"/>
      <c r="C183" s="260"/>
      <c r="D183" s="259"/>
      <c r="E183" s="259"/>
      <c r="F183" s="259"/>
      <c r="G183" s="26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33" x14ac:dyDescent="0.2">
      <c r="A184" s="262"/>
      <c r="B184" s="263"/>
      <c r="C184" s="264"/>
      <c r="D184" s="263"/>
      <c r="E184" s="263"/>
      <c r="F184" s="263"/>
      <c r="G184" s="26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33" x14ac:dyDescent="0.2">
      <c r="A185" s="3"/>
      <c r="B185" s="4"/>
      <c r="C185" s="191"/>
      <c r="D185" s="6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33" x14ac:dyDescent="0.2">
      <c r="C186" s="193"/>
      <c r="D186" s="10"/>
      <c r="AG186" t="s">
        <v>363</v>
      </c>
    </row>
    <row r="187" spans="1:33" x14ac:dyDescent="0.2">
      <c r="D187" s="10"/>
    </row>
    <row r="188" spans="1:33" x14ac:dyDescent="0.2">
      <c r="D188" s="10"/>
    </row>
    <row r="189" spans="1:33" x14ac:dyDescent="0.2">
      <c r="D189" s="10"/>
    </row>
    <row r="190" spans="1:33" x14ac:dyDescent="0.2">
      <c r="D190" s="10"/>
    </row>
    <row r="191" spans="1:33" x14ac:dyDescent="0.2">
      <c r="D191" s="10"/>
    </row>
    <row r="192" spans="1:33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22">
    <mergeCell ref="A1:G1"/>
    <mergeCell ref="C2:G2"/>
    <mergeCell ref="C3:G3"/>
    <mergeCell ref="C4:G4"/>
    <mergeCell ref="A179:C179"/>
    <mergeCell ref="C173:G173"/>
    <mergeCell ref="C91:G91"/>
    <mergeCell ref="C94:G94"/>
    <mergeCell ref="C101:G101"/>
    <mergeCell ref="C118:G118"/>
    <mergeCell ref="C138:G138"/>
    <mergeCell ref="C141:G141"/>
    <mergeCell ref="C164:G164"/>
    <mergeCell ref="C165:G165"/>
    <mergeCell ref="C166:G166"/>
    <mergeCell ref="C167:G167"/>
    <mergeCell ref="A180:G184"/>
    <mergeCell ref="C23:G23"/>
    <mergeCell ref="C32:G32"/>
    <mergeCell ref="C47:G47"/>
    <mergeCell ref="C78:G78"/>
    <mergeCell ref="C170:G17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C6ED-00DA-49A7-BB37-7194AEBC1434}">
  <sheetPr>
    <outlinePr summaryBelow="0"/>
  </sheetPr>
  <dimension ref="A1:BH5000"/>
  <sheetViews>
    <sheetView workbookViewId="0">
      <pane ySplit="7" topLeftCell="A38" activePane="bottomLeft" state="frozen"/>
      <selection pane="bottomLeft" activeCell="AA47" sqref="AA47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8" t="s">
        <v>7</v>
      </c>
      <c r="B1" s="268"/>
      <c r="C1" s="268"/>
      <c r="D1" s="268"/>
      <c r="E1" s="268"/>
      <c r="F1" s="268"/>
      <c r="G1" s="268"/>
      <c r="AG1" t="s">
        <v>124</v>
      </c>
    </row>
    <row r="2" spans="1:60" ht="24.95" customHeight="1" x14ac:dyDescent="0.2">
      <c r="A2" s="50" t="s">
        <v>8</v>
      </c>
      <c r="B2" s="49" t="s">
        <v>43</v>
      </c>
      <c r="C2" s="269" t="s">
        <v>44</v>
      </c>
      <c r="D2" s="270"/>
      <c r="E2" s="270"/>
      <c r="F2" s="270"/>
      <c r="G2" s="271"/>
      <c r="AG2" t="s">
        <v>125</v>
      </c>
    </row>
    <row r="3" spans="1:60" ht="24.95" customHeight="1" x14ac:dyDescent="0.2">
      <c r="A3" s="50" t="s">
        <v>9</v>
      </c>
      <c r="B3" s="49" t="s">
        <v>54</v>
      </c>
      <c r="C3" s="269" t="s">
        <v>55</v>
      </c>
      <c r="D3" s="270"/>
      <c r="E3" s="270"/>
      <c r="F3" s="270"/>
      <c r="G3" s="271"/>
      <c r="AC3" s="121" t="s">
        <v>125</v>
      </c>
      <c r="AG3" t="s">
        <v>126</v>
      </c>
    </row>
    <row r="4" spans="1:60" ht="24.95" customHeight="1" x14ac:dyDescent="0.2">
      <c r="A4" s="140" t="s">
        <v>10</v>
      </c>
      <c r="B4" s="141" t="s">
        <v>56</v>
      </c>
      <c r="C4" s="272" t="s">
        <v>55</v>
      </c>
      <c r="D4" s="273"/>
      <c r="E4" s="273"/>
      <c r="F4" s="273"/>
      <c r="G4" s="274"/>
      <c r="AG4" t="s">
        <v>127</v>
      </c>
    </row>
    <row r="5" spans="1:60" x14ac:dyDescent="0.2">
      <c r="D5" s="10"/>
    </row>
    <row r="6" spans="1:60" ht="38.25" x14ac:dyDescent="0.2">
      <c r="A6" s="143" t="s">
        <v>128</v>
      </c>
      <c r="B6" s="145" t="s">
        <v>129</v>
      </c>
      <c r="C6" s="145" t="s">
        <v>130</v>
      </c>
      <c r="D6" s="144" t="s">
        <v>131</v>
      </c>
      <c r="E6" s="143" t="s">
        <v>132</v>
      </c>
      <c r="F6" s="142" t="s">
        <v>133</v>
      </c>
      <c r="G6" s="143" t="s">
        <v>31</v>
      </c>
      <c r="H6" s="146" t="s">
        <v>32</v>
      </c>
      <c r="I6" s="146" t="s">
        <v>134</v>
      </c>
      <c r="J6" s="146" t="s">
        <v>33</v>
      </c>
      <c r="K6" s="146" t="s">
        <v>135</v>
      </c>
      <c r="L6" s="146" t="s">
        <v>136</v>
      </c>
      <c r="M6" s="146" t="s">
        <v>137</v>
      </c>
      <c r="N6" s="146" t="s">
        <v>138</v>
      </c>
      <c r="O6" s="146" t="s">
        <v>139</v>
      </c>
      <c r="P6" s="146" t="s">
        <v>140</v>
      </c>
      <c r="Q6" s="146" t="s">
        <v>141</v>
      </c>
      <c r="R6" s="146" t="s">
        <v>142</v>
      </c>
      <c r="S6" s="146" t="s">
        <v>143</v>
      </c>
      <c r="T6" s="146" t="s">
        <v>144</v>
      </c>
      <c r="U6" s="146" t="s">
        <v>145</v>
      </c>
      <c r="V6" s="146" t="s">
        <v>146</v>
      </c>
      <c r="W6" s="146" t="s">
        <v>147</v>
      </c>
      <c r="X6" s="146" t="s">
        <v>148</v>
      </c>
      <c r="Y6" s="146" t="s">
        <v>149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150</v>
      </c>
      <c r="B8" s="165" t="s">
        <v>84</v>
      </c>
      <c r="C8" s="187" t="s">
        <v>85</v>
      </c>
      <c r="D8" s="166"/>
      <c r="E8" s="167"/>
      <c r="F8" s="168"/>
      <c r="G8" s="169">
        <f>SUMIF(AG9:AG10,"&lt;&gt;NOR",G9:G10)</f>
        <v>0</v>
      </c>
      <c r="H8" s="163"/>
      <c r="I8" s="163">
        <f>SUM(I9:I10)</f>
        <v>0</v>
      </c>
      <c r="J8" s="163"/>
      <c r="K8" s="163">
        <f>SUM(K9:K10)</f>
        <v>0</v>
      </c>
      <c r="L8" s="163"/>
      <c r="M8" s="163">
        <f>SUM(M9:M10)</f>
        <v>0</v>
      </c>
      <c r="N8" s="162"/>
      <c r="O8" s="162">
        <f>SUM(O9:O10)</f>
        <v>0</v>
      </c>
      <c r="P8" s="162"/>
      <c r="Q8" s="162">
        <f>SUM(Q9:Q10)</f>
        <v>0</v>
      </c>
      <c r="R8" s="163"/>
      <c r="S8" s="163"/>
      <c r="T8" s="163"/>
      <c r="U8" s="163"/>
      <c r="V8" s="163">
        <f>SUM(V9:V10)</f>
        <v>0</v>
      </c>
      <c r="W8" s="163"/>
      <c r="X8" s="163"/>
      <c r="Y8" s="163"/>
      <c r="AG8" t="s">
        <v>151</v>
      </c>
    </row>
    <row r="9" spans="1:60" outlineLevel="1" x14ac:dyDescent="0.2">
      <c r="A9" s="174">
        <v>1</v>
      </c>
      <c r="B9" s="175" t="s">
        <v>364</v>
      </c>
      <c r="C9" s="188" t="s">
        <v>365</v>
      </c>
      <c r="D9" s="176" t="s">
        <v>190</v>
      </c>
      <c r="E9" s="177">
        <v>1</v>
      </c>
      <c r="F9" s="178"/>
      <c r="G9" s="179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1E-3</v>
      </c>
      <c r="O9" s="157">
        <f>ROUND(E9*N9,2)</f>
        <v>0</v>
      </c>
      <c r="P9" s="157">
        <v>0</v>
      </c>
      <c r="Q9" s="157">
        <f>ROUND(E9*P9,2)</f>
        <v>0</v>
      </c>
      <c r="R9" s="158" t="s">
        <v>250</v>
      </c>
      <c r="S9" s="158" t="s">
        <v>155</v>
      </c>
      <c r="T9" s="158" t="s">
        <v>175</v>
      </c>
      <c r="U9" s="158">
        <v>0</v>
      </c>
      <c r="V9" s="158">
        <f>ROUND(E9*U9,2)</f>
        <v>0</v>
      </c>
      <c r="W9" s="158"/>
      <c r="X9" s="158" t="s">
        <v>251</v>
      </c>
      <c r="Y9" s="158" t="s">
        <v>157</v>
      </c>
      <c r="Z9" s="147"/>
      <c r="AA9" s="147"/>
      <c r="AB9" s="147"/>
      <c r="AC9" s="147"/>
      <c r="AD9" s="147"/>
      <c r="AE9" s="147"/>
      <c r="AF9" s="147"/>
      <c r="AG9" s="147" t="s">
        <v>252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9" t="s">
        <v>366</v>
      </c>
      <c r="D10" s="160"/>
      <c r="E10" s="161">
        <v>1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160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x14ac:dyDescent="0.2">
      <c r="A11" s="164" t="s">
        <v>150</v>
      </c>
      <c r="B11" s="165" t="s">
        <v>86</v>
      </c>
      <c r="C11" s="187" t="s">
        <v>87</v>
      </c>
      <c r="D11" s="166"/>
      <c r="E11" s="167"/>
      <c r="F11" s="168"/>
      <c r="G11" s="169">
        <f>SUMIF(AG12:AG19,"&lt;&gt;NOR",G12:G19)</f>
        <v>0</v>
      </c>
      <c r="H11" s="163"/>
      <c r="I11" s="163">
        <f>SUM(I12:I19)</f>
        <v>0</v>
      </c>
      <c r="J11" s="163"/>
      <c r="K11" s="163">
        <f>SUM(K12:K19)</f>
        <v>0</v>
      </c>
      <c r="L11" s="163"/>
      <c r="M11" s="163">
        <f>SUM(M12:M19)</f>
        <v>0</v>
      </c>
      <c r="N11" s="162"/>
      <c r="O11" s="162">
        <f>SUM(O12:O19)</f>
        <v>0.21</v>
      </c>
      <c r="P11" s="162"/>
      <c r="Q11" s="162">
        <f>SUM(Q12:Q19)</f>
        <v>0</v>
      </c>
      <c r="R11" s="163"/>
      <c r="S11" s="163"/>
      <c r="T11" s="163"/>
      <c r="U11" s="163"/>
      <c r="V11" s="163">
        <f>SUM(V12:V19)</f>
        <v>4.7300000000000004</v>
      </c>
      <c r="W11" s="163"/>
      <c r="X11" s="163"/>
      <c r="Y11" s="163"/>
      <c r="AG11" t="s">
        <v>151</v>
      </c>
    </row>
    <row r="12" spans="1:60" outlineLevel="1" x14ac:dyDescent="0.2">
      <c r="A12" s="174">
        <v>2</v>
      </c>
      <c r="B12" s="175" t="s">
        <v>152</v>
      </c>
      <c r="C12" s="188" t="s">
        <v>153</v>
      </c>
      <c r="D12" s="176" t="s">
        <v>154</v>
      </c>
      <c r="E12" s="177">
        <v>1.6950000000000001</v>
      </c>
      <c r="F12" s="178"/>
      <c r="G12" s="179">
        <f>ROUND(E12*F12,2)</f>
        <v>0</v>
      </c>
      <c r="H12" s="159"/>
      <c r="I12" s="158">
        <f>ROUND(E12*H12,2)</f>
        <v>0</v>
      </c>
      <c r="J12" s="159"/>
      <c r="K12" s="158">
        <f>ROUND(E12*J12,2)</f>
        <v>0</v>
      </c>
      <c r="L12" s="158">
        <v>21</v>
      </c>
      <c r="M12" s="158">
        <f>G12*(1+L12/100)</f>
        <v>0</v>
      </c>
      <c r="N12" s="157">
        <v>5.509E-2</v>
      </c>
      <c r="O12" s="157">
        <f>ROUND(E12*N12,2)</f>
        <v>0.09</v>
      </c>
      <c r="P12" s="157">
        <v>0</v>
      </c>
      <c r="Q12" s="157">
        <f>ROUND(E12*P12,2)</f>
        <v>0</v>
      </c>
      <c r="R12" s="158"/>
      <c r="S12" s="158" t="s">
        <v>155</v>
      </c>
      <c r="T12" s="158" t="s">
        <v>175</v>
      </c>
      <c r="U12" s="158">
        <v>1.76</v>
      </c>
      <c r="V12" s="158">
        <f>ROUND(E12*U12,2)</f>
        <v>2.98</v>
      </c>
      <c r="W12" s="158"/>
      <c r="X12" s="158" t="s">
        <v>156</v>
      </c>
      <c r="Y12" s="158" t="s">
        <v>157</v>
      </c>
      <c r="Z12" s="147"/>
      <c r="AA12" s="147"/>
      <c r="AB12" s="147"/>
      <c r="AC12" s="147"/>
      <c r="AD12" s="147"/>
      <c r="AE12" s="147"/>
      <c r="AF12" s="147"/>
      <c r="AG12" s="147" t="s">
        <v>158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189" t="s">
        <v>367</v>
      </c>
      <c r="D13" s="160"/>
      <c r="E13" s="161">
        <v>0.55500000000000005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160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189" t="s">
        <v>368</v>
      </c>
      <c r="D14" s="160"/>
      <c r="E14" s="161">
        <v>0.55500000000000005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160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9" t="s">
        <v>369</v>
      </c>
      <c r="D15" s="160"/>
      <c r="E15" s="161">
        <v>0.58499999999999996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160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4">
        <v>3</v>
      </c>
      <c r="B16" s="175" t="s">
        <v>165</v>
      </c>
      <c r="C16" s="188" t="s">
        <v>166</v>
      </c>
      <c r="D16" s="176" t="s">
        <v>154</v>
      </c>
      <c r="E16" s="177">
        <v>2.4350000000000001</v>
      </c>
      <c r="F16" s="178"/>
      <c r="G16" s="179">
        <f>ROUND(E16*F16,2)</f>
        <v>0</v>
      </c>
      <c r="H16" s="159"/>
      <c r="I16" s="158">
        <f>ROUND(E16*H16,2)</f>
        <v>0</v>
      </c>
      <c r="J16" s="159"/>
      <c r="K16" s="158">
        <f>ROUND(E16*J16,2)</f>
        <v>0</v>
      </c>
      <c r="L16" s="158">
        <v>21</v>
      </c>
      <c r="M16" s="158">
        <f>G16*(1+L16/100)</f>
        <v>0</v>
      </c>
      <c r="N16" s="157">
        <v>5.015E-2</v>
      </c>
      <c r="O16" s="157">
        <f>ROUND(E16*N16,2)</f>
        <v>0.12</v>
      </c>
      <c r="P16" s="157">
        <v>0</v>
      </c>
      <c r="Q16" s="157">
        <f>ROUND(E16*P16,2)</f>
        <v>0</v>
      </c>
      <c r="R16" s="158"/>
      <c r="S16" s="158" t="s">
        <v>155</v>
      </c>
      <c r="T16" s="158" t="s">
        <v>175</v>
      </c>
      <c r="U16" s="158">
        <v>0.72</v>
      </c>
      <c r="V16" s="158">
        <f>ROUND(E16*U16,2)</f>
        <v>1.75</v>
      </c>
      <c r="W16" s="158"/>
      <c r="X16" s="158" t="s">
        <v>156</v>
      </c>
      <c r="Y16" s="158" t="s">
        <v>157</v>
      </c>
      <c r="Z16" s="147"/>
      <c r="AA16" s="147"/>
      <c r="AB16" s="147"/>
      <c r="AC16" s="147"/>
      <c r="AD16" s="147"/>
      <c r="AE16" s="147"/>
      <c r="AF16" s="147"/>
      <c r="AG16" s="147" t="s">
        <v>158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9" t="s">
        <v>370</v>
      </c>
      <c r="D17" s="160"/>
      <c r="E17" s="161">
        <v>0.92500000000000004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160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189" t="s">
        <v>371</v>
      </c>
      <c r="D18" s="160"/>
      <c r="E18" s="161">
        <v>0.92500000000000004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160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189" t="s">
        <v>369</v>
      </c>
      <c r="D19" s="160"/>
      <c r="E19" s="161">
        <v>0.58499999999999996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160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x14ac:dyDescent="0.2">
      <c r="A20" s="164" t="s">
        <v>150</v>
      </c>
      <c r="B20" s="165" t="s">
        <v>88</v>
      </c>
      <c r="C20" s="187" t="s">
        <v>89</v>
      </c>
      <c r="D20" s="166"/>
      <c r="E20" s="167"/>
      <c r="F20" s="168"/>
      <c r="G20" s="169">
        <f>SUMIF(AG21:AG25,"&lt;&gt;NOR",G21:G25)</f>
        <v>0</v>
      </c>
      <c r="H20" s="163"/>
      <c r="I20" s="163">
        <f>SUM(I21:I25)</f>
        <v>0</v>
      </c>
      <c r="J20" s="163"/>
      <c r="K20" s="163">
        <f>SUM(K21:K25)</f>
        <v>0</v>
      </c>
      <c r="L20" s="163"/>
      <c r="M20" s="163">
        <f>SUM(M21:M25)</f>
        <v>0</v>
      </c>
      <c r="N20" s="162"/>
      <c r="O20" s="162">
        <f>SUM(O21:O25)</f>
        <v>0.15</v>
      </c>
      <c r="P20" s="162"/>
      <c r="Q20" s="162">
        <f>SUM(Q21:Q25)</f>
        <v>0</v>
      </c>
      <c r="R20" s="163"/>
      <c r="S20" s="163"/>
      <c r="T20" s="163"/>
      <c r="U20" s="163"/>
      <c r="V20" s="163">
        <f>SUM(V21:V25)</f>
        <v>0.14000000000000001</v>
      </c>
      <c r="W20" s="163"/>
      <c r="X20" s="163"/>
      <c r="Y20" s="163"/>
      <c r="AG20" t="s">
        <v>151</v>
      </c>
    </row>
    <row r="21" spans="1:60" outlineLevel="1" x14ac:dyDescent="0.2">
      <c r="A21" s="174">
        <v>4</v>
      </c>
      <c r="B21" s="175" t="s">
        <v>172</v>
      </c>
      <c r="C21" s="188" t="s">
        <v>173</v>
      </c>
      <c r="D21" s="176" t="s">
        <v>174</v>
      </c>
      <c r="E21" s="177">
        <v>6.0749999999999998E-2</v>
      </c>
      <c r="F21" s="178"/>
      <c r="G21" s="179">
        <f>ROUND(E21*F21,2)</f>
        <v>0</v>
      </c>
      <c r="H21" s="159"/>
      <c r="I21" s="158">
        <f>ROUND(E21*H21,2)</f>
        <v>0</v>
      </c>
      <c r="J21" s="159"/>
      <c r="K21" s="158">
        <f>ROUND(E21*J21,2)</f>
        <v>0</v>
      </c>
      <c r="L21" s="158">
        <v>21</v>
      </c>
      <c r="M21" s="158">
        <f>G21*(1+L21/100)</f>
        <v>0</v>
      </c>
      <c r="N21" s="157">
        <v>2.5249999999999999</v>
      </c>
      <c r="O21" s="157">
        <f>ROUND(E21*N21,2)</f>
        <v>0.15</v>
      </c>
      <c r="P21" s="157">
        <v>0</v>
      </c>
      <c r="Q21" s="157">
        <f>ROUND(E21*P21,2)</f>
        <v>0</v>
      </c>
      <c r="R21" s="158"/>
      <c r="S21" s="158" t="s">
        <v>155</v>
      </c>
      <c r="T21" s="158" t="s">
        <v>175</v>
      </c>
      <c r="U21" s="158">
        <v>2.3199999999999998</v>
      </c>
      <c r="V21" s="158">
        <f>ROUND(E21*U21,2)</f>
        <v>0.14000000000000001</v>
      </c>
      <c r="W21" s="158"/>
      <c r="X21" s="158" t="s">
        <v>156</v>
      </c>
      <c r="Y21" s="158" t="s">
        <v>157</v>
      </c>
      <c r="Z21" s="147"/>
      <c r="AA21" s="147"/>
      <c r="AB21" s="147"/>
      <c r="AC21" s="147"/>
      <c r="AD21" s="147"/>
      <c r="AE21" s="147"/>
      <c r="AF21" s="147"/>
      <c r="AG21" s="147" t="s">
        <v>158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266" t="s">
        <v>176</v>
      </c>
      <c r="D22" s="267"/>
      <c r="E22" s="267"/>
      <c r="F22" s="267"/>
      <c r="G22" s="267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177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2" x14ac:dyDescent="0.2">
      <c r="A23" s="154"/>
      <c r="B23" s="155"/>
      <c r="C23" s="189" t="s">
        <v>178</v>
      </c>
      <c r="D23" s="160"/>
      <c r="E23" s="161">
        <v>2.0250000000000001E-2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160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189" t="s">
        <v>179</v>
      </c>
      <c r="D24" s="160"/>
      <c r="E24" s="161">
        <v>2.0250000000000001E-2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160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9" t="s">
        <v>180</v>
      </c>
      <c r="D25" s="160"/>
      <c r="E25" s="161">
        <v>2.0250000000000001E-2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160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x14ac:dyDescent="0.2">
      <c r="A26" s="164" t="s">
        <v>150</v>
      </c>
      <c r="B26" s="165" t="s">
        <v>92</v>
      </c>
      <c r="C26" s="187" t="s">
        <v>93</v>
      </c>
      <c r="D26" s="166"/>
      <c r="E26" s="167"/>
      <c r="F26" s="168"/>
      <c r="G26" s="169">
        <f>SUMIF(AG27:AG41,"&lt;&gt;NOR",G27:G41)</f>
        <v>0</v>
      </c>
      <c r="H26" s="163"/>
      <c r="I26" s="163">
        <f>SUM(I27:I41)</f>
        <v>0</v>
      </c>
      <c r="J26" s="163"/>
      <c r="K26" s="163">
        <f>SUM(K27:K41)</f>
        <v>0</v>
      </c>
      <c r="L26" s="163"/>
      <c r="M26" s="163">
        <f>SUM(M27:M41)</f>
        <v>0</v>
      </c>
      <c r="N26" s="162"/>
      <c r="O26" s="162">
        <f>SUM(O27:O41)</f>
        <v>0.02</v>
      </c>
      <c r="P26" s="162"/>
      <c r="Q26" s="162">
        <f>SUM(Q27:Q41)</f>
        <v>0.35</v>
      </c>
      <c r="R26" s="163"/>
      <c r="S26" s="163"/>
      <c r="T26" s="163"/>
      <c r="U26" s="163"/>
      <c r="V26" s="163">
        <f>SUM(V27:V41)</f>
        <v>18.689999999999998</v>
      </c>
      <c r="W26" s="163"/>
      <c r="X26" s="163"/>
      <c r="Y26" s="163"/>
      <c r="AG26" t="s">
        <v>151</v>
      </c>
    </row>
    <row r="27" spans="1:60" outlineLevel="1" x14ac:dyDescent="0.2">
      <c r="A27" s="174">
        <v>5</v>
      </c>
      <c r="B27" s="175" t="s">
        <v>195</v>
      </c>
      <c r="C27" s="188" t="s">
        <v>196</v>
      </c>
      <c r="D27" s="176" t="s">
        <v>197</v>
      </c>
      <c r="E27" s="177">
        <v>2</v>
      </c>
      <c r="F27" s="178"/>
      <c r="G27" s="179">
        <f>ROUND(E27*F27,2)</f>
        <v>0</v>
      </c>
      <c r="H27" s="159"/>
      <c r="I27" s="158">
        <f>ROUND(E27*H27,2)</f>
        <v>0</v>
      </c>
      <c r="J27" s="159"/>
      <c r="K27" s="158">
        <f>ROUND(E27*J27,2)</f>
        <v>0</v>
      </c>
      <c r="L27" s="158">
        <v>21</v>
      </c>
      <c r="M27" s="158">
        <f>G27*(1+L27/100)</f>
        <v>0</v>
      </c>
      <c r="N27" s="157">
        <v>1.6100000000000001E-3</v>
      </c>
      <c r="O27" s="157">
        <f>ROUND(E27*N27,2)</f>
        <v>0</v>
      </c>
      <c r="P27" s="157">
        <v>1.9630000000000002E-2</v>
      </c>
      <c r="Q27" s="157">
        <f>ROUND(E27*P27,2)</f>
        <v>0.04</v>
      </c>
      <c r="R27" s="158"/>
      <c r="S27" s="158" t="s">
        <v>155</v>
      </c>
      <c r="T27" s="158" t="s">
        <v>175</v>
      </c>
      <c r="U27" s="158">
        <v>3.25</v>
      </c>
      <c r="V27" s="158">
        <f>ROUND(E27*U27,2)</f>
        <v>6.5</v>
      </c>
      <c r="W27" s="158"/>
      <c r="X27" s="158" t="s">
        <v>156</v>
      </c>
      <c r="Y27" s="158" t="s">
        <v>157</v>
      </c>
      <c r="Z27" s="147"/>
      <c r="AA27" s="147"/>
      <c r="AB27" s="147"/>
      <c r="AC27" s="147"/>
      <c r="AD27" s="147"/>
      <c r="AE27" s="147"/>
      <c r="AF27" s="147"/>
      <c r="AG27" s="147" t="s">
        <v>158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9" t="s">
        <v>372</v>
      </c>
      <c r="D28" s="160"/>
      <c r="E28" s="161">
        <v>2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160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4">
        <v>6</v>
      </c>
      <c r="B29" s="175" t="s">
        <v>199</v>
      </c>
      <c r="C29" s="188" t="s">
        <v>200</v>
      </c>
      <c r="D29" s="176" t="s">
        <v>197</v>
      </c>
      <c r="E29" s="177">
        <v>2</v>
      </c>
      <c r="F29" s="178"/>
      <c r="G29" s="179">
        <f>ROUND(E29*F29,2)</f>
        <v>0</v>
      </c>
      <c r="H29" s="159"/>
      <c r="I29" s="158">
        <f>ROUND(E29*H29,2)</f>
        <v>0</v>
      </c>
      <c r="J29" s="159"/>
      <c r="K29" s="158">
        <f>ROUND(E29*J29,2)</f>
        <v>0</v>
      </c>
      <c r="L29" s="158">
        <v>21</v>
      </c>
      <c r="M29" s="158">
        <f>G29*(1+L29/100)</f>
        <v>0</v>
      </c>
      <c r="N29" s="157">
        <v>1.34E-3</v>
      </c>
      <c r="O29" s="157">
        <f>ROUND(E29*N29,2)</f>
        <v>0</v>
      </c>
      <c r="P29" s="157">
        <v>0</v>
      </c>
      <c r="Q29" s="157">
        <f>ROUND(E29*P29,2)</f>
        <v>0</v>
      </c>
      <c r="R29" s="158"/>
      <c r="S29" s="158" t="s">
        <v>155</v>
      </c>
      <c r="T29" s="158" t="s">
        <v>175</v>
      </c>
      <c r="U29" s="158">
        <v>0.65</v>
      </c>
      <c r="V29" s="158">
        <f>ROUND(E29*U29,2)</f>
        <v>1.3</v>
      </c>
      <c r="W29" s="158"/>
      <c r="X29" s="158" t="s">
        <v>156</v>
      </c>
      <c r="Y29" s="158" t="s">
        <v>157</v>
      </c>
      <c r="Z29" s="147"/>
      <c r="AA29" s="147"/>
      <c r="AB29" s="147"/>
      <c r="AC29" s="147"/>
      <c r="AD29" s="147"/>
      <c r="AE29" s="147"/>
      <c r="AF29" s="147"/>
      <c r="AG29" s="147" t="s">
        <v>158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89" t="s">
        <v>372</v>
      </c>
      <c r="D30" s="160"/>
      <c r="E30" s="161">
        <v>2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160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74">
        <v>7</v>
      </c>
      <c r="B31" s="175" t="s">
        <v>201</v>
      </c>
      <c r="C31" s="188" t="s">
        <v>202</v>
      </c>
      <c r="D31" s="176" t="s">
        <v>197</v>
      </c>
      <c r="E31" s="177">
        <v>2</v>
      </c>
      <c r="F31" s="178"/>
      <c r="G31" s="179">
        <f>ROUND(E31*F31,2)</f>
        <v>0</v>
      </c>
      <c r="H31" s="159"/>
      <c r="I31" s="158">
        <f>ROUND(E31*H31,2)</f>
        <v>0</v>
      </c>
      <c r="J31" s="159"/>
      <c r="K31" s="158">
        <f>ROUND(E31*J31,2)</f>
        <v>0</v>
      </c>
      <c r="L31" s="158">
        <v>21</v>
      </c>
      <c r="M31" s="158">
        <f>G31*(1+L31/100)</f>
        <v>0</v>
      </c>
      <c r="N31" s="157">
        <v>2.6099999999999999E-3</v>
      </c>
      <c r="O31" s="157">
        <f>ROUND(E31*N31,2)</f>
        <v>0.01</v>
      </c>
      <c r="P31" s="157">
        <v>0</v>
      </c>
      <c r="Q31" s="157">
        <f>ROUND(E31*P31,2)</f>
        <v>0</v>
      </c>
      <c r="R31" s="158"/>
      <c r="S31" s="158" t="s">
        <v>155</v>
      </c>
      <c r="T31" s="158" t="s">
        <v>175</v>
      </c>
      <c r="U31" s="158">
        <v>1.99</v>
      </c>
      <c r="V31" s="158">
        <f>ROUND(E31*U31,2)</f>
        <v>3.98</v>
      </c>
      <c r="W31" s="158"/>
      <c r="X31" s="158" t="s">
        <v>156</v>
      </c>
      <c r="Y31" s="158" t="s">
        <v>157</v>
      </c>
      <c r="Z31" s="147"/>
      <c r="AA31" s="147"/>
      <c r="AB31" s="147"/>
      <c r="AC31" s="147"/>
      <c r="AD31" s="147"/>
      <c r="AE31" s="147"/>
      <c r="AF31" s="147"/>
      <c r="AG31" s="147" t="s">
        <v>158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189" t="s">
        <v>372</v>
      </c>
      <c r="D32" s="160"/>
      <c r="E32" s="161">
        <v>2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160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74">
        <v>8</v>
      </c>
      <c r="B33" s="175" t="s">
        <v>203</v>
      </c>
      <c r="C33" s="188" t="s">
        <v>204</v>
      </c>
      <c r="D33" s="176" t="s">
        <v>197</v>
      </c>
      <c r="E33" s="177">
        <v>2</v>
      </c>
      <c r="F33" s="178"/>
      <c r="G33" s="179">
        <f>ROUND(E33*F33,2)</f>
        <v>0</v>
      </c>
      <c r="H33" s="159"/>
      <c r="I33" s="158">
        <f>ROUND(E33*H33,2)</f>
        <v>0</v>
      </c>
      <c r="J33" s="159"/>
      <c r="K33" s="158">
        <f>ROUND(E33*J33,2)</f>
        <v>0</v>
      </c>
      <c r="L33" s="158">
        <v>21</v>
      </c>
      <c r="M33" s="158">
        <f>G33*(1+L33/100)</f>
        <v>0</v>
      </c>
      <c r="N33" s="157">
        <v>0</v>
      </c>
      <c r="O33" s="157">
        <f>ROUND(E33*N33,2)</f>
        <v>0</v>
      </c>
      <c r="P33" s="157">
        <v>0</v>
      </c>
      <c r="Q33" s="157">
        <f>ROUND(E33*P33,2)</f>
        <v>0</v>
      </c>
      <c r="R33" s="158"/>
      <c r="S33" s="158" t="s">
        <v>155</v>
      </c>
      <c r="T33" s="158" t="s">
        <v>175</v>
      </c>
      <c r="U33" s="158">
        <v>0.73</v>
      </c>
      <c r="V33" s="158">
        <f>ROUND(E33*U33,2)</f>
        <v>1.46</v>
      </c>
      <c r="W33" s="158"/>
      <c r="X33" s="158" t="s">
        <v>156</v>
      </c>
      <c r="Y33" s="158" t="s">
        <v>157</v>
      </c>
      <c r="Z33" s="147"/>
      <c r="AA33" s="147"/>
      <c r="AB33" s="147"/>
      <c r="AC33" s="147"/>
      <c r="AD33" s="147"/>
      <c r="AE33" s="147"/>
      <c r="AF33" s="147"/>
      <c r="AG33" s="147" t="s">
        <v>158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">
      <c r="A34" s="154"/>
      <c r="B34" s="155"/>
      <c r="C34" s="189" t="s">
        <v>372</v>
      </c>
      <c r="D34" s="160"/>
      <c r="E34" s="161">
        <v>2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160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74">
        <v>9</v>
      </c>
      <c r="B35" s="175" t="s">
        <v>205</v>
      </c>
      <c r="C35" s="188" t="s">
        <v>206</v>
      </c>
      <c r="D35" s="176" t="s">
        <v>197</v>
      </c>
      <c r="E35" s="177">
        <v>2</v>
      </c>
      <c r="F35" s="178"/>
      <c r="G35" s="179">
        <f>ROUND(E35*F35,2)</f>
        <v>0</v>
      </c>
      <c r="H35" s="159"/>
      <c r="I35" s="158">
        <f>ROUND(E35*H35,2)</f>
        <v>0</v>
      </c>
      <c r="J35" s="159"/>
      <c r="K35" s="158">
        <f>ROUND(E35*J35,2)</f>
        <v>0</v>
      </c>
      <c r="L35" s="158">
        <v>21</v>
      </c>
      <c r="M35" s="158">
        <f>G35*(1+L35/100)</f>
        <v>0</v>
      </c>
      <c r="N35" s="157">
        <v>8.0000000000000004E-4</v>
      </c>
      <c r="O35" s="157">
        <f>ROUND(E35*N35,2)</f>
        <v>0</v>
      </c>
      <c r="P35" s="157">
        <v>0</v>
      </c>
      <c r="Q35" s="157">
        <f>ROUND(E35*P35,2)</f>
        <v>0</v>
      </c>
      <c r="R35" s="158"/>
      <c r="S35" s="158" t="s">
        <v>155</v>
      </c>
      <c r="T35" s="158" t="s">
        <v>175</v>
      </c>
      <c r="U35" s="158">
        <v>0.35</v>
      </c>
      <c r="V35" s="158">
        <f>ROUND(E35*U35,2)</f>
        <v>0.7</v>
      </c>
      <c r="W35" s="158"/>
      <c r="X35" s="158" t="s">
        <v>156</v>
      </c>
      <c r="Y35" s="158" t="s">
        <v>157</v>
      </c>
      <c r="Z35" s="147"/>
      <c r="AA35" s="147"/>
      <c r="AB35" s="147"/>
      <c r="AC35" s="147"/>
      <c r="AD35" s="147"/>
      <c r="AE35" s="147"/>
      <c r="AF35" s="147"/>
      <c r="AG35" s="147" t="s">
        <v>158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189" t="s">
        <v>372</v>
      </c>
      <c r="D36" s="160"/>
      <c r="E36" s="161">
        <v>2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160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74">
        <v>10</v>
      </c>
      <c r="B37" s="175" t="s">
        <v>373</v>
      </c>
      <c r="C37" s="188" t="s">
        <v>374</v>
      </c>
      <c r="D37" s="176" t="s">
        <v>197</v>
      </c>
      <c r="E37" s="177">
        <v>11.3</v>
      </c>
      <c r="F37" s="178"/>
      <c r="G37" s="179">
        <f>ROUND(E37*F37,2)</f>
        <v>0</v>
      </c>
      <c r="H37" s="159"/>
      <c r="I37" s="158">
        <f>ROUND(E37*H37,2)</f>
        <v>0</v>
      </c>
      <c r="J37" s="159"/>
      <c r="K37" s="158">
        <f>ROUND(E37*J37,2)</f>
        <v>0</v>
      </c>
      <c r="L37" s="158">
        <v>21</v>
      </c>
      <c r="M37" s="158">
        <f>G37*(1+L37/100)</f>
        <v>0</v>
      </c>
      <c r="N37" s="157">
        <v>4.8999999999999998E-4</v>
      </c>
      <c r="O37" s="157">
        <f>ROUND(E37*N37,2)</f>
        <v>0.01</v>
      </c>
      <c r="P37" s="157">
        <v>2.7E-2</v>
      </c>
      <c r="Q37" s="157">
        <f>ROUND(E37*P37,2)</f>
        <v>0.31</v>
      </c>
      <c r="R37" s="158"/>
      <c r="S37" s="158" t="s">
        <v>155</v>
      </c>
      <c r="T37" s="158" t="s">
        <v>175</v>
      </c>
      <c r="U37" s="158">
        <v>0.42</v>
      </c>
      <c r="V37" s="158">
        <f>ROUND(E37*U37,2)</f>
        <v>4.75</v>
      </c>
      <c r="W37" s="158"/>
      <c r="X37" s="158" t="s">
        <v>156</v>
      </c>
      <c r="Y37" s="158" t="s">
        <v>157</v>
      </c>
      <c r="Z37" s="147"/>
      <c r="AA37" s="147"/>
      <c r="AB37" s="147"/>
      <c r="AC37" s="147"/>
      <c r="AD37" s="147"/>
      <c r="AE37" s="147"/>
      <c r="AF37" s="147"/>
      <c r="AG37" s="147" t="s">
        <v>158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266" t="s">
        <v>191</v>
      </c>
      <c r="D38" s="267"/>
      <c r="E38" s="267"/>
      <c r="F38" s="267"/>
      <c r="G38" s="267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177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189" t="s">
        <v>265</v>
      </c>
      <c r="D39" s="160"/>
      <c r="E39" s="161">
        <v>3.7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160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189" t="s">
        <v>266</v>
      </c>
      <c r="D40" s="160"/>
      <c r="E40" s="161">
        <v>3.7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160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189" t="s">
        <v>267</v>
      </c>
      <c r="D41" s="160"/>
      <c r="E41" s="161">
        <v>3.9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160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x14ac:dyDescent="0.2">
      <c r="A42" s="164" t="s">
        <v>150</v>
      </c>
      <c r="B42" s="165" t="s">
        <v>100</v>
      </c>
      <c r="C42" s="187" t="s">
        <v>101</v>
      </c>
      <c r="D42" s="166"/>
      <c r="E42" s="167"/>
      <c r="F42" s="168"/>
      <c r="G42" s="169">
        <f>SUMIF(AG43:AG45,"&lt;&gt;NOR",G43:G45)</f>
        <v>0</v>
      </c>
      <c r="H42" s="163"/>
      <c r="I42" s="163">
        <f>SUM(I43:I45)</f>
        <v>0</v>
      </c>
      <c r="J42" s="163"/>
      <c r="K42" s="163">
        <f>SUM(K43:K45)</f>
        <v>0</v>
      </c>
      <c r="L42" s="163"/>
      <c r="M42" s="163">
        <f>SUM(M43:M45)</f>
        <v>0</v>
      </c>
      <c r="N42" s="162"/>
      <c r="O42" s="162">
        <f>SUM(O43:O45)</f>
        <v>0</v>
      </c>
      <c r="P42" s="162"/>
      <c r="Q42" s="162">
        <f>SUM(Q43:Q45)</f>
        <v>0</v>
      </c>
      <c r="R42" s="163"/>
      <c r="S42" s="163"/>
      <c r="T42" s="163"/>
      <c r="U42" s="163"/>
      <c r="V42" s="163">
        <f>SUM(V43:V45)</f>
        <v>1.1399999999999999</v>
      </c>
      <c r="W42" s="163"/>
      <c r="X42" s="163"/>
      <c r="Y42" s="163"/>
      <c r="AG42" t="s">
        <v>151</v>
      </c>
    </row>
    <row r="43" spans="1:60" ht="22.5" outlineLevel="1" x14ac:dyDescent="0.2">
      <c r="A43" s="174">
        <v>11</v>
      </c>
      <c r="B43" s="175" t="s">
        <v>375</v>
      </c>
      <c r="C43" s="188" t="s">
        <v>376</v>
      </c>
      <c r="D43" s="176" t="s">
        <v>197</v>
      </c>
      <c r="E43" s="177">
        <v>6</v>
      </c>
      <c r="F43" s="178"/>
      <c r="G43" s="179">
        <f>ROUND(E43*F43,2)</f>
        <v>0</v>
      </c>
      <c r="H43" s="159"/>
      <c r="I43" s="158">
        <f>ROUND(E43*H43,2)</f>
        <v>0</v>
      </c>
      <c r="J43" s="159"/>
      <c r="K43" s="158">
        <f>ROUND(E43*J43,2)</f>
        <v>0</v>
      </c>
      <c r="L43" s="158">
        <v>21</v>
      </c>
      <c r="M43" s="158">
        <f>G43*(1+L43/100)</f>
        <v>0</v>
      </c>
      <c r="N43" s="157">
        <v>2.1000000000000001E-4</v>
      </c>
      <c r="O43" s="157">
        <f>ROUND(E43*N43,2)</f>
        <v>0</v>
      </c>
      <c r="P43" s="157">
        <v>0</v>
      </c>
      <c r="Q43" s="157">
        <f>ROUND(E43*P43,2)</f>
        <v>0</v>
      </c>
      <c r="R43" s="158"/>
      <c r="S43" s="158" t="s">
        <v>155</v>
      </c>
      <c r="T43" s="158" t="s">
        <v>175</v>
      </c>
      <c r="U43" s="158">
        <v>0.19</v>
      </c>
      <c r="V43" s="158">
        <f>ROUND(E43*U43,2)</f>
        <v>1.1399999999999999</v>
      </c>
      <c r="W43" s="158"/>
      <c r="X43" s="158" t="s">
        <v>156</v>
      </c>
      <c r="Y43" s="158" t="s">
        <v>157</v>
      </c>
      <c r="Z43" s="147"/>
      <c r="AA43" s="147"/>
      <c r="AB43" s="147"/>
      <c r="AC43" s="147"/>
      <c r="AD43" s="147"/>
      <c r="AE43" s="147"/>
      <c r="AF43" s="147"/>
      <c r="AG43" s="147" t="s">
        <v>158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266" t="s">
        <v>377</v>
      </c>
      <c r="D44" s="267"/>
      <c r="E44" s="267"/>
      <c r="F44" s="267"/>
      <c r="G44" s="267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177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">
      <c r="A45" s="154"/>
      <c r="B45" s="155"/>
      <c r="C45" s="189" t="s">
        <v>378</v>
      </c>
      <c r="D45" s="160"/>
      <c r="E45" s="161">
        <v>6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160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x14ac:dyDescent="0.2">
      <c r="A46" s="164" t="s">
        <v>150</v>
      </c>
      <c r="B46" s="165" t="s">
        <v>103</v>
      </c>
      <c r="C46" s="187" t="s">
        <v>104</v>
      </c>
      <c r="D46" s="166"/>
      <c r="E46" s="167"/>
      <c r="F46" s="168"/>
      <c r="G46" s="169">
        <f>SUMIF(AG47:AG51,"&lt;&gt;NOR",G47:G51)</f>
        <v>0</v>
      </c>
      <c r="H46" s="163"/>
      <c r="I46" s="163">
        <f>SUM(I47:I51)</f>
        <v>0</v>
      </c>
      <c r="J46" s="163"/>
      <c r="K46" s="163">
        <f>SUM(K47:K51)</f>
        <v>0</v>
      </c>
      <c r="L46" s="163"/>
      <c r="M46" s="163">
        <f>SUM(M47:M51)</f>
        <v>0</v>
      </c>
      <c r="N46" s="162"/>
      <c r="O46" s="162">
        <f>SUM(O47:O51)</f>
        <v>0.68</v>
      </c>
      <c r="P46" s="162"/>
      <c r="Q46" s="162">
        <f>SUM(Q47:Q51)</f>
        <v>0</v>
      </c>
      <c r="R46" s="163"/>
      <c r="S46" s="163"/>
      <c r="T46" s="163"/>
      <c r="U46" s="163"/>
      <c r="V46" s="163">
        <f>SUM(V47:V51)</f>
        <v>69</v>
      </c>
      <c r="W46" s="163"/>
      <c r="X46" s="163"/>
      <c r="Y46" s="163"/>
      <c r="AG46" t="s">
        <v>151</v>
      </c>
    </row>
    <row r="47" spans="1:60" ht="33.75" outlineLevel="1" x14ac:dyDescent="0.2">
      <c r="A47" s="174">
        <v>12</v>
      </c>
      <c r="B47" s="175" t="s">
        <v>379</v>
      </c>
      <c r="C47" s="188" t="s">
        <v>380</v>
      </c>
      <c r="D47" s="176" t="s">
        <v>190</v>
      </c>
      <c r="E47" s="177">
        <v>1</v>
      </c>
      <c r="F47" s="178"/>
      <c r="G47" s="179">
        <f>ROUND(E47*F47,2)</f>
        <v>0</v>
      </c>
      <c r="H47" s="159"/>
      <c r="I47" s="158">
        <f>ROUND(E47*H47,2)</f>
        <v>0</v>
      </c>
      <c r="J47" s="159"/>
      <c r="K47" s="158">
        <f>ROUND(E47*J47,2)</f>
        <v>0</v>
      </c>
      <c r="L47" s="158">
        <v>21</v>
      </c>
      <c r="M47" s="158">
        <f>G47*(1+L47/100)</f>
        <v>0</v>
      </c>
      <c r="N47" s="157">
        <v>0.22600000000000001</v>
      </c>
      <c r="O47" s="157">
        <f>ROUND(E47*N47,2)</f>
        <v>0.23</v>
      </c>
      <c r="P47" s="157">
        <v>0</v>
      </c>
      <c r="Q47" s="157">
        <f>ROUND(E47*P47,2)</f>
        <v>0</v>
      </c>
      <c r="R47" s="158"/>
      <c r="S47" s="158" t="s">
        <v>313</v>
      </c>
      <c r="T47" s="158" t="s">
        <v>314</v>
      </c>
      <c r="U47" s="158">
        <v>23</v>
      </c>
      <c r="V47" s="158">
        <f>ROUND(E47*U47,2)</f>
        <v>23</v>
      </c>
      <c r="W47" s="158"/>
      <c r="X47" s="158" t="s">
        <v>156</v>
      </c>
      <c r="Y47" s="158" t="s">
        <v>157</v>
      </c>
      <c r="Z47" s="147"/>
      <c r="AA47" s="147"/>
      <c r="AB47" s="147"/>
      <c r="AC47" s="147"/>
      <c r="AD47" s="147"/>
      <c r="AE47" s="147"/>
      <c r="AF47" s="147"/>
      <c r="AG47" s="147" t="s">
        <v>158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266" t="s">
        <v>381</v>
      </c>
      <c r="D48" s="267"/>
      <c r="E48" s="267"/>
      <c r="F48" s="267"/>
      <c r="G48" s="267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177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2" x14ac:dyDescent="0.2">
      <c r="A49" s="154"/>
      <c r="B49" s="155"/>
      <c r="C49" s="189" t="s">
        <v>382</v>
      </c>
      <c r="D49" s="160"/>
      <c r="E49" s="161">
        <v>1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7"/>
      <c r="AA49" s="147"/>
      <c r="AB49" s="147"/>
      <c r="AC49" s="147"/>
      <c r="AD49" s="147"/>
      <c r="AE49" s="147"/>
      <c r="AF49" s="147"/>
      <c r="AG49" s="147" t="s">
        <v>160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t="33.75" outlineLevel="1" x14ac:dyDescent="0.2">
      <c r="A50" s="174">
        <v>13</v>
      </c>
      <c r="B50" s="175" t="s">
        <v>383</v>
      </c>
      <c r="C50" s="188" t="s">
        <v>384</v>
      </c>
      <c r="D50" s="176" t="s">
        <v>190</v>
      </c>
      <c r="E50" s="177">
        <v>2</v>
      </c>
      <c r="F50" s="178"/>
      <c r="G50" s="179">
        <f>ROUND(E50*F50,2)</f>
        <v>0</v>
      </c>
      <c r="H50" s="159"/>
      <c r="I50" s="158">
        <f>ROUND(E50*H50,2)</f>
        <v>0</v>
      </c>
      <c r="J50" s="159"/>
      <c r="K50" s="158">
        <f>ROUND(E50*J50,2)</f>
        <v>0</v>
      </c>
      <c r="L50" s="158">
        <v>21</v>
      </c>
      <c r="M50" s="158">
        <f>G50*(1+L50/100)</f>
        <v>0</v>
      </c>
      <c r="N50" s="157">
        <v>0.22600000000000001</v>
      </c>
      <c r="O50" s="157">
        <f>ROUND(E50*N50,2)</f>
        <v>0.45</v>
      </c>
      <c r="P50" s="157">
        <v>0</v>
      </c>
      <c r="Q50" s="157">
        <f>ROUND(E50*P50,2)</f>
        <v>0</v>
      </c>
      <c r="R50" s="158"/>
      <c r="S50" s="158" t="s">
        <v>313</v>
      </c>
      <c r="T50" s="158" t="s">
        <v>314</v>
      </c>
      <c r="U50" s="158">
        <v>23</v>
      </c>
      <c r="V50" s="158">
        <f>ROUND(E50*U50,2)</f>
        <v>46</v>
      </c>
      <c r="W50" s="158"/>
      <c r="X50" s="158" t="s">
        <v>156</v>
      </c>
      <c r="Y50" s="158" t="s">
        <v>157</v>
      </c>
      <c r="Z50" s="147"/>
      <c r="AA50" s="147"/>
      <c r="AB50" s="147"/>
      <c r="AC50" s="147"/>
      <c r="AD50" s="147"/>
      <c r="AE50" s="147"/>
      <c r="AF50" s="147"/>
      <c r="AG50" s="147" t="s">
        <v>158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2" x14ac:dyDescent="0.2">
      <c r="A51" s="154"/>
      <c r="B51" s="155"/>
      <c r="C51" s="189" t="s">
        <v>385</v>
      </c>
      <c r="D51" s="160"/>
      <c r="E51" s="161">
        <v>2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7"/>
      <c r="AA51" s="147"/>
      <c r="AB51" s="147"/>
      <c r="AC51" s="147"/>
      <c r="AD51" s="147"/>
      <c r="AE51" s="147"/>
      <c r="AF51" s="147"/>
      <c r="AG51" s="147" t="s">
        <v>160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x14ac:dyDescent="0.2">
      <c r="A52" s="164" t="s">
        <v>150</v>
      </c>
      <c r="B52" s="165" t="s">
        <v>105</v>
      </c>
      <c r="C52" s="187" t="s">
        <v>106</v>
      </c>
      <c r="D52" s="166"/>
      <c r="E52" s="167"/>
      <c r="F52" s="168"/>
      <c r="G52" s="169">
        <f>SUMIF(AG53:AG56,"&lt;&gt;NOR",G53:G56)</f>
        <v>0</v>
      </c>
      <c r="H52" s="163"/>
      <c r="I52" s="163">
        <f>SUM(I53:I56)</f>
        <v>0</v>
      </c>
      <c r="J52" s="163"/>
      <c r="K52" s="163">
        <f>SUM(K53:K56)</f>
        <v>0</v>
      </c>
      <c r="L52" s="163"/>
      <c r="M52" s="163">
        <f>SUM(M53:M56)</f>
        <v>0</v>
      </c>
      <c r="N52" s="162"/>
      <c r="O52" s="162">
        <f>SUM(O53:O56)</f>
        <v>0</v>
      </c>
      <c r="P52" s="162"/>
      <c r="Q52" s="162">
        <f>SUM(Q53:Q56)</f>
        <v>0</v>
      </c>
      <c r="R52" s="163"/>
      <c r="S52" s="163"/>
      <c r="T52" s="163"/>
      <c r="U52" s="163"/>
      <c r="V52" s="163">
        <f>SUM(V53:V56)</f>
        <v>1.1299999999999999</v>
      </c>
      <c r="W52" s="163"/>
      <c r="X52" s="163"/>
      <c r="Y52" s="163"/>
      <c r="AG52" t="s">
        <v>151</v>
      </c>
    </row>
    <row r="53" spans="1:60" ht="22.5" outlineLevel="1" x14ac:dyDescent="0.2">
      <c r="A53" s="174">
        <v>14</v>
      </c>
      <c r="B53" s="175" t="s">
        <v>386</v>
      </c>
      <c r="C53" s="188" t="s">
        <v>387</v>
      </c>
      <c r="D53" s="176" t="s">
        <v>190</v>
      </c>
      <c r="E53" s="177">
        <v>1</v>
      </c>
      <c r="F53" s="178"/>
      <c r="G53" s="179">
        <f>ROUND(E53*F53,2)</f>
        <v>0</v>
      </c>
      <c r="H53" s="159"/>
      <c r="I53" s="158">
        <f>ROUND(E53*H53,2)</f>
        <v>0</v>
      </c>
      <c r="J53" s="159"/>
      <c r="K53" s="158">
        <f>ROUND(E53*J53,2)</f>
        <v>0</v>
      </c>
      <c r="L53" s="158">
        <v>21</v>
      </c>
      <c r="M53" s="158">
        <f>G53*(1+L53/100)</f>
        <v>0</v>
      </c>
      <c r="N53" s="157">
        <v>3.62E-3</v>
      </c>
      <c r="O53" s="157">
        <f>ROUND(E53*N53,2)</f>
        <v>0</v>
      </c>
      <c r="P53" s="157">
        <v>0</v>
      </c>
      <c r="Q53" s="157">
        <f>ROUND(E53*P53,2)</f>
        <v>0</v>
      </c>
      <c r="R53" s="158"/>
      <c r="S53" s="158" t="s">
        <v>155</v>
      </c>
      <c r="T53" s="158" t="s">
        <v>175</v>
      </c>
      <c r="U53" s="158">
        <v>1.1299999999999999</v>
      </c>
      <c r="V53" s="158">
        <f>ROUND(E53*U53,2)</f>
        <v>1.1299999999999999</v>
      </c>
      <c r="W53" s="158"/>
      <c r="X53" s="158" t="s">
        <v>156</v>
      </c>
      <c r="Y53" s="158" t="s">
        <v>157</v>
      </c>
      <c r="Z53" s="147"/>
      <c r="AA53" s="147"/>
      <c r="AB53" s="147"/>
      <c r="AC53" s="147"/>
      <c r="AD53" s="147"/>
      <c r="AE53" s="147"/>
      <c r="AF53" s="147"/>
      <c r="AG53" s="147" t="s">
        <v>158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2" x14ac:dyDescent="0.2">
      <c r="A54" s="154"/>
      <c r="B54" s="155"/>
      <c r="C54" s="189" t="s">
        <v>366</v>
      </c>
      <c r="D54" s="160"/>
      <c r="E54" s="161">
        <v>1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7"/>
      <c r="AA54" s="147"/>
      <c r="AB54" s="147"/>
      <c r="AC54" s="147"/>
      <c r="AD54" s="147"/>
      <c r="AE54" s="147"/>
      <c r="AF54" s="147"/>
      <c r="AG54" s="147" t="s">
        <v>160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74">
        <v>15</v>
      </c>
      <c r="B55" s="175" t="s">
        <v>388</v>
      </c>
      <c r="C55" s="188" t="s">
        <v>389</v>
      </c>
      <c r="D55" s="176" t="s">
        <v>190</v>
      </c>
      <c r="E55" s="177">
        <v>1</v>
      </c>
      <c r="F55" s="178"/>
      <c r="G55" s="179">
        <f>ROUND(E55*F55,2)</f>
        <v>0</v>
      </c>
      <c r="H55" s="159"/>
      <c r="I55" s="158">
        <f>ROUND(E55*H55,2)</f>
        <v>0</v>
      </c>
      <c r="J55" s="159"/>
      <c r="K55" s="158">
        <f>ROUND(E55*J55,2)</f>
        <v>0</v>
      </c>
      <c r="L55" s="158">
        <v>21</v>
      </c>
      <c r="M55" s="158">
        <f>G55*(1+L55/100)</f>
        <v>0</v>
      </c>
      <c r="N55" s="157">
        <v>2.1700000000000001E-3</v>
      </c>
      <c r="O55" s="157">
        <f>ROUND(E55*N55,2)</f>
        <v>0</v>
      </c>
      <c r="P55" s="157">
        <v>0</v>
      </c>
      <c r="Q55" s="157">
        <f>ROUND(E55*P55,2)</f>
        <v>0</v>
      </c>
      <c r="R55" s="158" t="s">
        <v>250</v>
      </c>
      <c r="S55" s="158" t="s">
        <v>155</v>
      </c>
      <c r="T55" s="158" t="s">
        <v>175</v>
      </c>
      <c r="U55" s="158">
        <v>0</v>
      </c>
      <c r="V55" s="158">
        <f>ROUND(E55*U55,2)</f>
        <v>0</v>
      </c>
      <c r="W55" s="158"/>
      <c r="X55" s="158" t="s">
        <v>251</v>
      </c>
      <c r="Y55" s="158" t="s">
        <v>157</v>
      </c>
      <c r="Z55" s="147"/>
      <c r="AA55" s="147"/>
      <c r="AB55" s="147"/>
      <c r="AC55" s="147"/>
      <c r="AD55" s="147"/>
      <c r="AE55" s="147"/>
      <c r="AF55" s="147"/>
      <c r="AG55" s="147" t="s">
        <v>252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189" t="s">
        <v>366</v>
      </c>
      <c r="D56" s="160"/>
      <c r="E56" s="161">
        <v>1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160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x14ac:dyDescent="0.2">
      <c r="A57" s="164" t="s">
        <v>150</v>
      </c>
      <c r="B57" s="165" t="s">
        <v>107</v>
      </c>
      <c r="C57" s="187" t="s">
        <v>108</v>
      </c>
      <c r="D57" s="166"/>
      <c r="E57" s="167"/>
      <c r="F57" s="168"/>
      <c r="G57" s="169">
        <f>SUMIF(AG58:AG109,"&lt;&gt;NOR",G58:G109)</f>
        <v>0</v>
      </c>
      <c r="H57" s="163"/>
      <c r="I57" s="163">
        <f>SUM(I58:I109)</f>
        <v>0</v>
      </c>
      <c r="J57" s="163"/>
      <c r="K57" s="163">
        <f>SUM(K58:K109)</f>
        <v>0</v>
      </c>
      <c r="L57" s="163"/>
      <c r="M57" s="163">
        <f>SUM(M58:M109)</f>
        <v>0</v>
      </c>
      <c r="N57" s="162"/>
      <c r="O57" s="162">
        <f>SUM(O58:O109)</f>
        <v>0.06</v>
      </c>
      <c r="P57" s="162"/>
      <c r="Q57" s="162">
        <f>SUM(Q58:Q109)</f>
        <v>0.18999999999999997</v>
      </c>
      <c r="R57" s="163"/>
      <c r="S57" s="163"/>
      <c r="T57" s="163"/>
      <c r="U57" s="163"/>
      <c r="V57" s="163">
        <f>SUM(V58:V109)</f>
        <v>32.099999999999994</v>
      </c>
      <c r="W57" s="163"/>
      <c r="X57" s="163"/>
      <c r="Y57" s="163"/>
      <c r="AG57" t="s">
        <v>151</v>
      </c>
    </row>
    <row r="58" spans="1:60" outlineLevel="1" x14ac:dyDescent="0.2">
      <c r="A58" s="174">
        <v>16</v>
      </c>
      <c r="B58" s="175" t="s">
        <v>390</v>
      </c>
      <c r="C58" s="188" t="s">
        <v>391</v>
      </c>
      <c r="D58" s="176" t="s">
        <v>190</v>
      </c>
      <c r="E58" s="177">
        <v>8</v>
      </c>
      <c r="F58" s="178"/>
      <c r="G58" s="179">
        <f>ROUND(E58*F58,2)</f>
        <v>0</v>
      </c>
      <c r="H58" s="159"/>
      <c r="I58" s="158">
        <f>ROUND(E58*H58,2)</f>
        <v>0</v>
      </c>
      <c r="J58" s="159"/>
      <c r="K58" s="158">
        <f>ROUND(E58*J58,2)</f>
        <v>0</v>
      </c>
      <c r="L58" s="158">
        <v>21</v>
      </c>
      <c r="M58" s="158">
        <f>G58*(1+L58/100)</f>
        <v>0</v>
      </c>
      <c r="N58" s="157">
        <v>2.0000000000000002E-5</v>
      </c>
      <c r="O58" s="157">
        <f>ROUND(E58*N58,2)</f>
        <v>0</v>
      </c>
      <c r="P58" s="157">
        <v>2.15E-3</v>
      </c>
      <c r="Q58" s="157">
        <f>ROUND(E58*P58,2)</f>
        <v>0.02</v>
      </c>
      <c r="R58" s="158"/>
      <c r="S58" s="158" t="s">
        <v>155</v>
      </c>
      <c r="T58" s="158" t="s">
        <v>155</v>
      </c>
      <c r="U58" s="158">
        <v>0.01</v>
      </c>
      <c r="V58" s="158">
        <f>ROUND(E58*U58,2)</f>
        <v>0.08</v>
      </c>
      <c r="W58" s="158"/>
      <c r="X58" s="158" t="s">
        <v>156</v>
      </c>
      <c r="Y58" s="158" t="s">
        <v>157</v>
      </c>
      <c r="Z58" s="147"/>
      <c r="AA58" s="147"/>
      <c r="AB58" s="147"/>
      <c r="AC58" s="147"/>
      <c r="AD58" s="147"/>
      <c r="AE58" s="147"/>
      <c r="AF58" s="147"/>
      <c r="AG58" s="147" t="s">
        <v>158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189" t="s">
        <v>392</v>
      </c>
      <c r="D59" s="160"/>
      <c r="E59" s="161">
        <v>8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160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1" x14ac:dyDescent="0.2">
      <c r="A60" s="174">
        <v>17</v>
      </c>
      <c r="B60" s="175" t="s">
        <v>393</v>
      </c>
      <c r="C60" s="188" t="s">
        <v>394</v>
      </c>
      <c r="D60" s="176" t="s">
        <v>197</v>
      </c>
      <c r="E60" s="177">
        <v>6</v>
      </c>
      <c r="F60" s="178"/>
      <c r="G60" s="179">
        <f>ROUND(E60*F60,2)</f>
        <v>0</v>
      </c>
      <c r="H60" s="159"/>
      <c r="I60" s="158">
        <f>ROUND(E60*H60,2)</f>
        <v>0</v>
      </c>
      <c r="J60" s="159"/>
      <c r="K60" s="158">
        <f>ROUND(E60*J60,2)</f>
        <v>0</v>
      </c>
      <c r="L60" s="158">
        <v>21</v>
      </c>
      <c r="M60" s="158">
        <f>G60*(1+L60/100)</f>
        <v>0</v>
      </c>
      <c r="N60" s="157">
        <v>3.7699999999999999E-3</v>
      </c>
      <c r="O60" s="157">
        <f>ROUND(E60*N60,2)</f>
        <v>0.02</v>
      </c>
      <c r="P60" s="157">
        <v>0</v>
      </c>
      <c r="Q60" s="157">
        <f>ROUND(E60*P60,2)</f>
        <v>0</v>
      </c>
      <c r="R60" s="158"/>
      <c r="S60" s="158" t="s">
        <v>155</v>
      </c>
      <c r="T60" s="158" t="s">
        <v>175</v>
      </c>
      <c r="U60" s="158">
        <v>0.47</v>
      </c>
      <c r="V60" s="158">
        <f>ROUND(E60*U60,2)</f>
        <v>2.82</v>
      </c>
      <c r="W60" s="158"/>
      <c r="X60" s="158" t="s">
        <v>156</v>
      </c>
      <c r="Y60" s="158" t="s">
        <v>157</v>
      </c>
      <c r="Z60" s="147"/>
      <c r="AA60" s="147"/>
      <c r="AB60" s="147"/>
      <c r="AC60" s="147"/>
      <c r="AD60" s="147"/>
      <c r="AE60" s="147"/>
      <c r="AF60" s="147"/>
      <c r="AG60" s="147" t="s">
        <v>158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266" t="s">
        <v>395</v>
      </c>
      <c r="D61" s="267"/>
      <c r="E61" s="267"/>
      <c r="F61" s="267"/>
      <c r="G61" s="267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177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189" t="s">
        <v>396</v>
      </c>
      <c r="D62" s="160"/>
      <c r="E62" s="161">
        <v>6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7"/>
      <c r="AA62" s="147"/>
      <c r="AB62" s="147"/>
      <c r="AC62" s="147"/>
      <c r="AD62" s="147"/>
      <c r="AE62" s="147"/>
      <c r="AF62" s="147"/>
      <c r="AG62" s="147" t="s">
        <v>160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ht="22.5" outlineLevel="1" x14ac:dyDescent="0.2">
      <c r="A63" s="174">
        <v>18</v>
      </c>
      <c r="B63" s="175" t="s">
        <v>397</v>
      </c>
      <c r="C63" s="188" t="s">
        <v>398</v>
      </c>
      <c r="D63" s="176" t="s">
        <v>197</v>
      </c>
      <c r="E63" s="177">
        <v>27.1</v>
      </c>
      <c r="F63" s="178"/>
      <c r="G63" s="179">
        <f>ROUND(E63*F63,2)</f>
        <v>0</v>
      </c>
      <c r="H63" s="159"/>
      <c r="I63" s="158">
        <f>ROUND(E63*H63,2)</f>
        <v>0</v>
      </c>
      <c r="J63" s="159"/>
      <c r="K63" s="158">
        <f>ROUND(E63*J63,2)</f>
        <v>0</v>
      </c>
      <c r="L63" s="158">
        <v>21</v>
      </c>
      <c r="M63" s="158">
        <f>G63*(1+L63/100)</f>
        <v>0</v>
      </c>
      <c r="N63" s="157">
        <v>4.8000000000000001E-4</v>
      </c>
      <c r="O63" s="157">
        <f>ROUND(E63*N63,2)</f>
        <v>0.01</v>
      </c>
      <c r="P63" s="157">
        <v>0</v>
      </c>
      <c r="Q63" s="157">
        <f>ROUND(E63*P63,2)</f>
        <v>0</v>
      </c>
      <c r="R63" s="158"/>
      <c r="S63" s="158" t="s">
        <v>155</v>
      </c>
      <c r="T63" s="158" t="s">
        <v>155</v>
      </c>
      <c r="U63" s="158">
        <v>0.3</v>
      </c>
      <c r="V63" s="158">
        <f>ROUND(E63*U63,2)</f>
        <v>8.1300000000000008</v>
      </c>
      <c r="W63" s="158"/>
      <c r="X63" s="158" t="s">
        <v>156</v>
      </c>
      <c r="Y63" s="158" t="s">
        <v>157</v>
      </c>
      <c r="Z63" s="147"/>
      <c r="AA63" s="147"/>
      <c r="AB63" s="147"/>
      <c r="AC63" s="147"/>
      <c r="AD63" s="147"/>
      <c r="AE63" s="147"/>
      <c r="AF63" s="147"/>
      <c r="AG63" s="147" t="s">
        <v>158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189" t="s">
        <v>399</v>
      </c>
      <c r="D64" s="160"/>
      <c r="E64" s="161">
        <v>10.8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7"/>
      <c r="AA64" s="147"/>
      <c r="AB64" s="147"/>
      <c r="AC64" s="147"/>
      <c r="AD64" s="147"/>
      <c r="AE64" s="147"/>
      <c r="AF64" s="147"/>
      <c r="AG64" s="147" t="s">
        <v>160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189" t="s">
        <v>265</v>
      </c>
      <c r="D65" s="160"/>
      <c r="E65" s="161">
        <v>3.7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160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189" t="s">
        <v>266</v>
      </c>
      <c r="D66" s="160"/>
      <c r="E66" s="161">
        <v>3.7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160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89" t="s">
        <v>267</v>
      </c>
      <c r="D67" s="160"/>
      <c r="E67" s="161">
        <v>3.9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7"/>
      <c r="AA67" s="147"/>
      <c r="AB67" s="147"/>
      <c r="AC67" s="147"/>
      <c r="AD67" s="147"/>
      <c r="AE67" s="147"/>
      <c r="AF67" s="147"/>
      <c r="AG67" s="147" t="s">
        <v>160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89" t="s">
        <v>257</v>
      </c>
      <c r="D68" s="160"/>
      <c r="E68" s="161">
        <v>5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160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t="22.5" outlineLevel="1" x14ac:dyDescent="0.2">
      <c r="A69" s="174">
        <v>19</v>
      </c>
      <c r="B69" s="175" t="s">
        <v>400</v>
      </c>
      <c r="C69" s="188" t="s">
        <v>401</v>
      </c>
      <c r="D69" s="176" t="s">
        <v>197</v>
      </c>
      <c r="E69" s="177">
        <v>54.2</v>
      </c>
      <c r="F69" s="178"/>
      <c r="G69" s="179">
        <f>ROUND(E69*F69,2)</f>
        <v>0</v>
      </c>
      <c r="H69" s="159"/>
      <c r="I69" s="158">
        <f>ROUND(E69*H69,2)</f>
        <v>0</v>
      </c>
      <c r="J69" s="159"/>
      <c r="K69" s="158">
        <f>ROUND(E69*J69,2)</f>
        <v>0</v>
      </c>
      <c r="L69" s="158">
        <v>21</v>
      </c>
      <c r="M69" s="158">
        <f>G69*(1+L69/100)</f>
        <v>0</v>
      </c>
      <c r="N69" s="157">
        <v>3.0000000000000001E-5</v>
      </c>
      <c r="O69" s="157">
        <f>ROUND(E69*N69,2)</f>
        <v>0</v>
      </c>
      <c r="P69" s="157">
        <v>1.1000000000000001E-3</v>
      </c>
      <c r="Q69" s="157">
        <f>ROUND(E69*P69,2)</f>
        <v>0.06</v>
      </c>
      <c r="R69" s="158"/>
      <c r="S69" s="158" t="s">
        <v>155</v>
      </c>
      <c r="T69" s="158" t="s">
        <v>175</v>
      </c>
      <c r="U69" s="158">
        <v>0.08</v>
      </c>
      <c r="V69" s="158">
        <f>ROUND(E69*U69,2)</f>
        <v>4.34</v>
      </c>
      <c r="W69" s="158"/>
      <c r="X69" s="158" t="s">
        <v>156</v>
      </c>
      <c r="Y69" s="158" t="s">
        <v>157</v>
      </c>
      <c r="Z69" s="147"/>
      <c r="AA69" s="147"/>
      <c r="AB69" s="147"/>
      <c r="AC69" s="147"/>
      <c r="AD69" s="147"/>
      <c r="AE69" s="147"/>
      <c r="AF69" s="147"/>
      <c r="AG69" s="147" t="s">
        <v>158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89" t="s">
        <v>402</v>
      </c>
      <c r="D70" s="160"/>
      <c r="E70" s="161">
        <v>21.6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160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189" t="s">
        <v>403</v>
      </c>
      <c r="D71" s="160"/>
      <c r="E71" s="161">
        <v>7.4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7"/>
      <c r="AA71" s="147"/>
      <c r="AB71" s="147"/>
      <c r="AC71" s="147"/>
      <c r="AD71" s="147"/>
      <c r="AE71" s="147"/>
      <c r="AF71" s="147"/>
      <c r="AG71" s="147" t="s">
        <v>160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3" x14ac:dyDescent="0.2">
      <c r="A72" s="154"/>
      <c r="B72" s="155"/>
      <c r="C72" s="189" t="s">
        <v>404</v>
      </c>
      <c r="D72" s="160"/>
      <c r="E72" s="161">
        <v>7.4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7"/>
      <c r="AA72" s="147"/>
      <c r="AB72" s="147"/>
      <c r="AC72" s="147"/>
      <c r="AD72" s="147"/>
      <c r="AE72" s="147"/>
      <c r="AF72" s="147"/>
      <c r="AG72" s="147" t="s">
        <v>160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189" t="s">
        <v>405</v>
      </c>
      <c r="D73" s="160"/>
      <c r="E73" s="161">
        <v>7.8</v>
      </c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7"/>
      <c r="AA73" s="147"/>
      <c r="AB73" s="147"/>
      <c r="AC73" s="147"/>
      <c r="AD73" s="147"/>
      <c r="AE73" s="147"/>
      <c r="AF73" s="147"/>
      <c r="AG73" s="147" t="s">
        <v>160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189" t="s">
        <v>406</v>
      </c>
      <c r="D74" s="160"/>
      <c r="E74" s="161">
        <v>10</v>
      </c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7"/>
      <c r="AA74" s="147"/>
      <c r="AB74" s="147"/>
      <c r="AC74" s="147"/>
      <c r="AD74" s="147"/>
      <c r="AE74" s="147"/>
      <c r="AF74" s="147"/>
      <c r="AG74" s="147" t="s">
        <v>160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22.5" outlineLevel="1" x14ac:dyDescent="0.2">
      <c r="A75" s="174">
        <v>20</v>
      </c>
      <c r="B75" s="175" t="s">
        <v>407</v>
      </c>
      <c r="C75" s="188" t="s">
        <v>408</v>
      </c>
      <c r="D75" s="176" t="s">
        <v>197</v>
      </c>
      <c r="E75" s="177">
        <v>27.1</v>
      </c>
      <c r="F75" s="178"/>
      <c r="G75" s="179">
        <f>ROUND(E75*F75,2)</f>
        <v>0</v>
      </c>
      <c r="H75" s="159"/>
      <c r="I75" s="158">
        <f>ROUND(E75*H75,2)</f>
        <v>0</v>
      </c>
      <c r="J75" s="159"/>
      <c r="K75" s="158">
        <f>ROUND(E75*J75,2)</f>
        <v>0</v>
      </c>
      <c r="L75" s="158">
        <v>21</v>
      </c>
      <c r="M75" s="158">
        <f>G75*(1+L75/100)</f>
        <v>0</v>
      </c>
      <c r="N75" s="157">
        <v>1.2600000000000001E-3</v>
      </c>
      <c r="O75" s="157">
        <f>ROUND(E75*N75,2)</f>
        <v>0.03</v>
      </c>
      <c r="P75" s="157">
        <v>0</v>
      </c>
      <c r="Q75" s="157">
        <f>ROUND(E75*P75,2)</f>
        <v>0</v>
      </c>
      <c r="R75" s="158"/>
      <c r="S75" s="158" t="s">
        <v>155</v>
      </c>
      <c r="T75" s="158" t="s">
        <v>155</v>
      </c>
      <c r="U75" s="158">
        <v>0.28999999999999998</v>
      </c>
      <c r="V75" s="158">
        <f>ROUND(E75*U75,2)</f>
        <v>7.86</v>
      </c>
      <c r="W75" s="158"/>
      <c r="X75" s="158" t="s">
        <v>156</v>
      </c>
      <c r="Y75" s="158" t="s">
        <v>157</v>
      </c>
      <c r="Z75" s="147"/>
      <c r="AA75" s="147"/>
      <c r="AB75" s="147"/>
      <c r="AC75" s="147"/>
      <c r="AD75" s="147"/>
      <c r="AE75" s="147"/>
      <c r="AF75" s="147"/>
      <c r="AG75" s="147" t="s">
        <v>158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189" t="s">
        <v>399</v>
      </c>
      <c r="D76" s="160"/>
      <c r="E76" s="161">
        <v>10.8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160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9" t="s">
        <v>265</v>
      </c>
      <c r="D77" s="160"/>
      <c r="E77" s="161">
        <v>3.7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160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9" t="s">
        <v>266</v>
      </c>
      <c r="D78" s="160"/>
      <c r="E78" s="161">
        <v>3.7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160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3" x14ac:dyDescent="0.2">
      <c r="A79" s="154"/>
      <c r="B79" s="155"/>
      <c r="C79" s="189" t="s">
        <v>267</v>
      </c>
      <c r="D79" s="160"/>
      <c r="E79" s="161">
        <v>3.9</v>
      </c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7"/>
      <c r="AA79" s="147"/>
      <c r="AB79" s="147"/>
      <c r="AC79" s="147"/>
      <c r="AD79" s="147"/>
      <c r="AE79" s="147"/>
      <c r="AF79" s="147"/>
      <c r="AG79" s="147" t="s">
        <v>160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189" t="s">
        <v>257</v>
      </c>
      <c r="D80" s="160"/>
      <c r="E80" s="161">
        <v>5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160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74">
        <v>21</v>
      </c>
      <c r="B81" s="175" t="s">
        <v>409</v>
      </c>
      <c r="C81" s="188" t="s">
        <v>410</v>
      </c>
      <c r="D81" s="176" t="s">
        <v>197</v>
      </c>
      <c r="E81" s="177">
        <v>3</v>
      </c>
      <c r="F81" s="178"/>
      <c r="G81" s="179">
        <f>ROUND(E81*F81,2)</f>
        <v>0</v>
      </c>
      <c r="H81" s="159"/>
      <c r="I81" s="158">
        <f>ROUND(E81*H81,2)</f>
        <v>0</v>
      </c>
      <c r="J81" s="159"/>
      <c r="K81" s="158">
        <f>ROUND(E81*J81,2)</f>
        <v>0</v>
      </c>
      <c r="L81" s="158">
        <v>21</v>
      </c>
      <c r="M81" s="158">
        <f>G81*(1+L81/100)</f>
        <v>0</v>
      </c>
      <c r="N81" s="157">
        <v>4.0000000000000003E-5</v>
      </c>
      <c r="O81" s="157">
        <f>ROUND(E81*N81,2)</f>
        <v>0</v>
      </c>
      <c r="P81" s="157">
        <v>2.9100000000000001E-2</v>
      </c>
      <c r="Q81" s="157">
        <f>ROUND(E81*P81,2)</f>
        <v>0.09</v>
      </c>
      <c r="R81" s="158"/>
      <c r="S81" s="158" t="s">
        <v>155</v>
      </c>
      <c r="T81" s="158" t="s">
        <v>175</v>
      </c>
      <c r="U81" s="158">
        <v>0.1</v>
      </c>
      <c r="V81" s="158">
        <f>ROUND(E81*U81,2)</f>
        <v>0.3</v>
      </c>
      <c r="W81" s="158"/>
      <c r="X81" s="158" t="s">
        <v>156</v>
      </c>
      <c r="Y81" s="158" t="s">
        <v>157</v>
      </c>
      <c r="Z81" s="147"/>
      <c r="AA81" s="147"/>
      <c r="AB81" s="147"/>
      <c r="AC81" s="147"/>
      <c r="AD81" s="147"/>
      <c r="AE81" s="147"/>
      <c r="AF81" s="147"/>
      <c r="AG81" s="147" t="s">
        <v>158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2" x14ac:dyDescent="0.2">
      <c r="A82" s="154"/>
      <c r="B82" s="155"/>
      <c r="C82" s="189" t="s">
        <v>411</v>
      </c>
      <c r="D82" s="160"/>
      <c r="E82" s="161">
        <v>3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160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ht="22.5" outlineLevel="1" x14ac:dyDescent="0.2">
      <c r="A83" s="174">
        <v>22</v>
      </c>
      <c r="B83" s="175" t="s">
        <v>412</v>
      </c>
      <c r="C83" s="188" t="s">
        <v>413</v>
      </c>
      <c r="D83" s="176" t="s">
        <v>197</v>
      </c>
      <c r="E83" s="177">
        <v>3</v>
      </c>
      <c r="F83" s="178"/>
      <c r="G83" s="179">
        <f>ROUND(E83*F83,2)</f>
        <v>0</v>
      </c>
      <c r="H83" s="159"/>
      <c r="I83" s="158">
        <f>ROUND(E83*H83,2)</f>
        <v>0</v>
      </c>
      <c r="J83" s="159"/>
      <c r="K83" s="158">
        <f>ROUND(E83*J83,2)</f>
        <v>0</v>
      </c>
      <c r="L83" s="158">
        <v>21</v>
      </c>
      <c r="M83" s="158">
        <f>G83*(1+L83/100)</f>
        <v>0</v>
      </c>
      <c r="N83" s="157">
        <v>5.0000000000000002E-5</v>
      </c>
      <c r="O83" s="157">
        <f>ROUND(E83*N83,2)</f>
        <v>0</v>
      </c>
      <c r="P83" s="157">
        <v>5.3200000000000001E-3</v>
      </c>
      <c r="Q83" s="157">
        <f>ROUND(E83*P83,2)</f>
        <v>0.02</v>
      </c>
      <c r="R83" s="158"/>
      <c r="S83" s="158" t="s">
        <v>155</v>
      </c>
      <c r="T83" s="158" t="s">
        <v>175</v>
      </c>
      <c r="U83" s="158">
        <v>0.10299999999999999</v>
      </c>
      <c r="V83" s="158">
        <f>ROUND(E83*U83,2)</f>
        <v>0.31</v>
      </c>
      <c r="W83" s="158"/>
      <c r="X83" s="158" t="s">
        <v>156</v>
      </c>
      <c r="Y83" s="158" t="s">
        <v>157</v>
      </c>
      <c r="Z83" s="147"/>
      <c r="AA83" s="147"/>
      <c r="AB83" s="147"/>
      <c r="AC83" s="147"/>
      <c r="AD83" s="147"/>
      <c r="AE83" s="147"/>
      <c r="AF83" s="147"/>
      <c r="AG83" s="147" t="s">
        <v>158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2" x14ac:dyDescent="0.2">
      <c r="A84" s="154"/>
      <c r="B84" s="155"/>
      <c r="C84" s="189" t="s">
        <v>411</v>
      </c>
      <c r="D84" s="160"/>
      <c r="E84" s="161">
        <v>3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160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80">
        <v>23</v>
      </c>
      <c r="B85" s="181" t="s">
        <v>414</v>
      </c>
      <c r="C85" s="190" t="s">
        <v>415</v>
      </c>
      <c r="D85" s="182" t="s">
        <v>212</v>
      </c>
      <c r="E85" s="183">
        <v>7.7299999999999994E-2</v>
      </c>
      <c r="F85" s="184"/>
      <c r="G85" s="185">
        <f>ROUND(E85*F85,2)</f>
        <v>0</v>
      </c>
      <c r="H85" s="159"/>
      <c r="I85" s="158">
        <f>ROUND(E85*H85,2)</f>
        <v>0</v>
      </c>
      <c r="J85" s="159"/>
      <c r="K85" s="158">
        <f>ROUND(E85*J85,2)</f>
        <v>0</v>
      </c>
      <c r="L85" s="158">
        <v>21</v>
      </c>
      <c r="M85" s="158">
        <f>G85*(1+L85/100)</f>
        <v>0</v>
      </c>
      <c r="N85" s="157">
        <v>0</v>
      </c>
      <c r="O85" s="157">
        <f>ROUND(E85*N85,2)</f>
        <v>0</v>
      </c>
      <c r="P85" s="157">
        <v>0</v>
      </c>
      <c r="Q85" s="157">
        <f>ROUND(E85*P85,2)</f>
        <v>0</v>
      </c>
      <c r="R85" s="158"/>
      <c r="S85" s="158" t="s">
        <v>155</v>
      </c>
      <c r="T85" s="158" t="s">
        <v>155</v>
      </c>
      <c r="U85" s="158">
        <v>3.56</v>
      </c>
      <c r="V85" s="158">
        <f>ROUND(E85*U85,2)</f>
        <v>0.28000000000000003</v>
      </c>
      <c r="W85" s="158"/>
      <c r="X85" s="158" t="s">
        <v>416</v>
      </c>
      <c r="Y85" s="158" t="s">
        <v>157</v>
      </c>
      <c r="Z85" s="147"/>
      <c r="AA85" s="147"/>
      <c r="AB85" s="147"/>
      <c r="AC85" s="147"/>
      <c r="AD85" s="147"/>
      <c r="AE85" s="147"/>
      <c r="AF85" s="147"/>
      <c r="AG85" s="147" t="s">
        <v>417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74">
        <v>24</v>
      </c>
      <c r="B86" s="175" t="s">
        <v>181</v>
      </c>
      <c r="C86" s="188" t="s">
        <v>418</v>
      </c>
      <c r="D86" s="176" t="s">
        <v>183</v>
      </c>
      <c r="E86" s="177">
        <v>6</v>
      </c>
      <c r="F86" s="178"/>
      <c r="G86" s="179">
        <f>ROUND(E86*F86,2)</f>
        <v>0</v>
      </c>
      <c r="H86" s="159"/>
      <c r="I86" s="158">
        <f>ROUND(E86*H86,2)</f>
        <v>0</v>
      </c>
      <c r="J86" s="159"/>
      <c r="K86" s="158">
        <f>ROUND(E86*J86,2)</f>
        <v>0</v>
      </c>
      <c r="L86" s="158">
        <v>21</v>
      </c>
      <c r="M86" s="158">
        <f>G86*(1+L86/100)</f>
        <v>0</v>
      </c>
      <c r="N86" s="157">
        <v>0</v>
      </c>
      <c r="O86" s="157">
        <f>ROUND(E86*N86,2)</f>
        <v>0</v>
      </c>
      <c r="P86" s="157">
        <v>0</v>
      </c>
      <c r="Q86" s="157">
        <f>ROUND(E86*P86,2)</f>
        <v>0</v>
      </c>
      <c r="R86" s="158" t="s">
        <v>184</v>
      </c>
      <c r="S86" s="158" t="s">
        <v>155</v>
      </c>
      <c r="T86" s="158" t="s">
        <v>155</v>
      </c>
      <c r="U86" s="158">
        <v>1</v>
      </c>
      <c r="V86" s="158">
        <f>ROUND(E86*U86,2)</f>
        <v>6</v>
      </c>
      <c r="W86" s="158"/>
      <c r="X86" s="158" t="s">
        <v>185</v>
      </c>
      <c r="Y86" s="158" t="s">
        <v>157</v>
      </c>
      <c r="Z86" s="147"/>
      <c r="AA86" s="147"/>
      <c r="AB86" s="147"/>
      <c r="AC86" s="147"/>
      <c r="AD86" s="147"/>
      <c r="AE86" s="147"/>
      <c r="AF86" s="147"/>
      <c r="AG86" s="147" t="s">
        <v>186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2" x14ac:dyDescent="0.2">
      <c r="A87" s="154"/>
      <c r="B87" s="155"/>
      <c r="C87" s="189" t="s">
        <v>419</v>
      </c>
      <c r="D87" s="160"/>
      <c r="E87" s="161">
        <v>6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7"/>
      <c r="AA87" s="147"/>
      <c r="AB87" s="147"/>
      <c r="AC87" s="147"/>
      <c r="AD87" s="147"/>
      <c r="AE87" s="147"/>
      <c r="AF87" s="147"/>
      <c r="AG87" s="147" t="s">
        <v>160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74">
        <v>25</v>
      </c>
      <c r="B88" s="175" t="s">
        <v>420</v>
      </c>
      <c r="C88" s="188" t="s">
        <v>421</v>
      </c>
      <c r="D88" s="176" t="s">
        <v>190</v>
      </c>
      <c r="E88" s="177">
        <v>2</v>
      </c>
      <c r="F88" s="178"/>
      <c r="G88" s="179">
        <f>ROUND(E88*F88,2)</f>
        <v>0</v>
      </c>
      <c r="H88" s="159"/>
      <c r="I88" s="158">
        <f>ROUND(E88*H88,2)</f>
        <v>0</v>
      </c>
      <c r="J88" s="159"/>
      <c r="K88" s="158">
        <f>ROUND(E88*J88,2)</f>
        <v>0</v>
      </c>
      <c r="L88" s="158">
        <v>21</v>
      </c>
      <c r="M88" s="158">
        <f>G88*(1+L88/100)</f>
        <v>0</v>
      </c>
      <c r="N88" s="157">
        <v>1.2E-4</v>
      </c>
      <c r="O88" s="157">
        <f>ROUND(E88*N88,2)</f>
        <v>0</v>
      </c>
      <c r="P88" s="157">
        <v>0</v>
      </c>
      <c r="Q88" s="157">
        <f>ROUND(E88*P88,2)</f>
        <v>0</v>
      </c>
      <c r="R88" s="158"/>
      <c r="S88" s="158" t="s">
        <v>155</v>
      </c>
      <c r="T88" s="158" t="s">
        <v>175</v>
      </c>
      <c r="U88" s="158">
        <v>0.40500000000000003</v>
      </c>
      <c r="V88" s="158">
        <f>ROUND(E88*U88,2)</f>
        <v>0.81</v>
      </c>
      <c r="W88" s="158"/>
      <c r="X88" s="158" t="s">
        <v>156</v>
      </c>
      <c r="Y88" s="158" t="s">
        <v>157</v>
      </c>
      <c r="Z88" s="147"/>
      <c r="AA88" s="147"/>
      <c r="AB88" s="147"/>
      <c r="AC88" s="147"/>
      <c r="AD88" s="147"/>
      <c r="AE88" s="147"/>
      <c r="AF88" s="147"/>
      <c r="AG88" s="147" t="s">
        <v>158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189" t="s">
        <v>422</v>
      </c>
      <c r="D89" s="160"/>
      <c r="E89" s="161">
        <v>2</v>
      </c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160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ht="22.5" outlineLevel="1" x14ac:dyDescent="0.2">
      <c r="A90" s="174">
        <v>26</v>
      </c>
      <c r="B90" s="175" t="s">
        <v>423</v>
      </c>
      <c r="C90" s="188" t="s">
        <v>424</v>
      </c>
      <c r="D90" s="176" t="s">
        <v>190</v>
      </c>
      <c r="E90" s="177">
        <v>2</v>
      </c>
      <c r="F90" s="178"/>
      <c r="G90" s="179">
        <f>ROUND(E90*F90,2)</f>
        <v>0</v>
      </c>
      <c r="H90" s="159"/>
      <c r="I90" s="158">
        <f>ROUND(E90*H90,2)</f>
        <v>0</v>
      </c>
      <c r="J90" s="159"/>
      <c r="K90" s="158">
        <f>ROUND(E90*J90,2)</f>
        <v>0</v>
      </c>
      <c r="L90" s="158">
        <v>21</v>
      </c>
      <c r="M90" s="158">
        <f>G90*(1+L90/100)</f>
        <v>0</v>
      </c>
      <c r="N90" s="157">
        <v>2.4000000000000001E-4</v>
      </c>
      <c r="O90" s="157">
        <f>ROUND(E90*N90,2)</f>
        <v>0</v>
      </c>
      <c r="P90" s="157">
        <v>0</v>
      </c>
      <c r="Q90" s="157">
        <f>ROUND(E90*P90,2)</f>
        <v>0</v>
      </c>
      <c r="R90" s="158"/>
      <c r="S90" s="158" t="s">
        <v>155</v>
      </c>
      <c r="T90" s="158" t="s">
        <v>175</v>
      </c>
      <c r="U90" s="158">
        <v>0.20100000000000001</v>
      </c>
      <c r="V90" s="158">
        <f>ROUND(E90*U90,2)</f>
        <v>0.4</v>
      </c>
      <c r="W90" s="158"/>
      <c r="X90" s="158" t="s">
        <v>156</v>
      </c>
      <c r="Y90" s="158" t="s">
        <v>157</v>
      </c>
      <c r="Z90" s="147"/>
      <c r="AA90" s="147"/>
      <c r="AB90" s="147"/>
      <c r="AC90" s="147"/>
      <c r="AD90" s="147"/>
      <c r="AE90" s="147"/>
      <c r="AF90" s="147"/>
      <c r="AG90" s="147" t="s">
        <v>158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">
      <c r="A91" s="154"/>
      <c r="B91" s="155"/>
      <c r="C91" s="189" t="s">
        <v>422</v>
      </c>
      <c r="D91" s="160"/>
      <c r="E91" s="161">
        <v>2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160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">
      <c r="A92" s="174">
        <v>27</v>
      </c>
      <c r="B92" s="175" t="s">
        <v>425</v>
      </c>
      <c r="C92" s="188" t="s">
        <v>426</v>
      </c>
      <c r="D92" s="176" t="s">
        <v>197</v>
      </c>
      <c r="E92" s="177">
        <v>3.2</v>
      </c>
      <c r="F92" s="178"/>
      <c r="G92" s="179">
        <f>ROUND(E92*F92,2)</f>
        <v>0</v>
      </c>
      <c r="H92" s="159"/>
      <c r="I92" s="158">
        <f>ROUND(E92*H92,2)</f>
        <v>0</v>
      </c>
      <c r="J92" s="159"/>
      <c r="K92" s="158">
        <f>ROUND(E92*J92,2)</f>
        <v>0</v>
      </c>
      <c r="L92" s="158">
        <v>21</v>
      </c>
      <c r="M92" s="158">
        <f>G92*(1+L92/100)</f>
        <v>0</v>
      </c>
      <c r="N92" s="157">
        <v>0</v>
      </c>
      <c r="O92" s="157">
        <f>ROUND(E92*N92,2)</f>
        <v>0</v>
      </c>
      <c r="P92" s="157">
        <v>0</v>
      </c>
      <c r="Q92" s="157">
        <f>ROUND(E92*P92,2)</f>
        <v>0</v>
      </c>
      <c r="R92" s="158"/>
      <c r="S92" s="158" t="s">
        <v>155</v>
      </c>
      <c r="T92" s="158" t="s">
        <v>175</v>
      </c>
      <c r="U92" s="158">
        <v>4.1000000000000002E-2</v>
      </c>
      <c r="V92" s="158">
        <f>ROUND(E92*U92,2)</f>
        <v>0.13</v>
      </c>
      <c r="W92" s="158"/>
      <c r="X92" s="158" t="s">
        <v>156</v>
      </c>
      <c r="Y92" s="158" t="s">
        <v>157</v>
      </c>
      <c r="Z92" s="147"/>
      <c r="AA92" s="147"/>
      <c r="AB92" s="147"/>
      <c r="AC92" s="147"/>
      <c r="AD92" s="147"/>
      <c r="AE92" s="147"/>
      <c r="AF92" s="147"/>
      <c r="AG92" s="147" t="s">
        <v>158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2" x14ac:dyDescent="0.2">
      <c r="A93" s="154"/>
      <c r="B93" s="155"/>
      <c r="C93" s="266" t="s">
        <v>427</v>
      </c>
      <c r="D93" s="267"/>
      <c r="E93" s="267"/>
      <c r="F93" s="267"/>
      <c r="G93" s="267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7"/>
      <c r="AA93" s="147"/>
      <c r="AB93" s="147"/>
      <c r="AC93" s="147"/>
      <c r="AD93" s="147"/>
      <c r="AE93" s="147"/>
      <c r="AF93" s="147"/>
      <c r="AG93" s="147" t="s">
        <v>177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2" x14ac:dyDescent="0.2">
      <c r="A94" s="154"/>
      <c r="B94" s="155"/>
      <c r="C94" s="189" t="s">
        <v>428</v>
      </c>
      <c r="D94" s="160"/>
      <c r="E94" s="161">
        <v>3.2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7"/>
      <c r="AA94" s="147"/>
      <c r="AB94" s="147"/>
      <c r="AC94" s="147"/>
      <c r="AD94" s="147"/>
      <c r="AE94" s="147"/>
      <c r="AF94" s="147"/>
      <c r="AG94" s="147" t="s">
        <v>160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74">
        <v>28</v>
      </c>
      <c r="B95" s="175" t="s">
        <v>429</v>
      </c>
      <c r="C95" s="188" t="s">
        <v>430</v>
      </c>
      <c r="D95" s="176" t="s">
        <v>197</v>
      </c>
      <c r="E95" s="177">
        <v>27.1</v>
      </c>
      <c r="F95" s="178"/>
      <c r="G95" s="179">
        <f>ROUND(E95*F95,2)</f>
        <v>0</v>
      </c>
      <c r="H95" s="159"/>
      <c r="I95" s="158">
        <f>ROUND(E95*H95,2)</f>
        <v>0</v>
      </c>
      <c r="J95" s="159"/>
      <c r="K95" s="158">
        <f>ROUND(E95*J95,2)</f>
        <v>0</v>
      </c>
      <c r="L95" s="158">
        <v>21</v>
      </c>
      <c r="M95" s="158">
        <f>G95*(1+L95/100)</f>
        <v>0</v>
      </c>
      <c r="N95" s="157">
        <v>5.0000000000000002E-5</v>
      </c>
      <c r="O95" s="157">
        <f>ROUND(E95*N95,2)</f>
        <v>0</v>
      </c>
      <c r="P95" s="157">
        <v>0</v>
      </c>
      <c r="Q95" s="157">
        <f>ROUND(E95*P95,2)</f>
        <v>0</v>
      </c>
      <c r="R95" s="158" t="s">
        <v>250</v>
      </c>
      <c r="S95" s="158" t="s">
        <v>155</v>
      </c>
      <c r="T95" s="158" t="s">
        <v>175</v>
      </c>
      <c r="U95" s="158">
        <v>0</v>
      </c>
      <c r="V95" s="158">
        <f>ROUND(E95*U95,2)</f>
        <v>0</v>
      </c>
      <c r="W95" s="158"/>
      <c r="X95" s="158" t="s">
        <v>251</v>
      </c>
      <c r="Y95" s="158" t="s">
        <v>157</v>
      </c>
      <c r="Z95" s="147"/>
      <c r="AA95" s="147"/>
      <c r="AB95" s="147"/>
      <c r="AC95" s="147"/>
      <c r="AD95" s="147"/>
      <c r="AE95" s="147"/>
      <c r="AF95" s="147"/>
      <c r="AG95" s="147" t="s">
        <v>252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189" t="s">
        <v>399</v>
      </c>
      <c r="D96" s="160"/>
      <c r="E96" s="161">
        <v>10.8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160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189" t="s">
        <v>265</v>
      </c>
      <c r="D97" s="160"/>
      <c r="E97" s="161">
        <v>3.7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7"/>
      <c r="AA97" s="147"/>
      <c r="AB97" s="147"/>
      <c r="AC97" s="147"/>
      <c r="AD97" s="147"/>
      <c r="AE97" s="147"/>
      <c r="AF97" s="147"/>
      <c r="AG97" s="147" t="s">
        <v>160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189" t="s">
        <v>266</v>
      </c>
      <c r="D98" s="160"/>
      <c r="E98" s="161">
        <v>3.7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160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">
      <c r="A99" s="154"/>
      <c r="B99" s="155"/>
      <c r="C99" s="189" t="s">
        <v>267</v>
      </c>
      <c r="D99" s="160"/>
      <c r="E99" s="161">
        <v>3.9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160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189" t="s">
        <v>257</v>
      </c>
      <c r="D100" s="160"/>
      <c r="E100" s="161">
        <v>5</v>
      </c>
      <c r="F100" s="158"/>
      <c r="G100" s="15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7"/>
      <c r="AA100" s="147"/>
      <c r="AB100" s="147"/>
      <c r="AC100" s="147"/>
      <c r="AD100" s="147"/>
      <c r="AE100" s="147"/>
      <c r="AF100" s="147"/>
      <c r="AG100" s="147" t="s">
        <v>160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74">
        <v>29</v>
      </c>
      <c r="B101" s="175" t="s">
        <v>431</v>
      </c>
      <c r="C101" s="188" t="s">
        <v>432</v>
      </c>
      <c r="D101" s="176" t="s">
        <v>197</v>
      </c>
      <c r="E101" s="177">
        <v>27.1</v>
      </c>
      <c r="F101" s="178"/>
      <c r="G101" s="179">
        <f>ROUND(E101*F101,2)</f>
        <v>0</v>
      </c>
      <c r="H101" s="159"/>
      <c r="I101" s="158">
        <f>ROUND(E101*H101,2)</f>
        <v>0</v>
      </c>
      <c r="J101" s="159"/>
      <c r="K101" s="158">
        <f>ROUND(E101*J101,2)</f>
        <v>0</v>
      </c>
      <c r="L101" s="158">
        <v>21</v>
      </c>
      <c r="M101" s="158">
        <f>G101*(1+L101/100)</f>
        <v>0</v>
      </c>
      <c r="N101" s="157">
        <v>5.0000000000000002E-5</v>
      </c>
      <c r="O101" s="157">
        <f>ROUND(E101*N101,2)</f>
        <v>0</v>
      </c>
      <c r="P101" s="157">
        <v>0</v>
      </c>
      <c r="Q101" s="157">
        <f>ROUND(E101*P101,2)</f>
        <v>0</v>
      </c>
      <c r="R101" s="158" t="s">
        <v>250</v>
      </c>
      <c r="S101" s="158" t="s">
        <v>155</v>
      </c>
      <c r="T101" s="158" t="s">
        <v>175</v>
      </c>
      <c r="U101" s="158">
        <v>0</v>
      </c>
      <c r="V101" s="158">
        <f>ROUND(E101*U101,2)</f>
        <v>0</v>
      </c>
      <c r="W101" s="158"/>
      <c r="X101" s="158" t="s">
        <v>251</v>
      </c>
      <c r="Y101" s="158" t="s">
        <v>157</v>
      </c>
      <c r="Z101" s="147"/>
      <c r="AA101" s="147"/>
      <c r="AB101" s="147"/>
      <c r="AC101" s="147"/>
      <c r="AD101" s="147"/>
      <c r="AE101" s="147"/>
      <c r="AF101" s="147"/>
      <c r="AG101" s="147" t="s">
        <v>252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2" x14ac:dyDescent="0.2">
      <c r="A102" s="154"/>
      <c r="B102" s="155"/>
      <c r="C102" s="189" t="s">
        <v>399</v>
      </c>
      <c r="D102" s="160"/>
      <c r="E102" s="161">
        <v>10.8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160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9" t="s">
        <v>265</v>
      </c>
      <c r="D103" s="160"/>
      <c r="E103" s="161">
        <v>3.7</v>
      </c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7"/>
      <c r="AA103" s="147"/>
      <c r="AB103" s="147"/>
      <c r="AC103" s="147"/>
      <c r="AD103" s="147"/>
      <c r="AE103" s="147"/>
      <c r="AF103" s="147"/>
      <c r="AG103" s="147" t="s">
        <v>160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189" t="s">
        <v>266</v>
      </c>
      <c r="D104" s="160"/>
      <c r="E104" s="161">
        <v>3.7</v>
      </c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7"/>
      <c r="AA104" s="147"/>
      <c r="AB104" s="147"/>
      <c r="AC104" s="147"/>
      <c r="AD104" s="147"/>
      <c r="AE104" s="147"/>
      <c r="AF104" s="147"/>
      <c r="AG104" s="147" t="s">
        <v>160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9" t="s">
        <v>267</v>
      </c>
      <c r="D105" s="160"/>
      <c r="E105" s="161">
        <v>3.9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7"/>
      <c r="AA105" s="147"/>
      <c r="AB105" s="147"/>
      <c r="AC105" s="147"/>
      <c r="AD105" s="147"/>
      <c r="AE105" s="147"/>
      <c r="AF105" s="147"/>
      <c r="AG105" s="147" t="s">
        <v>160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189" t="s">
        <v>257</v>
      </c>
      <c r="D106" s="160"/>
      <c r="E106" s="161">
        <v>5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160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ht="22.5" outlineLevel="1" x14ac:dyDescent="0.2">
      <c r="A107" s="174">
        <v>30</v>
      </c>
      <c r="B107" s="175" t="s">
        <v>433</v>
      </c>
      <c r="C107" s="188" t="s">
        <v>434</v>
      </c>
      <c r="D107" s="176" t="s">
        <v>197</v>
      </c>
      <c r="E107" s="177">
        <v>2</v>
      </c>
      <c r="F107" s="178"/>
      <c r="G107" s="179">
        <f>ROUND(E107*F107,2)</f>
        <v>0</v>
      </c>
      <c r="H107" s="159"/>
      <c r="I107" s="158">
        <f>ROUND(E107*H107,2)</f>
        <v>0</v>
      </c>
      <c r="J107" s="159"/>
      <c r="K107" s="158">
        <f>ROUND(E107*J107,2)</f>
        <v>0</v>
      </c>
      <c r="L107" s="158">
        <v>21</v>
      </c>
      <c r="M107" s="158">
        <f>G107*(1+L107/100)</f>
        <v>0</v>
      </c>
      <c r="N107" s="157">
        <v>1.0200000000000001E-3</v>
      </c>
      <c r="O107" s="157">
        <f>ROUND(E107*N107,2)</f>
        <v>0</v>
      </c>
      <c r="P107" s="157">
        <v>0</v>
      </c>
      <c r="Q107" s="157">
        <f>ROUND(E107*P107,2)</f>
        <v>0</v>
      </c>
      <c r="R107" s="158"/>
      <c r="S107" s="158" t="s">
        <v>155</v>
      </c>
      <c r="T107" s="158" t="s">
        <v>175</v>
      </c>
      <c r="U107" s="158">
        <v>0.32</v>
      </c>
      <c r="V107" s="158">
        <f>ROUND(E107*U107,2)</f>
        <v>0.64</v>
      </c>
      <c r="W107" s="158"/>
      <c r="X107" s="158" t="s">
        <v>156</v>
      </c>
      <c r="Y107" s="158" t="s">
        <v>157</v>
      </c>
      <c r="Z107" s="147"/>
      <c r="AA107" s="147"/>
      <c r="AB107" s="147"/>
      <c r="AC107" s="147"/>
      <c r="AD107" s="147"/>
      <c r="AE107" s="147"/>
      <c r="AF107" s="147"/>
      <c r="AG107" s="147" t="s">
        <v>158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2" x14ac:dyDescent="0.2">
      <c r="A108" s="154"/>
      <c r="B108" s="155"/>
      <c r="C108" s="266" t="s">
        <v>395</v>
      </c>
      <c r="D108" s="267"/>
      <c r="E108" s="267"/>
      <c r="F108" s="267"/>
      <c r="G108" s="267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177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2" x14ac:dyDescent="0.2">
      <c r="A109" s="154"/>
      <c r="B109" s="155"/>
      <c r="C109" s="189" t="s">
        <v>435</v>
      </c>
      <c r="D109" s="160"/>
      <c r="E109" s="161">
        <v>2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7"/>
      <c r="AA109" s="147"/>
      <c r="AB109" s="147"/>
      <c r="AC109" s="147"/>
      <c r="AD109" s="147"/>
      <c r="AE109" s="147"/>
      <c r="AF109" s="147"/>
      <c r="AG109" s="147" t="s">
        <v>160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x14ac:dyDescent="0.2">
      <c r="A110" s="164" t="s">
        <v>150</v>
      </c>
      <c r="B110" s="165" t="s">
        <v>109</v>
      </c>
      <c r="C110" s="187" t="s">
        <v>110</v>
      </c>
      <c r="D110" s="166"/>
      <c r="E110" s="167"/>
      <c r="F110" s="168"/>
      <c r="G110" s="169">
        <f>SUMIF(AG111:AG138,"&lt;&gt;NOR",G111:G138)</f>
        <v>0</v>
      </c>
      <c r="H110" s="163"/>
      <c r="I110" s="163">
        <f>SUM(I111:I138)</f>
        <v>0</v>
      </c>
      <c r="J110" s="163"/>
      <c r="K110" s="163">
        <f>SUM(K111:K138)</f>
        <v>0</v>
      </c>
      <c r="L110" s="163"/>
      <c r="M110" s="163">
        <f>SUM(M111:M138)</f>
        <v>0</v>
      </c>
      <c r="N110" s="162"/>
      <c r="O110" s="162">
        <f>SUM(O111:O138)</f>
        <v>0.01</v>
      </c>
      <c r="P110" s="162"/>
      <c r="Q110" s="162">
        <f>SUM(Q111:Q138)</f>
        <v>0.02</v>
      </c>
      <c r="R110" s="163"/>
      <c r="S110" s="163"/>
      <c r="T110" s="163"/>
      <c r="U110" s="163"/>
      <c r="V110" s="163">
        <f>SUM(V111:V138)</f>
        <v>12.309999999999999</v>
      </c>
      <c r="W110" s="163"/>
      <c r="X110" s="163"/>
      <c r="Y110" s="163"/>
      <c r="AG110" t="s">
        <v>151</v>
      </c>
    </row>
    <row r="111" spans="1:60" outlineLevel="1" x14ac:dyDescent="0.2">
      <c r="A111" s="174">
        <v>31</v>
      </c>
      <c r="B111" s="175" t="s">
        <v>436</v>
      </c>
      <c r="C111" s="188" t="s">
        <v>437</v>
      </c>
      <c r="D111" s="176" t="s">
        <v>190</v>
      </c>
      <c r="E111" s="177">
        <v>4</v>
      </c>
      <c r="F111" s="178"/>
      <c r="G111" s="179">
        <f>ROUND(E111*F111,2)</f>
        <v>0</v>
      </c>
      <c r="H111" s="159"/>
      <c r="I111" s="158">
        <f>ROUND(E111*H111,2)</f>
        <v>0</v>
      </c>
      <c r="J111" s="159"/>
      <c r="K111" s="158">
        <f>ROUND(E111*J111,2)</f>
        <v>0</v>
      </c>
      <c r="L111" s="158">
        <v>21</v>
      </c>
      <c r="M111" s="158">
        <f>G111*(1+L111/100)</f>
        <v>0</v>
      </c>
      <c r="N111" s="157">
        <v>6.0000000000000002E-5</v>
      </c>
      <c r="O111" s="157">
        <f>ROUND(E111*N111,2)</f>
        <v>0</v>
      </c>
      <c r="P111" s="157">
        <v>4.6899999999999997E-3</v>
      </c>
      <c r="Q111" s="157">
        <f>ROUND(E111*P111,2)</f>
        <v>0.02</v>
      </c>
      <c r="R111" s="158"/>
      <c r="S111" s="158" t="s">
        <v>155</v>
      </c>
      <c r="T111" s="158" t="s">
        <v>155</v>
      </c>
      <c r="U111" s="158">
        <v>0.04</v>
      </c>
      <c r="V111" s="158">
        <f>ROUND(E111*U111,2)</f>
        <v>0.16</v>
      </c>
      <c r="W111" s="158"/>
      <c r="X111" s="158" t="s">
        <v>156</v>
      </c>
      <c r="Y111" s="158" t="s">
        <v>157</v>
      </c>
      <c r="Z111" s="147"/>
      <c r="AA111" s="147"/>
      <c r="AB111" s="147"/>
      <c r="AC111" s="147"/>
      <c r="AD111" s="147"/>
      <c r="AE111" s="147"/>
      <c r="AF111" s="147"/>
      <c r="AG111" s="147" t="s">
        <v>158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2" x14ac:dyDescent="0.2">
      <c r="A112" s="154"/>
      <c r="B112" s="155"/>
      <c r="C112" s="189" t="s">
        <v>438</v>
      </c>
      <c r="D112" s="160"/>
      <c r="E112" s="161">
        <v>4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7"/>
      <c r="AA112" s="147"/>
      <c r="AB112" s="147"/>
      <c r="AC112" s="147"/>
      <c r="AD112" s="147"/>
      <c r="AE112" s="147"/>
      <c r="AF112" s="147"/>
      <c r="AG112" s="147" t="s">
        <v>160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74">
        <v>32</v>
      </c>
      <c r="B113" s="175" t="s">
        <v>439</v>
      </c>
      <c r="C113" s="188" t="s">
        <v>440</v>
      </c>
      <c r="D113" s="176" t="s">
        <v>190</v>
      </c>
      <c r="E113" s="177">
        <v>4</v>
      </c>
      <c r="F113" s="178"/>
      <c r="G113" s="179">
        <f>ROUND(E113*F113,2)</f>
        <v>0</v>
      </c>
      <c r="H113" s="159"/>
      <c r="I113" s="158">
        <f>ROUND(E113*H113,2)</f>
        <v>0</v>
      </c>
      <c r="J113" s="159"/>
      <c r="K113" s="158">
        <f>ROUND(E113*J113,2)</f>
        <v>0</v>
      </c>
      <c r="L113" s="158">
        <v>21</v>
      </c>
      <c r="M113" s="158">
        <f>G113*(1+L113/100)</f>
        <v>0</v>
      </c>
      <c r="N113" s="157">
        <v>4.0000000000000003E-5</v>
      </c>
      <c r="O113" s="157">
        <f>ROUND(E113*N113,2)</f>
        <v>0</v>
      </c>
      <c r="P113" s="157">
        <v>4.4999999999999999E-4</v>
      </c>
      <c r="Q113" s="157">
        <f>ROUND(E113*P113,2)</f>
        <v>0</v>
      </c>
      <c r="R113" s="158"/>
      <c r="S113" s="158" t="s">
        <v>155</v>
      </c>
      <c r="T113" s="158" t="s">
        <v>155</v>
      </c>
      <c r="U113" s="158">
        <v>0.05</v>
      </c>
      <c r="V113" s="158">
        <f>ROUND(E113*U113,2)</f>
        <v>0.2</v>
      </c>
      <c r="W113" s="158"/>
      <c r="X113" s="158" t="s">
        <v>156</v>
      </c>
      <c r="Y113" s="158" t="s">
        <v>157</v>
      </c>
      <c r="Z113" s="147"/>
      <c r="AA113" s="147"/>
      <c r="AB113" s="147"/>
      <c r="AC113" s="147"/>
      <c r="AD113" s="147"/>
      <c r="AE113" s="147"/>
      <c r="AF113" s="147"/>
      <c r="AG113" s="147" t="s">
        <v>158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2" x14ac:dyDescent="0.2">
      <c r="A114" s="154"/>
      <c r="B114" s="155"/>
      <c r="C114" s="189" t="s">
        <v>438</v>
      </c>
      <c r="D114" s="160"/>
      <c r="E114" s="161">
        <v>4</v>
      </c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7"/>
      <c r="AA114" s="147"/>
      <c r="AB114" s="147"/>
      <c r="AC114" s="147"/>
      <c r="AD114" s="147"/>
      <c r="AE114" s="147"/>
      <c r="AF114" s="147"/>
      <c r="AG114" s="147" t="s">
        <v>160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">
      <c r="A115" s="174">
        <v>33</v>
      </c>
      <c r="B115" s="175" t="s">
        <v>441</v>
      </c>
      <c r="C115" s="188" t="s">
        <v>442</v>
      </c>
      <c r="D115" s="176" t="s">
        <v>190</v>
      </c>
      <c r="E115" s="177">
        <v>2</v>
      </c>
      <c r="F115" s="178"/>
      <c r="G115" s="179">
        <f>ROUND(E115*F115,2)</f>
        <v>0</v>
      </c>
      <c r="H115" s="159"/>
      <c r="I115" s="158">
        <f>ROUND(E115*H115,2)</f>
        <v>0</v>
      </c>
      <c r="J115" s="159"/>
      <c r="K115" s="158">
        <f>ROUND(E115*J115,2)</f>
        <v>0</v>
      </c>
      <c r="L115" s="158">
        <v>21</v>
      </c>
      <c r="M115" s="158">
        <f>G115*(1+L115/100)</f>
        <v>0</v>
      </c>
      <c r="N115" s="157">
        <v>1.8699999999999999E-3</v>
      </c>
      <c r="O115" s="157">
        <f>ROUND(E115*N115,2)</f>
        <v>0</v>
      </c>
      <c r="P115" s="157">
        <v>0</v>
      </c>
      <c r="Q115" s="157">
        <f>ROUND(E115*P115,2)</f>
        <v>0</v>
      </c>
      <c r="R115" s="158"/>
      <c r="S115" s="158" t="s">
        <v>155</v>
      </c>
      <c r="T115" s="158" t="s">
        <v>175</v>
      </c>
      <c r="U115" s="158">
        <v>0.43</v>
      </c>
      <c r="V115" s="158">
        <f>ROUND(E115*U115,2)</f>
        <v>0.86</v>
      </c>
      <c r="W115" s="158"/>
      <c r="X115" s="158" t="s">
        <v>156</v>
      </c>
      <c r="Y115" s="158" t="s">
        <v>157</v>
      </c>
      <c r="Z115" s="147"/>
      <c r="AA115" s="147"/>
      <c r="AB115" s="147"/>
      <c r="AC115" s="147"/>
      <c r="AD115" s="147"/>
      <c r="AE115" s="147"/>
      <c r="AF115" s="147"/>
      <c r="AG115" s="147" t="s">
        <v>158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">
      <c r="A116" s="154"/>
      <c r="B116" s="155"/>
      <c r="C116" s="189" t="s">
        <v>422</v>
      </c>
      <c r="D116" s="160"/>
      <c r="E116" s="161">
        <v>2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160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ht="22.5" outlineLevel="1" x14ac:dyDescent="0.2">
      <c r="A117" s="174">
        <v>34</v>
      </c>
      <c r="B117" s="175" t="s">
        <v>443</v>
      </c>
      <c r="C117" s="188" t="s">
        <v>444</v>
      </c>
      <c r="D117" s="176" t="s">
        <v>190</v>
      </c>
      <c r="E117" s="177">
        <v>2</v>
      </c>
      <c r="F117" s="178"/>
      <c r="G117" s="179">
        <f>ROUND(E117*F117,2)</f>
        <v>0</v>
      </c>
      <c r="H117" s="159"/>
      <c r="I117" s="158">
        <f>ROUND(E117*H117,2)</f>
        <v>0</v>
      </c>
      <c r="J117" s="159"/>
      <c r="K117" s="158">
        <f>ROUND(E117*J117,2)</f>
        <v>0</v>
      </c>
      <c r="L117" s="158">
        <v>21</v>
      </c>
      <c r="M117" s="158">
        <f>G117*(1+L117/100)</f>
        <v>0</v>
      </c>
      <c r="N117" s="157">
        <v>2.7E-4</v>
      </c>
      <c r="O117" s="157">
        <f>ROUND(E117*N117,2)</f>
        <v>0</v>
      </c>
      <c r="P117" s="157">
        <v>0</v>
      </c>
      <c r="Q117" s="157">
        <f>ROUND(E117*P117,2)</f>
        <v>0</v>
      </c>
      <c r="R117" s="158"/>
      <c r="S117" s="158" t="s">
        <v>155</v>
      </c>
      <c r="T117" s="158" t="s">
        <v>175</v>
      </c>
      <c r="U117" s="158">
        <v>0.38</v>
      </c>
      <c r="V117" s="158">
        <f>ROUND(E117*U117,2)</f>
        <v>0.76</v>
      </c>
      <c r="W117" s="158"/>
      <c r="X117" s="158" t="s">
        <v>156</v>
      </c>
      <c r="Y117" s="158" t="s">
        <v>157</v>
      </c>
      <c r="Z117" s="147"/>
      <c r="AA117" s="147"/>
      <c r="AB117" s="147"/>
      <c r="AC117" s="147"/>
      <c r="AD117" s="147"/>
      <c r="AE117" s="147"/>
      <c r="AF117" s="147"/>
      <c r="AG117" s="147" t="s">
        <v>158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">
      <c r="A118" s="154"/>
      <c r="B118" s="155"/>
      <c r="C118" s="189" t="s">
        <v>422</v>
      </c>
      <c r="D118" s="160"/>
      <c r="E118" s="161">
        <v>2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7"/>
      <c r="AA118" s="147"/>
      <c r="AB118" s="147"/>
      <c r="AC118" s="147"/>
      <c r="AD118" s="147"/>
      <c r="AE118" s="147"/>
      <c r="AF118" s="147"/>
      <c r="AG118" s="147" t="s">
        <v>160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74">
        <v>35</v>
      </c>
      <c r="B119" s="175" t="s">
        <v>445</v>
      </c>
      <c r="C119" s="188" t="s">
        <v>446</v>
      </c>
      <c r="D119" s="176" t="s">
        <v>190</v>
      </c>
      <c r="E119" s="177">
        <v>2</v>
      </c>
      <c r="F119" s="178"/>
      <c r="G119" s="179">
        <f>ROUND(E119*F119,2)</f>
        <v>0</v>
      </c>
      <c r="H119" s="159"/>
      <c r="I119" s="158">
        <f>ROUND(E119*H119,2)</f>
        <v>0</v>
      </c>
      <c r="J119" s="159"/>
      <c r="K119" s="158">
        <f>ROUND(E119*J119,2)</f>
        <v>0</v>
      </c>
      <c r="L119" s="158">
        <v>21</v>
      </c>
      <c r="M119" s="158">
        <f>G119*(1+L119/100)</f>
        <v>0</v>
      </c>
      <c r="N119" s="157">
        <v>1.1999999999999999E-3</v>
      </c>
      <c r="O119" s="157">
        <f>ROUND(E119*N119,2)</f>
        <v>0</v>
      </c>
      <c r="P119" s="157">
        <v>0</v>
      </c>
      <c r="Q119" s="157">
        <f>ROUND(E119*P119,2)</f>
        <v>0</v>
      </c>
      <c r="R119" s="158" t="s">
        <v>250</v>
      </c>
      <c r="S119" s="158" t="s">
        <v>155</v>
      </c>
      <c r="T119" s="158" t="s">
        <v>175</v>
      </c>
      <c r="U119" s="158">
        <v>0</v>
      </c>
      <c r="V119" s="158">
        <f>ROUND(E119*U119,2)</f>
        <v>0</v>
      </c>
      <c r="W119" s="158"/>
      <c r="X119" s="158" t="s">
        <v>251</v>
      </c>
      <c r="Y119" s="158" t="s">
        <v>157</v>
      </c>
      <c r="Z119" s="147"/>
      <c r="AA119" s="147"/>
      <c r="AB119" s="147"/>
      <c r="AC119" s="147"/>
      <c r="AD119" s="147"/>
      <c r="AE119" s="147"/>
      <c r="AF119" s="147"/>
      <c r="AG119" s="147" t="s">
        <v>252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2" x14ac:dyDescent="0.2">
      <c r="A120" s="154"/>
      <c r="B120" s="155"/>
      <c r="C120" s="189" t="s">
        <v>422</v>
      </c>
      <c r="D120" s="160"/>
      <c r="E120" s="161">
        <v>2</v>
      </c>
      <c r="F120" s="158"/>
      <c r="G120" s="15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7"/>
      <c r="AA120" s="147"/>
      <c r="AB120" s="147"/>
      <c r="AC120" s="147"/>
      <c r="AD120" s="147"/>
      <c r="AE120" s="147"/>
      <c r="AF120" s="147"/>
      <c r="AG120" s="147" t="s">
        <v>160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74">
        <v>36</v>
      </c>
      <c r="B121" s="175" t="s">
        <v>447</v>
      </c>
      <c r="C121" s="188" t="s">
        <v>448</v>
      </c>
      <c r="D121" s="176" t="s">
        <v>190</v>
      </c>
      <c r="E121" s="177">
        <v>1</v>
      </c>
      <c r="F121" s="178"/>
      <c r="G121" s="179">
        <f>ROUND(E121*F121,2)</f>
        <v>0</v>
      </c>
      <c r="H121" s="159"/>
      <c r="I121" s="158">
        <f>ROUND(E121*H121,2)</f>
        <v>0</v>
      </c>
      <c r="J121" s="159"/>
      <c r="K121" s="158">
        <f>ROUND(E121*J121,2)</f>
        <v>0</v>
      </c>
      <c r="L121" s="158">
        <v>21</v>
      </c>
      <c r="M121" s="158">
        <f>G121*(1+L121/100)</f>
        <v>0</v>
      </c>
      <c r="N121" s="157">
        <v>0</v>
      </c>
      <c r="O121" s="157">
        <f>ROUND(E121*N121,2)</f>
        <v>0</v>
      </c>
      <c r="P121" s="157">
        <v>0</v>
      </c>
      <c r="Q121" s="157">
        <f>ROUND(E121*P121,2)</f>
        <v>0</v>
      </c>
      <c r="R121" s="158"/>
      <c r="S121" s="158" t="s">
        <v>155</v>
      </c>
      <c r="T121" s="158" t="s">
        <v>175</v>
      </c>
      <c r="U121" s="158">
        <v>0.42</v>
      </c>
      <c r="V121" s="158">
        <f>ROUND(E121*U121,2)</f>
        <v>0.42</v>
      </c>
      <c r="W121" s="158"/>
      <c r="X121" s="158" t="s">
        <v>156</v>
      </c>
      <c r="Y121" s="158" t="s">
        <v>157</v>
      </c>
      <c r="Z121" s="147"/>
      <c r="AA121" s="147"/>
      <c r="AB121" s="147"/>
      <c r="AC121" s="147"/>
      <c r="AD121" s="147"/>
      <c r="AE121" s="147"/>
      <c r="AF121" s="147"/>
      <c r="AG121" s="147" t="s">
        <v>158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2" x14ac:dyDescent="0.2">
      <c r="A122" s="154"/>
      <c r="B122" s="155"/>
      <c r="C122" s="189" t="s">
        <v>366</v>
      </c>
      <c r="D122" s="160"/>
      <c r="E122" s="161">
        <v>1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7"/>
      <c r="AA122" s="147"/>
      <c r="AB122" s="147"/>
      <c r="AC122" s="147"/>
      <c r="AD122" s="147"/>
      <c r="AE122" s="147"/>
      <c r="AF122" s="147"/>
      <c r="AG122" s="147" t="s">
        <v>160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1" x14ac:dyDescent="0.2">
      <c r="A123" s="174">
        <v>37</v>
      </c>
      <c r="B123" s="175" t="s">
        <v>449</v>
      </c>
      <c r="C123" s="188" t="s">
        <v>450</v>
      </c>
      <c r="D123" s="176" t="s">
        <v>190</v>
      </c>
      <c r="E123" s="177">
        <v>1</v>
      </c>
      <c r="F123" s="178"/>
      <c r="G123" s="179">
        <f>ROUND(E123*F123,2)</f>
        <v>0</v>
      </c>
      <c r="H123" s="159"/>
      <c r="I123" s="158">
        <f>ROUND(E123*H123,2)</f>
        <v>0</v>
      </c>
      <c r="J123" s="159"/>
      <c r="K123" s="158">
        <f>ROUND(E123*J123,2)</f>
        <v>0</v>
      </c>
      <c r="L123" s="158">
        <v>21</v>
      </c>
      <c r="M123" s="158">
        <f>G123*(1+L123/100)</f>
        <v>0</v>
      </c>
      <c r="N123" s="157">
        <v>0</v>
      </c>
      <c r="O123" s="157">
        <f>ROUND(E123*N123,2)</f>
        <v>0</v>
      </c>
      <c r="P123" s="157">
        <v>0</v>
      </c>
      <c r="Q123" s="157">
        <f>ROUND(E123*P123,2)</f>
        <v>0</v>
      </c>
      <c r="R123" s="158"/>
      <c r="S123" s="158" t="s">
        <v>155</v>
      </c>
      <c r="T123" s="158" t="s">
        <v>175</v>
      </c>
      <c r="U123" s="158">
        <v>0.42</v>
      </c>
      <c r="V123" s="158">
        <f>ROUND(E123*U123,2)</f>
        <v>0.42</v>
      </c>
      <c r="W123" s="158"/>
      <c r="X123" s="158" t="s">
        <v>156</v>
      </c>
      <c r="Y123" s="158" t="s">
        <v>157</v>
      </c>
      <c r="Z123" s="147"/>
      <c r="AA123" s="147"/>
      <c r="AB123" s="147"/>
      <c r="AC123" s="147"/>
      <c r="AD123" s="147"/>
      <c r="AE123" s="147"/>
      <c r="AF123" s="147"/>
      <c r="AG123" s="147" t="s">
        <v>158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2" x14ac:dyDescent="0.2">
      <c r="A124" s="154"/>
      <c r="B124" s="155"/>
      <c r="C124" s="189" t="s">
        <v>366</v>
      </c>
      <c r="D124" s="160"/>
      <c r="E124" s="161">
        <v>1</v>
      </c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7"/>
      <c r="AA124" s="147"/>
      <c r="AB124" s="147"/>
      <c r="AC124" s="147"/>
      <c r="AD124" s="147"/>
      <c r="AE124" s="147"/>
      <c r="AF124" s="147"/>
      <c r="AG124" s="147" t="s">
        <v>160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">
      <c r="A125" s="174">
        <v>38</v>
      </c>
      <c r="B125" s="175" t="s">
        <v>451</v>
      </c>
      <c r="C125" s="188" t="s">
        <v>452</v>
      </c>
      <c r="D125" s="176" t="s">
        <v>190</v>
      </c>
      <c r="E125" s="177">
        <v>6</v>
      </c>
      <c r="F125" s="178"/>
      <c r="G125" s="179">
        <f>ROUND(E125*F125,2)</f>
        <v>0</v>
      </c>
      <c r="H125" s="159"/>
      <c r="I125" s="158">
        <f>ROUND(E125*H125,2)</f>
        <v>0</v>
      </c>
      <c r="J125" s="159"/>
      <c r="K125" s="158">
        <f>ROUND(E125*J125,2)</f>
        <v>0</v>
      </c>
      <c r="L125" s="158">
        <v>21</v>
      </c>
      <c r="M125" s="158">
        <f>G125*(1+L125/100)</f>
        <v>0</v>
      </c>
      <c r="N125" s="157">
        <v>0</v>
      </c>
      <c r="O125" s="157">
        <f>ROUND(E125*N125,2)</f>
        <v>0</v>
      </c>
      <c r="P125" s="157">
        <v>0</v>
      </c>
      <c r="Q125" s="157">
        <f>ROUND(E125*P125,2)</f>
        <v>0</v>
      </c>
      <c r="R125" s="158"/>
      <c r="S125" s="158" t="s">
        <v>155</v>
      </c>
      <c r="T125" s="158" t="s">
        <v>175</v>
      </c>
      <c r="U125" s="158">
        <v>0.42</v>
      </c>
      <c r="V125" s="158">
        <f>ROUND(E125*U125,2)</f>
        <v>2.52</v>
      </c>
      <c r="W125" s="158"/>
      <c r="X125" s="158" t="s">
        <v>156</v>
      </c>
      <c r="Y125" s="158" t="s">
        <v>157</v>
      </c>
      <c r="Z125" s="147"/>
      <c r="AA125" s="147"/>
      <c r="AB125" s="147"/>
      <c r="AC125" s="147"/>
      <c r="AD125" s="147"/>
      <c r="AE125" s="147"/>
      <c r="AF125" s="147"/>
      <c r="AG125" s="147" t="s">
        <v>158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2" x14ac:dyDescent="0.2">
      <c r="A126" s="154"/>
      <c r="B126" s="155"/>
      <c r="C126" s="189" t="s">
        <v>453</v>
      </c>
      <c r="D126" s="160"/>
      <c r="E126" s="161">
        <v>6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7"/>
      <c r="AA126" s="147"/>
      <c r="AB126" s="147"/>
      <c r="AC126" s="147"/>
      <c r="AD126" s="147"/>
      <c r="AE126" s="147"/>
      <c r="AF126" s="147"/>
      <c r="AG126" s="147" t="s">
        <v>160</v>
      </c>
      <c r="AH126" s="147">
        <v>0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74">
        <v>39</v>
      </c>
      <c r="B127" s="175" t="s">
        <v>454</v>
      </c>
      <c r="C127" s="188" t="s">
        <v>455</v>
      </c>
      <c r="D127" s="176" t="s">
        <v>190</v>
      </c>
      <c r="E127" s="177">
        <v>6</v>
      </c>
      <c r="F127" s="178"/>
      <c r="G127" s="179">
        <f>ROUND(E127*F127,2)</f>
        <v>0</v>
      </c>
      <c r="H127" s="159"/>
      <c r="I127" s="158">
        <f>ROUND(E127*H127,2)</f>
        <v>0</v>
      </c>
      <c r="J127" s="159"/>
      <c r="K127" s="158">
        <f>ROUND(E127*J127,2)</f>
        <v>0</v>
      </c>
      <c r="L127" s="158">
        <v>21</v>
      </c>
      <c r="M127" s="158">
        <f>G127*(1+L127/100)</f>
        <v>0</v>
      </c>
      <c r="N127" s="157">
        <v>0</v>
      </c>
      <c r="O127" s="157">
        <f>ROUND(E127*N127,2)</f>
        <v>0</v>
      </c>
      <c r="P127" s="157">
        <v>0</v>
      </c>
      <c r="Q127" s="157">
        <f>ROUND(E127*P127,2)</f>
        <v>0</v>
      </c>
      <c r="R127" s="158"/>
      <c r="S127" s="158" t="s">
        <v>155</v>
      </c>
      <c r="T127" s="158" t="s">
        <v>175</v>
      </c>
      <c r="U127" s="158">
        <v>0.23</v>
      </c>
      <c r="V127" s="158">
        <f>ROUND(E127*U127,2)</f>
        <v>1.38</v>
      </c>
      <c r="W127" s="158"/>
      <c r="X127" s="158" t="s">
        <v>156</v>
      </c>
      <c r="Y127" s="158" t="s">
        <v>157</v>
      </c>
      <c r="Z127" s="147"/>
      <c r="AA127" s="147"/>
      <c r="AB127" s="147"/>
      <c r="AC127" s="147"/>
      <c r="AD127" s="147"/>
      <c r="AE127" s="147"/>
      <c r="AF127" s="147"/>
      <c r="AG127" s="147" t="s">
        <v>158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2" x14ac:dyDescent="0.2">
      <c r="A128" s="154"/>
      <c r="B128" s="155"/>
      <c r="C128" s="189" t="s">
        <v>453</v>
      </c>
      <c r="D128" s="160"/>
      <c r="E128" s="161">
        <v>6</v>
      </c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7"/>
      <c r="AA128" s="147"/>
      <c r="AB128" s="147"/>
      <c r="AC128" s="147"/>
      <c r="AD128" s="147"/>
      <c r="AE128" s="147"/>
      <c r="AF128" s="147"/>
      <c r="AG128" s="147" t="s">
        <v>160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">
      <c r="A129" s="174">
        <v>40</v>
      </c>
      <c r="B129" s="175" t="s">
        <v>456</v>
      </c>
      <c r="C129" s="188" t="s">
        <v>457</v>
      </c>
      <c r="D129" s="176" t="s">
        <v>190</v>
      </c>
      <c r="E129" s="177">
        <v>2</v>
      </c>
      <c r="F129" s="178"/>
      <c r="G129" s="179">
        <f>ROUND(E129*F129,2)</f>
        <v>0</v>
      </c>
      <c r="H129" s="159"/>
      <c r="I129" s="158">
        <f>ROUND(E129*H129,2)</f>
        <v>0</v>
      </c>
      <c r="J129" s="159"/>
      <c r="K129" s="158">
        <f>ROUND(E129*J129,2)</f>
        <v>0</v>
      </c>
      <c r="L129" s="158">
        <v>21</v>
      </c>
      <c r="M129" s="158">
        <f>G129*(1+L129/100)</f>
        <v>0</v>
      </c>
      <c r="N129" s="157">
        <v>8.1999999999999998E-4</v>
      </c>
      <c r="O129" s="157">
        <f>ROUND(E129*N129,2)</f>
        <v>0</v>
      </c>
      <c r="P129" s="157">
        <v>0</v>
      </c>
      <c r="Q129" s="157">
        <f>ROUND(E129*P129,2)</f>
        <v>0</v>
      </c>
      <c r="R129" s="158"/>
      <c r="S129" s="158" t="s">
        <v>155</v>
      </c>
      <c r="T129" s="158" t="s">
        <v>175</v>
      </c>
      <c r="U129" s="158">
        <v>0.27</v>
      </c>
      <c r="V129" s="158">
        <f>ROUND(E129*U129,2)</f>
        <v>0.54</v>
      </c>
      <c r="W129" s="158"/>
      <c r="X129" s="158" t="s">
        <v>156</v>
      </c>
      <c r="Y129" s="158" t="s">
        <v>157</v>
      </c>
      <c r="Z129" s="147"/>
      <c r="AA129" s="147"/>
      <c r="AB129" s="147"/>
      <c r="AC129" s="147"/>
      <c r="AD129" s="147"/>
      <c r="AE129" s="147"/>
      <c r="AF129" s="147"/>
      <c r="AG129" s="147" t="s">
        <v>158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2" x14ac:dyDescent="0.2">
      <c r="A130" s="154"/>
      <c r="B130" s="155"/>
      <c r="C130" s="189" t="s">
        <v>458</v>
      </c>
      <c r="D130" s="160"/>
      <c r="E130" s="161">
        <v>2</v>
      </c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7"/>
      <c r="AA130" s="147"/>
      <c r="AB130" s="147"/>
      <c r="AC130" s="147"/>
      <c r="AD130" s="147"/>
      <c r="AE130" s="147"/>
      <c r="AF130" s="147"/>
      <c r="AG130" s="147" t="s">
        <v>160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74">
        <v>41</v>
      </c>
      <c r="B131" s="175" t="s">
        <v>459</v>
      </c>
      <c r="C131" s="188" t="s">
        <v>460</v>
      </c>
      <c r="D131" s="176" t="s">
        <v>190</v>
      </c>
      <c r="E131" s="177">
        <v>4</v>
      </c>
      <c r="F131" s="178"/>
      <c r="G131" s="179">
        <f>ROUND(E131*F131,2)</f>
        <v>0</v>
      </c>
      <c r="H131" s="159"/>
      <c r="I131" s="158">
        <f>ROUND(E131*H131,2)</f>
        <v>0</v>
      </c>
      <c r="J131" s="159"/>
      <c r="K131" s="158">
        <f>ROUND(E131*J131,2)</f>
        <v>0</v>
      </c>
      <c r="L131" s="158">
        <v>21</v>
      </c>
      <c r="M131" s="158">
        <f>G131*(1+L131/100)</f>
        <v>0</v>
      </c>
      <c r="N131" s="157">
        <v>5.5000000000000003E-4</v>
      </c>
      <c r="O131" s="157">
        <f>ROUND(E131*N131,2)</f>
        <v>0</v>
      </c>
      <c r="P131" s="157">
        <v>0</v>
      </c>
      <c r="Q131" s="157">
        <f>ROUND(E131*P131,2)</f>
        <v>0</v>
      </c>
      <c r="R131" s="158"/>
      <c r="S131" s="158" t="s">
        <v>155</v>
      </c>
      <c r="T131" s="158" t="s">
        <v>175</v>
      </c>
      <c r="U131" s="158">
        <v>0.23</v>
      </c>
      <c r="V131" s="158">
        <f>ROUND(E131*U131,2)</f>
        <v>0.92</v>
      </c>
      <c r="W131" s="158"/>
      <c r="X131" s="158" t="s">
        <v>156</v>
      </c>
      <c r="Y131" s="158" t="s">
        <v>157</v>
      </c>
      <c r="Z131" s="147"/>
      <c r="AA131" s="147"/>
      <c r="AB131" s="147"/>
      <c r="AC131" s="147"/>
      <c r="AD131" s="147"/>
      <c r="AE131" s="147"/>
      <c r="AF131" s="147"/>
      <c r="AG131" s="147" t="s">
        <v>158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2" x14ac:dyDescent="0.2">
      <c r="A132" s="154"/>
      <c r="B132" s="155"/>
      <c r="C132" s="189" t="s">
        <v>461</v>
      </c>
      <c r="D132" s="160"/>
      <c r="E132" s="161">
        <v>4</v>
      </c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7"/>
      <c r="AA132" s="147"/>
      <c r="AB132" s="147"/>
      <c r="AC132" s="147"/>
      <c r="AD132" s="147"/>
      <c r="AE132" s="147"/>
      <c r="AF132" s="147"/>
      <c r="AG132" s="147" t="s">
        <v>160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74">
        <v>42</v>
      </c>
      <c r="B133" s="175" t="s">
        <v>462</v>
      </c>
      <c r="C133" s="188" t="s">
        <v>463</v>
      </c>
      <c r="D133" s="176" t="s">
        <v>190</v>
      </c>
      <c r="E133" s="177">
        <v>6</v>
      </c>
      <c r="F133" s="178"/>
      <c r="G133" s="179">
        <f>ROUND(E133*F133,2)</f>
        <v>0</v>
      </c>
      <c r="H133" s="159"/>
      <c r="I133" s="158">
        <f>ROUND(E133*H133,2)</f>
        <v>0</v>
      </c>
      <c r="J133" s="159"/>
      <c r="K133" s="158">
        <f>ROUND(E133*J133,2)</f>
        <v>0</v>
      </c>
      <c r="L133" s="158">
        <v>21</v>
      </c>
      <c r="M133" s="158">
        <f>G133*(1+L133/100)</f>
        <v>0</v>
      </c>
      <c r="N133" s="157">
        <v>1.41E-3</v>
      </c>
      <c r="O133" s="157">
        <f>ROUND(E133*N133,2)</f>
        <v>0.01</v>
      </c>
      <c r="P133" s="157">
        <v>0</v>
      </c>
      <c r="Q133" s="157">
        <f>ROUND(E133*P133,2)</f>
        <v>0</v>
      </c>
      <c r="R133" s="158"/>
      <c r="S133" s="158" t="s">
        <v>155</v>
      </c>
      <c r="T133" s="158" t="s">
        <v>175</v>
      </c>
      <c r="U133" s="158">
        <v>0.42</v>
      </c>
      <c r="V133" s="158">
        <f>ROUND(E133*U133,2)</f>
        <v>2.52</v>
      </c>
      <c r="W133" s="158"/>
      <c r="X133" s="158" t="s">
        <v>156</v>
      </c>
      <c r="Y133" s="158" t="s">
        <v>157</v>
      </c>
      <c r="Z133" s="147"/>
      <c r="AA133" s="147"/>
      <c r="AB133" s="147"/>
      <c r="AC133" s="147"/>
      <c r="AD133" s="147"/>
      <c r="AE133" s="147"/>
      <c r="AF133" s="147"/>
      <c r="AG133" s="147" t="s">
        <v>158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">
      <c r="A134" s="154"/>
      <c r="B134" s="155"/>
      <c r="C134" s="189" t="s">
        <v>453</v>
      </c>
      <c r="D134" s="160"/>
      <c r="E134" s="161">
        <v>6</v>
      </c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7"/>
      <c r="AA134" s="147"/>
      <c r="AB134" s="147"/>
      <c r="AC134" s="147"/>
      <c r="AD134" s="147"/>
      <c r="AE134" s="147"/>
      <c r="AF134" s="147"/>
      <c r="AG134" s="147" t="s">
        <v>160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74">
        <v>43</v>
      </c>
      <c r="B135" s="175" t="s">
        <v>464</v>
      </c>
      <c r="C135" s="188" t="s">
        <v>465</v>
      </c>
      <c r="D135" s="176" t="s">
        <v>190</v>
      </c>
      <c r="E135" s="177">
        <v>2</v>
      </c>
      <c r="F135" s="178"/>
      <c r="G135" s="179">
        <f>ROUND(E135*F135,2)</f>
        <v>0</v>
      </c>
      <c r="H135" s="159"/>
      <c r="I135" s="158">
        <f>ROUND(E135*H135,2)</f>
        <v>0</v>
      </c>
      <c r="J135" s="159"/>
      <c r="K135" s="158">
        <f>ROUND(E135*J135,2)</f>
        <v>0</v>
      </c>
      <c r="L135" s="158">
        <v>21</v>
      </c>
      <c r="M135" s="158">
        <f>G135*(1+L135/100)</f>
        <v>0</v>
      </c>
      <c r="N135" s="157">
        <v>7.2999999999999996E-4</v>
      </c>
      <c r="O135" s="157">
        <f>ROUND(E135*N135,2)</f>
        <v>0</v>
      </c>
      <c r="P135" s="157">
        <v>0</v>
      </c>
      <c r="Q135" s="157">
        <f>ROUND(E135*P135,2)</f>
        <v>0</v>
      </c>
      <c r="R135" s="158"/>
      <c r="S135" s="158" t="s">
        <v>155</v>
      </c>
      <c r="T135" s="158" t="s">
        <v>175</v>
      </c>
      <c r="U135" s="158">
        <v>0.38</v>
      </c>
      <c r="V135" s="158">
        <f>ROUND(E135*U135,2)</f>
        <v>0.76</v>
      </c>
      <c r="W135" s="158"/>
      <c r="X135" s="158" t="s">
        <v>156</v>
      </c>
      <c r="Y135" s="158" t="s">
        <v>157</v>
      </c>
      <c r="Z135" s="147"/>
      <c r="AA135" s="147"/>
      <c r="AB135" s="147"/>
      <c r="AC135" s="147"/>
      <c r="AD135" s="147"/>
      <c r="AE135" s="147"/>
      <c r="AF135" s="147"/>
      <c r="AG135" s="147" t="s">
        <v>158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2" x14ac:dyDescent="0.2">
      <c r="A136" s="154"/>
      <c r="B136" s="155"/>
      <c r="C136" s="189" t="s">
        <v>422</v>
      </c>
      <c r="D136" s="160"/>
      <c r="E136" s="161">
        <v>2</v>
      </c>
      <c r="F136" s="158"/>
      <c r="G136" s="15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7"/>
      <c r="AA136" s="147"/>
      <c r="AB136" s="147"/>
      <c r="AC136" s="147"/>
      <c r="AD136" s="147"/>
      <c r="AE136" s="147"/>
      <c r="AF136" s="147"/>
      <c r="AG136" s="147" t="s">
        <v>160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">
      <c r="A137" s="174">
        <v>44</v>
      </c>
      <c r="B137" s="175" t="s">
        <v>466</v>
      </c>
      <c r="C137" s="188" t="s">
        <v>467</v>
      </c>
      <c r="D137" s="176" t="s">
        <v>190</v>
      </c>
      <c r="E137" s="177">
        <v>1</v>
      </c>
      <c r="F137" s="178"/>
      <c r="G137" s="179">
        <f>ROUND(E137*F137,2)</f>
        <v>0</v>
      </c>
      <c r="H137" s="159"/>
      <c r="I137" s="158">
        <f>ROUND(E137*H137,2)</f>
        <v>0</v>
      </c>
      <c r="J137" s="159"/>
      <c r="K137" s="158">
        <f>ROUND(E137*J137,2)</f>
        <v>0</v>
      </c>
      <c r="L137" s="158">
        <v>21</v>
      </c>
      <c r="M137" s="158">
        <f>G137*(1+L137/100)</f>
        <v>0</v>
      </c>
      <c r="N137" s="157">
        <v>2.6800000000000001E-3</v>
      </c>
      <c r="O137" s="157">
        <f>ROUND(E137*N137,2)</f>
        <v>0</v>
      </c>
      <c r="P137" s="157">
        <v>0</v>
      </c>
      <c r="Q137" s="157">
        <f>ROUND(E137*P137,2)</f>
        <v>0</v>
      </c>
      <c r="R137" s="158"/>
      <c r="S137" s="158" t="s">
        <v>155</v>
      </c>
      <c r="T137" s="158" t="s">
        <v>175</v>
      </c>
      <c r="U137" s="158">
        <v>0.85</v>
      </c>
      <c r="V137" s="158">
        <f>ROUND(E137*U137,2)</f>
        <v>0.85</v>
      </c>
      <c r="W137" s="158"/>
      <c r="X137" s="158" t="s">
        <v>156</v>
      </c>
      <c r="Y137" s="158" t="s">
        <v>157</v>
      </c>
      <c r="Z137" s="147"/>
      <c r="AA137" s="147"/>
      <c r="AB137" s="147"/>
      <c r="AC137" s="147"/>
      <c r="AD137" s="147"/>
      <c r="AE137" s="147"/>
      <c r="AF137" s="147"/>
      <c r="AG137" s="147" t="s">
        <v>158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2" x14ac:dyDescent="0.2">
      <c r="A138" s="154"/>
      <c r="B138" s="155"/>
      <c r="C138" s="189" t="s">
        <v>366</v>
      </c>
      <c r="D138" s="160"/>
      <c r="E138" s="161">
        <v>1</v>
      </c>
      <c r="F138" s="158"/>
      <c r="G138" s="158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7"/>
      <c r="AA138" s="147"/>
      <c r="AB138" s="147"/>
      <c r="AC138" s="147"/>
      <c r="AD138" s="147"/>
      <c r="AE138" s="147"/>
      <c r="AF138" s="147"/>
      <c r="AG138" s="147" t="s">
        <v>160</v>
      </c>
      <c r="AH138" s="147">
        <v>0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x14ac:dyDescent="0.2">
      <c r="A139" s="164" t="s">
        <v>150</v>
      </c>
      <c r="B139" s="165" t="s">
        <v>111</v>
      </c>
      <c r="C139" s="187" t="s">
        <v>112</v>
      </c>
      <c r="D139" s="166"/>
      <c r="E139" s="167"/>
      <c r="F139" s="168"/>
      <c r="G139" s="169">
        <f>SUMIF(AG140:AG157,"&lt;&gt;NOR",G140:G157)</f>
        <v>0</v>
      </c>
      <c r="H139" s="163"/>
      <c r="I139" s="163">
        <f>SUM(I140:I157)</f>
        <v>0</v>
      </c>
      <c r="J139" s="163"/>
      <c r="K139" s="163">
        <f>SUM(K140:K157)</f>
        <v>0</v>
      </c>
      <c r="L139" s="163"/>
      <c r="M139" s="163">
        <f>SUM(M140:M157)</f>
        <v>0</v>
      </c>
      <c r="N139" s="162"/>
      <c r="O139" s="162">
        <f>SUM(O140:O157)</f>
        <v>0</v>
      </c>
      <c r="P139" s="162"/>
      <c r="Q139" s="162">
        <f>SUM(Q140:Q157)</f>
        <v>0</v>
      </c>
      <c r="R139" s="163"/>
      <c r="S139" s="163"/>
      <c r="T139" s="163"/>
      <c r="U139" s="163"/>
      <c r="V139" s="163">
        <f>SUM(V140:V157)</f>
        <v>9.39</v>
      </c>
      <c r="W139" s="163"/>
      <c r="X139" s="163"/>
      <c r="Y139" s="163"/>
      <c r="AG139" t="s">
        <v>151</v>
      </c>
    </row>
    <row r="140" spans="1:60" outlineLevel="1" x14ac:dyDescent="0.2">
      <c r="A140" s="174">
        <v>45</v>
      </c>
      <c r="B140" s="175" t="s">
        <v>214</v>
      </c>
      <c r="C140" s="188" t="s">
        <v>215</v>
      </c>
      <c r="D140" s="176" t="s">
        <v>154</v>
      </c>
      <c r="E140" s="177">
        <v>5.65</v>
      </c>
      <c r="F140" s="178"/>
      <c r="G140" s="179">
        <f>ROUND(E140*F140,2)</f>
        <v>0</v>
      </c>
      <c r="H140" s="159"/>
      <c r="I140" s="158">
        <f>ROUND(E140*H140,2)</f>
        <v>0</v>
      </c>
      <c r="J140" s="159"/>
      <c r="K140" s="158">
        <f>ROUND(E140*J140,2)</f>
        <v>0</v>
      </c>
      <c r="L140" s="158">
        <v>21</v>
      </c>
      <c r="M140" s="158">
        <f>G140*(1+L140/100)</f>
        <v>0</v>
      </c>
      <c r="N140" s="157">
        <v>1.8000000000000001E-4</v>
      </c>
      <c r="O140" s="157">
        <f>ROUND(E140*N140,2)</f>
        <v>0</v>
      </c>
      <c r="P140" s="157">
        <v>0</v>
      </c>
      <c r="Q140" s="157">
        <f>ROUND(E140*P140,2)</f>
        <v>0</v>
      </c>
      <c r="R140" s="158"/>
      <c r="S140" s="158" t="s">
        <v>155</v>
      </c>
      <c r="T140" s="158" t="s">
        <v>155</v>
      </c>
      <c r="U140" s="158">
        <v>0.03</v>
      </c>
      <c r="V140" s="158">
        <f>ROUND(E140*U140,2)</f>
        <v>0.17</v>
      </c>
      <c r="W140" s="158"/>
      <c r="X140" s="158" t="s">
        <v>156</v>
      </c>
      <c r="Y140" s="158" t="s">
        <v>157</v>
      </c>
      <c r="Z140" s="147"/>
      <c r="AA140" s="147"/>
      <c r="AB140" s="147"/>
      <c r="AC140" s="147"/>
      <c r="AD140" s="147"/>
      <c r="AE140" s="147"/>
      <c r="AF140" s="147"/>
      <c r="AG140" s="147" t="s">
        <v>158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2" x14ac:dyDescent="0.2">
      <c r="A141" s="154"/>
      <c r="B141" s="155"/>
      <c r="C141" s="189" t="s">
        <v>468</v>
      </c>
      <c r="D141" s="160"/>
      <c r="E141" s="161">
        <v>1.85</v>
      </c>
      <c r="F141" s="158"/>
      <c r="G141" s="158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7"/>
      <c r="AA141" s="147"/>
      <c r="AB141" s="147"/>
      <c r="AC141" s="147"/>
      <c r="AD141" s="147"/>
      <c r="AE141" s="147"/>
      <c r="AF141" s="147"/>
      <c r="AG141" s="147" t="s">
        <v>160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">
      <c r="A142" s="154"/>
      <c r="B142" s="155"/>
      <c r="C142" s="189" t="s">
        <v>469</v>
      </c>
      <c r="D142" s="160"/>
      <c r="E142" s="161">
        <v>1.85</v>
      </c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160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">
      <c r="A143" s="154"/>
      <c r="B143" s="155"/>
      <c r="C143" s="189" t="s">
        <v>470</v>
      </c>
      <c r="D143" s="160"/>
      <c r="E143" s="161">
        <v>1.95</v>
      </c>
      <c r="F143" s="158"/>
      <c r="G143" s="158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7"/>
      <c r="AA143" s="147"/>
      <c r="AB143" s="147"/>
      <c r="AC143" s="147"/>
      <c r="AD143" s="147"/>
      <c r="AE143" s="147"/>
      <c r="AF143" s="147"/>
      <c r="AG143" s="147" t="s">
        <v>160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ht="22.5" outlineLevel="1" x14ac:dyDescent="0.2">
      <c r="A144" s="174">
        <v>46</v>
      </c>
      <c r="B144" s="175" t="s">
        <v>220</v>
      </c>
      <c r="C144" s="188" t="s">
        <v>221</v>
      </c>
      <c r="D144" s="176" t="s">
        <v>197</v>
      </c>
      <c r="E144" s="177">
        <v>12</v>
      </c>
      <c r="F144" s="178"/>
      <c r="G144" s="179">
        <f>ROUND(E144*F144,2)</f>
        <v>0</v>
      </c>
      <c r="H144" s="159"/>
      <c r="I144" s="158">
        <f>ROUND(E144*H144,2)</f>
        <v>0</v>
      </c>
      <c r="J144" s="159"/>
      <c r="K144" s="158">
        <f>ROUND(E144*J144,2)</f>
        <v>0</v>
      </c>
      <c r="L144" s="158">
        <v>21</v>
      </c>
      <c r="M144" s="158">
        <f>G144*(1+L144/100)</f>
        <v>0</v>
      </c>
      <c r="N144" s="157">
        <v>0</v>
      </c>
      <c r="O144" s="157">
        <f>ROUND(E144*N144,2)</f>
        <v>0</v>
      </c>
      <c r="P144" s="157">
        <v>0</v>
      </c>
      <c r="Q144" s="157">
        <f>ROUND(E144*P144,2)</f>
        <v>0</v>
      </c>
      <c r="R144" s="158"/>
      <c r="S144" s="158" t="s">
        <v>155</v>
      </c>
      <c r="T144" s="158" t="s">
        <v>155</v>
      </c>
      <c r="U144" s="158">
        <v>0.02</v>
      </c>
      <c r="V144" s="158">
        <f>ROUND(E144*U144,2)</f>
        <v>0.24</v>
      </c>
      <c r="W144" s="158"/>
      <c r="X144" s="158" t="s">
        <v>156</v>
      </c>
      <c r="Y144" s="158" t="s">
        <v>157</v>
      </c>
      <c r="Z144" s="147"/>
      <c r="AA144" s="147"/>
      <c r="AB144" s="147"/>
      <c r="AC144" s="147"/>
      <c r="AD144" s="147"/>
      <c r="AE144" s="147"/>
      <c r="AF144" s="147"/>
      <c r="AG144" s="147" t="s">
        <v>158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2" x14ac:dyDescent="0.2">
      <c r="A145" s="154"/>
      <c r="B145" s="155"/>
      <c r="C145" s="189" t="s">
        <v>471</v>
      </c>
      <c r="D145" s="160"/>
      <c r="E145" s="161">
        <v>4</v>
      </c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7"/>
      <c r="AA145" s="147"/>
      <c r="AB145" s="147"/>
      <c r="AC145" s="147"/>
      <c r="AD145" s="147"/>
      <c r="AE145" s="147"/>
      <c r="AF145" s="147"/>
      <c r="AG145" s="147" t="s">
        <v>160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3" x14ac:dyDescent="0.2">
      <c r="A146" s="154"/>
      <c r="B146" s="155"/>
      <c r="C146" s="189" t="s">
        <v>472</v>
      </c>
      <c r="D146" s="160"/>
      <c r="E146" s="161">
        <v>4</v>
      </c>
      <c r="F146" s="158"/>
      <c r="G146" s="158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7"/>
      <c r="AA146" s="147"/>
      <c r="AB146" s="147"/>
      <c r="AC146" s="147"/>
      <c r="AD146" s="147"/>
      <c r="AE146" s="147"/>
      <c r="AF146" s="147"/>
      <c r="AG146" s="147" t="s">
        <v>160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3" x14ac:dyDescent="0.2">
      <c r="A147" s="154"/>
      <c r="B147" s="155"/>
      <c r="C147" s="189" t="s">
        <v>473</v>
      </c>
      <c r="D147" s="160"/>
      <c r="E147" s="161">
        <v>4</v>
      </c>
      <c r="F147" s="158"/>
      <c r="G147" s="158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7"/>
      <c r="AA147" s="147"/>
      <c r="AB147" s="147"/>
      <c r="AC147" s="147"/>
      <c r="AD147" s="147"/>
      <c r="AE147" s="147"/>
      <c r="AF147" s="147"/>
      <c r="AG147" s="147" t="s">
        <v>160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">
      <c r="A148" s="174">
        <v>47</v>
      </c>
      <c r="B148" s="175" t="s">
        <v>226</v>
      </c>
      <c r="C148" s="188" t="s">
        <v>227</v>
      </c>
      <c r="D148" s="176" t="s">
        <v>154</v>
      </c>
      <c r="E148" s="177">
        <v>5.65</v>
      </c>
      <c r="F148" s="178"/>
      <c r="G148" s="179">
        <f>ROUND(E148*F148,2)</f>
        <v>0</v>
      </c>
      <c r="H148" s="159"/>
      <c r="I148" s="158">
        <f>ROUND(E148*H148,2)</f>
        <v>0</v>
      </c>
      <c r="J148" s="159"/>
      <c r="K148" s="158">
        <f>ROUND(E148*J148,2)</f>
        <v>0</v>
      </c>
      <c r="L148" s="158">
        <v>21</v>
      </c>
      <c r="M148" s="158">
        <f>G148*(1+L148/100)</f>
        <v>0</v>
      </c>
      <c r="N148" s="157">
        <v>4.8000000000000001E-4</v>
      </c>
      <c r="O148" s="157">
        <f>ROUND(E148*N148,2)</f>
        <v>0</v>
      </c>
      <c r="P148" s="157">
        <v>0</v>
      </c>
      <c r="Q148" s="157">
        <f>ROUND(E148*P148,2)</f>
        <v>0</v>
      </c>
      <c r="R148" s="158"/>
      <c r="S148" s="158" t="s">
        <v>155</v>
      </c>
      <c r="T148" s="158" t="s">
        <v>155</v>
      </c>
      <c r="U148" s="158">
        <v>0.11</v>
      </c>
      <c r="V148" s="158">
        <f>ROUND(E148*U148,2)</f>
        <v>0.62</v>
      </c>
      <c r="W148" s="158"/>
      <c r="X148" s="158" t="s">
        <v>156</v>
      </c>
      <c r="Y148" s="158" t="s">
        <v>157</v>
      </c>
      <c r="Z148" s="147"/>
      <c r="AA148" s="147"/>
      <c r="AB148" s="147"/>
      <c r="AC148" s="147"/>
      <c r="AD148" s="147"/>
      <c r="AE148" s="147"/>
      <c r="AF148" s="147"/>
      <c r="AG148" s="147" t="s">
        <v>158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2" x14ac:dyDescent="0.2">
      <c r="A149" s="154"/>
      <c r="B149" s="155"/>
      <c r="C149" s="189" t="s">
        <v>468</v>
      </c>
      <c r="D149" s="160"/>
      <c r="E149" s="161">
        <v>1.85</v>
      </c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7"/>
      <c r="AA149" s="147"/>
      <c r="AB149" s="147"/>
      <c r="AC149" s="147"/>
      <c r="AD149" s="147"/>
      <c r="AE149" s="147"/>
      <c r="AF149" s="147"/>
      <c r="AG149" s="147" t="s">
        <v>160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189" t="s">
        <v>469</v>
      </c>
      <c r="D150" s="160"/>
      <c r="E150" s="161">
        <v>1.85</v>
      </c>
      <c r="F150" s="158"/>
      <c r="G150" s="158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7"/>
      <c r="AA150" s="147"/>
      <c r="AB150" s="147"/>
      <c r="AC150" s="147"/>
      <c r="AD150" s="147"/>
      <c r="AE150" s="147"/>
      <c r="AF150" s="147"/>
      <c r="AG150" s="147" t="s">
        <v>160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189" t="s">
        <v>470</v>
      </c>
      <c r="D151" s="160"/>
      <c r="E151" s="161">
        <v>1.95</v>
      </c>
      <c r="F151" s="158"/>
      <c r="G151" s="158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7"/>
      <c r="AA151" s="147"/>
      <c r="AB151" s="147"/>
      <c r="AC151" s="147"/>
      <c r="AD151" s="147"/>
      <c r="AE151" s="147"/>
      <c r="AF151" s="147"/>
      <c r="AG151" s="147" t="s">
        <v>160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ht="22.5" outlineLevel="1" x14ac:dyDescent="0.2">
      <c r="A152" s="174">
        <v>48</v>
      </c>
      <c r="B152" s="175" t="s">
        <v>228</v>
      </c>
      <c r="C152" s="188" t="s">
        <v>229</v>
      </c>
      <c r="D152" s="176" t="s">
        <v>154</v>
      </c>
      <c r="E152" s="177">
        <v>12</v>
      </c>
      <c r="F152" s="178"/>
      <c r="G152" s="179">
        <f>ROUND(E152*F152,2)</f>
        <v>0</v>
      </c>
      <c r="H152" s="159"/>
      <c r="I152" s="158">
        <f>ROUND(E152*H152,2)</f>
        <v>0</v>
      </c>
      <c r="J152" s="159"/>
      <c r="K152" s="158">
        <f>ROUND(E152*J152,2)</f>
        <v>0</v>
      </c>
      <c r="L152" s="158">
        <v>21</v>
      </c>
      <c r="M152" s="158">
        <f>G152*(1+L152/100)</f>
        <v>0</v>
      </c>
      <c r="N152" s="157">
        <v>1.0000000000000001E-5</v>
      </c>
      <c r="O152" s="157">
        <f>ROUND(E152*N152,2)</f>
        <v>0</v>
      </c>
      <c r="P152" s="157">
        <v>0</v>
      </c>
      <c r="Q152" s="157">
        <f>ROUND(E152*P152,2)</f>
        <v>0</v>
      </c>
      <c r="R152" s="158"/>
      <c r="S152" s="158" t="s">
        <v>155</v>
      </c>
      <c r="T152" s="158" t="s">
        <v>155</v>
      </c>
      <c r="U152" s="158">
        <v>0.03</v>
      </c>
      <c r="V152" s="158">
        <f>ROUND(E152*U152,2)</f>
        <v>0.36</v>
      </c>
      <c r="W152" s="158"/>
      <c r="X152" s="158" t="s">
        <v>156</v>
      </c>
      <c r="Y152" s="158" t="s">
        <v>157</v>
      </c>
      <c r="Z152" s="147"/>
      <c r="AA152" s="147"/>
      <c r="AB152" s="147"/>
      <c r="AC152" s="147"/>
      <c r="AD152" s="147"/>
      <c r="AE152" s="147"/>
      <c r="AF152" s="147"/>
      <c r="AG152" s="147" t="s">
        <v>158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2" x14ac:dyDescent="0.2">
      <c r="A153" s="154"/>
      <c r="B153" s="155"/>
      <c r="C153" s="189" t="s">
        <v>231</v>
      </c>
      <c r="D153" s="160"/>
      <c r="E153" s="161">
        <v>4</v>
      </c>
      <c r="F153" s="158"/>
      <c r="G153" s="158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7"/>
      <c r="AA153" s="147"/>
      <c r="AB153" s="147"/>
      <c r="AC153" s="147"/>
      <c r="AD153" s="147"/>
      <c r="AE153" s="147"/>
      <c r="AF153" s="147"/>
      <c r="AG153" s="147" t="s">
        <v>160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 x14ac:dyDescent="0.2">
      <c r="A154" s="154"/>
      <c r="B154" s="155"/>
      <c r="C154" s="189" t="s">
        <v>232</v>
      </c>
      <c r="D154" s="160"/>
      <c r="E154" s="161">
        <v>4</v>
      </c>
      <c r="F154" s="158"/>
      <c r="G154" s="158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7"/>
      <c r="AA154" s="147"/>
      <c r="AB154" s="147"/>
      <c r="AC154" s="147"/>
      <c r="AD154" s="147"/>
      <c r="AE154" s="147"/>
      <c r="AF154" s="147"/>
      <c r="AG154" s="147" t="s">
        <v>160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 x14ac:dyDescent="0.2">
      <c r="A155" s="154"/>
      <c r="B155" s="155"/>
      <c r="C155" s="189" t="s">
        <v>474</v>
      </c>
      <c r="D155" s="160"/>
      <c r="E155" s="161">
        <v>4</v>
      </c>
      <c r="F155" s="158"/>
      <c r="G155" s="158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7"/>
      <c r="AA155" s="147"/>
      <c r="AB155" s="147"/>
      <c r="AC155" s="147"/>
      <c r="AD155" s="147"/>
      <c r="AE155" s="147"/>
      <c r="AF155" s="147"/>
      <c r="AG155" s="147" t="s">
        <v>160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1" x14ac:dyDescent="0.2">
      <c r="A156" s="174">
        <v>49</v>
      </c>
      <c r="B156" s="175" t="s">
        <v>234</v>
      </c>
      <c r="C156" s="188" t="s">
        <v>235</v>
      </c>
      <c r="D156" s="176" t="s">
        <v>183</v>
      </c>
      <c r="E156" s="177">
        <v>8</v>
      </c>
      <c r="F156" s="178"/>
      <c r="G156" s="179">
        <f>ROUND(E156*F156,2)</f>
        <v>0</v>
      </c>
      <c r="H156" s="159"/>
      <c r="I156" s="158">
        <f>ROUND(E156*H156,2)</f>
        <v>0</v>
      </c>
      <c r="J156" s="159"/>
      <c r="K156" s="158">
        <f>ROUND(E156*J156,2)</f>
        <v>0</v>
      </c>
      <c r="L156" s="158">
        <v>21</v>
      </c>
      <c r="M156" s="158">
        <f>G156*(1+L156/100)</f>
        <v>0</v>
      </c>
      <c r="N156" s="157">
        <v>0</v>
      </c>
      <c r="O156" s="157">
        <f>ROUND(E156*N156,2)</f>
        <v>0</v>
      </c>
      <c r="P156" s="157">
        <v>0</v>
      </c>
      <c r="Q156" s="157">
        <f>ROUND(E156*P156,2)</f>
        <v>0</v>
      </c>
      <c r="R156" s="158" t="s">
        <v>184</v>
      </c>
      <c r="S156" s="158" t="s">
        <v>155</v>
      </c>
      <c r="T156" s="158" t="s">
        <v>155</v>
      </c>
      <c r="U156" s="158">
        <v>1</v>
      </c>
      <c r="V156" s="158">
        <f>ROUND(E156*U156,2)</f>
        <v>8</v>
      </c>
      <c r="W156" s="158"/>
      <c r="X156" s="158" t="s">
        <v>185</v>
      </c>
      <c r="Y156" s="158" t="s">
        <v>157</v>
      </c>
      <c r="Z156" s="147"/>
      <c r="AA156" s="147"/>
      <c r="AB156" s="147"/>
      <c r="AC156" s="147"/>
      <c r="AD156" s="147"/>
      <c r="AE156" s="147"/>
      <c r="AF156" s="147"/>
      <c r="AG156" s="147" t="s">
        <v>186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2" x14ac:dyDescent="0.2">
      <c r="A157" s="154"/>
      <c r="B157" s="155"/>
      <c r="C157" s="189" t="s">
        <v>187</v>
      </c>
      <c r="D157" s="160"/>
      <c r="E157" s="161">
        <v>8</v>
      </c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160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x14ac:dyDescent="0.2">
      <c r="A158" s="164" t="s">
        <v>150</v>
      </c>
      <c r="B158" s="165" t="s">
        <v>119</v>
      </c>
      <c r="C158" s="187" t="s">
        <v>120</v>
      </c>
      <c r="D158" s="166"/>
      <c r="E158" s="167"/>
      <c r="F158" s="168"/>
      <c r="G158" s="169">
        <f>SUMIF(AG159:AG170,"&lt;&gt;NOR",G159:G170)</f>
        <v>0</v>
      </c>
      <c r="H158" s="163"/>
      <c r="I158" s="163">
        <f>SUM(I159:I170)</f>
        <v>0</v>
      </c>
      <c r="J158" s="163"/>
      <c r="K158" s="163">
        <f>SUM(K159:K170)</f>
        <v>0</v>
      </c>
      <c r="L158" s="163"/>
      <c r="M158" s="163">
        <f>SUM(M159:M170)</f>
        <v>0</v>
      </c>
      <c r="N158" s="162"/>
      <c r="O158" s="162">
        <f>SUM(O159:O170)</f>
        <v>0</v>
      </c>
      <c r="P158" s="162"/>
      <c r="Q158" s="162">
        <f>SUM(Q159:Q170)</f>
        <v>0</v>
      </c>
      <c r="R158" s="163"/>
      <c r="S158" s="163"/>
      <c r="T158" s="163"/>
      <c r="U158" s="163"/>
      <c r="V158" s="163">
        <f>SUM(V159:V170)</f>
        <v>0.83999999999999986</v>
      </c>
      <c r="W158" s="163"/>
      <c r="X158" s="163"/>
      <c r="Y158" s="163"/>
      <c r="AG158" t="s">
        <v>151</v>
      </c>
    </row>
    <row r="159" spans="1:60" outlineLevel="1" x14ac:dyDescent="0.2">
      <c r="A159" s="174">
        <v>50</v>
      </c>
      <c r="B159" s="175" t="s">
        <v>340</v>
      </c>
      <c r="C159" s="188" t="s">
        <v>341</v>
      </c>
      <c r="D159" s="176" t="s">
        <v>212</v>
      </c>
      <c r="E159" s="177">
        <v>0.54500000000000004</v>
      </c>
      <c r="F159" s="178"/>
      <c r="G159" s="179">
        <f>ROUND(E159*F159,2)</f>
        <v>0</v>
      </c>
      <c r="H159" s="159"/>
      <c r="I159" s="158">
        <f>ROUND(E159*H159,2)</f>
        <v>0</v>
      </c>
      <c r="J159" s="159"/>
      <c r="K159" s="158">
        <f>ROUND(E159*J159,2)</f>
        <v>0</v>
      </c>
      <c r="L159" s="158">
        <v>21</v>
      </c>
      <c r="M159" s="158">
        <f>G159*(1+L159/100)</f>
        <v>0</v>
      </c>
      <c r="N159" s="157">
        <v>0</v>
      </c>
      <c r="O159" s="157">
        <f>ROUND(E159*N159,2)</f>
        <v>0</v>
      </c>
      <c r="P159" s="157">
        <v>0</v>
      </c>
      <c r="Q159" s="157">
        <f>ROUND(E159*P159,2)</f>
        <v>0</v>
      </c>
      <c r="R159" s="158"/>
      <c r="S159" s="158" t="s">
        <v>155</v>
      </c>
      <c r="T159" s="158" t="s">
        <v>175</v>
      </c>
      <c r="U159" s="158">
        <v>0.27700000000000002</v>
      </c>
      <c r="V159" s="158">
        <f>ROUND(E159*U159,2)</f>
        <v>0.15</v>
      </c>
      <c r="W159" s="158"/>
      <c r="X159" s="158" t="s">
        <v>342</v>
      </c>
      <c r="Y159" s="158" t="s">
        <v>157</v>
      </c>
      <c r="Z159" s="147"/>
      <c r="AA159" s="147"/>
      <c r="AB159" s="147"/>
      <c r="AC159" s="147"/>
      <c r="AD159" s="147"/>
      <c r="AE159" s="147"/>
      <c r="AF159" s="147"/>
      <c r="AG159" s="147" t="s">
        <v>343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2" x14ac:dyDescent="0.2">
      <c r="A160" s="154"/>
      <c r="B160" s="155"/>
      <c r="C160" s="266" t="s">
        <v>344</v>
      </c>
      <c r="D160" s="267"/>
      <c r="E160" s="267"/>
      <c r="F160" s="267"/>
      <c r="G160" s="267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7"/>
      <c r="AA160" s="147"/>
      <c r="AB160" s="147"/>
      <c r="AC160" s="147"/>
      <c r="AD160" s="147"/>
      <c r="AE160" s="147"/>
      <c r="AF160" s="147"/>
      <c r="AG160" s="147" t="s">
        <v>177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 x14ac:dyDescent="0.2">
      <c r="A161" s="154"/>
      <c r="B161" s="155"/>
      <c r="C161" s="277" t="s">
        <v>345</v>
      </c>
      <c r="D161" s="278"/>
      <c r="E161" s="278"/>
      <c r="F161" s="278"/>
      <c r="G161" s="27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7"/>
      <c r="AA161" s="147"/>
      <c r="AB161" s="147"/>
      <c r="AC161" s="147"/>
      <c r="AD161" s="147"/>
      <c r="AE161" s="147"/>
      <c r="AF161" s="147"/>
      <c r="AG161" s="147" t="s">
        <v>177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ht="22.5" outlineLevel="3" x14ac:dyDescent="0.2">
      <c r="A162" s="154"/>
      <c r="B162" s="155"/>
      <c r="C162" s="277" t="s">
        <v>346</v>
      </c>
      <c r="D162" s="278"/>
      <c r="E162" s="278"/>
      <c r="F162" s="278"/>
      <c r="G162" s="278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7"/>
      <c r="AA162" s="147"/>
      <c r="AB162" s="147"/>
      <c r="AC162" s="147"/>
      <c r="AD162" s="147"/>
      <c r="AE162" s="147"/>
      <c r="AF162" s="147"/>
      <c r="AG162" s="147" t="s">
        <v>177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86" t="str">
        <f>C162</f>
        <v>- při vodorovné dopravě po vodě : vyložení na hromady na suchu nebo na přeložení na dopravní prostředek na suchu do 15 m vodorovně a současně do 4 m svisle,</v>
      </c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277" t="s">
        <v>347</v>
      </c>
      <c r="D163" s="278"/>
      <c r="E163" s="278"/>
      <c r="F163" s="278"/>
      <c r="G163" s="278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7"/>
      <c r="AA163" s="147"/>
      <c r="AB163" s="147"/>
      <c r="AC163" s="147"/>
      <c r="AD163" s="147"/>
      <c r="AE163" s="147"/>
      <c r="AF163" s="147"/>
      <c r="AG163" s="147" t="s">
        <v>177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80">
        <v>51</v>
      </c>
      <c r="B164" s="181" t="s">
        <v>348</v>
      </c>
      <c r="C164" s="190" t="s">
        <v>349</v>
      </c>
      <c r="D164" s="182" t="s">
        <v>212</v>
      </c>
      <c r="E164" s="183">
        <v>0.54500000000000004</v>
      </c>
      <c r="F164" s="184"/>
      <c r="G164" s="185">
        <f>ROUND(E164*F164,2)</f>
        <v>0</v>
      </c>
      <c r="H164" s="159"/>
      <c r="I164" s="158">
        <f>ROUND(E164*H164,2)</f>
        <v>0</v>
      </c>
      <c r="J164" s="159"/>
      <c r="K164" s="158">
        <f>ROUND(E164*J164,2)</f>
        <v>0</v>
      </c>
      <c r="L164" s="158">
        <v>21</v>
      </c>
      <c r="M164" s="158">
        <f>G164*(1+L164/100)</f>
        <v>0</v>
      </c>
      <c r="N164" s="157">
        <v>0</v>
      </c>
      <c r="O164" s="157">
        <f>ROUND(E164*N164,2)</f>
        <v>0</v>
      </c>
      <c r="P164" s="157">
        <v>0</v>
      </c>
      <c r="Q164" s="157">
        <f>ROUND(E164*P164,2)</f>
        <v>0</v>
      </c>
      <c r="R164" s="158"/>
      <c r="S164" s="158" t="s">
        <v>155</v>
      </c>
      <c r="T164" s="158" t="s">
        <v>175</v>
      </c>
      <c r="U164" s="158">
        <v>0.155</v>
      </c>
      <c r="V164" s="158">
        <f>ROUND(E164*U164,2)</f>
        <v>0.08</v>
      </c>
      <c r="W164" s="158"/>
      <c r="X164" s="158" t="s">
        <v>342</v>
      </c>
      <c r="Y164" s="158" t="s">
        <v>157</v>
      </c>
      <c r="Z164" s="147"/>
      <c r="AA164" s="147"/>
      <c r="AB164" s="147"/>
      <c r="AC164" s="147"/>
      <c r="AD164" s="147"/>
      <c r="AE164" s="147"/>
      <c r="AF164" s="147"/>
      <c r="AG164" s="147" t="s">
        <v>343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ht="22.5" outlineLevel="1" x14ac:dyDescent="0.2">
      <c r="A165" s="174">
        <v>52</v>
      </c>
      <c r="B165" s="175" t="s">
        <v>350</v>
      </c>
      <c r="C165" s="188" t="s">
        <v>351</v>
      </c>
      <c r="D165" s="176" t="s">
        <v>212</v>
      </c>
      <c r="E165" s="177">
        <v>0.54500000000000004</v>
      </c>
      <c r="F165" s="178"/>
      <c r="G165" s="179">
        <f>ROUND(E165*F165,2)</f>
        <v>0</v>
      </c>
      <c r="H165" s="159"/>
      <c r="I165" s="158">
        <f>ROUND(E165*H165,2)</f>
        <v>0</v>
      </c>
      <c r="J165" s="159"/>
      <c r="K165" s="158">
        <f>ROUND(E165*J165,2)</f>
        <v>0</v>
      </c>
      <c r="L165" s="158">
        <v>21</v>
      </c>
      <c r="M165" s="158">
        <f>G165*(1+L165/100)</f>
        <v>0</v>
      </c>
      <c r="N165" s="157">
        <v>0</v>
      </c>
      <c r="O165" s="157">
        <f>ROUND(E165*N165,2)</f>
        <v>0</v>
      </c>
      <c r="P165" s="157">
        <v>0</v>
      </c>
      <c r="Q165" s="157">
        <f>ROUND(E165*P165,2)</f>
        <v>0</v>
      </c>
      <c r="R165" s="158"/>
      <c r="S165" s="158" t="s">
        <v>155</v>
      </c>
      <c r="T165" s="158" t="s">
        <v>175</v>
      </c>
      <c r="U165" s="158">
        <v>0</v>
      </c>
      <c r="V165" s="158">
        <f>ROUND(E165*U165,2)</f>
        <v>0</v>
      </c>
      <c r="W165" s="158"/>
      <c r="X165" s="158" t="s">
        <v>342</v>
      </c>
      <c r="Y165" s="158" t="s">
        <v>157</v>
      </c>
      <c r="Z165" s="147"/>
      <c r="AA165" s="147"/>
      <c r="AB165" s="147"/>
      <c r="AC165" s="147"/>
      <c r="AD165" s="147"/>
      <c r="AE165" s="147"/>
      <c r="AF165" s="147"/>
      <c r="AG165" s="147" t="s">
        <v>343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2" x14ac:dyDescent="0.2">
      <c r="A166" s="154"/>
      <c r="B166" s="155"/>
      <c r="C166" s="266" t="s">
        <v>352</v>
      </c>
      <c r="D166" s="267"/>
      <c r="E166" s="267"/>
      <c r="F166" s="267"/>
      <c r="G166" s="267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7"/>
      <c r="AA166" s="147"/>
      <c r="AB166" s="147"/>
      <c r="AC166" s="147"/>
      <c r="AD166" s="147"/>
      <c r="AE166" s="147"/>
      <c r="AF166" s="147"/>
      <c r="AG166" s="147" t="s">
        <v>177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x14ac:dyDescent="0.2">
      <c r="A167" s="180">
        <v>53</v>
      </c>
      <c r="B167" s="181" t="s">
        <v>353</v>
      </c>
      <c r="C167" s="190" t="s">
        <v>354</v>
      </c>
      <c r="D167" s="182" t="s">
        <v>212</v>
      </c>
      <c r="E167" s="183">
        <v>0.54500000000000004</v>
      </c>
      <c r="F167" s="184"/>
      <c r="G167" s="185">
        <f>ROUND(E167*F167,2)</f>
        <v>0</v>
      </c>
      <c r="H167" s="159"/>
      <c r="I167" s="158">
        <f>ROUND(E167*H167,2)</f>
        <v>0</v>
      </c>
      <c r="J167" s="159"/>
      <c r="K167" s="158">
        <f>ROUND(E167*J167,2)</f>
        <v>0</v>
      </c>
      <c r="L167" s="158">
        <v>21</v>
      </c>
      <c r="M167" s="158">
        <f>G167*(1+L167/100)</f>
        <v>0</v>
      </c>
      <c r="N167" s="157">
        <v>0</v>
      </c>
      <c r="O167" s="157">
        <f>ROUND(E167*N167,2)</f>
        <v>0</v>
      </c>
      <c r="P167" s="157">
        <v>0</v>
      </c>
      <c r="Q167" s="157">
        <f>ROUND(E167*P167,2)</f>
        <v>0</v>
      </c>
      <c r="R167" s="158"/>
      <c r="S167" s="158" t="s">
        <v>155</v>
      </c>
      <c r="T167" s="158" t="s">
        <v>175</v>
      </c>
      <c r="U167" s="158">
        <v>8.0000000000000002E-3</v>
      </c>
      <c r="V167" s="158">
        <f>ROUND(E167*U167,2)</f>
        <v>0</v>
      </c>
      <c r="W167" s="158"/>
      <c r="X167" s="158" t="s">
        <v>342</v>
      </c>
      <c r="Y167" s="158" t="s">
        <v>157</v>
      </c>
      <c r="Z167" s="147"/>
      <c r="AA167" s="147"/>
      <c r="AB167" s="147"/>
      <c r="AC167" s="147"/>
      <c r="AD167" s="147"/>
      <c r="AE167" s="147"/>
      <c r="AF167" s="147"/>
      <c r="AG167" s="147" t="s">
        <v>343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1" x14ac:dyDescent="0.2">
      <c r="A168" s="174">
        <v>54</v>
      </c>
      <c r="B168" s="175" t="s">
        <v>355</v>
      </c>
      <c r="C168" s="188" t="s">
        <v>356</v>
      </c>
      <c r="D168" s="176" t="s">
        <v>212</v>
      </c>
      <c r="E168" s="177">
        <v>0.54500000000000004</v>
      </c>
      <c r="F168" s="178"/>
      <c r="G168" s="179">
        <f>ROUND(E168*F168,2)</f>
        <v>0</v>
      </c>
      <c r="H168" s="159"/>
      <c r="I168" s="158">
        <f>ROUND(E168*H168,2)</f>
        <v>0</v>
      </c>
      <c r="J168" s="159"/>
      <c r="K168" s="158">
        <f>ROUND(E168*J168,2)</f>
        <v>0</v>
      </c>
      <c r="L168" s="158">
        <v>21</v>
      </c>
      <c r="M168" s="158">
        <f>G168*(1+L168/100)</f>
        <v>0</v>
      </c>
      <c r="N168" s="157">
        <v>0</v>
      </c>
      <c r="O168" s="157">
        <f>ROUND(E168*N168,2)</f>
        <v>0</v>
      </c>
      <c r="P168" s="157">
        <v>0</v>
      </c>
      <c r="Q168" s="157">
        <f>ROUND(E168*P168,2)</f>
        <v>0</v>
      </c>
      <c r="R168" s="158"/>
      <c r="S168" s="158" t="s">
        <v>155</v>
      </c>
      <c r="T168" s="158" t="s">
        <v>175</v>
      </c>
      <c r="U168" s="158">
        <v>0.752</v>
      </c>
      <c r="V168" s="158">
        <f>ROUND(E168*U168,2)</f>
        <v>0.41</v>
      </c>
      <c r="W168" s="158"/>
      <c r="X168" s="158" t="s">
        <v>342</v>
      </c>
      <c r="Y168" s="158" t="s">
        <v>157</v>
      </c>
      <c r="Z168" s="147"/>
      <c r="AA168" s="147"/>
      <c r="AB168" s="147"/>
      <c r="AC168" s="147"/>
      <c r="AD168" s="147"/>
      <c r="AE168" s="147"/>
      <c r="AF168" s="147"/>
      <c r="AG168" s="147" t="s">
        <v>343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ht="22.5" outlineLevel="2" x14ac:dyDescent="0.2">
      <c r="A169" s="154"/>
      <c r="B169" s="155"/>
      <c r="C169" s="266" t="s">
        <v>357</v>
      </c>
      <c r="D169" s="267"/>
      <c r="E169" s="267"/>
      <c r="F169" s="267"/>
      <c r="G169" s="267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7"/>
      <c r="AA169" s="147"/>
      <c r="AB169" s="147"/>
      <c r="AC169" s="147"/>
      <c r="AD169" s="147"/>
      <c r="AE169" s="147"/>
      <c r="AF169" s="147"/>
      <c r="AG169" s="147" t="s">
        <v>177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86" t="str">
        <f>C169</f>
        <v>S naložením suti nebo vybouraných hmot do dopravního prostředku a na jejich vyložením, popřípadě přeložením na normální dopravní prostředek.</v>
      </c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74">
        <v>55</v>
      </c>
      <c r="B170" s="175" t="s">
        <v>358</v>
      </c>
      <c r="C170" s="188" t="s">
        <v>359</v>
      </c>
      <c r="D170" s="176" t="s">
        <v>212</v>
      </c>
      <c r="E170" s="177">
        <v>0.54500000000000004</v>
      </c>
      <c r="F170" s="178"/>
      <c r="G170" s="179">
        <f>ROUND(E170*F170,2)</f>
        <v>0</v>
      </c>
      <c r="H170" s="159"/>
      <c r="I170" s="158">
        <f>ROUND(E170*H170,2)</f>
        <v>0</v>
      </c>
      <c r="J170" s="159"/>
      <c r="K170" s="158">
        <f>ROUND(E170*J170,2)</f>
        <v>0</v>
      </c>
      <c r="L170" s="158">
        <v>21</v>
      </c>
      <c r="M170" s="158">
        <f>G170*(1+L170/100)</f>
        <v>0</v>
      </c>
      <c r="N170" s="157">
        <v>0</v>
      </c>
      <c r="O170" s="157">
        <f>ROUND(E170*N170,2)</f>
        <v>0</v>
      </c>
      <c r="P170" s="157">
        <v>0</v>
      </c>
      <c r="Q170" s="157">
        <f>ROUND(E170*P170,2)</f>
        <v>0</v>
      </c>
      <c r="R170" s="158"/>
      <c r="S170" s="158" t="s">
        <v>155</v>
      </c>
      <c r="T170" s="158" t="s">
        <v>175</v>
      </c>
      <c r="U170" s="158">
        <v>0.36</v>
      </c>
      <c r="V170" s="158">
        <f>ROUND(E170*U170,2)</f>
        <v>0.2</v>
      </c>
      <c r="W170" s="158"/>
      <c r="X170" s="158" t="s">
        <v>342</v>
      </c>
      <c r="Y170" s="158" t="s">
        <v>157</v>
      </c>
      <c r="Z170" s="147"/>
      <c r="AA170" s="147"/>
      <c r="AB170" s="147"/>
      <c r="AC170" s="147"/>
      <c r="AD170" s="147"/>
      <c r="AE170" s="147"/>
      <c r="AF170" s="147"/>
      <c r="AG170" s="147" t="s">
        <v>343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x14ac:dyDescent="0.2">
      <c r="A171" s="3"/>
      <c r="B171" s="4"/>
      <c r="C171" s="191"/>
      <c r="D171" s="6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E171">
        <v>12</v>
      </c>
      <c r="AF171">
        <v>21</v>
      </c>
      <c r="AG171" t="s">
        <v>136</v>
      </c>
    </row>
    <row r="172" spans="1:60" x14ac:dyDescent="0.2">
      <c r="A172" s="150"/>
      <c r="B172" s="151" t="s">
        <v>31</v>
      </c>
      <c r="C172" s="192"/>
      <c r="D172" s="152"/>
      <c r="E172" s="153"/>
      <c r="F172" s="153"/>
      <c r="G172" s="173">
        <f>G8+G11+G20+G26+G42+G46+G52+G57+G110+G139+G158</f>
        <v>0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AE172">
        <f>SUMIF(L7:L170,AE171,G7:G170)</f>
        <v>0</v>
      </c>
      <c r="AF172">
        <f>SUMIF(L7:L170,AF171,G7:G170)</f>
        <v>0</v>
      </c>
      <c r="AG172" t="s">
        <v>360</v>
      </c>
    </row>
    <row r="173" spans="1:60" x14ac:dyDescent="0.2">
      <c r="A173" s="3"/>
      <c r="B173" s="4"/>
      <c r="C173" s="191"/>
      <c r="D173" s="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60" x14ac:dyDescent="0.2">
      <c r="A174" s="3"/>
      <c r="B174" s="4"/>
      <c r="C174" s="191"/>
      <c r="D174" s="6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60" x14ac:dyDescent="0.2">
      <c r="A175" s="275" t="s">
        <v>361</v>
      </c>
      <c r="B175" s="275"/>
      <c r="C175" s="276"/>
      <c r="D175" s="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60" x14ac:dyDescent="0.2">
      <c r="A176" s="254"/>
      <c r="B176" s="255"/>
      <c r="C176" s="256"/>
      <c r="D176" s="255"/>
      <c r="E176" s="255"/>
      <c r="F176" s="255"/>
      <c r="G176" s="257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G176" t="s">
        <v>362</v>
      </c>
    </row>
    <row r="177" spans="1:33" x14ac:dyDescent="0.2">
      <c r="A177" s="258"/>
      <c r="B177" s="259"/>
      <c r="C177" s="260"/>
      <c r="D177" s="259"/>
      <c r="E177" s="259"/>
      <c r="F177" s="259"/>
      <c r="G177" s="26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33" x14ac:dyDescent="0.2">
      <c r="A178" s="258"/>
      <c r="B178" s="259"/>
      <c r="C178" s="260"/>
      <c r="D178" s="259"/>
      <c r="E178" s="259"/>
      <c r="F178" s="259"/>
      <c r="G178" s="26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33" x14ac:dyDescent="0.2">
      <c r="A179" s="258"/>
      <c r="B179" s="259"/>
      <c r="C179" s="260"/>
      <c r="D179" s="259"/>
      <c r="E179" s="259"/>
      <c r="F179" s="259"/>
      <c r="G179" s="26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33" x14ac:dyDescent="0.2">
      <c r="A180" s="262"/>
      <c r="B180" s="263"/>
      <c r="C180" s="264"/>
      <c r="D180" s="263"/>
      <c r="E180" s="263"/>
      <c r="F180" s="263"/>
      <c r="G180" s="26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33" x14ac:dyDescent="0.2">
      <c r="A181" s="3"/>
      <c r="B181" s="4"/>
      <c r="C181" s="191"/>
      <c r="D181" s="6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33" x14ac:dyDescent="0.2">
      <c r="C182" s="193"/>
      <c r="D182" s="10"/>
      <c r="AG182" t="s">
        <v>363</v>
      </c>
    </row>
    <row r="183" spans="1:33" x14ac:dyDescent="0.2">
      <c r="D183" s="10"/>
    </row>
    <row r="184" spans="1:33" x14ac:dyDescent="0.2">
      <c r="D184" s="10"/>
    </row>
    <row r="185" spans="1:33" x14ac:dyDescent="0.2">
      <c r="D185" s="10"/>
    </row>
    <row r="186" spans="1:33" x14ac:dyDescent="0.2">
      <c r="D186" s="10"/>
    </row>
    <row r="187" spans="1:33" x14ac:dyDescent="0.2">
      <c r="D187" s="10"/>
    </row>
    <row r="188" spans="1:33" x14ac:dyDescent="0.2">
      <c r="D188" s="10"/>
    </row>
    <row r="189" spans="1:33" x14ac:dyDescent="0.2">
      <c r="D189" s="10"/>
    </row>
    <row r="190" spans="1:33" x14ac:dyDescent="0.2">
      <c r="D190" s="10"/>
    </row>
    <row r="191" spans="1:33" x14ac:dyDescent="0.2">
      <c r="D191" s="10"/>
    </row>
    <row r="192" spans="1:33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9">
    <mergeCell ref="A1:G1"/>
    <mergeCell ref="C2:G2"/>
    <mergeCell ref="C3:G3"/>
    <mergeCell ref="C4:G4"/>
    <mergeCell ref="A175:C175"/>
    <mergeCell ref="C163:G163"/>
    <mergeCell ref="C166:G166"/>
    <mergeCell ref="C169:G169"/>
    <mergeCell ref="C61:G61"/>
    <mergeCell ref="C93:G93"/>
    <mergeCell ref="C108:G108"/>
    <mergeCell ref="C160:G160"/>
    <mergeCell ref="C161:G161"/>
    <mergeCell ref="C162:G162"/>
    <mergeCell ref="A176:G180"/>
    <mergeCell ref="C22:G22"/>
    <mergeCell ref="C38:G38"/>
    <mergeCell ref="C44:G44"/>
    <mergeCell ref="C48:G4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575A0-4B67-434C-AA5C-302706B3E6FD}">
  <sheetPr>
    <outlinePr summaryBelow="0"/>
  </sheetPr>
  <dimension ref="A1:BH5000"/>
  <sheetViews>
    <sheetView workbookViewId="0">
      <pane ySplit="7" topLeftCell="A86" activePane="bottomLeft" state="frozen"/>
      <selection pane="bottomLeft" activeCell="C137" sqref="C137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8" t="s">
        <v>7</v>
      </c>
      <c r="B1" s="268"/>
      <c r="C1" s="268"/>
      <c r="D1" s="268"/>
      <c r="E1" s="268"/>
      <c r="F1" s="268"/>
      <c r="G1" s="268"/>
      <c r="AG1" t="s">
        <v>124</v>
      </c>
    </row>
    <row r="2" spans="1:60" ht="24.95" customHeight="1" x14ac:dyDescent="0.2">
      <c r="A2" s="50" t="s">
        <v>8</v>
      </c>
      <c r="B2" s="49" t="s">
        <v>43</v>
      </c>
      <c r="C2" s="269" t="s">
        <v>44</v>
      </c>
      <c r="D2" s="270"/>
      <c r="E2" s="270"/>
      <c r="F2" s="270"/>
      <c r="G2" s="271"/>
      <c r="AG2" t="s">
        <v>125</v>
      </c>
    </row>
    <row r="3" spans="1:60" ht="24.95" customHeight="1" x14ac:dyDescent="0.2">
      <c r="A3" s="50" t="s">
        <v>9</v>
      </c>
      <c r="B3" s="49" t="s">
        <v>57</v>
      </c>
      <c r="C3" s="269" t="s">
        <v>58</v>
      </c>
      <c r="D3" s="270"/>
      <c r="E3" s="270"/>
      <c r="F3" s="270"/>
      <c r="G3" s="271"/>
      <c r="AC3" s="121" t="s">
        <v>125</v>
      </c>
      <c r="AG3" t="s">
        <v>126</v>
      </c>
    </row>
    <row r="4" spans="1:60" ht="24.95" customHeight="1" x14ac:dyDescent="0.2">
      <c r="A4" s="140" t="s">
        <v>10</v>
      </c>
      <c r="B4" s="141" t="s">
        <v>59</v>
      </c>
      <c r="C4" s="272" t="s">
        <v>58</v>
      </c>
      <c r="D4" s="273"/>
      <c r="E4" s="273"/>
      <c r="F4" s="273"/>
      <c r="G4" s="274"/>
      <c r="AG4" t="s">
        <v>127</v>
      </c>
    </row>
    <row r="5" spans="1:60" x14ac:dyDescent="0.2">
      <c r="D5" s="10"/>
    </row>
    <row r="6" spans="1:60" ht="38.25" x14ac:dyDescent="0.2">
      <c r="A6" s="143" t="s">
        <v>128</v>
      </c>
      <c r="B6" s="145" t="s">
        <v>129</v>
      </c>
      <c r="C6" s="145" t="s">
        <v>130</v>
      </c>
      <c r="D6" s="144" t="s">
        <v>131</v>
      </c>
      <c r="E6" s="143" t="s">
        <v>132</v>
      </c>
      <c r="F6" s="142" t="s">
        <v>133</v>
      </c>
      <c r="G6" s="143" t="s">
        <v>31</v>
      </c>
      <c r="H6" s="146" t="s">
        <v>32</v>
      </c>
      <c r="I6" s="146" t="s">
        <v>134</v>
      </c>
      <c r="J6" s="146" t="s">
        <v>33</v>
      </c>
      <c r="K6" s="146" t="s">
        <v>135</v>
      </c>
      <c r="L6" s="146" t="s">
        <v>136</v>
      </c>
      <c r="M6" s="146" t="s">
        <v>137</v>
      </c>
      <c r="N6" s="146" t="s">
        <v>138</v>
      </c>
      <c r="O6" s="146" t="s">
        <v>139</v>
      </c>
      <c r="P6" s="146" t="s">
        <v>140</v>
      </c>
      <c r="Q6" s="146" t="s">
        <v>141</v>
      </c>
      <c r="R6" s="146" t="s">
        <v>142</v>
      </c>
      <c r="S6" s="146" t="s">
        <v>143</v>
      </c>
      <c r="T6" s="146" t="s">
        <v>144</v>
      </c>
      <c r="U6" s="146" t="s">
        <v>145</v>
      </c>
      <c r="V6" s="146" t="s">
        <v>146</v>
      </c>
      <c r="W6" s="146" t="s">
        <v>147</v>
      </c>
      <c r="X6" s="146" t="s">
        <v>148</v>
      </c>
      <c r="Y6" s="146" t="s">
        <v>149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150</v>
      </c>
      <c r="B8" s="165" t="s">
        <v>84</v>
      </c>
      <c r="C8" s="187" t="s">
        <v>85</v>
      </c>
      <c r="D8" s="166"/>
      <c r="E8" s="167"/>
      <c r="F8" s="168"/>
      <c r="G8" s="169">
        <f>SUMIF(AG9:AG10,"&lt;&gt;NOR",G9:G10)</f>
        <v>0</v>
      </c>
      <c r="H8" s="163"/>
      <c r="I8" s="163">
        <f>SUM(I9:I10)</f>
        <v>0</v>
      </c>
      <c r="J8" s="163"/>
      <c r="K8" s="163">
        <f>SUM(K9:K10)</f>
        <v>0</v>
      </c>
      <c r="L8" s="163"/>
      <c r="M8" s="163">
        <f>SUM(M9:M10)</f>
        <v>0</v>
      </c>
      <c r="N8" s="162"/>
      <c r="O8" s="162">
        <f>SUM(O9:O10)</f>
        <v>0</v>
      </c>
      <c r="P8" s="162"/>
      <c r="Q8" s="162">
        <f>SUM(Q9:Q10)</f>
        <v>0</v>
      </c>
      <c r="R8" s="163"/>
      <c r="S8" s="163"/>
      <c r="T8" s="163"/>
      <c r="U8" s="163"/>
      <c r="V8" s="163">
        <f>SUM(V9:V10)</f>
        <v>8</v>
      </c>
      <c r="W8" s="163"/>
      <c r="X8" s="163"/>
      <c r="Y8" s="163"/>
      <c r="AG8" t="s">
        <v>151</v>
      </c>
    </row>
    <row r="9" spans="1:60" ht="22.5" outlineLevel="1" x14ac:dyDescent="0.2">
      <c r="A9" s="174">
        <v>1</v>
      </c>
      <c r="B9" s="175" t="s">
        <v>181</v>
      </c>
      <c r="C9" s="188" t="s">
        <v>475</v>
      </c>
      <c r="D9" s="176" t="s">
        <v>183</v>
      </c>
      <c r="E9" s="177">
        <v>8</v>
      </c>
      <c r="F9" s="178"/>
      <c r="G9" s="179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 t="s">
        <v>184</v>
      </c>
      <c r="S9" s="158" t="s">
        <v>155</v>
      </c>
      <c r="T9" s="158" t="s">
        <v>155</v>
      </c>
      <c r="U9" s="158">
        <v>1</v>
      </c>
      <c r="V9" s="158">
        <f>ROUND(E9*U9,2)</f>
        <v>8</v>
      </c>
      <c r="W9" s="158"/>
      <c r="X9" s="158" t="s">
        <v>185</v>
      </c>
      <c r="Y9" s="158" t="s">
        <v>157</v>
      </c>
      <c r="Z9" s="147"/>
      <c r="AA9" s="147"/>
      <c r="AB9" s="147"/>
      <c r="AC9" s="147"/>
      <c r="AD9" s="147"/>
      <c r="AE9" s="147"/>
      <c r="AF9" s="147"/>
      <c r="AG9" s="147" t="s">
        <v>186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9" t="s">
        <v>476</v>
      </c>
      <c r="D10" s="160"/>
      <c r="E10" s="161">
        <v>8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160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x14ac:dyDescent="0.2">
      <c r="A11" s="164" t="s">
        <v>150</v>
      </c>
      <c r="B11" s="165" t="s">
        <v>92</v>
      </c>
      <c r="C11" s="187" t="s">
        <v>93</v>
      </c>
      <c r="D11" s="166"/>
      <c r="E11" s="167"/>
      <c r="F11" s="168"/>
      <c r="G11" s="169">
        <f>SUMIF(AG12:AG16,"&lt;&gt;NOR",G12:G16)</f>
        <v>0</v>
      </c>
      <c r="H11" s="163"/>
      <c r="I11" s="163">
        <f>SUM(I12:I16)</f>
        <v>0</v>
      </c>
      <c r="J11" s="163"/>
      <c r="K11" s="163">
        <f>SUM(K12:K16)</f>
        <v>0</v>
      </c>
      <c r="L11" s="163"/>
      <c r="M11" s="163">
        <f>SUM(M12:M16)</f>
        <v>0</v>
      </c>
      <c r="N11" s="162"/>
      <c r="O11" s="162">
        <f>SUM(O12:O16)</f>
        <v>0</v>
      </c>
      <c r="P11" s="162"/>
      <c r="Q11" s="162">
        <f>SUM(Q12:Q16)</f>
        <v>2.7</v>
      </c>
      <c r="R11" s="163"/>
      <c r="S11" s="163"/>
      <c r="T11" s="163"/>
      <c r="U11" s="163"/>
      <c r="V11" s="163">
        <f>SUM(V12:V16)</f>
        <v>63.45</v>
      </c>
      <c r="W11" s="163"/>
      <c r="X11" s="163"/>
      <c r="Y11" s="163"/>
      <c r="AG11" t="s">
        <v>151</v>
      </c>
    </row>
    <row r="12" spans="1:60" outlineLevel="1" x14ac:dyDescent="0.2">
      <c r="A12" s="174">
        <v>2</v>
      </c>
      <c r="B12" s="175" t="s">
        <v>477</v>
      </c>
      <c r="C12" s="188" t="s">
        <v>478</v>
      </c>
      <c r="D12" s="176" t="s">
        <v>212</v>
      </c>
      <c r="E12" s="177">
        <v>2.7</v>
      </c>
      <c r="F12" s="178"/>
      <c r="G12" s="179">
        <f>ROUND(E12*F12,2)</f>
        <v>0</v>
      </c>
      <c r="H12" s="159"/>
      <c r="I12" s="158">
        <f>ROUND(E12*H12,2)</f>
        <v>0</v>
      </c>
      <c r="J12" s="159"/>
      <c r="K12" s="158">
        <f>ROUND(E12*J12,2)</f>
        <v>0</v>
      </c>
      <c r="L12" s="158">
        <v>21</v>
      </c>
      <c r="M12" s="158">
        <f>G12*(1+L12/100)</f>
        <v>0</v>
      </c>
      <c r="N12" s="157">
        <v>0</v>
      </c>
      <c r="O12" s="157">
        <f>ROUND(E12*N12,2)</f>
        <v>0</v>
      </c>
      <c r="P12" s="157">
        <v>1</v>
      </c>
      <c r="Q12" s="157">
        <f>ROUND(E12*P12,2)</f>
        <v>2.7</v>
      </c>
      <c r="R12" s="158"/>
      <c r="S12" s="158" t="s">
        <v>155</v>
      </c>
      <c r="T12" s="158" t="s">
        <v>175</v>
      </c>
      <c r="U12" s="158">
        <v>23.5</v>
      </c>
      <c r="V12" s="158">
        <f>ROUND(E12*U12,2)</f>
        <v>63.45</v>
      </c>
      <c r="W12" s="158"/>
      <c r="X12" s="158" t="s">
        <v>156</v>
      </c>
      <c r="Y12" s="158" t="s">
        <v>157</v>
      </c>
      <c r="Z12" s="147"/>
      <c r="AA12" s="147"/>
      <c r="AB12" s="147"/>
      <c r="AC12" s="147"/>
      <c r="AD12" s="147"/>
      <c r="AE12" s="147"/>
      <c r="AF12" s="147"/>
      <c r="AG12" s="147" t="s">
        <v>158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266" t="s">
        <v>479</v>
      </c>
      <c r="D13" s="267"/>
      <c r="E13" s="267"/>
      <c r="F13" s="267"/>
      <c r="G13" s="267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177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277" t="s">
        <v>480</v>
      </c>
      <c r="D14" s="278"/>
      <c r="E14" s="278"/>
      <c r="F14" s="278"/>
      <c r="G14" s="27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177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189" t="s">
        <v>481</v>
      </c>
      <c r="D15" s="160"/>
      <c r="E15" s="161">
        <v>0.95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160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189" t="s">
        <v>482</v>
      </c>
      <c r="D16" s="160"/>
      <c r="E16" s="161">
        <v>1.75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160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x14ac:dyDescent="0.2">
      <c r="A17" s="164" t="s">
        <v>150</v>
      </c>
      <c r="B17" s="165" t="s">
        <v>96</v>
      </c>
      <c r="C17" s="187" t="s">
        <v>97</v>
      </c>
      <c r="D17" s="166"/>
      <c r="E17" s="167"/>
      <c r="F17" s="168"/>
      <c r="G17" s="169">
        <f>SUMIF(AG18:AG28,"&lt;&gt;NOR",G18:G28)</f>
        <v>0</v>
      </c>
      <c r="H17" s="163"/>
      <c r="I17" s="163">
        <f>SUM(I18:I28)</f>
        <v>0</v>
      </c>
      <c r="J17" s="163"/>
      <c r="K17" s="163">
        <f>SUM(K18:K28)</f>
        <v>0</v>
      </c>
      <c r="L17" s="163"/>
      <c r="M17" s="163">
        <f>SUM(M18:M28)</f>
        <v>0</v>
      </c>
      <c r="N17" s="162"/>
      <c r="O17" s="162">
        <f>SUM(O18:O28)</f>
        <v>0.18</v>
      </c>
      <c r="P17" s="162"/>
      <c r="Q17" s="162">
        <f>SUM(Q18:Q28)</f>
        <v>0</v>
      </c>
      <c r="R17" s="163"/>
      <c r="S17" s="163"/>
      <c r="T17" s="163"/>
      <c r="U17" s="163"/>
      <c r="V17" s="163">
        <f>SUM(V18:V28)</f>
        <v>27.39</v>
      </c>
      <c r="W17" s="163"/>
      <c r="X17" s="163"/>
      <c r="Y17" s="163"/>
      <c r="AG17" t="s">
        <v>151</v>
      </c>
    </row>
    <row r="18" spans="1:60" ht="22.5" outlineLevel="1" x14ac:dyDescent="0.2">
      <c r="A18" s="174">
        <v>3</v>
      </c>
      <c r="B18" s="175" t="s">
        <v>483</v>
      </c>
      <c r="C18" s="188" t="s">
        <v>484</v>
      </c>
      <c r="D18" s="176" t="s">
        <v>154</v>
      </c>
      <c r="E18" s="177">
        <v>101.43</v>
      </c>
      <c r="F18" s="178"/>
      <c r="G18" s="179">
        <f>ROUND(E18*F18,2)</f>
        <v>0</v>
      </c>
      <c r="H18" s="159"/>
      <c r="I18" s="158">
        <f>ROUND(E18*H18,2)</f>
        <v>0</v>
      </c>
      <c r="J18" s="159"/>
      <c r="K18" s="158">
        <f>ROUND(E18*J18,2)</f>
        <v>0</v>
      </c>
      <c r="L18" s="158">
        <v>21</v>
      </c>
      <c r="M18" s="158">
        <f>G18*(1+L18/100)</f>
        <v>0</v>
      </c>
      <c r="N18" s="157">
        <v>5.1000000000000004E-4</v>
      </c>
      <c r="O18" s="157">
        <f>ROUND(E18*N18,2)</f>
        <v>0.05</v>
      </c>
      <c r="P18" s="157">
        <v>0</v>
      </c>
      <c r="Q18" s="157">
        <f>ROUND(E18*P18,2)</f>
        <v>0</v>
      </c>
      <c r="R18" s="158"/>
      <c r="S18" s="158" t="s">
        <v>155</v>
      </c>
      <c r="T18" s="158" t="s">
        <v>175</v>
      </c>
      <c r="U18" s="158">
        <v>0.27</v>
      </c>
      <c r="V18" s="158">
        <f>ROUND(E18*U18,2)</f>
        <v>27.39</v>
      </c>
      <c r="W18" s="158"/>
      <c r="X18" s="158" t="s">
        <v>156</v>
      </c>
      <c r="Y18" s="158" t="s">
        <v>157</v>
      </c>
      <c r="Z18" s="147"/>
      <c r="AA18" s="147"/>
      <c r="AB18" s="147"/>
      <c r="AC18" s="147"/>
      <c r="AD18" s="147"/>
      <c r="AE18" s="147"/>
      <c r="AF18" s="147"/>
      <c r="AG18" s="147" t="s">
        <v>158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266" t="s">
        <v>395</v>
      </c>
      <c r="D19" s="267"/>
      <c r="E19" s="267"/>
      <c r="F19" s="267"/>
      <c r="G19" s="267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177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9" t="s">
        <v>485</v>
      </c>
      <c r="D20" s="160"/>
      <c r="E20" s="161">
        <v>19.32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160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2.5" outlineLevel="3" x14ac:dyDescent="0.2">
      <c r="A21" s="154"/>
      <c r="B21" s="155"/>
      <c r="C21" s="189" t="s">
        <v>486</v>
      </c>
      <c r="D21" s="160"/>
      <c r="E21" s="161">
        <v>33.81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160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22.5" outlineLevel="3" x14ac:dyDescent="0.2">
      <c r="A22" s="154"/>
      <c r="B22" s="155"/>
      <c r="C22" s="189" t="s">
        <v>487</v>
      </c>
      <c r="D22" s="160"/>
      <c r="E22" s="161">
        <v>24.15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160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2.5" outlineLevel="3" x14ac:dyDescent="0.2">
      <c r="A23" s="154"/>
      <c r="B23" s="155"/>
      <c r="C23" s="189" t="s">
        <v>488</v>
      </c>
      <c r="D23" s="160"/>
      <c r="E23" s="161">
        <v>24.15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160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74">
        <v>4</v>
      </c>
      <c r="B24" s="175" t="s">
        <v>489</v>
      </c>
      <c r="C24" s="188" t="s">
        <v>490</v>
      </c>
      <c r="D24" s="176" t="s">
        <v>154</v>
      </c>
      <c r="E24" s="177">
        <v>101.43</v>
      </c>
      <c r="F24" s="178"/>
      <c r="G24" s="179">
        <f>ROUND(E24*F24,2)</f>
        <v>0</v>
      </c>
      <c r="H24" s="159"/>
      <c r="I24" s="158">
        <f>ROUND(E24*H24,2)</f>
        <v>0</v>
      </c>
      <c r="J24" s="159"/>
      <c r="K24" s="158">
        <f>ROUND(E24*J24,2)</f>
        <v>0</v>
      </c>
      <c r="L24" s="158">
        <v>21</v>
      </c>
      <c r="M24" s="158">
        <f>G24*(1+L24/100)</f>
        <v>0</v>
      </c>
      <c r="N24" s="157">
        <v>1.25E-3</v>
      </c>
      <c r="O24" s="157">
        <f>ROUND(E24*N24,2)</f>
        <v>0.13</v>
      </c>
      <c r="P24" s="157">
        <v>0</v>
      </c>
      <c r="Q24" s="157">
        <f>ROUND(E24*P24,2)</f>
        <v>0</v>
      </c>
      <c r="R24" s="158" t="s">
        <v>250</v>
      </c>
      <c r="S24" s="158" t="s">
        <v>155</v>
      </c>
      <c r="T24" s="158" t="s">
        <v>175</v>
      </c>
      <c r="U24" s="158">
        <v>0</v>
      </c>
      <c r="V24" s="158">
        <f>ROUND(E24*U24,2)</f>
        <v>0</v>
      </c>
      <c r="W24" s="158"/>
      <c r="X24" s="158" t="s">
        <v>251</v>
      </c>
      <c r="Y24" s="158" t="s">
        <v>157</v>
      </c>
      <c r="Z24" s="147"/>
      <c r="AA24" s="147"/>
      <c r="AB24" s="147"/>
      <c r="AC24" s="147"/>
      <c r="AD24" s="147"/>
      <c r="AE24" s="147"/>
      <c r="AF24" s="147"/>
      <c r="AG24" s="147" t="s">
        <v>252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89" t="s">
        <v>485</v>
      </c>
      <c r="D25" s="160"/>
      <c r="E25" s="161">
        <v>19.32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160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3" x14ac:dyDescent="0.2">
      <c r="A26" s="154"/>
      <c r="B26" s="155"/>
      <c r="C26" s="189" t="s">
        <v>486</v>
      </c>
      <c r="D26" s="160"/>
      <c r="E26" s="161">
        <v>33.81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160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t="22.5" outlineLevel="3" x14ac:dyDescent="0.2">
      <c r="A27" s="154"/>
      <c r="B27" s="155"/>
      <c r="C27" s="189" t="s">
        <v>487</v>
      </c>
      <c r="D27" s="160"/>
      <c r="E27" s="161">
        <v>24.15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160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2.5" outlineLevel="3" x14ac:dyDescent="0.2">
      <c r="A28" s="154"/>
      <c r="B28" s="155"/>
      <c r="C28" s="189" t="s">
        <v>488</v>
      </c>
      <c r="D28" s="160"/>
      <c r="E28" s="161">
        <v>24.15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160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x14ac:dyDescent="0.2">
      <c r="A29" s="150" t="s">
        <v>150</v>
      </c>
      <c r="B29" s="151" t="s">
        <v>102</v>
      </c>
      <c r="C29" s="192" t="s">
        <v>58</v>
      </c>
      <c r="D29" s="170"/>
      <c r="E29" s="171"/>
      <c r="F29" s="172"/>
      <c r="G29" s="173">
        <f>SUMIF(AG30:AG130,"&lt;&gt;NOR",G30:G130)</f>
        <v>0</v>
      </c>
      <c r="H29" s="163"/>
      <c r="I29" s="163">
        <f>SUM(I30:I130)</f>
        <v>0</v>
      </c>
      <c r="J29" s="163"/>
      <c r="K29" s="163">
        <f>SUM(K30:K130)</f>
        <v>0</v>
      </c>
      <c r="L29" s="163"/>
      <c r="M29" s="163">
        <f>SUM(M30:M130)</f>
        <v>0</v>
      </c>
      <c r="N29" s="162"/>
      <c r="O29" s="162">
        <f>SUM(O30:O130)</f>
        <v>1.04</v>
      </c>
      <c r="P29" s="162"/>
      <c r="Q29" s="162">
        <f>SUM(Q30:Q130)</f>
        <v>1.8200000000000003</v>
      </c>
      <c r="R29" s="163"/>
      <c r="S29" s="163"/>
      <c r="T29" s="163"/>
      <c r="U29" s="163"/>
      <c r="V29" s="163">
        <f>SUM(V30:V130)</f>
        <v>190.85999999999999</v>
      </c>
      <c r="W29" s="163"/>
      <c r="X29" s="163"/>
      <c r="Y29" s="163"/>
      <c r="AG29" t="s">
        <v>151</v>
      </c>
    </row>
    <row r="30" spans="1:60" outlineLevel="1" x14ac:dyDescent="0.2">
      <c r="A30" s="154">
        <v>5</v>
      </c>
      <c r="B30" s="155" t="s">
        <v>491</v>
      </c>
      <c r="C30" s="195" t="s">
        <v>492</v>
      </c>
      <c r="D30" s="156" t="s">
        <v>0</v>
      </c>
      <c r="E30" s="194"/>
      <c r="F30" s="159"/>
      <c r="G30" s="158">
        <f>ROUND(E30*F30,2)</f>
        <v>0</v>
      </c>
      <c r="H30" s="159"/>
      <c r="I30" s="158">
        <f>ROUND(E30*H30,2)</f>
        <v>0</v>
      </c>
      <c r="J30" s="159"/>
      <c r="K30" s="158">
        <f>ROUND(E30*J30,2)</f>
        <v>0</v>
      </c>
      <c r="L30" s="158">
        <v>21</v>
      </c>
      <c r="M30" s="158">
        <f>G30*(1+L30/100)</f>
        <v>0</v>
      </c>
      <c r="N30" s="157">
        <v>0</v>
      </c>
      <c r="O30" s="157">
        <f>ROUND(E30*N30,2)</f>
        <v>0</v>
      </c>
      <c r="P30" s="157">
        <v>0</v>
      </c>
      <c r="Q30" s="157">
        <f>ROUND(E30*P30,2)</f>
        <v>0</v>
      </c>
      <c r="R30" s="158"/>
      <c r="S30" s="158" t="s">
        <v>155</v>
      </c>
      <c r="T30" s="158" t="s">
        <v>155</v>
      </c>
      <c r="U30" s="158">
        <v>0</v>
      </c>
      <c r="V30" s="158">
        <f>ROUND(E30*U30,2)</f>
        <v>0</v>
      </c>
      <c r="W30" s="158"/>
      <c r="X30" s="158" t="s">
        <v>416</v>
      </c>
      <c r="Y30" s="158" t="s">
        <v>157</v>
      </c>
      <c r="Z30" s="147"/>
      <c r="AA30" s="147"/>
      <c r="AB30" s="147"/>
      <c r="AC30" s="147"/>
      <c r="AD30" s="147"/>
      <c r="AE30" s="147"/>
      <c r="AF30" s="147"/>
      <c r="AG30" s="147" t="s">
        <v>417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22.5" outlineLevel="1" x14ac:dyDescent="0.2">
      <c r="A31" s="174">
        <v>6</v>
      </c>
      <c r="B31" s="175" t="s">
        <v>493</v>
      </c>
      <c r="C31" s="188" t="s">
        <v>494</v>
      </c>
      <c r="D31" s="176" t="s">
        <v>197</v>
      </c>
      <c r="E31" s="177">
        <v>39.5</v>
      </c>
      <c r="F31" s="178"/>
      <c r="G31" s="179">
        <f>ROUND(E31*F31,2)</f>
        <v>0</v>
      </c>
      <c r="H31" s="159"/>
      <c r="I31" s="158">
        <f>ROUND(E31*H31,2)</f>
        <v>0</v>
      </c>
      <c r="J31" s="159"/>
      <c r="K31" s="158">
        <f>ROUND(E31*J31,2)</f>
        <v>0</v>
      </c>
      <c r="L31" s="158">
        <v>21</v>
      </c>
      <c r="M31" s="158">
        <f>G31*(1+L31/100)</f>
        <v>0</v>
      </c>
      <c r="N31" s="157">
        <v>0</v>
      </c>
      <c r="O31" s="157">
        <f>ROUND(E31*N31,2)</f>
        <v>0</v>
      </c>
      <c r="P31" s="157">
        <v>2.9219999999999999E-2</v>
      </c>
      <c r="Q31" s="157">
        <f>ROUND(E31*P31,2)</f>
        <v>1.1499999999999999</v>
      </c>
      <c r="R31" s="158"/>
      <c r="S31" s="158" t="s">
        <v>155</v>
      </c>
      <c r="T31" s="158" t="s">
        <v>175</v>
      </c>
      <c r="U31" s="158">
        <v>0.99</v>
      </c>
      <c r="V31" s="158">
        <f>ROUND(E31*U31,2)</f>
        <v>39.11</v>
      </c>
      <c r="W31" s="158"/>
      <c r="X31" s="158" t="s">
        <v>156</v>
      </c>
      <c r="Y31" s="158" t="s">
        <v>157</v>
      </c>
      <c r="Z31" s="147"/>
      <c r="AA31" s="147"/>
      <c r="AB31" s="147"/>
      <c r="AC31" s="147"/>
      <c r="AD31" s="147"/>
      <c r="AE31" s="147"/>
      <c r="AF31" s="147"/>
      <c r="AG31" s="147" t="s">
        <v>158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189" t="s">
        <v>495</v>
      </c>
      <c r="D32" s="160"/>
      <c r="E32" s="161">
        <v>4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160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9" t="s">
        <v>496</v>
      </c>
      <c r="D33" s="160"/>
      <c r="E33" s="161">
        <v>16.5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160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9" t="s">
        <v>497</v>
      </c>
      <c r="D34" s="160"/>
      <c r="E34" s="161">
        <v>9.5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160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9" t="s">
        <v>498</v>
      </c>
      <c r="D35" s="160"/>
      <c r="E35" s="161">
        <v>9.5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160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74">
        <v>7</v>
      </c>
      <c r="B36" s="175" t="s">
        <v>499</v>
      </c>
      <c r="C36" s="188" t="s">
        <v>500</v>
      </c>
      <c r="D36" s="176" t="s">
        <v>197</v>
      </c>
      <c r="E36" s="177">
        <v>31.5</v>
      </c>
      <c r="F36" s="178"/>
      <c r="G36" s="179">
        <f>ROUND(E36*F36,2)</f>
        <v>0</v>
      </c>
      <c r="H36" s="159"/>
      <c r="I36" s="158">
        <f>ROUND(E36*H36,2)</f>
        <v>0</v>
      </c>
      <c r="J36" s="159"/>
      <c r="K36" s="158">
        <f>ROUND(E36*J36,2)</f>
        <v>0</v>
      </c>
      <c r="L36" s="158">
        <v>21</v>
      </c>
      <c r="M36" s="158">
        <f>G36*(1+L36/100)</f>
        <v>0</v>
      </c>
      <c r="N36" s="157">
        <v>0</v>
      </c>
      <c r="O36" s="157">
        <f>ROUND(E36*N36,2)</f>
        <v>0</v>
      </c>
      <c r="P36" s="157">
        <v>0</v>
      </c>
      <c r="Q36" s="157">
        <f>ROUND(E36*P36,2)</f>
        <v>0</v>
      </c>
      <c r="R36" s="158"/>
      <c r="S36" s="158" t="s">
        <v>155</v>
      </c>
      <c r="T36" s="158" t="s">
        <v>175</v>
      </c>
      <c r="U36" s="158">
        <v>2.06</v>
      </c>
      <c r="V36" s="158">
        <f>ROUND(E36*U36,2)</f>
        <v>64.89</v>
      </c>
      <c r="W36" s="158"/>
      <c r="X36" s="158" t="s">
        <v>156</v>
      </c>
      <c r="Y36" s="158" t="s">
        <v>157</v>
      </c>
      <c r="Z36" s="147"/>
      <c r="AA36" s="147"/>
      <c r="AB36" s="147"/>
      <c r="AC36" s="147"/>
      <c r="AD36" s="147"/>
      <c r="AE36" s="147"/>
      <c r="AF36" s="147"/>
      <c r="AG36" s="147" t="s">
        <v>158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189" t="s">
        <v>501</v>
      </c>
      <c r="D37" s="160"/>
      <c r="E37" s="161">
        <v>6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160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189" t="s">
        <v>502</v>
      </c>
      <c r="D38" s="160"/>
      <c r="E38" s="161">
        <v>10.5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160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189" t="s">
        <v>503</v>
      </c>
      <c r="D39" s="160"/>
      <c r="E39" s="161">
        <v>7.5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160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189" t="s">
        <v>504</v>
      </c>
      <c r="D40" s="160"/>
      <c r="E40" s="161">
        <v>7.5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160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74">
        <v>8</v>
      </c>
      <c r="B41" s="175" t="s">
        <v>505</v>
      </c>
      <c r="C41" s="188" t="s">
        <v>506</v>
      </c>
      <c r="D41" s="176" t="s">
        <v>190</v>
      </c>
      <c r="E41" s="177">
        <v>11</v>
      </c>
      <c r="F41" s="178"/>
      <c r="G41" s="179">
        <f>ROUND(E41*F41,2)</f>
        <v>0</v>
      </c>
      <c r="H41" s="159"/>
      <c r="I41" s="158">
        <f>ROUND(E41*H41,2)</f>
        <v>0</v>
      </c>
      <c r="J41" s="159"/>
      <c r="K41" s="158">
        <f>ROUND(E41*J41,2)</f>
        <v>0</v>
      </c>
      <c r="L41" s="158">
        <v>21</v>
      </c>
      <c r="M41" s="158">
        <f>G41*(1+L41/100)</f>
        <v>0</v>
      </c>
      <c r="N41" s="157">
        <v>0</v>
      </c>
      <c r="O41" s="157">
        <f>ROUND(E41*N41,2)</f>
        <v>0</v>
      </c>
      <c r="P41" s="157">
        <v>0</v>
      </c>
      <c r="Q41" s="157">
        <f>ROUND(E41*P41,2)</f>
        <v>0</v>
      </c>
      <c r="R41" s="158"/>
      <c r="S41" s="158" t="s">
        <v>155</v>
      </c>
      <c r="T41" s="158" t="s">
        <v>175</v>
      </c>
      <c r="U41" s="158">
        <v>1.05</v>
      </c>
      <c r="V41" s="158">
        <f>ROUND(E41*U41,2)</f>
        <v>11.55</v>
      </c>
      <c r="W41" s="158"/>
      <c r="X41" s="158" t="s">
        <v>156</v>
      </c>
      <c r="Y41" s="158" t="s">
        <v>157</v>
      </c>
      <c r="Z41" s="147"/>
      <c r="AA41" s="147"/>
      <c r="AB41" s="147"/>
      <c r="AC41" s="147"/>
      <c r="AD41" s="147"/>
      <c r="AE41" s="147"/>
      <c r="AF41" s="147"/>
      <c r="AG41" s="147" t="s">
        <v>158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89" t="s">
        <v>507</v>
      </c>
      <c r="D42" s="160"/>
      <c r="E42" s="161">
        <v>3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160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189" t="s">
        <v>508</v>
      </c>
      <c r="D43" s="160"/>
      <c r="E43" s="161">
        <v>4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160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189" t="s">
        <v>509</v>
      </c>
      <c r="D44" s="160"/>
      <c r="E44" s="161">
        <v>2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160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89" t="s">
        <v>510</v>
      </c>
      <c r="D45" s="160"/>
      <c r="E45" s="161">
        <v>2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160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74">
        <v>9</v>
      </c>
      <c r="B46" s="175" t="s">
        <v>511</v>
      </c>
      <c r="C46" s="188" t="s">
        <v>512</v>
      </c>
      <c r="D46" s="176" t="s">
        <v>190</v>
      </c>
      <c r="E46" s="177">
        <v>1</v>
      </c>
      <c r="F46" s="178"/>
      <c r="G46" s="179">
        <f>ROUND(E46*F46,2)</f>
        <v>0</v>
      </c>
      <c r="H46" s="159"/>
      <c r="I46" s="158">
        <f>ROUND(E46*H46,2)</f>
        <v>0</v>
      </c>
      <c r="J46" s="159"/>
      <c r="K46" s="158">
        <f>ROUND(E46*J46,2)</f>
        <v>0</v>
      </c>
      <c r="L46" s="158">
        <v>21</v>
      </c>
      <c r="M46" s="158">
        <f>G46*(1+L46/100)</f>
        <v>0</v>
      </c>
      <c r="N46" s="157">
        <v>0</v>
      </c>
      <c r="O46" s="157">
        <f>ROUND(E46*N46,2)</f>
        <v>0</v>
      </c>
      <c r="P46" s="157">
        <v>4.9000000000000002E-2</v>
      </c>
      <c r="Q46" s="157">
        <f>ROUND(E46*P46,2)</f>
        <v>0.05</v>
      </c>
      <c r="R46" s="158"/>
      <c r="S46" s="158" t="s">
        <v>155</v>
      </c>
      <c r="T46" s="158" t="s">
        <v>175</v>
      </c>
      <c r="U46" s="158">
        <v>2.62</v>
      </c>
      <c r="V46" s="158">
        <f>ROUND(E46*U46,2)</f>
        <v>2.62</v>
      </c>
      <c r="W46" s="158"/>
      <c r="X46" s="158" t="s">
        <v>156</v>
      </c>
      <c r="Y46" s="158" t="s">
        <v>157</v>
      </c>
      <c r="Z46" s="147"/>
      <c r="AA46" s="147"/>
      <c r="AB46" s="147"/>
      <c r="AC46" s="147"/>
      <c r="AD46" s="147"/>
      <c r="AE46" s="147"/>
      <c r="AF46" s="147"/>
      <c r="AG46" s="147" t="s">
        <v>158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266" t="s">
        <v>513</v>
      </c>
      <c r="D47" s="267"/>
      <c r="E47" s="267"/>
      <c r="F47" s="267"/>
      <c r="G47" s="267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7"/>
      <c r="AA47" s="147"/>
      <c r="AB47" s="147"/>
      <c r="AC47" s="147"/>
      <c r="AD47" s="147"/>
      <c r="AE47" s="147"/>
      <c r="AF47" s="147"/>
      <c r="AG47" s="147" t="s">
        <v>177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189" t="s">
        <v>366</v>
      </c>
      <c r="D48" s="160"/>
      <c r="E48" s="161">
        <v>1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160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74">
        <v>10</v>
      </c>
      <c r="B49" s="175" t="s">
        <v>514</v>
      </c>
      <c r="C49" s="188" t="s">
        <v>515</v>
      </c>
      <c r="D49" s="176" t="s">
        <v>190</v>
      </c>
      <c r="E49" s="177">
        <v>1</v>
      </c>
      <c r="F49" s="178"/>
      <c r="G49" s="179">
        <f>ROUND(E49*F49,2)</f>
        <v>0</v>
      </c>
      <c r="H49" s="159"/>
      <c r="I49" s="158">
        <f>ROUND(E49*H49,2)</f>
        <v>0</v>
      </c>
      <c r="J49" s="159"/>
      <c r="K49" s="158">
        <f>ROUND(E49*J49,2)</f>
        <v>0</v>
      </c>
      <c r="L49" s="158">
        <v>21</v>
      </c>
      <c r="M49" s="158">
        <f>G49*(1+L49/100)</f>
        <v>0</v>
      </c>
      <c r="N49" s="157">
        <v>0</v>
      </c>
      <c r="O49" s="157">
        <f>ROUND(E49*N49,2)</f>
        <v>0</v>
      </c>
      <c r="P49" s="157">
        <v>8.1000000000000003E-2</v>
      </c>
      <c r="Q49" s="157">
        <f>ROUND(E49*P49,2)</f>
        <v>0.08</v>
      </c>
      <c r="R49" s="158"/>
      <c r="S49" s="158" t="s">
        <v>155</v>
      </c>
      <c r="T49" s="158" t="s">
        <v>175</v>
      </c>
      <c r="U49" s="158">
        <v>2.75</v>
      </c>
      <c r="V49" s="158">
        <f>ROUND(E49*U49,2)</f>
        <v>2.75</v>
      </c>
      <c r="W49" s="158"/>
      <c r="X49" s="158" t="s">
        <v>156</v>
      </c>
      <c r="Y49" s="158" t="s">
        <v>157</v>
      </c>
      <c r="Z49" s="147"/>
      <c r="AA49" s="147"/>
      <c r="AB49" s="147"/>
      <c r="AC49" s="147"/>
      <c r="AD49" s="147"/>
      <c r="AE49" s="147"/>
      <c r="AF49" s="147"/>
      <c r="AG49" s="147" t="s">
        <v>158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266" t="s">
        <v>516</v>
      </c>
      <c r="D50" s="267"/>
      <c r="E50" s="267"/>
      <c r="F50" s="267"/>
      <c r="G50" s="267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7"/>
      <c r="AA50" s="147"/>
      <c r="AB50" s="147"/>
      <c r="AC50" s="147"/>
      <c r="AD50" s="147"/>
      <c r="AE50" s="147"/>
      <c r="AF50" s="147"/>
      <c r="AG50" s="147" t="s">
        <v>177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2" x14ac:dyDescent="0.2">
      <c r="A51" s="154"/>
      <c r="B51" s="155"/>
      <c r="C51" s="189" t="s">
        <v>366</v>
      </c>
      <c r="D51" s="160"/>
      <c r="E51" s="161">
        <v>1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7"/>
      <c r="AA51" s="147"/>
      <c r="AB51" s="147"/>
      <c r="AC51" s="147"/>
      <c r="AD51" s="147"/>
      <c r="AE51" s="147"/>
      <c r="AF51" s="147"/>
      <c r="AG51" s="147" t="s">
        <v>160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74">
        <v>11</v>
      </c>
      <c r="B52" s="175" t="s">
        <v>517</v>
      </c>
      <c r="C52" s="188" t="s">
        <v>518</v>
      </c>
      <c r="D52" s="176" t="s">
        <v>190</v>
      </c>
      <c r="E52" s="177">
        <v>4</v>
      </c>
      <c r="F52" s="178"/>
      <c r="G52" s="179">
        <f>ROUND(E52*F52,2)</f>
        <v>0</v>
      </c>
      <c r="H52" s="159"/>
      <c r="I52" s="158">
        <f>ROUND(E52*H52,2)</f>
        <v>0</v>
      </c>
      <c r="J52" s="159"/>
      <c r="K52" s="158">
        <f>ROUND(E52*J52,2)</f>
        <v>0</v>
      </c>
      <c r="L52" s="158">
        <v>21</v>
      </c>
      <c r="M52" s="158">
        <f>G52*(1+L52/100)</f>
        <v>0</v>
      </c>
      <c r="N52" s="157">
        <v>0</v>
      </c>
      <c r="O52" s="157">
        <f>ROUND(E52*N52,2)</f>
        <v>0</v>
      </c>
      <c r="P52" s="157">
        <v>6.6000000000000003E-2</v>
      </c>
      <c r="Q52" s="157">
        <f>ROUND(E52*P52,2)</f>
        <v>0.26</v>
      </c>
      <c r="R52" s="158"/>
      <c r="S52" s="158" t="s">
        <v>155</v>
      </c>
      <c r="T52" s="158" t="s">
        <v>175</v>
      </c>
      <c r="U52" s="158">
        <v>2.19</v>
      </c>
      <c r="V52" s="158">
        <f>ROUND(E52*U52,2)</f>
        <v>8.76</v>
      </c>
      <c r="W52" s="158"/>
      <c r="X52" s="158" t="s">
        <v>156</v>
      </c>
      <c r="Y52" s="158" t="s">
        <v>157</v>
      </c>
      <c r="Z52" s="147"/>
      <c r="AA52" s="147"/>
      <c r="AB52" s="147"/>
      <c r="AC52" s="147"/>
      <c r="AD52" s="147"/>
      <c r="AE52" s="147"/>
      <c r="AF52" s="147"/>
      <c r="AG52" s="147" t="s">
        <v>158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266" t="s">
        <v>519</v>
      </c>
      <c r="D53" s="267"/>
      <c r="E53" s="267"/>
      <c r="F53" s="267"/>
      <c r="G53" s="267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177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2" x14ac:dyDescent="0.2">
      <c r="A54" s="154"/>
      <c r="B54" s="155"/>
      <c r="C54" s="189" t="s">
        <v>520</v>
      </c>
      <c r="D54" s="160"/>
      <c r="E54" s="161">
        <v>4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7"/>
      <c r="AA54" s="147"/>
      <c r="AB54" s="147"/>
      <c r="AC54" s="147"/>
      <c r="AD54" s="147"/>
      <c r="AE54" s="147"/>
      <c r="AF54" s="147"/>
      <c r="AG54" s="147" t="s">
        <v>160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74">
        <v>12</v>
      </c>
      <c r="B55" s="175" t="s">
        <v>521</v>
      </c>
      <c r="C55" s="188" t="s">
        <v>522</v>
      </c>
      <c r="D55" s="176" t="s">
        <v>190</v>
      </c>
      <c r="E55" s="177">
        <v>4</v>
      </c>
      <c r="F55" s="178"/>
      <c r="G55" s="179">
        <f>ROUND(E55*F55,2)</f>
        <v>0</v>
      </c>
      <c r="H55" s="159"/>
      <c r="I55" s="158">
        <f>ROUND(E55*H55,2)</f>
        <v>0</v>
      </c>
      <c r="J55" s="159"/>
      <c r="K55" s="158">
        <f>ROUND(E55*J55,2)</f>
        <v>0</v>
      </c>
      <c r="L55" s="158">
        <v>21</v>
      </c>
      <c r="M55" s="158">
        <f>G55*(1+L55/100)</f>
        <v>0</v>
      </c>
      <c r="N55" s="157">
        <v>0</v>
      </c>
      <c r="O55" s="157">
        <f>ROUND(E55*N55,2)</f>
        <v>0</v>
      </c>
      <c r="P55" s="157">
        <v>3.5000000000000001E-3</v>
      </c>
      <c r="Q55" s="157">
        <f>ROUND(E55*P55,2)</f>
        <v>0.01</v>
      </c>
      <c r="R55" s="158"/>
      <c r="S55" s="158" t="s">
        <v>155</v>
      </c>
      <c r="T55" s="158" t="s">
        <v>175</v>
      </c>
      <c r="U55" s="158">
        <v>1.83</v>
      </c>
      <c r="V55" s="158">
        <f>ROUND(E55*U55,2)</f>
        <v>7.32</v>
      </c>
      <c r="W55" s="158"/>
      <c r="X55" s="158" t="s">
        <v>156</v>
      </c>
      <c r="Y55" s="158" t="s">
        <v>157</v>
      </c>
      <c r="Z55" s="147"/>
      <c r="AA55" s="147"/>
      <c r="AB55" s="147"/>
      <c r="AC55" s="147"/>
      <c r="AD55" s="147"/>
      <c r="AE55" s="147"/>
      <c r="AF55" s="147"/>
      <c r="AG55" s="147" t="s">
        <v>158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266" t="s">
        <v>523</v>
      </c>
      <c r="D56" s="267"/>
      <c r="E56" s="267"/>
      <c r="F56" s="267"/>
      <c r="G56" s="267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177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">
      <c r="A57" s="154"/>
      <c r="B57" s="155"/>
      <c r="C57" s="189" t="s">
        <v>520</v>
      </c>
      <c r="D57" s="160"/>
      <c r="E57" s="161">
        <v>4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7"/>
      <c r="AA57" s="147"/>
      <c r="AB57" s="147"/>
      <c r="AC57" s="147"/>
      <c r="AD57" s="147"/>
      <c r="AE57" s="147"/>
      <c r="AF57" s="147"/>
      <c r="AG57" s="147" t="s">
        <v>160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22.5" outlineLevel="1" x14ac:dyDescent="0.2">
      <c r="A58" s="174">
        <v>13</v>
      </c>
      <c r="B58" s="175" t="s">
        <v>524</v>
      </c>
      <c r="C58" s="188" t="s">
        <v>525</v>
      </c>
      <c r="D58" s="176" t="s">
        <v>190</v>
      </c>
      <c r="E58" s="177">
        <v>2</v>
      </c>
      <c r="F58" s="178"/>
      <c r="G58" s="179">
        <f>ROUND(E58*F58,2)</f>
        <v>0</v>
      </c>
      <c r="H58" s="159"/>
      <c r="I58" s="158">
        <f>ROUND(E58*H58,2)</f>
        <v>0</v>
      </c>
      <c r="J58" s="159"/>
      <c r="K58" s="158">
        <f>ROUND(E58*J58,2)</f>
        <v>0</v>
      </c>
      <c r="L58" s="158">
        <v>21</v>
      </c>
      <c r="M58" s="158">
        <f>G58*(1+L58/100)</f>
        <v>0</v>
      </c>
      <c r="N58" s="157">
        <v>0</v>
      </c>
      <c r="O58" s="157">
        <f>ROUND(E58*N58,2)</f>
        <v>0</v>
      </c>
      <c r="P58" s="157">
        <v>4.8300000000000003E-2</v>
      </c>
      <c r="Q58" s="157">
        <f>ROUND(E58*P58,2)</f>
        <v>0.1</v>
      </c>
      <c r="R58" s="158"/>
      <c r="S58" s="158" t="s">
        <v>155</v>
      </c>
      <c r="T58" s="158" t="s">
        <v>175</v>
      </c>
      <c r="U58" s="158">
        <v>3.08</v>
      </c>
      <c r="V58" s="158">
        <f>ROUND(E58*U58,2)</f>
        <v>6.16</v>
      </c>
      <c r="W58" s="158"/>
      <c r="X58" s="158" t="s">
        <v>156</v>
      </c>
      <c r="Y58" s="158" t="s">
        <v>157</v>
      </c>
      <c r="Z58" s="147"/>
      <c r="AA58" s="147"/>
      <c r="AB58" s="147"/>
      <c r="AC58" s="147"/>
      <c r="AD58" s="147"/>
      <c r="AE58" s="147"/>
      <c r="AF58" s="147"/>
      <c r="AG58" s="147" t="s">
        <v>158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266" t="s">
        <v>526</v>
      </c>
      <c r="D59" s="267"/>
      <c r="E59" s="267"/>
      <c r="F59" s="267"/>
      <c r="G59" s="267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177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2" x14ac:dyDescent="0.2">
      <c r="A60" s="154"/>
      <c r="B60" s="155"/>
      <c r="C60" s="189" t="s">
        <v>422</v>
      </c>
      <c r="D60" s="160"/>
      <c r="E60" s="161">
        <v>2</v>
      </c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160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74">
        <v>14</v>
      </c>
      <c r="B61" s="175" t="s">
        <v>527</v>
      </c>
      <c r="C61" s="188" t="s">
        <v>528</v>
      </c>
      <c r="D61" s="176" t="s">
        <v>190</v>
      </c>
      <c r="E61" s="177">
        <v>4</v>
      </c>
      <c r="F61" s="178"/>
      <c r="G61" s="179">
        <f>ROUND(E61*F61,2)</f>
        <v>0</v>
      </c>
      <c r="H61" s="159"/>
      <c r="I61" s="158">
        <f>ROUND(E61*H61,2)</f>
        <v>0</v>
      </c>
      <c r="J61" s="159"/>
      <c r="K61" s="158">
        <f>ROUND(E61*J61,2)</f>
        <v>0</v>
      </c>
      <c r="L61" s="158">
        <v>21</v>
      </c>
      <c r="M61" s="158">
        <f>G61*(1+L61/100)</f>
        <v>0</v>
      </c>
      <c r="N61" s="157">
        <v>0</v>
      </c>
      <c r="O61" s="157">
        <f>ROUND(E61*N61,2)</f>
        <v>0</v>
      </c>
      <c r="P61" s="157">
        <v>1.95E-2</v>
      </c>
      <c r="Q61" s="157">
        <f>ROUND(E61*P61,2)</f>
        <v>0.08</v>
      </c>
      <c r="R61" s="158"/>
      <c r="S61" s="158" t="s">
        <v>155</v>
      </c>
      <c r="T61" s="158" t="s">
        <v>175</v>
      </c>
      <c r="U61" s="158">
        <v>0.96</v>
      </c>
      <c r="V61" s="158">
        <f>ROUND(E61*U61,2)</f>
        <v>3.84</v>
      </c>
      <c r="W61" s="158"/>
      <c r="X61" s="158" t="s">
        <v>156</v>
      </c>
      <c r="Y61" s="158" t="s">
        <v>157</v>
      </c>
      <c r="Z61" s="147"/>
      <c r="AA61" s="147"/>
      <c r="AB61" s="147"/>
      <c r="AC61" s="147"/>
      <c r="AD61" s="147"/>
      <c r="AE61" s="147"/>
      <c r="AF61" s="147"/>
      <c r="AG61" s="147" t="s">
        <v>158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266" t="s">
        <v>529</v>
      </c>
      <c r="D62" s="267"/>
      <c r="E62" s="267"/>
      <c r="F62" s="267"/>
      <c r="G62" s="267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7"/>
      <c r="AA62" s="147"/>
      <c r="AB62" s="147"/>
      <c r="AC62" s="147"/>
      <c r="AD62" s="147"/>
      <c r="AE62" s="147"/>
      <c r="AF62" s="147"/>
      <c r="AG62" s="147" t="s">
        <v>177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">
      <c r="A63" s="154"/>
      <c r="B63" s="155"/>
      <c r="C63" s="189" t="s">
        <v>520</v>
      </c>
      <c r="D63" s="160"/>
      <c r="E63" s="161">
        <v>4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160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74">
        <v>15</v>
      </c>
      <c r="B64" s="175" t="s">
        <v>530</v>
      </c>
      <c r="C64" s="188" t="s">
        <v>531</v>
      </c>
      <c r="D64" s="176" t="s">
        <v>190</v>
      </c>
      <c r="E64" s="177">
        <v>8</v>
      </c>
      <c r="F64" s="178"/>
      <c r="G64" s="179">
        <f>ROUND(E64*F64,2)</f>
        <v>0</v>
      </c>
      <c r="H64" s="159"/>
      <c r="I64" s="158">
        <f>ROUND(E64*H64,2)</f>
        <v>0</v>
      </c>
      <c r="J64" s="159"/>
      <c r="K64" s="158">
        <f>ROUND(E64*J64,2)</f>
        <v>0</v>
      </c>
      <c r="L64" s="158">
        <v>21</v>
      </c>
      <c r="M64" s="158">
        <f>G64*(1+L64/100)</f>
        <v>0</v>
      </c>
      <c r="N64" s="157">
        <v>0</v>
      </c>
      <c r="O64" s="157">
        <f>ROUND(E64*N64,2)</f>
        <v>0</v>
      </c>
      <c r="P64" s="157">
        <v>0</v>
      </c>
      <c r="Q64" s="157">
        <f>ROUND(E64*P64,2)</f>
        <v>0</v>
      </c>
      <c r="R64" s="158"/>
      <c r="S64" s="158" t="s">
        <v>155</v>
      </c>
      <c r="T64" s="158" t="s">
        <v>175</v>
      </c>
      <c r="U64" s="158">
        <v>1.69</v>
      </c>
      <c r="V64" s="158">
        <f>ROUND(E64*U64,2)</f>
        <v>13.52</v>
      </c>
      <c r="W64" s="158"/>
      <c r="X64" s="158" t="s">
        <v>156</v>
      </c>
      <c r="Y64" s="158" t="s">
        <v>157</v>
      </c>
      <c r="Z64" s="147"/>
      <c r="AA64" s="147"/>
      <c r="AB64" s="147"/>
      <c r="AC64" s="147"/>
      <c r="AD64" s="147"/>
      <c r="AE64" s="147"/>
      <c r="AF64" s="147"/>
      <c r="AG64" s="147" t="s">
        <v>158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2" x14ac:dyDescent="0.2">
      <c r="A65" s="154"/>
      <c r="B65" s="155"/>
      <c r="C65" s="189" t="s">
        <v>532</v>
      </c>
      <c r="D65" s="160"/>
      <c r="E65" s="161">
        <v>2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160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189" t="s">
        <v>533</v>
      </c>
      <c r="D66" s="160"/>
      <c r="E66" s="161">
        <v>2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160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89" t="s">
        <v>509</v>
      </c>
      <c r="D67" s="160"/>
      <c r="E67" s="161">
        <v>2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7"/>
      <c r="AA67" s="147"/>
      <c r="AB67" s="147"/>
      <c r="AC67" s="147"/>
      <c r="AD67" s="147"/>
      <c r="AE67" s="147"/>
      <c r="AF67" s="147"/>
      <c r="AG67" s="147" t="s">
        <v>160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89" t="s">
        <v>510</v>
      </c>
      <c r="D68" s="160"/>
      <c r="E68" s="161">
        <v>2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160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74">
        <v>16</v>
      </c>
      <c r="B69" s="175" t="s">
        <v>534</v>
      </c>
      <c r="C69" s="188" t="s">
        <v>535</v>
      </c>
      <c r="D69" s="176" t="s">
        <v>190</v>
      </c>
      <c r="E69" s="177">
        <v>12</v>
      </c>
      <c r="F69" s="178"/>
      <c r="G69" s="179">
        <f>ROUND(E69*F69,2)</f>
        <v>0</v>
      </c>
      <c r="H69" s="159"/>
      <c r="I69" s="158">
        <f>ROUND(E69*H69,2)</f>
        <v>0</v>
      </c>
      <c r="J69" s="159"/>
      <c r="K69" s="158">
        <f>ROUND(E69*J69,2)</f>
        <v>0</v>
      </c>
      <c r="L69" s="158">
        <v>21</v>
      </c>
      <c r="M69" s="158">
        <f>G69*(1+L69/100)</f>
        <v>0</v>
      </c>
      <c r="N69" s="157">
        <v>0</v>
      </c>
      <c r="O69" s="157">
        <f>ROUND(E69*N69,2)</f>
        <v>0</v>
      </c>
      <c r="P69" s="157">
        <v>5.0000000000000001E-3</v>
      </c>
      <c r="Q69" s="157">
        <f>ROUND(E69*P69,2)</f>
        <v>0.06</v>
      </c>
      <c r="R69" s="158"/>
      <c r="S69" s="158" t="s">
        <v>155</v>
      </c>
      <c r="T69" s="158" t="s">
        <v>175</v>
      </c>
      <c r="U69" s="158">
        <v>0.27</v>
      </c>
      <c r="V69" s="158">
        <f>ROUND(E69*U69,2)</f>
        <v>3.24</v>
      </c>
      <c r="W69" s="158"/>
      <c r="X69" s="158" t="s">
        <v>156</v>
      </c>
      <c r="Y69" s="158" t="s">
        <v>157</v>
      </c>
      <c r="Z69" s="147"/>
      <c r="AA69" s="147"/>
      <c r="AB69" s="147"/>
      <c r="AC69" s="147"/>
      <c r="AD69" s="147"/>
      <c r="AE69" s="147"/>
      <c r="AF69" s="147"/>
      <c r="AG69" s="147" t="s">
        <v>158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266" t="s">
        <v>536</v>
      </c>
      <c r="D70" s="267"/>
      <c r="E70" s="267"/>
      <c r="F70" s="267"/>
      <c r="G70" s="267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177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2" x14ac:dyDescent="0.2">
      <c r="A71" s="154"/>
      <c r="B71" s="155"/>
      <c r="C71" s="189" t="s">
        <v>537</v>
      </c>
      <c r="D71" s="160"/>
      <c r="E71" s="161">
        <v>12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7"/>
      <c r="AA71" s="147"/>
      <c r="AB71" s="147"/>
      <c r="AC71" s="147"/>
      <c r="AD71" s="147"/>
      <c r="AE71" s="147"/>
      <c r="AF71" s="147"/>
      <c r="AG71" s="147" t="s">
        <v>160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74">
        <v>17</v>
      </c>
      <c r="B72" s="175" t="s">
        <v>538</v>
      </c>
      <c r="C72" s="188" t="s">
        <v>539</v>
      </c>
      <c r="D72" s="176" t="s">
        <v>190</v>
      </c>
      <c r="E72" s="177">
        <v>10</v>
      </c>
      <c r="F72" s="178"/>
      <c r="G72" s="179">
        <f>ROUND(E72*F72,2)</f>
        <v>0</v>
      </c>
      <c r="H72" s="159"/>
      <c r="I72" s="158">
        <f>ROUND(E72*H72,2)</f>
        <v>0</v>
      </c>
      <c r="J72" s="159"/>
      <c r="K72" s="158">
        <f>ROUND(E72*J72,2)</f>
        <v>0</v>
      </c>
      <c r="L72" s="158">
        <v>21</v>
      </c>
      <c r="M72" s="158">
        <f>G72*(1+L72/100)</f>
        <v>0</v>
      </c>
      <c r="N72" s="157">
        <v>0</v>
      </c>
      <c r="O72" s="157">
        <f>ROUND(E72*N72,2)</f>
        <v>0</v>
      </c>
      <c r="P72" s="157">
        <v>0</v>
      </c>
      <c r="Q72" s="157">
        <f>ROUND(E72*P72,2)</f>
        <v>0</v>
      </c>
      <c r="R72" s="158" t="s">
        <v>250</v>
      </c>
      <c r="S72" s="158" t="s">
        <v>155</v>
      </c>
      <c r="T72" s="158" t="s">
        <v>155</v>
      </c>
      <c r="U72" s="158">
        <v>0</v>
      </c>
      <c r="V72" s="158">
        <f>ROUND(E72*U72,2)</f>
        <v>0</v>
      </c>
      <c r="W72" s="158"/>
      <c r="X72" s="158" t="s">
        <v>251</v>
      </c>
      <c r="Y72" s="158" t="s">
        <v>157</v>
      </c>
      <c r="Z72" s="147"/>
      <c r="AA72" s="147"/>
      <c r="AB72" s="147"/>
      <c r="AC72" s="147"/>
      <c r="AD72" s="147"/>
      <c r="AE72" s="147"/>
      <c r="AF72" s="147"/>
      <c r="AG72" s="147" t="s">
        <v>252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2" x14ac:dyDescent="0.2">
      <c r="A73" s="154"/>
      <c r="B73" s="155"/>
      <c r="C73" s="189" t="s">
        <v>540</v>
      </c>
      <c r="D73" s="160"/>
      <c r="E73" s="161">
        <v>10</v>
      </c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7"/>
      <c r="AA73" s="147"/>
      <c r="AB73" s="147"/>
      <c r="AC73" s="147"/>
      <c r="AD73" s="147"/>
      <c r="AE73" s="147"/>
      <c r="AF73" s="147"/>
      <c r="AG73" s="147" t="s">
        <v>160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ht="22.5" outlineLevel="1" x14ac:dyDescent="0.2">
      <c r="A74" s="174">
        <v>18</v>
      </c>
      <c r="B74" s="175" t="s">
        <v>541</v>
      </c>
      <c r="C74" s="188" t="s">
        <v>542</v>
      </c>
      <c r="D74" s="176" t="s">
        <v>197</v>
      </c>
      <c r="E74" s="177">
        <v>31.5</v>
      </c>
      <c r="F74" s="178"/>
      <c r="G74" s="179">
        <f>ROUND(E74*F74,2)</f>
        <v>0</v>
      </c>
      <c r="H74" s="159"/>
      <c r="I74" s="158">
        <f>ROUND(E74*H74,2)</f>
        <v>0</v>
      </c>
      <c r="J74" s="159"/>
      <c r="K74" s="158">
        <f>ROUND(E74*J74,2)</f>
        <v>0</v>
      </c>
      <c r="L74" s="158">
        <v>21</v>
      </c>
      <c r="M74" s="158">
        <f>G74*(1+L74/100)</f>
        <v>0</v>
      </c>
      <c r="N74" s="157">
        <v>0.01</v>
      </c>
      <c r="O74" s="157">
        <f>ROUND(E74*N74,2)</f>
        <v>0.32</v>
      </c>
      <c r="P74" s="157">
        <v>0</v>
      </c>
      <c r="Q74" s="157">
        <f>ROUND(E74*P74,2)</f>
        <v>0</v>
      </c>
      <c r="R74" s="158"/>
      <c r="S74" s="158" t="s">
        <v>313</v>
      </c>
      <c r="T74" s="158" t="s">
        <v>314</v>
      </c>
      <c r="U74" s="158">
        <v>0</v>
      </c>
      <c r="V74" s="158">
        <f>ROUND(E74*U74,2)</f>
        <v>0</v>
      </c>
      <c r="W74" s="158"/>
      <c r="X74" s="158" t="s">
        <v>251</v>
      </c>
      <c r="Y74" s="158" t="s">
        <v>157</v>
      </c>
      <c r="Z74" s="147"/>
      <c r="AA74" s="147"/>
      <c r="AB74" s="147"/>
      <c r="AC74" s="147"/>
      <c r="AD74" s="147"/>
      <c r="AE74" s="147"/>
      <c r="AF74" s="147"/>
      <c r="AG74" s="147" t="s">
        <v>252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2" x14ac:dyDescent="0.2">
      <c r="A75" s="154"/>
      <c r="B75" s="155"/>
      <c r="C75" s="189" t="s">
        <v>501</v>
      </c>
      <c r="D75" s="160"/>
      <c r="E75" s="161">
        <v>6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7"/>
      <c r="AA75" s="147"/>
      <c r="AB75" s="147"/>
      <c r="AC75" s="147"/>
      <c r="AD75" s="147"/>
      <c r="AE75" s="147"/>
      <c r="AF75" s="147"/>
      <c r="AG75" s="147" t="s">
        <v>160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189" t="s">
        <v>502</v>
      </c>
      <c r="D76" s="160"/>
      <c r="E76" s="161">
        <v>10.5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160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9" t="s">
        <v>503</v>
      </c>
      <c r="D77" s="160"/>
      <c r="E77" s="161">
        <v>7.5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160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9" t="s">
        <v>504</v>
      </c>
      <c r="D78" s="160"/>
      <c r="E78" s="161">
        <v>7.5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160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33.75" outlineLevel="1" x14ac:dyDescent="0.2">
      <c r="A79" s="174">
        <v>19</v>
      </c>
      <c r="B79" s="175" t="s">
        <v>543</v>
      </c>
      <c r="C79" s="188" t="s">
        <v>544</v>
      </c>
      <c r="D79" s="176" t="s">
        <v>190</v>
      </c>
      <c r="E79" s="177">
        <v>11</v>
      </c>
      <c r="F79" s="178"/>
      <c r="G79" s="179">
        <f>ROUND(E79*F79,2)</f>
        <v>0</v>
      </c>
      <c r="H79" s="159"/>
      <c r="I79" s="158">
        <f>ROUND(E79*H79,2)</f>
        <v>0</v>
      </c>
      <c r="J79" s="159"/>
      <c r="K79" s="158">
        <f>ROUND(E79*J79,2)</f>
        <v>0</v>
      </c>
      <c r="L79" s="158">
        <v>21</v>
      </c>
      <c r="M79" s="158">
        <f>G79*(1+L79/100)</f>
        <v>0</v>
      </c>
      <c r="N79" s="157">
        <v>0.01</v>
      </c>
      <c r="O79" s="157">
        <f>ROUND(E79*N79,2)</f>
        <v>0.11</v>
      </c>
      <c r="P79" s="157">
        <v>0</v>
      </c>
      <c r="Q79" s="157">
        <f>ROUND(E79*P79,2)</f>
        <v>0</v>
      </c>
      <c r="R79" s="158"/>
      <c r="S79" s="158" t="s">
        <v>313</v>
      </c>
      <c r="T79" s="158" t="s">
        <v>314</v>
      </c>
      <c r="U79" s="158">
        <v>0</v>
      </c>
      <c r="V79" s="158">
        <f>ROUND(E79*U79,2)</f>
        <v>0</v>
      </c>
      <c r="W79" s="158"/>
      <c r="X79" s="158" t="s">
        <v>251</v>
      </c>
      <c r="Y79" s="158" t="s">
        <v>157</v>
      </c>
      <c r="Z79" s="147"/>
      <c r="AA79" s="147"/>
      <c r="AB79" s="147"/>
      <c r="AC79" s="147"/>
      <c r="AD79" s="147"/>
      <c r="AE79" s="147"/>
      <c r="AF79" s="147"/>
      <c r="AG79" s="147" t="s">
        <v>252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2" x14ac:dyDescent="0.2">
      <c r="A80" s="154"/>
      <c r="B80" s="155"/>
      <c r="C80" s="189" t="s">
        <v>507</v>
      </c>
      <c r="D80" s="160"/>
      <c r="E80" s="161">
        <v>3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160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189" t="s">
        <v>508</v>
      </c>
      <c r="D81" s="160"/>
      <c r="E81" s="161">
        <v>4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7"/>
      <c r="AA81" s="147"/>
      <c r="AB81" s="147"/>
      <c r="AC81" s="147"/>
      <c r="AD81" s="147"/>
      <c r="AE81" s="147"/>
      <c r="AF81" s="147"/>
      <c r="AG81" s="147" t="s">
        <v>160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189" t="s">
        <v>509</v>
      </c>
      <c r="D82" s="160"/>
      <c r="E82" s="161">
        <v>2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160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189" t="s">
        <v>510</v>
      </c>
      <c r="D83" s="160"/>
      <c r="E83" s="161">
        <v>2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160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ht="22.5" outlineLevel="1" x14ac:dyDescent="0.2">
      <c r="A84" s="174">
        <v>20</v>
      </c>
      <c r="B84" s="175" t="s">
        <v>545</v>
      </c>
      <c r="C84" s="188" t="s">
        <v>546</v>
      </c>
      <c r="D84" s="176" t="s">
        <v>190</v>
      </c>
      <c r="E84" s="177">
        <v>29</v>
      </c>
      <c r="F84" s="178"/>
      <c r="G84" s="179">
        <f>ROUND(E84*F84,2)</f>
        <v>0</v>
      </c>
      <c r="H84" s="159"/>
      <c r="I84" s="158">
        <f>ROUND(E84*H84,2)</f>
        <v>0</v>
      </c>
      <c r="J84" s="159"/>
      <c r="K84" s="158">
        <f>ROUND(E84*J84,2)</f>
        <v>0</v>
      </c>
      <c r="L84" s="158">
        <v>21</v>
      </c>
      <c r="M84" s="158">
        <f>G84*(1+L84/100)</f>
        <v>0</v>
      </c>
      <c r="N84" s="157">
        <v>0.01</v>
      </c>
      <c r="O84" s="157">
        <f>ROUND(E84*N84,2)</f>
        <v>0.28999999999999998</v>
      </c>
      <c r="P84" s="157">
        <v>0</v>
      </c>
      <c r="Q84" s="157">
        <f>ROUND(E84*P84,2)</f>
        <v>0</v>
      </c>
      <c r="R84" s="158"/>
      <c r="S84" s="158" t="s">
        <v>313</v>
      </c>
      <c r="T84" s="158" t="s">
        <v>314</v>
      </c>
      <c r="U84" s="158">
        <v>0</v>
      </c>
      <c r="V84" s="158">
        <f>ROUND(E84*U84,2)</f>
        <v>0</v>
      </c>
      <c r="W84" s="158"/>
      <c r="X84" s="158" t="s">
        <v>251</v>
      </c>
      <c r="Y84" s="158" t="s">
        <v>157</v>
      </c>
      <c r="Z84" s="147"/>
      <c r="AA84" s="147"/>
      <c r="AB84" s="147"/>
      <c r="AC84" s="147"/>
      <c r="AD84" s="147"/>
      <c r="AE84" s="147"/>
      <c r="AF84" s="147"/>
      <c r="AG84" s="147" t="s">
        <v>252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2" x14ac:dyDescent="0.2">
      <c r="A85" s="154"/>
      <c r="B85" s="155"/>
      <c r="C85" s="189" t="s">
        <v>547</v>
      </c>
      <c r="D85" s="160"/>
      <c r="E85" s="161">
        <v>7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7"/>
      <c r="AA85" s="147"/>
      <c r="AB85" s="147"/>
      <c r="AC85" s="147"/>
      <c r="AD85" s="147"/>
      <c r="AE85" s="147"/>
      <c r="AF85" s="147"/>
      <c r="AG85" s="147" t="s">
        <v>160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189" t="s">
        <v>548</v>
      </c>
      <c r="D86" s="160"/>
      <c r="E86" s="161">
        <v>11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160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9" t="s">
        <v>549</v>
      </c>
      <c r="D87" s="160"/>
      <c r="E87" s="161">
        <v>6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7"/>
      <c r="AA87" s="147"/>
      <c r="AB87" s="147"/>
      <c r="AC87" s="147"/>
      <c r="AD87" s="147"/>
      <c r="AE87" s="147"/>
      <c r="AF87" s="147"/>
      <c r="AG87" s="147" t="s">
        <v>160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189" t="s">
        <v>550</v>
      </c>
      <c r="D88" s="160"/>
      <c r="E88" s="161">
        <v>5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160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ht="22.5" outlineLevel="1" x14ac:dyDescent="0.2">
      <c r="A89" s="174">
        <v>21</v>
      </c>
      <c r="B89" s="175" t="s">
        <v>551</v>
      </c>
      <c r="C89" s="188" t="s">
        <v>552</v>
      </c>
      <c r="D89" s="176" t="s">
        <v>190</v>
      </c>
      <c r="E89" s="177">
        <v>31.5</v>
      </c>
      <c r="F89" s="178"/>
      <c r="G89" s="179">
        <f>ROUND(E89*F89,2)</f>
        <v>0</v>
      </c>
      <c r="H89" s="159"/>
      <c r="I89" s="158">
        <f>ROUND(E89*H89,2)</f>
        <v>0</v>
      </c>
      <c r="J89" s="159"/>
      <c r="K89" s="158">
        <f>ROUND(E89*J89,2)</f>
        <v>0</v>
      </c>
      <c r="L89" s="158">
        <v>21</v>
      </c>
      <c r="M89" s="158">
        <f>G89*(1+L89/100)</f>
        <v>0</v>
      </c>
      <c r="N89" s="157">
        <v>0.01</v>
      </c>
      <c r="O89" s="157">
        <f>ROUND(E89*N89,2)</f>
        <v>0.32</v>
      </c>
      <c r="P89" s="157">
        <v>0</v>
      </c>
      <c r="Q89" s="157">
        <f>ROUND(E89*P89,2)</f>
        <v>0</v>
      </c>
      <c r="R89" s="158"/>
      <c r="S89" s="158" t="s">
        <v>313</v>
      </c>
      <c r="T89" s="158" t="s">
        <v>314</v>
      </c>
      <c r="U89" s="158">
        <v>0</v>
      </c>
      <c r="V89" s="158">
        <f>ROUND(E89*U89,2)</f>
        <v>0</v>
      </c>
      <c r="W89" s="158"/>
      <c r="X89" s="158" t="s">
        <v>251</v>
      </c>
      <c r="Y89" s="158" t="s">
        <v>157</v>
      </c>
      <c r="Z89" s="147"/>
      <c r="AA89" s="147"/>
      <c r="AB89" s="147"/>
      <c r="AC89" s="147"/>
      <c r="AD89" s="147"/>
      <c r="AE89" s="147"/>
      <c r="AF89" s="147"/>
      <c r="AG89" s="147" t="s">
        <v>252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 x14ac:dyDescent="0.2">
      <c r="A90" s="154"/>
      <c r="B90" s="155"/>
      <c r="C90" s="189" t="s">
        <v>501</v>
      </c>
      <c r="D90" s="160"/>
      <c r="E90" s="161">
        <v>6</v>
      </c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160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189" t="s">
        <v>502</v>
      </c>
      <c r="D91" s="160"/>
      <c r="E91" s="161">
        <v>10.5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160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89" t="s">
        <v>503</v>
      </c>
      <c r="D92" s="160"/>
      <c r="E92" s="161">
        <v>7.5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160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189" t="s">
        <v>504</v>
      </c>
      <c r="D93" s="160"/>
      <c r="E93" s="161">
        <v>7.5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7"/>
      <c r="AA93" s="147"/>
      <c r="AB93" s="147"/>
      <c r="AC93" s="147"/>
      <c r="AD93" s="147"/>
      <c r="AE93" s="147"/>
      <c r="AF93" s="147"/>
      <c r="AG93" s="147" t="s">
        <v>160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74">
        <v>22</v>
      </c>
      <c r="B94" s="175" t="s">
        <v>553</v>
      </c>
      <c r="C94" s="188" t="s">
        <v>554</v>
      </c>
      <c r="D94" s="176" t="s">
        <v>190</v>
      </c>
      <c r="E94" s="177">
        <v>1</v>
      </c>
      <c r="F94" s="178"/>
      <c r="G94" s="179">
        <f>ROUND(E94*F94,2)</f>
        <v>0</v>
      </c>
      <c r="H94" s="159"/>
      <c r="I94" s="158">
        <f>ROUND(E94*H94,2)</f>
        <v>0</v>
      </c>
      <c r="J94" s="159"/>
      <c r="K94" s="158">
        <f>ROUND(E94*J94,2)</f>
        <v>0</v>
      </c>
      <c r="L94" s="158">
        <v>21</v>
      </c>
      <c r="M94" s="158">
        <f>G94*(1+L94/100)</f>
        <v>0</v>
      </c>
      <c r="N94" s="157">
        <v>0</v>
      </c>
      <c r="O94" s="157">
        <f>ROUND(E94*N94,2)</f>
        <v>0</v>
      </c>
      <c r="P94" s="157">
        <v>0</v>
      </c>
      <c r="Q94" s="157">
        <f>ROUND(E94*P94,2)</f>
        <v>0</v>
      </c>
      <c r="R94" s="158"/>
      <c r="S94" s="158" t="s">
        <v>313</v>
      </c>
      <c r="T94" s="158" t="s">
        <v>314</v>
      </c>
      <c r="U94" s="158">
        <v>0.51</v>
      </c>
      <c r="V94" s="158">
        <f>ROUND(E94*U94,2)</f>
        <v>0.51</v>
      </c>
      <c r="W94" s="158"/>
      <c r="X94" s="158" t="s">
        <v>156</v>
      </c>
      <c r="Y94" s="158" t="s">
        <v>157</v>
      </c>
      <c r="Z94" s="147"/>
      <c r="AA94" s="147"/>
      <c r="AB94" s="147"/>
      <c r="AC94" s="147"/>
      <c r="AD94" s="147"/>
      <c r="AE94" s="147"/>
      <c r="AF94" s="147"/>
      <c r="AG94" s="147" t="s">
        <v>158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2" x14ac:dyDescent="0.2">
      <c r="A95" s="154"/>
      <c r="B95" s="155"/>
      <c r="C95" s="266" t="s">
        <v>555</v>
      </c>
      <c r="D95" s="267"/>
      <c r="E95" s="267"/>
      <c r="F95" s="267"/>
      <c r="G95" s="267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7"/>
      <c r="AA95" s="147"/>
      <c r="AB95" s="147"/>
      <c r="AC95" s="147"/>
      <c r="AD95" s="147"/>
      <c r="AE95" s="147"/>
      <c r="AF95" s="147"/>
      <c r="AG95" s="147" t="s">
        <v>177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ht="22.5" outlineLevel="3" x14ac:dyDescent="0.2">
      <c r="A96" s="154"/>
      <c r="B96" s="155"/>
      <c r="C96" s="277" t="s">
        <v>573</v>
      </c>
      <c r="D96" s="278"/>
      <c r="E96" s="278"/>
      <c r="F96" s="278"/>
      <c r="G96" s="27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177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86" t="str">
        <f>C96</f>
        <v xml:space="preserve"> Ecodesign, protiproudový výměník, účinnost až 93%, průtok do 8500 m3/h dle ErP, topný výkon max. 100 kW,</v>
      </c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277" t="s">
        <v>556</v>
      </c>
      <c r="D97" s="278"/>
      <c r="E97" s="278"/>
      <c r="F97" s="278"/>
      <c r="G97" s="27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7"/>
      <c r="AA97" s="147"/>
      <c r="AB97" s="147"/>
      <c r="AC97" s="147"/>
      <c r="AD97" s="147"/>
      <c r="AE97" s="147"/>
      <c r="AF97" s="147"/>
      <c r="AG97" s="147" t="s">
        <v>177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277" t="s">
        <v>557</v>
      </c>
      <c r="D98" s="278"/>
      <c r="E98" s="278"/>
      <c r="F98" s="278"/>
      <c r="G98" s="27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177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">
      <c r="A99" s="154"/>
      <c r="B99" s="155"/>
      <c r="C99" s="277" t="s">
        <v>558</v>
      </c>
      <c r="D99" s="278"/>
      <c r="E99" s="278"/>
      <c r="F99" s="278"/>
      <c r="G99" s="27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177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277" t="s">
        <v>574</v>
      </c>
      <c r="D100" s="278"/>
      <c r="E100" s="278"/>
      <c r="F100" s="278"/>
      <c r="G100" s="27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7"/>
      <c r="AA100" s="147"/>
      <c r="AB100" s="147"/>
      <c r="AC100" s="147"/>
      <c r="AD100" s="147"/>
      <c r="AE100" s="147"/>
      <c r="AF100" s="147"/>
      <c r="AG100" s="147" t="s">
        <v>177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277" t="s">
        <v>575</v>
      </c>
      <c r="D101" s="278"/>
      <c r="E101" s="278"/>
      <c r="F101" s="278"/>
      <c r="G101" s="27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177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277" t="s">
        <v>576</v>
      </c>
      <c r="D102" s="278"/>
      <c r="E102" s="278"/>
      <c r="F102" s="278"/>
      <c r="G102" s="27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177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277" t="s">
        <v>559</v>
      </c>
      <c r="D103" s="278"/>
      <c r="E103" s="278"/>
      <c r="F103" s="278"/>
      <c r="G103" s="27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7"/>
      <c r="AA103" s="147"/>
      <c r="AB103" s="147"/>
      <c r="AC103" s="147"/>
      <c r="AD103" s="147"/>
      <c r="AE103" s="147"/>
      <c r="AF103" s="147"/>
      <c r="AG103" s="147" t="s">
        <v>177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277" t="s">
        <v>560</v>
      </c>
      <c r="D104" s="278"/>
      <c r="E104" s="278"/>
      <c r="F104" s="278"/>
      <c r="G104" s="27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7"/>
      <c r="AA104" s="147"/>
      <c r="AB104" s="147"/>
      <c r="AC104" s="147"/>
      <c r="AD104" s="147"/>
      <c r="AE104" s="147"/>
      <c r="AF104" s="147"/>
      <c r="AG104" s="147" t="s">
        <v>177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277" t="s">
        <v>561</v>
      </c>
      <c r="D105" s="278"/>
      <c r="E105" s="278"/>
      <c r="F105" s="278"/>
      <c r="G105" s="27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7"/>
      <c r="AA105" s="147"/>
      <c r="AB105" s="147"/>
      <c r="AC105" s="147"/>
      <c r="AD105" s="147"/>
      <c r="AE105" s="147"/>
      <c r="AF105" s="147"/>
      <c r="AG105" s="147" t="s">
        <v>177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277" t="s">
        <v>577</v>
      </c>
      <c r="D106" s="278"/>
      <c r="E106" s="278"/>
      <c r="F106" s="278"/>
      <c r="G106" s="27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177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277" t="s">
        <v>562</v>
      </c>
      <c r="D107" s="278"/>
      <c r="E107" s="278"/>
      <c r="F107" s="278"/>
      <c r="G107" s="27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7"/>
      <c r="AA107" s="147"/>
      <c r="AB107" s="147"/>
      <c r="AC107" s="147"/>
      <c r="AD107" s="147"/>
      <c r="AE107" s="147"/>
      <c r="AF107" s="147"/>
      <c r="AG107" s="147" t="s">
        <v>177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 x14ac:dyDescent="0.2">
      <c r="A108" s="154"/>
      <c r="B108" s="155"/>
      <c r="C108" s="277" t="s">
        <v>578</v>
      </c>
      <c r="D108" s="278"/>
      <c r="E108" s="278"/>
      <c r="F108" s="278"/>
      <c r="G108" s="27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177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3" x14ac:dyDescent="0.2">
      <c r="A109" s="154"/>
      <c r="B109" s="155"/>
      <c r="C109" s="277" t="s">
        <v>579</v>
      </c>
      <c r="D109" s="278"/>
      <c r="E109" s="278"/>
      <c r="F109" s="278"/>
      <c r="G109" s="27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7"/>
      <c r="AA109" s="147"/>
      <c r="AB109" s="147"/>
      <c r="AC109" s="147"/>
      <c r="AD109" s="147"/>
      <c r="AE109" s="147"/>
      <c r="AF109" s="147"/>
      <c r="AG109" s="147" t="s">
        <v>177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3" x14ac:dyDescent="0.2">
      <c r="A110" s="154"/>
      <c r="B110" s="155"/>
      <c r="C110" s="277" t="s">
        <v>580</v>
      </c>
      <c r="D110" s="278"/>
      <c r="E110" s="278"/>
      <c r="F110" s="278"/>
      <c r="G110" s="27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7"/>
      <c r="AA110" s="147"/>
      <c r="AB110" s="147"/>
      <c r="AC110" s="147"/>
      <c r="AD110" s="147"/>
      <c r="AE110" s="147"/>
      <c r="AF110" s="147"/>
      <c r="AG110" s="147" t="s">
        <v>177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277" t="s">
        <v>581</v>
      </c>
      <c r="D111" s="278"/>
      <c r="E111" s="278"/>
      <c r="F111" s="278"/>
      <c r="G111" s="27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7"/>
      <c r="AA111" s="147"/>
      <c r="AB111" s="147"/>
      <c r="AC111" s="147"/>
      <c r="AD111" s="147"/>
      <c r="AE111" s="147"/>
      <c r="AF111" s="147"/>
      <c r="AG111" s="147" t="s">
        <v>177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 x14ac:dyDescent="0.2">
      <c r="A112" s="154"/>
      <c r="B112" s="155"/>
      <c r="C112" s="277" t="s">
        <v>582</v>
      </c>
      <c r="D112" s="278"/>
      <c r="E112" s="278"/>
      <c r="F112" s="278"/>
      <c r="G112" s="27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7"/>
      <c r="AA112" s="147"/>
      <c r="AB112" s="147"/>
      <c r="AC112" s="147"/>
      <c r="AD112" s="147"/>
      <c r="AE112" s="147"/>
      <c r="AF112" s="147"/>
      <c r="AG112" s="147" t="s">
        <v>177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3" x14ac:dyDescent="0.2">
      <c r="A113" s="154"/>
      <c r="B113" s="155"/>
      <c r="C113" s="277" t="s">
        <v>563</v>
      </c>
      <c r="D113" s="278"/>
      <c r="E113" s="278"/>
      <c r="F113" s="278"/>
      <c r="G113" s="27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7"/>
      <c r="AA113" s="147"/>
      <c r="AB113" s="147"/>
      <c r="AC113" s="147"/>
      <c r="AD113" s="147"/>
      <c r="AE113" s="147"/>
      <c r="AF113" s="147"/>
      <c r="AG113" s="147" t="s">
        <v>177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277" t="s">
        <v>583</v>
      </c>
      <c r="D114" s="278"/>
      <c r="E114" s="278"/>
      <c r="F114" s="278"/>
      <c r="G114" s="27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7"/>
      <c r="AA114" s="147"/>
      <c r="AB114" s="147"/>
      <c r="AC114" s="147"/>
      <c r="AD114" s="147"/>
      <c r="AE114" s="147"/>
      <c r="AF114" s="147"/>
      <c r="AG114" s="147" t="s">
        <v>177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277" t="s">
        <v>584</v>
      </c>
      <c r="D115" s="278"/>
      <c r="E115" s="278"/>
      <c r="F115" s="278"/>
      <c r="G115" s="27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7"/>
      <c r="AA115" s="147"/>
      <c r="AB115" s="147"/>
      <c r="AC115" s="147"/>
      <c r="AD115" s="147"/>
      <c r="AE115" s="147"/>
      <c r="AF115" s="147"/>
      <c r="AG115" s="147" t="s">
        <v>177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277" t="s">
        <v>585</v>
      </c>
      <c r="D116" s="278"/>
      <c r="E116" s="278"/>
      <c r="F116" s="278"/>
      <c r="G116" s="27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177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277" t="s">
        <v>586</v>
      </c>
      <c r="D117" s="278"/>
      <c r="E117" s="278"/>
      <c r="F117" s="278"/>
      <c r="G117" s="27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7"/>
      <c r="AA117" s="147"/>
      <c r="AB117" s="147"/>
      <c r="AC117" s="147"/>
      <c r="AD117" s="147"/>
      <c r="AE117" s="147"/>
      <c r="AF117" s="147"/>
      <c r="AG117" s="147" t="s">
        <v>177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277" t="s">
        <v>564</v>
      </c>
      <c r="D118" s="278"/>
      <c r="E118" s="278"/>
      <c r="F118" s="278"/>
      <c r="G118" s="27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7"/>
      <c r="AA118" s="147"/>
      <c r="AB118" s="147"/>
      <c r="AC118" s="147"/>
      <c r="AD118" s="147"/>
      <c r="AE118" s="147"/>
      <c r="AF118" s="147"/>
      <c r="AG118" s="147" t="s">
        <v>177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">
      <c r="A119" s="154"/>
      <c r="B119" s="155"/>
      <c r="C119" s="277" t="s">
        <v>587</v>
      </c>
      <c r="D119" s="278"/>
      <c r="E119" s="278"/>
      <c r="F119" s="278"/>
      <c r="G119" s="27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7"/>
      <c r="AA119" s="147"/>
      <c r="AB119" s="147"/>
      <c r="AC119" s="147"/>
      <c r="AD119" s="147"/>
      <c r="AE119" s="147"/>
      <c r="AF119" s="147"/>
      <c r="AG119" s="147" t="s">
        <v>177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277" t="s">
        <v>565</v>
      </c>
      <c r="D120" s="278"/>
      <c r="E120" s="278"/>
      <c r="F120" s="278"/>
      <c r="G120" s="27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7"/>
      <c r="AA120" s="147"/>
      <c r="AB120" s="147"/>
      <c r="AC120" s="147"/>
      <c r="AD120" s="147"/>
      <c r="AE120" s="147"/>
      <c r="AF120" s="147"/>
      <c r="AG120" s="147" t="s">
        <v>177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2" x14ac:dyDescent="0.2">
      <c r="A121" s="154"/>
      <c r="B121" s="155"/>
      <c r="C121" s="189" t="s">
        <v>366</v>
      </c>
      <c r="D121" s="160"/>
      <c r="E121" s="161">
        <v>1</v>
      </c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7"/>
      <c r="AA121" s="147"/>
      <c r="AB121" s="147"/>
      <c r="AC121" s="147"/>
      <c r="AD121" s="147"/>
      <c r="AE121" s="147"/>
      <c r="AF121" s="147"/>
      <c r="AG121" s="147" t="s">
        <v>160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1" x14ac:dyDescent="0.2">
      <c r="A122" s="174">
        <v>23</v>
      </c>
      <c r="B122" s="175" t="s">
        <v>566</v>
      </c>
      <c r="C122" s="188" t="s">
        <v>567</v>
      </c>
      <c r="D122" s="176" t="s">
        <v>190</v>
      </c>
      <c r="E122" s="177">
        <v>29</v>
      </c>
      <c r="F122" s="178"/>
      <c r="G122" s="179">
        <f>ROUND(E122*F122,2)</f>
        <v>0</v>
      </c>
      <c r="H122" s="159"/>
      <c r="I122" s="158">
        <f>ROUND(E122*H122,2)</f>
        <v>0</v>
      </c>
      <c r="J122" s="159"/>
      <c r="K122" s="158">
        <f>ROUND(E122*J122,2)</f>
        <v>0</v>
      </c>
      <c r="L122" s="158">
        <v>21</v>
      </c>
      <c r="M122" s="158">
        <f>G122*(1+L122/100)</f>
        <v>0</v>
      </c>
      <c r="N122" s="157">
        <v>0</v>
      </c>
      <c r="O122" s="157">
        <f>ROUND(E122*N122,2)</f>
        <v>0</v>
      </c>
      <c r="P122" s="157">
        <v>0</v>
      </c>
      <c r="Q122" s="157">
        <f>ROUND(E122*P122,2)</f>
        <v>0</v>
      </c>
      <c r="R122" s="158"/>
      <c r="S122" s="158" t="s">
        <v>155</v>
      </c>
      <c r="T122" s="158" t="s">
        <v>175</v>
      </c>
      <c r="U122" s="158">
        <v>0.59</v>
      </c>
      <c r="V122" s="158">
        <f>ROUND(E122*U122,2)</f>
        <v>17.11</v>
      </c>
      <c r="W122" s="158"/>
      <c r="X122" s="158" t="s">
        <v>156</v>
      </c>
      <c r="Y122" s="158" t="s">
        <v>157</v>
      </c>
      <c r="Z122" s="147"/>
      <c r="AA122" s="147"/>
      <c r="AB122" s="147"/>
      <c r="AC122" s="147"/>
      <c r="AD122" s="147"/>
      <c r="AE122" s="147"/>
      <c r="AF122" s="147"/>
      <c r="AG122" s="147" t="s">
        <v>158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2" x14ac:dyDescent="0.2">
      <c r="A123" s="154"/>
      <c r="B123" s="155"/>
      <c r="C123" s="189" t="s">
        <v>547</v>
      </c>
      <c r="D123" s="160"/>
      <c r="E123" s="161">
        <v>7</v>
      </c>
      <c r="F123" s="158"/>
      <c r="G123" s="158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7"/>
      <c r="AA123" s="147"/>
      <c r="AB123" s="147"/>
      <c r="AC123" s="147"/>
      <c r="AD123" s="147"/>
      <c r="AE123" s="147"/>
      <c r="AF123" s="147"/>
      <c r="AG123" s="147" t="s">
        <v>160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189" t="s">
        <v>548</v>
      </c>
      <c r="D124" s="160"/>
      <c r="E124" s="161">
        <v>11</v>
      </c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7"/>
      <c r="AA124" s="147"/>
      <c r="AB124" s="147"/>
      <c r="AC124" s="147"/>
      <c r="AD124" s="147"/>
      <c r="AE124" s="147"/>
      <c r="AF124" s="147"/>
      <c r="AG124" s="147" t="s">
        <v>160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">
      <c r="A125" s="154"/>
      <c r="B125" s="155"/>
      <c r="C125" s="189" t="s">
        <v>549</v>
      </c>
      <c r="D125" s="160"/>
      <c r="E125" s="161">
        <v>6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7"/>
      <c r="AA125" s="147"/>
      <c r="AB125" s="147"/>
      <c r="AC125" s="147"/>
      <c r="AD125" s="147"/>
      <c r="AE125" s="147"/>
      <c r="AF125" s="147"/>
      <c r="AG125" s="147" t="s">
        <v>160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3" x14ac:dyDescent="0.2">
      <c r="A126" s="154"/>
      <c r="B126" s="155"/>
      <c r="C126" s="189" t="s">
        <v>550</v>
      </c>
      <c r="D126" s="160"/>
      <c r="E126" s="161">
        <v>5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7"/>
      <c r="AA126" s="147"/>
      <c r="AB126" s="147"/>
      <c r="AC126" s="147"/>
      <c r="AD126" s="147"/>
      <c r="AE126" s="147"/>
      <c r="AF126" s="147"/>
      <c r="AG126" s="147" t="s">
        <v>160</v>
      </c>
      <c r="AH126" s="147">
        <v>0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ht="22.5" outlineLevel="1" x14ac:dyDescent="0.2">
      <c r="A127" s="180">
        <v>24</v>
      </c>
      <c r="B127" s="181" t="s">
        <v>568</v>
      </c>
      <c r="C127" s="190" t="s">
        <v>569</v>
      </c>
      <c r="D127" s="182" t="s">
        <v>212</v>
      </c>
      <c r="E127" s="183">
        <v>0</v>
      </c>
      <c r="F127" s="184"/>
      <c r="G127" s="185">
        <f>ROUND(E127*F127,2)</f>
        <v>0</v>
      </c>
      <c r="H127" s="159"/>
      <c r="I127" s="158">
        <f>ROUND(E127*H127,2)</f>
        <v>0</v>
      </c>
      <c r="J127" s="159"/>
      <c r="K127" s="158">
        <f>ROUND(E127*J127,2)</f>
        <v>0</v>
      </c>
      <c r="L127" s="158">
        <v>21</v>
      </c>
      <c r="M127" s="158">
        <f>G127*(1+L127/100)</f>
        <v>0</v>
      </c>
      <c r="N127" s="157">
        <v>0</v>
      </c>
      <c r="O127" s="157">
        <f>ROUND(E127*N127,2)</f>
        <v>0</v>
      </c>
      <c r="P127" s="157">
        <v>0</v>
      </c>
      <c r="Q127" s="157">
        <f>ROUND(E127*P127,2)</f>
        <v>0</v>
      </c>
      <c r="R127" s="158"/>
      <c r="S127" s="158" t="s">
        <v>155</v>
      </c>
      <c r="T127" s="158" t="s">
        <v>175</v>
      </c>
      <c r="U127" s="158">
        <v>4.2300000000000004</v>
      </c>
      <c r="V127" s="158">
        <f>ROUND(E127*U127,2)</f>
        <v>0</v>
      </c>
      <c r="W127" s="158"/>
      <c r="X127" s="158" t="s">
        <v>156</v>
      </c>
      <c r="Y127" s="158" t="s">
        <v>157</v>
      </c>
      <c r="Z127" s="147"/>
      <c r="AA127" s="147"/>
      <c r="AB127" s="147"/>
      <c r="AC127" s="147"/>
      <c r="AD127" s="147"/>
      <c r="AE127" s="147"/>
      <c r="AF127" s="147"/>
      <c r="AG127" s="147" t="s">
        <v>158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74">
        <v>25</v>
      </c>
      <c r="B128" s="175" t="s">
        <v>570</v>
      </c>
      <c r="C128" s="188" t="s">
        <v>571</v>
      </c>
      <c r="D128" s="176" t="s">
        <v>190</v>
      </c>
      <c r="E128" s="177">
        <v>4</v>
      </c>
      <c r="F128" s="178"/>
      <c r="G128" s="179">
        <f>ROUND(E128*F128,2)</f>
        <v>0</v>
      </c>
      <c r="H128" s="159"/>
      <c r="I128" s="158">
        <f>ROUND(E128*H128,2)</f>
        <v>0</v>
      </c>
      <c r="J128" s="159"/>
      <c r="K128" s="158">
        <f>ROUND(E128*J128,2)</f>
        <v>0</v>
      </c>
      <c r="L128" s="158">
        <v>21</v>
      </c>
      <c r="M128" s="158">
        <f>G128*(1+L128/100)</f>
        <v>0</v>
      </c>
      <c r="N128" s="157">
        <v>0</v>
      </c>
      <c r="O128" s="157">
        <f>ROUND(E128*N128,2)</f>
        <v>0</v>
      </c>
      <c r="P128" s="157">
        <v>8.4799999999999997E-3</v>
      </c>
      <c r="Q128" s="157">
        <f>ROUND(E128*P128,2)</f>
        <v>0.03</v>
      </c>
      <c r="R128" s="158"/>
      <c r="S128" s="158" t="s">
        <v>155</v>
      </c>
      <c r="T128" s="158" t="s">
        <v>175</v>
      </c>
      <c r="U128" s="158">
        <v>2.37</v>
      </c>
      <c r="V128" s="158">
        <f>ROUND(E128*U128,2)</f>
        <v>9.48</v>
      </c>
      <c r="W128" s="158"/>
      <c r="X128" s="158" t="s">
        <v>156</v>
      </c>
      <c r="Y128" s="158" t="s">
        <v>157</v>
      </c>
      <c r="Z128" s="147"/>
      <c r="AA128" s="147"/>
      <c r="AB128" s="147"/>
      <c r="AC128" s="147"/>
      <c r="AD128" s="147"/>
      <c r="AE128" s="147"/>
      <c r="AF128" s="147"/>
      <c r="AG128" s="147" t="s">
        <v>158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2" x14ac:dyDescent="0.2">
      <c r="A129" s="154"/>
      <c r="B129" s="155"/>
      <c r="C129" s="266" t="s">
        <v>572</v>
      </c>
      <c r="D129" s="267"/>
      <c r="E129" s="267"/>
      <c r="F129" s="267"/>
      <c r="G129" s="267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7"/>
      <c r="AA129" s="147"/>
      <c r="AB129" s="147"/>
      <c r="AC129" s="147"/>
      <c r="AD129" s="147"/>
      <c r="AE129" s="147"/>
      <c r="AF129" s="147"/>
      <c r="AG129" s="147" t="s">
        <v>177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2" x14ac:dyDescent="0.2">
      <c r="A130" s="154"/>
      <c r="B130" s="155"/>
      <c r="C130" s="189" t="s">
        <v>520</v>
      </c>
      <c r="D130" s="160"/>
      <c r="E130" s="161">
        <v>4</v>
      </c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7"/>
      <c r="AA130" s="147"/>
      <c r="AB130" s="147"/>
      <c r="AC130" s="147"/>
      <c r="AD130" s="147"/>
      <c r="AE130" s="147"/>
      <c r="AF130" s="147"/>
      <c r="AG130" s="147" t="s">
        <v>160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x14ac:dyDescent="0.2">
      <c r="A131" s="164" t="s">
        <v>150</v>
      </c>
      <c r="B131" s="165" t="s">
        <v>119</v>
      </c>
      <c r="C131" s="187" t="s">
        <v>120</v>
      </c>
      <c r="D131" s="166"/>
      <c r="E131" s="167"/>
      <c r="F131" s="168"/>
      <c r="G131" s="169">
        <f>SUMIF(AG132:AG143,"&lt;&gt;NOR",G132:G143)</f>
        <v>0</v>
      </c>
      <c r="H131" s="163"/>
      <c r="I131" s="163">
        <f>SUM(I132:I143)</f>
        <v>0</v>
      </c>
      <c r="J131" s="163"/>
      <c r="K131" s="163">
        <f>SUM(K132:K143)</f>
        <v>0</v>
      </c>
      <c r="L131" s="163"/>
      <c r="M131" s="163">
        <f>SUM(M132:M143)</f>
        <v>0</v>
      </c>
      <c r="N131" s="162"/>
      <c r="O131" s="162">
        <f>SUM(O132:O143)</f>
        <v>0</v>
      </c>
      <c r="P131" s="162"/>
      <c r="Q131" s="162">
        <f>SUM(Q132:Q143)</f>
        <v>0</v>
      </c>
      <c r="R131" s="163"/>
      <c r="S131" s="163"/>
      <c r="T131" s="163"/>
      <c r="U131" s="163"/>
      <c r="V131" s="163">
        <f>SUM(V132:V143)</f>
        <v>7.0699999999999994</v>
      </c>
      <c r="W131" s="163"/>
      <c r="X131" s="163"/>
      <c r="Y131" s="163"/>
      <c r="AG131" t="s">
        <v>151</v>
      </c>
    </row>
    <row r="132" spans="1:60" outlineLevel="1" x14ac:dyDescent="0.2">
      <c r="A132" s="174">
        <v>26</v>
      </c>
      <c r="B132" s="175" t="s">
        <v>340</v>
      </c>
      <c r="C132" s="188" t="s">
        <v>341</v>
      </c>
      <c r="D132" s="176" t="s">
        <v>212</v>
      </c>
      <c r="E132" s="177">
        <v>4.53071</v>
      </c>
      <c r="F132" s="178"/>
      <c r="G132" s="179">
        <f>ROUND(E132*F132,2)</f>
        <v>0</v>
      </c>
      <c r="H132" s="159"/>
      <c r="I132" s="158">
        <f>ROUND(E132*H132,2)</f>
        <v>0</v>
      </c>
      <c r="J132" s="159"/>
      <c r="K132" s="158">
        <f>ROUND(E132*J132,2)</f>
        <v>0</v>
      </c>
      <c r="L132" s="158">
        <v>21</v>
      </c>
      <c r="M132" s="158">
        <f>G132*(1+L132/100)</f>
        <v>0</v>
      </c>
      <c r="N132" s="157">
        <v>0</v>
      </c>
      <c r="O132" s="157">
        <f>ROUND(E132*N132,2)</f>
        <v>0</v>
      </c>
      <c r="P132" s="157">
        <v>0</v>
      </c>
      <c r="Q132" s="157">
        <f>ROUND(E132*P132,2)</f>
        <v>0</v>
      </c>
      <c r="R132" s="158"/>
      <c r="S132" s="158" t="s">
        <v>155</v>
      </c>
      <c r="T132" s="158" t="s">
        <v>155</v>
      </c>
      <c r="U132" s="158">
        <v>0.28000000000000003</v>
      </c>
      <c r="V132" s="158">
        <f>ROUND(E132*U132,2)</f>
        <v>1.27</v>
      </c>
      <c r="W132" s="158"/>
      <c r="X132" s="158" t="s">
        <v>342</v>
      </c>
      <c r="Y132" s="158" t="s">
        <v>157</v>
      </c>
      <c r="Z132" s="147"/>
      <c r="AA132" s="147"/>
      <c r="AB132" s="147"/>
      <c r="AC132" s="147"/>
      <c r="AD132" s="147"/>
      <c r="AE132" s="147"/>
      <c r="AF132" s="147"/>
      <c r="AG132" s="147" t="s">
        <v>343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2" x14ac:dyDescent="0.2">
      <c r="A133" s="154"/>
      <c r="B133" s="155"/>
      <c r="C133" s="266" t="s">
        <v>344</v>
      </c>
      <c r="D133" s="267"/>
      <c r="E133" s="267"/>
      <c r="F133" s="267"/>
      <c r="G133" s="267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7"/>
      <c r="AA133" s="147"/>
      <c r="AB133" s="147"/>
      <c r="AC133" s="147"/>
      <c r="AD133" s="147"/>
      <c r="AE133" s="147"/>
      <c r="AF133" s="147"/>
      <c r="AG133" s="147" t="s">
        <v>177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3" x14ac:dyDescent="0.2">
      <c r="A134" s="154"/>
      <c r="B134" s="155"/>
      <c r="C134" s="277" t="s">
        <v>345</v>
      </c>
      <c r="D134" s="278"/>
      <c r="E134" s="278"/>
      <c r="F134" s="278"/>
      <c r="G134" s="27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7"/>
      <c r="AA134" s="147"/>
      <c r="AB134" s="147"/>
      <c r="AC134" s="147"/>
      <c r="AD134" s="147"/>
      <c r="AE134" s="147"/>
      <c r="AF134" s="147"/>
      <c r="AG134" s="147" t="s">
        <v>177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ht="22.5" outlineLevel="3" x14ac:dyDescent="0.2">
      <c r="A135" s="154"/>
      <c r="B135" s="155"/>
      <c r="C135" s="277" t="s">
        <v>346</v>
      </c>
      <c r="D135" s="278"/>
      <c r="E135" s="278"/>
      <c r="F135" s="278"/>
      <c r="G135" s="278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7"/>
      <c r="AA135" s="147"/>
      <c r="AB135" s="147"/>
      <c r="AC135" s="147"/>
      <c r="AD135" s="147"/>
      <c r="AE135" s="147"/>
      <c r="AF135" s="147"/>
      <c r="AG135" s="147" t="s">
        <v>177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86" t="str">
        <f>C135</f>
        <v>- při vodorovné dopravě po vodě : vyložení na hromady na suchu nebo na přeložení na dopravní prostředek na suchu do 15 m vodorovně a současně do 4 m svisle,</v>
      </c>
      <c r="BB135" s="147"/>
      <c r="BC135" s="147"/>
      <c r="BD135" s="147"/>
      <c r="BE135" s="147"/>
      <c r="BF135" s="147"/>
      <c r="BG135" s="147"/>
      <c r="BH135" s="147"/>
    </row>
    <row r="136" spans="1:60" outlineLevel="3" x14ac:dyDescent="0.2">
      <c r="A136" s="154"/>
      <c r="B136" s="155"/>
      <c r="C136" s="277" t="s">
        <v>347</v>
      </c>
      <c r="D136" s="278"/>
      <c r="E136" s="278"/>
      <c r="F136" s="278"/>
      <c r="G136" s="27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7"/>
      <c r="AA136" s="147"/>
      <c r="AB136" s="147"/>
      <c r="AC136" s="147"/>
      <c r="AD136" s="147"/>
      <c r="AE136" s="147"/>
      <c r="AF136" s="147"/>
      <c r="AG136" s="147" t="s">
        <v>177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">
      <c r="A137" s="180">
        <v>27</v>
      </c>
      <c r="B137" s="181" t="s">
        <v>348</v>
      </c>
      <c r="C137" s="190" t="s">
        <v>349</v>
      </c>
      <c r="D137" s="182" t="s">
        <v>212</v>
      </c>
      <c r="E137" s="183">
        <v>4.53071</v>
      </c>
      <c r="F137" s="184"/>
      <c r="G137" s="185">
        <f>ROUND(E137*F137,2)</f>
        <v>0</v>
      </c>
      <c r="H137" s="159"/>
      <c r="I137" s="158">
        <f>ROUND(E137*H137,2)</f>
        <v>0</v>
      </c>
      <c r="J137" s="159"/>
      <c r="K137" s="158">
        <f>ROUND(E137*J137,2)</f>
        <v>0</v>
      </c>
      <c r="L137" s="158">
        <v>21</v>
      </c>
      <c r="M137" s="158">
        <f>G137*(1+L137/100)</f>
        <v>0</v>
      </c>
      <c r="N137" s="157">
        <v>0</v>
      </c>
      <c r="O137" s="157">
        <f>ROUND(E137*N137,2)</f>
        <v>0</v>
      </c>
      <c r="P137" s="157">
        <v>0</v>
      </c>
      <c r="Q137" s="157">
        <f>ROUND(E137*P137,2)</f>
        <v>0</v>
      </c>
      <c r="R137" s="158"/>
      <c r="S137" s="158" t="s">
        <v>155</v>
      </c>
      <c r="T137" s="158" t="s">
        <v>155</v>
      </c>
      <c r="U137" s="158">
        <v>0.16</v>
      </c>
      <c r="V137" s="158">
        <f>ROUND(E137*U137,2)</f>
        <v>0.72</v>
      </c>
      <c r="W137" s="158"/>
      <c r="X137" s="158" t="s">
        <v>342</v>
      </c>
      <c r="Y137" s="158" t="s">
        <v>157</v>
      </c>
      <c r="Z137" s="147"/>
      <c r="AA137" s="147"/>
      <c r="AB137" s="147"/>
      <c r="AC137" s="147"/>
      <c r="AD137" s="147"/>
      <c r="AE137" s="147"/>
      <c r="AF137" s="147"/>
      <c r="AG137" s="147" t="s">
        <v>343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80">
        <v>28</v>
      </c>
      <c r="B138" s="181" t="s">
        <v>353</v>
      </c>
      <c r="C138" s="190" t="s">
        <v>354</v>
      </c>
      <c r="D138" s="182" t="s">
        <v>212</v>
      </c>
      <c r="E138" s="183">
        <v>4.53071</v>
      </c>
      <c r="F138" s="184"/>
      <c r="G138" s="185">
        <f>ROUND(E138*F138,2)</f>
        <v>0</v>
      </c>
      <c r="H138" s="159"/>
      <c r="I138" s="158">
        <f>ROUND(E138*H138,2)</f>
        <v>0</v>
      </c>
      <c r="J138" s="159"/>
      <c r="K138" s="158">
        <f>ROUND(E138*J138,2)</f>
        <v>0</v>
      </c>
      <c r="L138" s="158">
        <v>21</v>
      </c>
      <c r="M138" s="158">
        <f>G138*(1+L138/100)</f>
        <v>0</v>
      </c>
      <c r="N138" s="157">
        <v>0</v>
      </c>
      <c r="O138" s="157">
        <f>ROUND(E138*N138,2)</f>
        <v>0</v>
      </c>
      <c r="P138" s="157">
        <v>0</v>
      </c>
      <c r="Q138" s="157">
        <f>ROUND(E138*P138,2)</f>
        <v>0</v>
      </c>
      <c r="R138" s="158"/>
      <c r="S138" s="158" t="s">
        <v>155</v>
      </c>
      <c r="T138" s="158" t="s">
        <v>155</v>
      </c>
      <c r="U138" s="158">
        <v>0.01</v>
      </c>
      <c r="V138" s="158">
        <f>ROUND(E138*U138,2)</f>
        <v>0.05</v>
      </c>
      <c r="W138" s="158"/>
      <c r="X138" s="158" t="s">
        <v>342</v>
      </c>
      <c r="Y138" s="158" t="s">
        <v>157</v>
      </c>
      <c r="Z138" s="147"/>
      <c r="AA138" s="147"/>
      <c r="AB138" s="147"/>
      <c r="AC138" s="147"/>
      <c r="AD138" s="147"/>
      <c r="AE138" s="147"/>
      <c r="AF138" s="147"/>
      <c r="AG138" s="147" t="s">
        <v>343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ht="22.5" outlineLevel="1" x14ac:dyDescent="0.2">
      <c r="A139" s="174">
        <v>29</v>
      </c>
      <c r="B139" s="175" t="s">
        <v>350</v>
      </c>
      <c r="C139" s="188" t="s">
        <v>351</v>
      </c>
      <c r="D139" s="176" t="s">
        <v>212</v>
      </c>
      <c r="E139" s="177">
        <v>4.53071</v>
      </c>
      <c r="F139" s="178"/>
      <c r="G139" s="179">
        <f>ROUND(E139*F139,2)</f>
        <v>0</v>
      </c>
      <c r="H139" s="159"/>
      <c r="I139" s="158">
        <f>ROUND(E139*H139,2)</f>
        <v>0</v>
      </c>
      <c r="J139" s="159"/>
      <c r="K139" s="158">
        <f>ROUND(E139*J139,2)</f>
        <v>0</v>
      </c>
      <c r="L139" s="158">
        <v>21</v>
      </c>
      <c r="M139" s="158">
        <f>G139*(1+L139/100)</f>
        <v>0</v>
      </c>
      <c r="N139" s="157">
        <v>0</v>
      </c>
      <c r="O139" s="157">
        <f>ROUND(E139*N139,2)</f>
        <v>0</v>
      </c>
      <c r="P139" s="157">
        <v>0</v>
      </c>
      <c r="Q139" s="157">
        <f>ROUND(E139*P139,2)</f>
        <v>0</v>
      </c>
      <c r="R139" s="158"/>
      <c r="S139" s="158" t="s">
        <v>155</v>
      </c>
      <c r="T139" s="158" t="s">
        <v>155</v>
      </c>
      <c r="U139" s="158">
        <v>0</v>
      </c>
      <c r="V139" s="158">
        <f>ROUND(E139*U139,2)</f>
        <v>0</v>
      </c>
      <c r="W139" s="158"/>
      <c r="X139" s="158" t="s">
        <v>342</v>
      </c>
      <c r="Y139" s="158" t="s">
        <v>157</v>
      </c>
      <c r="Z139" s="147"/>
      <c r="AA139" s="147"/>
      <c r="AB139" s="147"/>
      <c r="AC139" s="147"/>
      <c r="AD139" s="147"/>
      <c r="AE139" s="147"/>
      <c r="AF139" s="147"/>
      <c r="AG139" s="147" t="s">
        <v>343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2" x14ac:dyDescent="0.2">
      <c r="A140" s="154"/>
      <c r="B140" s="155"/>
      <c r="C140" s="266" t="s">
        <v>352</v>
      </c>
      <c r="D140" s="267"/>
      <c r="E140" s="267"/>
      <c r="F140" s="267"/>
      <c r="G140" s="267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58"/>
      <c r="Z140" s="147"/>
      <c r="AA140" s="147"/>
      <c r="AB140" s="147"/>
      <c r="AC140" s="147"/>
      <c r="AD140" s="147"/>
      <c r="AE140" s="147"/>
      <c r="AF140" s="147"/>
      <c r="AG140" s="147" t="s">
        <v>177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1" x14ac:dyDescent="0.2">
      <c r="A141" s="174">
        <v>30</v>
      </c>
      <c r="B141" s="175" t="s">
        <v>355</v>
      </c>
      <c r="C141" s="188" t="s">
        <v>356</v>
      </c>
      <c r="D141" s="176" t="s">
        <v>212</v>
      </c>
      <c r="E141" s="177">
        <v>4.53071</v>
      </c>
      <c r="F141" s="178"/>
      <c r="G141" s="179">
        <f>ROUND(E141*F141,2)</f>
        <v>0</v>
      </c>
      <c r="H141" s="159"/>
      <c r="I141" s="158">
        <f>ROUND(E141*H141,2)</f>
        <v>0</v>
      </c>
      <c r="J141" s="159"/>
      <c r="K141" s="158">
        <f>ROUND(E141*J141,2)</f>
        <v>0</v>
      </c>
      <c r="L141" s="158">
        <v>21</v>
      </c>
      <c r="M141" s="158">
        <f>G141*(1+L141/100)</f>
        <v>0</v>
      </c>
      <c r="N141" s="157">
        <v>0</v>
      </c>
      <c r="O141" s="157">
        <f>ROUND(E141*N141,2)</f>
        <v>0</v>
      </c>
      <c r="P141" s="157">
        <v>0</v>
      </c>
      <c r="Q141" s="157">
        <f>ROUND(E141*P141,2)</f>
        <v>0</v>
      </c>
      <c r="R141" s="158"/>
      <c r="S141" s="158" t="s">
        <v>155</v>
      </c>
      <c r="T141" s="158" t="s">
        <v>155</v>
      </c>
      <c r="U141" s="158">
        <v>0.75</v>
      </c>
      <c r="V141" s="158">
        <f>ROUND(E141*U141,2)</f>
        <v>3.4</v>
      </c>
      <c r="W141" s="158"/>
      <c r="X141" s="158" t="s">
        <v>342</v>
      </c>
      <c r="Y141" s="158" t="s">
        <v>157</v>
      </c>
      <c r="Z141" s="147"/>
      <c r="AA141" s="147"/>
      <c r="AB141" s="147"/>
      <c r="AC141" s="147"/>
      <c r="AD141" s="147"/>
      <c r="AE141" s="147"/>
      <c r="AF141" s="147"/>
      <c r="AG141" s="147" t="s">
        <v>343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ht="22.5" outlineLevel="2" x14ac:dyDescent="0.2">
      <c r="A142" s="154"/>
      <c r="B142" s="155"/>
      <c r="C142" s="266" t="s">
        <v>357</v>
      </c>
      <c r="D142" s="267"/>
      <c r="E142" s="267"/>
      <c r="F142" s="267"/>
      <c r="G142" s="267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177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86" t="str">
        <f>C142</f>
        <v>S naložením suti nebo vybouraných hmot do dopravního prostředku a na jejich vyložením, popřípadě přeložením na normální dopravní prostředek.</v>
      </c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74">
        <v>31</v>
      </c>
      <c r="B143" s="175" t="s">
        <v>358</v>
      </c>
      <c r="C143" s="188" t="s">
        <v>359</v>
      </c>
      <c r="D143" s="176" t="s">
        <v>212</v>
      </c>
      <c r="E143" s="177">
        <v>4.53071</v>
      </c>
      <c r="F143" s="178"/>
      <c r="G143" s="179">
        <f>ROUND(E143*F143,2)</f>
        <v>0</v>
      </c>
      <c r="H143" s="159"/>
      <c r="I143" s="158">
        <f>ROUND(E143*H143,2)</f>
        <v>0</v>
      </c>
      <c r="J143" s="159"/>
      <c r="K143" s="158">
        <f>ROUND(E143*J143,2)</f>
        <v>0</v>
      </c>
      <c r="L143" s="158">
        <v>21</v>
      </c>
      <c r="M143" s="158">
        <f>G143*(1+L143/100)</f>
        <v>0</v>
      </c>
      <c r="N143" s="157">
        <v>0</v>
      </c>
      <c r="O143" s="157">
        <f>ROUND(E143*N143,2)</f>
        <v>0</v>
      </c>
      <c r="P143" s="157">
        <v>0</v>
      </c>
      <c r="Q143" s="157">
        <f>ROUND(E143*P143,2)</f>
        <v>0</v>
      </c>
      <c r="R143" s="158"/>
      <c r="S143" s="158" t="s">
        <v>155</v>
      </c>
      <c r="T143" s="158" t="s">
        <v>155</v>
      </c>
      <c r="U143" s="158">
        <v>0.36</v>
      </c>
      <c r="V143" s="158">
        <f>ROUND(E143*U143,2)</f>
        <v>1.63</v>
      </c>
      <c r="W143" s="158"/>
      <c r="X143" s="158" t="s">
        <v>342</v>
      </c>
      <c r="Y143" s="158" t="s">
        <v>157</v>
      </c>
      <c r="Z143" s="147"/>
      <c r="AA143" s="147"/>
      <c r="AB143" s="147"/>
      <c r="AC143" s="147"/>
      <c r="AD143" s="147"/>
      <c r="AE143" s="147"/>
      <c r="AF143" s="147"/>
      <c r="AG143" s="147" t="s">
        <v>343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x14ac:dyDescent="0.2">
      <c r="A144" s="3"/>
      <c r="B144" s="4"/>
      <c r="C144" s="191"/>
      <c r="D144" s="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E144">
        <v>12</v>
      </c>
      <c r="AF144">
        <v>21</v>
      </c>
      <c r="AG144" t="s">
        <v>136</v>
      </c>
    </row>
    <row r="145" spans="1:33" x14ac:dyDescent="0.2">
      <c r="A145" s="150"/>
      <c r="B145" s="151" t="s">
        <v>31</v>
      </c>
      <c r="C145" s="192"/>
      <c r="D145" s="152"/>
      <c r="E145" s="153"/>
      <c r="F145" s="153"/>
      <c r="G145" s="173">
        <f>G8+G11+G17+G29+G131</f>
        <v>0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E145">
        <f>SUMIF(L7:L143,AE144,G7:G143)</f>
        <v>0</v>
      </c>
      <c r="AF145">
        <f>SUMIF(L7:L143,AF144,G7:G143)</f>
        <v>0</v>
      </c>
      <c r="AG145" t="s">
        <v>360</v>
      </c>
    </row>
    <row r="146" spans="1:33" x14ac:dyDescent="0.2">
      <c r="A146" s="3"/>
      <c r="B146" s="4"/>
      <c r="C146" s="191"/>
      <c r="D146" s="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33" x14ac:dyDescent="0.2">
      <c r="A147" s="3"/>
      <c r="B147" s="4"/>
      <c r="C147" s="191"/>
      <c r="D147" s="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33" x14ac:dyDescent="0.2">
      <c r="A148" s="275" t="s">
        <v>361</v>
      </c>
      <c r="B148" s="275"/>
      <c r="C148" s="276"/>
      <c r="D148" s="6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33" x14ac:dyDescent="0.2">
      <c r="A149" s="254"/>
      <c r="B149" s="255"/>
      <c r="C149" s="256"/>
      <c r="D149" s="255"/>
      <c r="E149" s="255"/>
      <c r="F149" s="255"/>
      <c r="G149" s="25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G149" t="s">
        <v>362</v>
      </c>
    </row>
    <row r="150" spans="1:33" x14ac:dyDescent="0.2">
      <c r="A150" s="258"/>
      <c r="B150" s="259"/>
      <c r="C150" s="260"/>
      <c r="D150" s="259"/>
      <c r="E150" s="259"/>
      <c r="F150" s="259"/>
      <c r="G150" s="26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33" x14ac:dyDescent="0.2">
      <c r="A151" s="258"/>
      <c r="B151" s="259"/>
      <c r="C151" s="260"/>
      <c r="D151" s="259"/>
      <c r="E151" s="259"/>
      <c r="F151" s="259"/>
      <c r="G151" s="26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33" x14ac:dyDescent="0.2">
      <c r="A152" s="258"/>
      <c r="B152" s="259"/>
      <c r="C152" s="260"/>
      <c r="D152" s="259"/>
      <c r="E152" s="259"/>
      <c r="F152" s="259"/>
      <c r="G152" s="26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33" x14ac:dyDescent="0.2">
      <c r="A153" s="262"/>
      <c r="B153" s="263"/>
      <c r="C153" s="264"/>
      <c r="D153" s="263"/>
      <c r="E153" s="263"/>
      <c r="F153" s="263"/>
      <c r="G153" s="265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33" x14ac:dyDescent="0.2">
      <c r="A154" s="3"/>
      <c r="B154" s="4"/>
      <c r="C154" s="191"/>
      <c r="D154" s="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33" x14ac:dyDescent="0.2">
      <c r="C155" s="193"/>
      <c r="D155" s="10"/>
      <c r="AG155" t="s">
        <v>363</v>
      </c>
    </row>
    <row r="156" spans="1:33" x14ac:dyDescent="0.2">
      <c r="D156" s="10"/>
    </row>
    <row r="157" spans="1:33" x14ac:dyDescent="0.2">
      <c r="D157" s="10"/>
    </row>
    <row r="158" spans="1:33" x14ac:dyDescent="0.2">
      <c r="D158" s="10"/>
    </row>
    <row r="159" spans="1:33" x14ac:dyDescent="0.2">
      <c r="D159" s="10"/>
    </row>
    <row r="160" spans="1:33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9">
    <mergeCell ref="C136:G136"/>
    <mergeCell ref="C140:G140"/>
    <mergeCell ref="C142:G142"/>
    <mergeCell ref="C119:G119"/>
    <mergeCell ref="C120:G120"/>
    <mergeCell ref="C129:G129"/>
    <mergeCell ref="C133:G133"/>
    <mergeCell ref="C134:G134"/>
    <mergeCell ref="C135:G135"/>
    <mergeCell ref="C104:G104"/>
    <mergeCell ref="C105:G105"/>
    <mergeCell ref="C118:G118"/>
    <mergeCell ref="C107:G107"/>
    <mergeCell ref="C108:G108"/>
    <mergeCell ref="C109:G109"/>
    <mergeCell ref="C110:G110"/>
    <mergeCell ref="C111:G111"/>
    <mergeCell ref="C112:G112"/>
    <mergeCell ref="C113:G113"/>
    <mergeCell ref="C114:G114"/>
    <mergeCell ref="C115:G115"/>
    <mergeCell ref="C116:G116"/>
    <mergeCell ref="C117:G117"/>
    <mergeCell ref="C99:G99"/>
    <mergeCell ref="C100:G100"/>
    <mergeCell ref="C101:G101"/>
    <mergeCell ref="C102:G102"/>
    <mergeCell ref="C103:G103"/>
    <mergeCell ref="A1:G1"/>
    <mergeCell ref="C2:G2"/>
    <mergeCell ref="C3:G3"/>
    <mergeCell ref="C4:G4"/>
    <mergeCell ref="C50:G50"/>
    <mergeCell ref="A148:C148"/>
    <mergeCell ref="A149:G153"/>
    <mergeCell ref="C13:G13"/>
    <mergeCell ref="C14:G14"/>
    <mergeCell ref="C19:G19"/>
    <mergeCell ref="C47:G47"/>
    <mergeCell ref="C70:G70"/>
    <mergeCell ref="C53:G53"/>
    <mergeCell ref="C56:G56"/>
    <mergeCell ref="C59:G59"/>
    <mergeCell ref="C62:G62"/>
    <mergeCell ref="C106:G106"/>
    <mergeCell ref="C95:G95"/>
    <mergeCell ref="C96:G96"/>
    <mergeCell ref="C97:G97"/>
    <mergeCell ref="C98:G9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F2F9-5A1B-41EA-9111-EAF517605BA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8" t="s">
        <v>7</v>
      </c>
      <c r="B1" s="268"/>
      <c r="C1" s="268"/>
      <c r="D1" s="268"/>
      <c r="E1" s="268"/>
      <c r="F1" s="268"/>
      <c r="G1" s="268"/>
      <c r="AG1" t="s">
        <v>124</v>
      </c>
    </row>
    <row r="2" spans="1:60" ht="24.95" customHeight="1" x14ac:dyDescent="0.2">
      <c r="A2" s="50" t="s">
        <v>8</v>
      </c>
      <c r="B2" s="49" t="s">
        <v>43</v>
      </c>
      <c r="C2" s="269" t="s">
        <v>44</v>
      </c>
      <c r="D2" s="270"/>
      <c r="E2" s="270"/>
      <c r="F2" s="270"/>
      <c r="G2" s="271"/>
      <c r="AG2" t="s">
        <v>125</v>
      </c>
    </row>
    <row r="3" spans="1:60" ht="24.95" customHeight="1" x14ac:dyDescent="0.2">
      <c r="A3" s="50" t="s">
        <v>9</v>
      </c>
      <c r="B3" s="49" t="s">
        <v>60</v>
      </c>
      <c r="C3" s="269" t="s">
        <v>61</v>
      </c>
      <c r="D3" s="270"/>
      <c r="E3" s="270"/>
      <c r="F3" s="270"/>
      <c r="G3" s="271"/>
      <c r="AC3" s="121" t="s">
        <v>125</v>
      </c>
      <c r="AG3" t="s">
        <v>126</v>
      </c>
    </row>
    <row r="4" spans="1:60" ht="24.95" customHeight="1" x14ac:dyDescent="0.2">
      <c r="A4" s="140" t="s">
        <v>10</v>
      </c>
      <c r="B4" s="141" t="s">
        <v>62</v>
      </c>
      <c r="C4" s="272" t="s">
        <v>61</v>
      </c>
      <c r="D4" s="273"/>
      <c r="E4" s="273"/>
      <c r="F4" s="273"/>
      <c r="G4" s="274"/>
      <c r="AG4" t="s">
        <v>127</v>
      </c>
    </row>
    <row r="5" spans="1:60" x14ac:dyDescent="0.2">
      <c r="D5" s="10"/>
    </row>
    <row r="6" spans="1:60" ht="38.25" x14ac:dyDescent="0.2">
      <c r="A6" s="143" t="s">
        <v>128</v>
      </c>
      <c r="B6" s="145" t="s">
        <v>129</v>
      </c>
      <c r="C6" s="145" t="s">
        <v>130</v>
      </c>
      <c r="D6" s="144" t="s">
        <v>131</v>
      </c>
      <c r="E6" s="143" t="s">
        <v>132</v>
      </c>
      <c r="F6" s="142" t="s">
        <v>133</v>
      </c>
      <c r="G6" s="143" t="s">
        <v>31</v>
      </c>
      <c r="H6" s="146" t="s">
        <v>32</v>
      </c>
      <c r="I6" s="146" t="s">
        <v>134</v>
      </c>
      <c r="J6" s="146" t="s">
        <v>33</v>
      </c>
      <c r="K6" s="146" t="s">
        <v>135</v>
      </c>
      <c r="L6" s="146" t="s">
        <v>136</v>
      </c>
      <c r="M6" s="146" t="s">
        <v>137</v>
      </c>
      <c r="N6" s="146" t="s">
        <v>138</v>
      </c>
      <c r="O6" s="146" t="s">
        <v>139</v>
      </c>
      <c r="P6" s="146" t="s">
        <v>140</v>
      </c>
      <c r="Q6" s="146" t="s">
        <v>141</v>
      </c>
      <c r="R6" s="146" t="s">
        <v>142</v>
      </c>
      <c r="S6" s="146" t="s">
        <v>143</v>
      </c>
      <c r="T6" s="146" t="s">
        <v>144</v>
      </c>
      <c r="U6" s="146" t="s">
        <v>145</v>
      </c>
      <c r="V6" s="146" t="s">
        <v>146</v>
      </c>
      <c r="W6" s="146" t="s">
        <v>147</v>
      </c>
      <c r="X6" s="146" t="s">
        <v>148</v>
      </c>
      <c r="Y6" s="146" t="s">
        <v>149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150</v>
      </c>
      <c r="B8" s="165" t="s">
        <v>98</v>
      </c>
      <c r="C8" s="187" t="s">
        <v>99</v>
      </c>
      <c r="D8" s="166"/>
      <c r="E8" s="167"/>
      <c r="F8" s="168"/>
      <c r="G8" s="169">
        <f>SUMIF(AG9:AG18,"&lt;&gt;NOR",G9:G18)</f>
        <v>0</v>
      </c>
      <c r="H8" s="163"/>
      <c r="I8" s="163">
        <f>SUM(I9:I18)</f>
        <v>0</v>
      </c>
      <c r="J8" s="163"/>
      <c r="K8" s="163">
        <f>SUM(K9:K18)</f>
        <v>0</v>
      </c>
      <c r="L8" s="163"/>
      <c r="M8" s="163">
        <f>SUM(M9:M18)</f>
        <v>0</v>
      </c>
      <c r="N8" s="162"/>
      <c r="O8" s="162">
        <f>SUM(O9:O18)</f>
        <v>0</v>
      </c>
      <c r="P8" s="162"/>
      <c r="Q8" s="162">
        <f>SUM(Q9:Q18)</f>
        <v>0.02</v>
      </c>
      <c r="R8" s="163"/>
      <c r="S8" s="163"/>
      <c r="T8" s="163"/>
      <c r="U8" s="163"/>
      <c r="V8" s="163">
        <f>SUM(V9:V18)</f>
        <v>4.68</v>
      </c>
      <c r="W8" s="163"/>
      <c r="X8" s="163"/>
      <c r="Y8" s="163"/>
      <c r="AG8" t="s">
        <v>151</v>
      </c>
    </row>
    <row r="9" spans="1:60" outlineLevel="1" x14ac:dyDescent="0.2">
      <c r="A9" s="174">
        <v>1</v>
      </c>
      <c r="B9" s="175" t="s">
        <v>588</v>
      </c>
      <c r="C9" s="188" t="s">
        <v>589</v>
      </c>
      <c r="D9" s="176" t="s">
        <v>197</v>
      </c>
      <c r="E9" s="177">
        <v>3</v>
      </c>
      <c r="F9" s="178"/>
      <c r="G9" s="179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2.0999999999999999E-3</v>
      </c>
      <c r="Q9" s="157">
        <f>ROUND(E9*P9,2)</f>
        <v>0.01</v>
      </c>
      <c r="R9" s="158"/>
      <c r="S9" s="158" t="s">
        <v>155</v>
      </c>
      <c r="T9" s="158" t="s">
        <v>155</v>
      </c>
      <c r="U9" s="158">
        <v>0.03</v>
      </c>
      <c r="V9" s="158">
        <f>ROUND(E9*U9,2)</f>
        <v>0.09</v>
      </c>
      <c r="W9" s="158"/>
      <c r="X9" s="158" t="s">
        <v>156</v>
      </c>
      <c r="Y9" s="158" t="s">
        <v>157</v>
      </c>
      <c r="Z9" s="147"/>
      <c r="AA9" s="147"/>
      <c r="AB9" s="147"/>
      <c r="AC9" s="147"/>
      <c r="AD9" s="147"/>
      <c r="AE9" s="147"/>
      <c r="AF9" s="147"/>
      <c r="AG9" s="147" t="s">
        <v>158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9" t="s">
        <v>590</v>
      </c>
      <c r="D10" s="160"/>
      <c r="E10" s="161">
        <v>3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160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4">
        <v>2</v>
      </c>
      <c r="B11" s="175" t="s">
        <v>591</v>
      </c>
      <c r="C11" s="188" t="s">
        <v>592</v>
      </c>
      <c r="D11" s="176" t="s">
        <v>190</v>
      </c>
      <c r="E11" s="177">
        <v>3</v>
      </c>
      <c r="F11" s="178"/>
      <c r="G11" s="179">
        <f>ROUND(E11*F11,2)</f>
        <v>0</v>
      </c>
      <c r="H11" s="159"/>
      <c r="I11" s="158">
        <f>ROUND(E11*H11,2)</f>
        <v>0</v>
      </c>
      <c r="J11" s="159"/>
      <c r="K11" s="158">
        <f>ROUND(E11*J11,2)</f>
        <v>0</v>
      </c>
      <c r="L11" s="158">
        <v>21</v>
      </c>
      <c r="M11" s="158">
        <f>G11*(1+L11/100)</f>
        <v>0</v>
      </c>
      <c r="N11" s="157">
        <v>0</v>
      </c>
      <c r="O11" s="157">
        <f>ROUND(E11*N11,2)</f>
        <v>0</v>
      </c>
      <c r="P11" s="157">
        <v>3.0999999999999999E-3</v>
      </c>
      <c r="Q11" s="157">
        <f>ROUND(E11*P11,2)</f>
        <v>0.01</v>
      </c>
      <c r="R11" s="158"/>
      <c r="S11" s="158" t="s">
        <v>155</v>
      </c>
      <c r="T11" s="158" t="s">
        <v>155</v>
      </c>
      <c r="U11" s="158">
        <v>0.31</v>
      </c>
      <c r="V11" s="158">
        <f>ROUND(E11*U11,2)</f>
        <v>0.93</v>
      </c>
      <c r="W11" s="158"/>
      <c r="X11" s="158" t="s">
        <v>156</v>
      </c>
      <c r="Y11" s="158" t="s">
        <v>157</v>
      </c>
      <c r="Z11" s="147"/>
      <c r="AA11" s="147"/>
      <c r="AB11" s="147"/>
      <c r="AC11" s="147"/>
      <c r="AD11" s="147"/>
      <c r="AE11" s="147"/>
      <c r="AF11" s="147"/>
      <c r="AG11" s="147" t="s">
        <v>158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189" t="s">
        <v>593</v>
      </c>
      <c r="D12" s="160"/>
      <c r="E12" s="161">
        <v>3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160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80">
        <v>3</v>
      </c>
      <c r="B13" s="181" t="s">
        <v>594</v>
      </c>
      <c r="C13" s="190" t="s">
        <v>595</v>
      </c>
      <c r="D13" s="182" t="s">
        <v>212</v>
      </c>
      <c r="E13" s="183">
        <v>4.3600000000000002E-3</v>
      </c>
      <c r="F13" s="184"/>
      <c r="G13" s="185">
        <f>ROUND(E13*F13,2)</f>
        <v>0</v>
      </c>
      <c r="H13" s="159"/>
      <c r="I13" s="158">
        <f>ROUND(E13*H13,2)</f>
        <v>0</v>
      </c>
      <c r="J13" s="159"/>
      <c r="K13" s="158">
        <f>ROUND(E13*J13,2)</f>
        <v>0</v>
      </c>
      <c r="L13" s="158">
        <v>21</v>
      </c>
      <c r="M13" s="158">
        <f>G13*(1+L13/100)</f>
        <v>0</v>
      </c>
      <c r="N13" s="157">
        <v>0</v>
      </c>
      <c r="O13" s="157">
        <f>ROUND(E13*N13,2)</f>
        <v>0</v>
      </c>
      <c r="P13" s="157">
        <v>0</v>
      </c>
      <c r="Q13" s="157">
        <f>ROUND(E13*P13,2)</f>
        <v>0</v>
      </c>
      <c r="R13" s="158"/>
      <c r="S13" s="158" t="s">
        <v>155</v>
      </c>
      <c r="T13" s="158" t="s">
        <v>155</v>
      </c>
      <c r="U13" s="158">
        <v>1.47</v>
      </c>
      <c r="V13" s="158">
        <f>ROUND(E13*U13,2)</f>
        <v>0.01</v>
      </c>
      <c r="W13" s="158"/>
      <c r="X13" s="158" t="s">
        <v>416</v>
      </c>
      <c r="Y13" s="158" t="s">
        <v>157</v>
      </c>
      <c r="Z13" s="147"/>
      <c r="AA13" s="147"/>
      <c r="AB13" s="147"/>
      <c r="AC13" s="147"/>
      <c r="AD13" s="147"/>
      <c r="AE13" s="147"/>
      <c r="AF13" s="147"/>
      <c r="AG13" s="147" t="s">
        <v>417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22.5" outlineLevel="1" x14ac:dyDescent="0.2">
      <c r="A14" s="174">
        <v>4</v>
      </c>
      <c r="B14" s="175" t="s">
        <v>596</v>
      </c>
      <c r="C14" s="188" t="s">
        <v>597</v>
      </c>
      <c r="D14" s="176" t="s">
        <v>197</v>
      </c>
      <c r="E14" s="177">
        <v>5.25</v>
      </c>
      <c r="F14" s="178"/>
      <c r="G14" s="179">
        <f>ROUND(E14*F14,2)</f>
        <v>0</v>
      </c>
      <c r="H14" s="159"/>
      <c r="I14" s="158">
        <f>ROUND(E14*H14,2)</f>
        <v>0</v>
      </c>
      <c r="J14" s="159"/>
      <c r="K14" s="158">
        <f>ROUND(E14*J14,2)</f>
        <v>0</v>
      </c>
      <c r="L14" s="158">
        <v>21</v>
      </c>
      <c r="M14" s="158">
        <f>G14*(1+L14/100)</f>
        <v>0</v>
      </c>
      <c r="N14" s="157">
        <v>8.3000000000000001E-4</v>
      </c>
      <c r="O14" s="157">
        <f>ROUND(E14*N14,2)</f>
        <v>0</v>
      </c>
      <c r="P14" s="157">
        <v>0</v>
      </c>
      <c r="Q14" s="157">
        <f>ROUND(E14*P14,2)</f>
        <v>0</v>
      </c>
      <c r="R14" s="158"/>
      <c r="S14" s="158" t="s">
        <v>155</v>
      </c>
      <c r="T14" s="158" t="s">
        <v>175</v>
      </c>
      <c r="U14" s="158">
        <v>0.67</v>
      </c>
      <c r="V14" s="158">
        <f>ROUND(E14*U14,2)</f>
        <v>3.52</v>
      </c>
      <c r="W14" s="158"/>
      <c r="X14" s="158" t="s">
        <v>156</v>
      </c>
      <c r="Y14" s="158" t="s">
        <v>157</v>
      </c>
      <c r="Z14" s="147"/>
      <c r="AA14" s="147"/>
      <c r="AB14" s="147"/>
      <c r="AC14" s="147"/>
      <c r="AD14" s="147"/>
      <c r="AE14" s="147"/>
      <c r="AF14" s="147"/>
      <c r="AG14" s="147" t="s">
        <v>158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266" t="s">
        <v>598</v>
      </c>
      <c r="D15" s="267"/>
      <c r="E15" s="267"/>
      <c r="F15" s="267"/>
      <c r="G15" s="267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177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">
      <c r="A16" s="154"/>
      <c r="B16" s="155"/>
      <c r="C16" s="189" t="s">
        <v>599</v>
      </c>
      <c r="D16" s="160"/>
      <c r="E16" s="161">
        <v>5.25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160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74">
        <v>5</v>
      </c>
      <c r="B17" s="175" t="s">
        <v>600</v>
      </c>
      <c r="C17" s="188" t="s">
        <v>601</v>
      </c>
      <c r="D17" s="176" t="s">
        <v>197</v>
      </c>
      <c r="E17" s="177">
        <v>2.5</v>
      </c>
      <c r="F17" s="178"/>
      <c r="G17" s="179">
        <f>ROUND(E17*F17,2)</f>
        <v>0</v>
      </c>
      <c r="H17" s="159"/>
      <c r="I17" s="158">
        <f>ROUND(E17*H17,2)</f>
        <v>0</v>
      </c>
      <c r="J17" s="159"/>
      <c r="K17" s="158">
        <f>ROUND(E17*J17,2)</f>
        <v>0</v>
      </c>
      <c r="L17" s="158">
        <v>21</v>
      </c>
      <c r="M17" s="158">
        <f>G17*(1+L17/100)</f>
        <v>0</v>
      </c>
      <c r="N17" s="157">
        <v>0</v>
      </c>
      <c r="O17" s="157">
        <f>ROUND(E17*N17,2)</f>
        <v>0</v>
      </c>
      <c r="P17" s="157">
        <v>0</v>
      </c>
      <c r="Q17" s="157">
        <f>ROUND(E17*P17,2)</f>
        <v>0</v>
      </c>
      <c r="R17" s="158"/>
      <c r="S17" s="158" t="s">
        <v>155</v>
      </c>
      <c r="T17" s="158" t="s">
        <v>155</v>
      </c>
      <c r="U17" s="158">
        <v>0.05</v>
      </c>
      <c r="V17" s="158">
        <f>ROUND(E17*U17,2)</f>
        <v>0.13</v>
      </c>
      <c r="W17" s="158"/>
      <c r="X17" s="158" t="s">
        <v>156</v>
      </c>
      <c r="Y17" s="158" t="s">
        <v>157</v>
      </c>
      <c r="Z17" s="147"/>
      <c r="AA17" s="147"/>
      <c r="AB17" s="147"/>
      <c r="AC17" s="147"/>
      <c r="AD17" s="147"/>
      <c r="AE17" s="147"/>
      <c r="AF17" s="147"/>
      <c r="AG17" s="147" t="s">
        <v>158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189" t="s">
        <v>602</v>
      </c>
      <c r="D18" s="160"/>
      <c r="E18" s="161">
        <v>2.5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160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x14ac:dyDescent="0.2">
      <c r="A19" s="164" t="s">
        <v>150</v>
      </c>
      <c r="B19" s="165" t="s">
        <v>84</v>
      </c>
      <c r="C19" s="187" t="s">
        <v>85</v>
      </c>
      <c r="D19" s="166"/>
      <c r="E19" s="167"/>
      <c r="F19" s="168"/>
      <c r="G19" s="169">
        <f>SUMIF(AG20:AG21,"&lt;&gt;NOR",G20:G21)</f>
        <v>0</v>
      </c>
      <c r="H19" s="163"/>
      <c r="I19" s="163">
        <f>SUM(I20:I21)</f>
        <v>0</v>
      </c>
      <c r="J19" s="163"/>
      <c r="K19" s="163">
        <f>SUM(K20:K21)</f>
        <v>0</v>
      </c>
      <c r="L19" s="163"/>
      <c r="M19" s="163">
        <f>SUM(M20:M21)</f>
        <v>0</v>
      </c>
      <c r="N19" s="162"/>
      <c r="O19" s="162">
        <f>SUM(O20:O21)</f>
        <v>0</v>
      </c>
      <c r="P19" s="162"/>
      <c r="Q19" s="162">
        <f>SUM(Q20:Q21)</f>
        <v>0</v>
      </c>
      <c r="R19" s="163"/>
      <c r="S19" s="163"/>
      <c r="T19" s="163"/>
      <c r="U19" s="163"/>
      <c r="V19" s="163">
        <f>SUM(V20:V21)</f>
        <v>5</v>
      </c>
      <c r="W19" s="163"/>
      <c r="X19" s="163"/>
      <c r="Y19" s="163"/>
      <c r="AG19" t="s">
        <v>151</v>
      </c>
    </row>
    <row r="20" spans="1:60" ht="22.5" outlineLevel="1" x14ac:dyDescent="0.2">
      <c r="A20" s="174">
        <v>6</v>
      </c>
      <c r="B20" s="175" t="s">
        <v>181</v>
      </c>
      <c r="C20" s="188" t="s">
        <v>475</v>
      </c>
      <c r="D20" s="176" t="s">
        <v>183</v>
      </c>
      <c r="E20" s="177">
        <v>5</v>
      </c>
      <c r="F20" s="178"/>
      <c r="G20" s="179">
        <f>ROUND(E20*F20,2)</f>
        <v>0</v>
      </c>
      <c r="H20" s="159"/>
      <c r="I20" s="158">
        <f>ROUND(E20*H20,2)</f>
        <v>0</v>
      </c>
      <c r="J20" s="159"/>
      <c r="K20" s="158">
        <f>ROUND(E20*J20,2)</f>
        <v>0</v>
      </c>
      <c r="L20" s="158">
        <v>21</v>
      </c>
      <c r="M20" s="158">
        <f>G20*(1+L20/100)</f>
        <v>0</v>
      </c>
      <c r="N20" s="157">
        <v>0</v>
      </c>
      <c r="O20" s="157">
        <f>ROUND(E20*N20,2)</f>
        <v>0</v>
      </c>
      <c r="P20" s="157">
        <v>0</v>
      </c>
      <c r="Q20" s="157">
        <f>ROUND(E20*P20,2)</f>
        <v>0</v>
      </c>
      <c r="R20" s="158" t="s">
        <v>184</v>
      </c>
      <c r="S20" s="158" t="s">
        <v>155</v>
      </c>
      <c r="T20" s="158" t="s">
        <v>155</v>
      </c>
      <c r="U20" s="158">
        <v>1</v>
      </c>
      <c r="V20" s="158">
        <f>ROUND(E20*U20,2)</f>
        <v>5</v>
      </c>
      <c r="W20" s="158"/>
      <c r="X20" s="158" t="s">
        <v>185</v>
      </c>
      <c r="Y20" s="158" t="s">
        <v>157</v>
      </c>
      <c r="Z20" s="147"/>
      <c r="AA20" s="147"/>
      <c r="AB20" s="147"/>
      <c r="AC20" s="147"/>
      <c r="AD20" s="147"/>
      <c r="AE20" s="147"/>
      <c r="AF20" s="147"/>
      <c r="AG20" s="147" t="s">
        <v>186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189" t="s">
        <v>603</v>
      </c>
      <c r="D21" s="160"/>
      <c r="E21" s="161">
        <v>5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160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x14ac:dyDescent="0.2">
      <c r="A22" s="3"/>
      <c r="B22" s="4"/>
      <c r="C22" s="191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E22">
        <v>12</v>
      </c>
      <c r="AF22">
        <v>21</v>
      </c>
      <c r="AG22" t="s">
        <v>136</v>
      </c>
    </row>
    <row r="23" spans="1:60" x14ac:dyDescent="0.2">
      <c r="A23" s="150"/>
      <c r="B23" s="151" t="s">
        <v>31</v>
      </c>
      <c r="C23" s="192"/>
      <c r="D23" s="152"/>
      <c r="E23" s="153"/>
      <c r="F23" s="153"/>
      <c r="G23" s="173">
        <f>G8+G19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E23">
        <f>SUMIF(L7:L21,AE22,G7:G21)</f>
        <v>0</v>
      </c>
      <c r="AF23">
        <f>SUMIF(L7:L21,AF22,G7:G21)</f>
        <v>0</v>
      </c>
      <c r="AG23" t="s">
        <v>360</v>
      </c>
    </row>
    <row r="24" spans="1:60" x14ac:dyDescent="0.2">
      <c r="A24" s="3"/>
      <c r="B24" s="4"/>
      <c r="C24" s="191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60" x14ac:dyDescent="0.2">
      <c r="A25" s="3"/>
      <c r="B25" s="4"/>
      <c r="C25" s="191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 x14ac:dyDescent="0.2">
      <c r="A26" s="275" t="s">
        <v>361</v>
      </c>
      <c r="B26" s="275"/>
      <c r="C26" s="276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">
      <c r="A27" s="254"/>
      <c r="B27" s="255"/>
      <c r="C27" s="256"/>
      <c r="D27" s="255"/>
      <c r="E27" s="255"/>
      <c r="F27" s="255"/>
      <c r="G27" s="25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G27" t="s">
        <v>362</v>
      </c>
    </row>
    <row r="28" spans="1:60" x14ac:dyDescent="0.2">
      <c r="A28" s="258"/>
      <c r="B28" s="259"/>
      <c r="C28" s="260"/>
      <c r="D28" s="259"/>
      <c r="E28" s="259"/>
      <c r="F28" s="259"/>
      <c r="G28" s="26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">
      <c r="A29" s="258"/>
      <c r="B29" s="259"/>
      <c r="C29" s="260"/>
      <c r="D29" s="259"/>
      <c r="E29" s="259"/>
      <c r="F29" s="259"/>
      <c r="G29" s="26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258"/>
      <c r="B30" s="259"/>
      <c r="C30" s="260"/>
      <c r="D30" s="259"/>
      <c r="E30" s="259"/>
      <c r="F30" s="259"/>
      <c r="G30" s="26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A31" s="262"/>
      <c r="B31" s="263"/>
      <c r="C31" s="264"/>
      <c r="D31" s="263"/>
      <c r="E31" s="263"/>
      <c r="F31" s="263"/>
      <c r="G31" s="26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">
      <c r="A32" s="3"/>
      <c r="B32" s="4"/>
      <c r="C32" s="191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3:33" x14ac:dyDescent="0.2">
      <c r="C33" s="193"/>
      <c r="D33" s="10"/>
      <c r="AG33" t="s">
        <v>363</v>
      </c>
    </row>
    <row r="34" spans="3:33" x14ac:dyDescent="0.2">
      <c r="D34" s="10"/>
    </row>
    <row r="35" spans="3:33" x14ac:dyDescent="0.2">
      <c r="D35" s="10"/>
    </row>
    <row r="36" spans="3:33" x14ac:dyDescent="0.2">
      <c r="D36" s="10"/>
    </row>
    <row r="37" spans="3:33" x14ac:dyDescent="0.2">
      <c r="D37" s="10"/>
    </row>
    <row r="38" spans="3:33" x14ac:dyDescent="0.2">
      <c r="D38" s="10"/>
    </row>
    <row r="39" spans="3:33" x14ac:dyDescent="0.2">
      <c r="D39" s="10"/>
    </row>
    <row r="40" spans="3:33" x14ac:dyDescent="0.2">
      <c r="D40" s="10"/>
    </row>
    <row r="41" spans="3:33" x14ac:dyDescent="0.2">
      <c r="D41" s="10"/>
    </row>
    <row r="42" spans="3:33" x14ac:dyDescent="0.2">
      <c r="D42" s="10"/>
    </row>
    <row r="43" spans="3:33" x14ac:dyDescent="0.2">
      <c r="D43" s="10"/>
    </row>
    <row r="44" spans="3:33" x14ac:dyDescent="0.2">
      <c r="D44" s="10"/>
    </row>
    <row r="45" spans="3:33" x14ac:dyDescent="0.2">
      <c r="D45" s="10"/>
    </row>
    <row r="46" spans="3:33" x14ac:dyDescent="0.2">
      <c r="D46" s="10"/>
    </row>
    <row r="47" spans="3:33" x14ac:dyDescent="0.2">
      <c r="D47" s="10"/>
    </row>
    <row r="48" spans="3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7">
    <mergeCell ref="A27:G31"/>
    <mergeCell ref="C15:G15"/>
    <mergeCell ref="A1:G1"/>
    <mergeCell ref="C2:G2"/>
    <mergeCell ref="C3:G3"/>
    <mergeCell ref="C4:G4"/>
    <mergeCell ref="A26:C2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366F-2F84-41C3-8D37-E38CFB7D0F5A}">
  <sheetPr>
    <outlinePr summaryBelow="0"/>
  </sheetPr>
  <dimension ref="A1:BH5002"/>
  <sheetViews>
    <sheetView tabSelected="1" workbookViewId="0">
      <pane ySplit="7" topLeftCell="A8" activePane="bottomLeft" state="frozen"/>
      <selection pane="bottomLeft" activeCell="AA22" sqref="AA22"/>
    </sheetView>
  </sheetViews>
  <sheetFormatPr defaultRowHeight="12.75" outlineLevelRow="2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8" t="s">
        <v>7</v>
      </c>
      <c r="B1" s="268"/>
      <c r="C1" s="268"/>
      <c r="D1" s="268"/>
      <c r="E1" s="268"/>
      <c r="F1" s="268"/>
      <c r="G1" s="268"/>
      <c r="AG1" t="s">
        <v>124</v>
      </c>
    </row>
    <row r="2" spans="1:60" ht="24.95" customHeight="1" x14ac:dyDescent="0.2">
      <c r="A2" s="50" t="s">
        <v>8</v>
      </c>
      <c r="B2" s="49" t="s">
        <v>43</v>
      </c>
      <c r="C2" s="269" t="s">
        <v>44</v>
      </c>
      <c r="D2" s="270"/>
      <c r="E2" s="270"/>
      <c r="F2" s="270"/>
      <c r="G2" s="271"/>
      <c r="AG2" t="s">
        <v>125</v>
      </c>
    </row>
    <row r="3" spans="1:60" ht="24.95" customHeight="1" x14ac:dyDescent="0.2">
      <c r="A3" s="50" t="s">
        <v>9</v>
      </c>
      <c r="B3" s="49" t="s">
        <v>63</v>
      </c>
      <c r="C3" s="269" t="s">
        <v>64</v>
      </c>
      <c r="D3" s="270"/>
      <c r="E3" s="270"/>
      <c r="F3" s="270"/>
      <c r="G3" s="271"/>
      <c r="AC3" s="121" t="s">
        <v>604</v>
      </c>
      <c r="AG3" t="s">
        <v>126</v>
      </c>
    </row>
    <row r="4" spans="1:60" ht="24.95" customHeight="1" x14ac:dyDescent="0.2">
      <c r="A4" s="140" t="s">
        <v>10</v>
      </c>
      <c r="B4" s="141" t="s">
        <v>65</v>
      </c>
      <c r="C4" s="272" t="s">
        <v>64</v>
      </c>
      <c r="D4" s="273"/>
      <c r="E4" s="273"/>
      <c r="F4" s="273"/>
      <c r="G4" s="274"/>
      <c r="AG4" t="s">
        <v>127</v>
      </c>
    </row>
    <row r="5" spans="1:60" x14ac:dyDescent="0.2">
      <c r="D5" s="10"/>
    </row>
    <row r="6" spans="1:60" ht="38.25" x14ac:dyDescent="0.2">
      <c r="A6" s="143" t="s">
        <v>128</v>
      </c>
      <c r="B6" s="145" t="s">
        <v>129</v>
      </c>
      <c r="C6" s="145" t="s">
        <v>130</v>
      </c>
      <c r="D6" s="144" t="s">
        <v>131</v>
      </c>
      <c r="E6" s="143" t="s">
        <v>132</v>
      </c>
      <c r="F6" s="142" t="s">
        <v>133</v>
      </c>
      <c r="G6" s="143" t="s">
        <v>31</v>
      </c>
      <c r="H6" s="146" t="s">
        <v>32</v>
      </c>
      <c r="I6" s="146" t="s">
        <v>134</v>
      </c>
      <c r="J6" s="146" t="s">
        <v>33</v>
      </c>
      <c r="K6" s="146" t="s">
        <v>135</v>
      </c>
      <c r="L6" s="146" t="s">
        <v>136</v>
      </c>
      <c r="M6" s="146" t="s">
        <v>137</v>
      </c>
      <c r="N6" s="146" t="s">
        <v>138</v>
      </c>
      <c r="O6" s="146" t="s">
        <v>139</v>
      </c>
      <c r="P6" s="146" t="s">
        <v>140</v>
      </c>
      <c r="Q6" s="146" t="s">
        <v>141</v>
      </c>
      <c r="R6" s="146" t="s">
        <v>142</v>
      </c>
      <c r="S6" s="146" t="s">
        <v>143</v>
      </c>
      <c r="T6" s="146" t="s">
        <v>144</v>
      </c>
      <c r="U6" s="146" t="s">
        <v>145</v>
      </c>
      <c r="V6" s="146" t="s">
        <v>146</v>
      </c>
      <c r="W6" s="146" t="s">
        <v>147</v>
      </c>
      <c r="X6" s="146" t="s">
        <v>148</v>
      </c>
      <c r="Y6" s="146" t="s">
        <v>149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150</v>
      </c>
      <c r="B8" s="165" t="s">
        <v>122</v>
      </c>
      <c r="C8" s="187" t="s">
        <v>29</v>
      </c>
      <c r="D8" s="166"/>
      <c r="E8" s="167"/>
      <c r="F8" s="168"/>
      <c r="G8" s="169">
        <f>SUMIF(AG9:AG11,"&lt;&gt;NOR",G9:G11)</f>
        <v>2</v>
      </c>
      <c r="H8" s="163"/>
      <c r="I8" s="163">
        <f>SUM(I9:I10)</f>
        <v>0</v>
      </c>
      <c r="J8" s="163"/>
      <c r="K8" s="163">
        <f>SUM(K9:K10)</f>
        <v>0</v>
      </c>
      <c r="L8" s="163"/>
      <c r="M8" s="163">
        <f>SUM(M9:M10)</f>
        <v>1.21</v>
      </c>
      <c r="N8" s="162"/>
      <c r="O8" s="162">
        <f>SUM(O9:O10)</f>
        <v>0</v>
      </c>
      <c r="P8" s="162"/>
      <c r="Q8" s="162">
        <f>SUM(Q9:Q10)</f>
        <v>0</v>
      </c>
      <c r="R8" s="163"/>
      <c r="S8" s="163"/>
      <c r="T8" s="163"/>
      <c r="U8" s="163"/>
      <c r="V8" s="163">
        <f>SUM(V9:V10)</f>
        <v>0</v>
      </c>
      <c r="W8" s="163"/>
      <c r="X8" s="163"/>
      <c r="Y8" s="163"/>
      <c r="AG8" t="s">
        <v>151</v>
      </c>
    </row>
    <row r="9" spans="1:60" outlineLevel="1" x14ac:dyDescent="0.2">
      <c r="A9" s="174">
        <v>1</v>
      </c>
      <c r="B9" s="175" t="s">
        <v>605</v>
      </c>
      <c r="C9" s="188" t="s">
        <v>606</v>
      </c>
      <c r="D9" s="176" t="s">
        <v>607</v>
      </c>
      <c r="E9" s="177">
        <v>1</v>
      </c>
      <c r="F9" s="178">
        <v>1</v>
      </c>
      <c r="G9" s="179">
        <f>ROUND(E9*F9,2)</f>
        <v>1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1.21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155</v>
      </c>
      <c r="T9" s="158" t="s">
        <v>314</v>
      </c>
      <c r="U9" s="158">
        <v>0</v>
      </c>
      <c r="V9" s="158">
        <f>ROUND(E9*U9,2)</f>
        <v>0</v>
      </c>
      <c r="W9" s="158"/>
      <c r="X9" s="158" t="s">
        <v>64</v>
      </c>
      <c r="Y9" s="158" t="s">
        <v>157</v>
      </c>
      <c r="Z9" s="147"/>
      <c r="AA9" s="147"/>
      <c r="AB9" s="147"/>
      <c r="AC9" s="147"/>
      <c r="AD9" s="147"/>
      <c r="AE9" s="147"/>
      <c r="AF9" s="147"/>
      <c r="AG9" s="147" t="s">
        <v>608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66" t="s">
        <v>609</v>
      </c>
      <c r="D10" s="267"/>
      <c r="E10" s="267"/>
      <c r="F10" s="267"/>
      <c r="G10" s="267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177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280"/>
      <c r="B11" s="281"/>
      <c r="C11" s="279" t="s">
        <v>619</v>
      </c>
      <c r="D11" s="176" t="s">
        <v>607</v>
      </c>
      <c r="E11" s="177">
        <v>1</v>
      </c>
      <c r="F11" s="178">
        <v>1</v>
      </c>
      <c r="G11" s="179">
        <f>ROUND(E11*F11,2)</f>
        <v>1</v>
      </c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2.5" outlineLevel="2" x14ac:dyDescent="0.2">
      <c r="A12" s="154"/>
      <c r="B12" s="155"/>
      <c r="C12" s="196" t="s">
        <v>620</v>
      </c>
      <c r="D12" s="197"/>
      <c r="E12" s="197"/>
      <c r="F12" s="197"/>
      <c r="G12" s="197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x14ac:dyDescent="0.2">
      <c r="A13" s="164" t="s">
        <v>150</v>
      </c>
      <c r="B13" s="165" t="s">
        <v>123</v>
      </c>
      <c r="C13" s="187" t="s">
        <v>30</v>
      </c>
      <c r="D13" s="166"/>
      <c r="E13" s="167"/>
      <c r="F13" s="168"/>
      <c r="G13" s="169">
        <f>SUMIF(AG14:AG19,"&lt;&gt;NOR",G14:G19)</f>
        <v>0</v>
      </c>
      <c r="H13" s="163"/>
      <c r="I13" s="163">
        <f>SUM(I14:I19)</f>
        <v>0</v>
      </c>
      <c r="J13" s="163"/>
      <c r="K13" s="163">
        <f>SUM(K14:K19)</f>
        <v>0</v>
      </c>
      <c r="L13" s="163"/>
      <c r="M13" s="163">
        <f>SUM(M14:M19)</f>
        <v>0</v>
      </c>
      <c r="N13" s="162"/>
      <c r="O13" s="162">
        <f>SUM(O14:O19)</f>
        <v>0</v>
      </c>
      <c r="P13" s="162"/>
      <c r="Q13" s="162">
        <f>SUM(Q14:Q19)</f>
        <v>0</v>
      </c>
      <c r="R13" s="163"/>
      <c r="S13" s="163"/>
      <c r="T13" s="163"/>
      <c r="U13" s="163"/>
      <c r="V13" s="163">
        <f>SUM(V14:V19)</f>
        <v>0</v>
      </c>
      <c r="W13" s="163"/>
      <c r="X13" s="163"/>
      <c r="Y13" s="163"/>
      <c r="AG13" t="s">
        <v>151</v>
      </c>
    </row>
    <row r="14" spans="1:60" outlineLevel="1" x14ac:dyDescent="0.2">
      <c r="A14" s="174">
        <v>2</v>
      </c>
      <c r="B14" s="175" t="s">
        <v>610</v>
      </c>
      <c r="C14" s="188" t="s">
        <v>611</v>
      </c>
      <c r="D14" s="176" t="s">
        <v>607</v>
      </c>
      <c r="E14" s="177">
        <v>1</v>
      </c>
      <c r="F14" s="178"/>
      <c r="G14" s="179">
        <f>ROUND(E14*F14,2)</f>
        <v>0</v>
      </c>
      <c r="H14" s="159"/>
      <c r="I14" s="158">
        <f>ROUND(E14*H14,2)</f>
        <v>0</v>
      </c>
      <c r="J14" s="159"/>
      <c r="K14" s="158">
        <f>ROUND(E14*J14,2)</f>
        <v>0</v>
      </c>
      <c r="L14" s="158">
        <v>21</v>
      </c>
      <c r="M14" s="158">
        <f>G14*(1+L14/100)</f>
        <v>0</v>
      </c>
      <c r="N14" s="157">
        <v>0</v>
      </c>
      <c r="O14" s="157">
        <f>ROUND(E14*N14,2)</f>
        <v>0</v>
      </c>
      <c r="P14" s="157">
        <v>0</v>
      </c>
      <c r="Q14" s="157">
        <f>ROUND(E14*P14,2)</f>
        <v>0</v>
      </c>
      <c r="R14" s="158"/>
      <c r="S14" s="158" t="s">
        <v>155</v>
      </c>
      <c r="T14" s="158" t="s">
        <v>314</v>
      </c>
      <c r="U14" s="158">
        <v>0</v>
      </c>
      <c r="V14" s="158">
        <f>ROUND(E14*U14,2)</f>
        <v>0</v>
      </c>
      <c r="W14" s="158"/>
      <c r="X14" s="158" t="s">
        <v>64</v>
      </c>
      <c r="Y14" s="158" t="s">
        <v>157</v>
      </c>
      <c r="Z14" s="147"/>
      <c r="AA14" s="147"/>
      <c r="AB14" s="147"/>
      <c r="AC14" s="147"/>
      <c r="AD14" s="147"/>
      <c r="AE14" s="147"/>
      <c r="AF14" s="147"/>
      <c r="AG14" s="147" t="s">
        <v>608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22.5" outlineLevel="2" x14ac:dyDescent="0.2">
      <c r="A15" s="154"/>
      <c r="B15" s="155"/>
      <c r="C15" s="266" t="s">
        <v>612</v>
      </c>
      <c r="D15" s="267"/>
      <c r="E15" s="267"/>
      <c r="F15" s="267"/>
      <c r="G15" s="267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177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86" t="str">
        <f>C15</f>
        <v>náklady spojené s provedením všech technickými normami předepsaných zkoušek a revizí stavebních konstrukcí nebo stavebních prací.</v>
      </c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4">
        <v>3</v>
      </c>
      <c r="B16" s="175" t="s">
        <v>613</v>
      </c>
      <c r="C16" s="188" t="s">
        <v>614</v>
      </c>
      <c r="D16" s="176" t="s">
        <v>607</v>
      </c>
      <c r="E16" s="177">
        <v>1</v>
      </c>
      <c r="F16" s="178"/>
      <c r="G16" s="179">
        <f>ROUND(E16*F16,2)</f>
        <v>0</v>
      </c>
      <c r="H16" s="159"/>
      <c r="I16" s="158">
        <f>ROUND(E16*H16,2)</f>
        <v>0</v>
      </c>
      <c r="J16" s="159"/>
      <c r="K16" s="158">
        <f>ROUND(E16*J16,2)</f>
        <v>0</v>
      </c>
      <c r="L16" s="158">
        <v>21</v>
      </c>
      <c r="M16" s="158">
        <f>G16*(1+L16/100)</f>
        <v>0</v>
      </c>
      <c r="N16" s="157">
        <v>0</v>
      </c>
      <c r="O16" s="157">
        <f>ROUND(E16*N16,2)</f>
        <v>0</v>
      </c>
      <c r="P16" s="157">
        <v>0</v>
      </c>
      <c r="Q16" s="157">
        <f>ROUND(E16*P16,2)</f>
        <v>0</v>
      </c>
      <c r="R16" s="158"/>
      <c r="S16" s="158" t="s">
        <v>155</v>
      </c>
      <c r="T16" s="158" t="s">
        <v>314</v>
      </c>
      <c r="U16" s="158">
        <v>0</v>
      </c>
      <c r="V16" s="158">
        <f>ROUND(E16*U16,2)</f>
        <v>0</v>
      </c>
      <c r="W16" s="158"/>
      <c r="X16" s="158" t="s">
        <v>64</v>
      </c>
      <c r="Y16" s="158" t="s">
        <v>157</v>
      </c>
      <c r="Z16" s="147"/>
      <c r="AA16" s="147"/>
      <c r="AB16" s="147"/>
      <c r="AC16" s="147"/>
      <c r="AD16" s="147"/>
      <c r="AE16" s="147"/>
      <c r="AF16" s="147"/>
      <c r="AG16" s="147" t="s">
        <v>608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2" x14ac:dyDescent="0.2">
      <c r="A17" s="154"/>
      <c r="B17" s="155"/>
      <c r="C17" s="266" t="s">
        <v>615</v>
      </c>
      <c r="D17" s="267"/>
      <c r="E17" s="267"/>
      <c r="F17" s="267"/>
      <c r="G17" s="267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177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86" t="str">
        <f>C17</f>
        <v>Náklady na individuální zkoušky dodaných a smontovaných technologických zařízení včetně komplexního vyzkoušení.</v>
      </c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4">
        <v>4</v>
      </c>
      <c r="B18" s="175" t="s">
        <v>616</v>
      </c>
      <c r="C18" s="188" t="s">
        <v>617</v>
      </c>
      <c r="D18" s="176" t="s">
        <v>607</v>
      </c>
      <c r="E18" s="177">
        <v>1</v>
      </c>
      <c r="F18" s="178"/>
      <c r="G18" s="179">
        <f>ROUND(E18*F18,2)</f>
        <v>0</v>
      </c>
      <c r="H18" s="159"/>
      <c r="I18" s="158">
        <f>ROUND(E18*H18,2)</f>
        <v>0</v>
      </c>
      <c r="J18" s="159"/>
      <c r="K18" s="158">
        <f>ROUND(E18*J18,2)</f>
        <v>0</v>
      </c>
      <c r="L18" s="158">
        <v>21</v>
      </c>
      <c r="M18" s="158">
        <f>G18*(1+L18/100)</f>
        <v>0</v>
      </c>
      <c r="N18" s="157">
        <v>0</v>
      </c>
      <c r="O18" s="157">
        <f>ROUND(E18*N18,2)</f>
        <v>0</v>
      </c>
      <c r="P18" s="157">
        <v>0</v>
      </c>
      <c r="Q18" s="157">
        <f>ROUND(E18*P18,2)</f>
        <v>0</v>
      </c>
      <c r="R18" s="158"/>
      <c r="S18" s="158" t="s">
        <v>155</v>
      </c>
      <c r="T18" s="158" t="s">
        <v>314</v>
      </c>
      <c r="U18" s="158">
        <v>0</v>
      </c>
      <c r="V18" s="158">
        <f>ROUND(E18*U18,2)</f>
        <v>0</v>
      </c>
      <c r="W18" s="158"/>
      <c r="X18" s="158" t="s">
        <v>64</v>
      </c>
      <c r="Y18" s="158" t="s">
        <v>157</v>
      </c>
      <c r="Z18" s="147"/>
      <c r="AA18" s="147"/>
      <c r="AB18" s="147"/>
      <c r="AC18" s="147"/>
      <c r="AD18" s="147"/>
      <c r="AE18" s="147"/>
      <c r="AF18" s="147"/>
      <c r="AG18" s="147" t="s">
        <v>608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2.5" outlineLevel="2" x14ac:dyDescent="0.2">
      <c r="A19" s="154"/>
      <c r="B19" s="155"/>
      <c r="C19" s="266" t="s">
        <v>618</v>
      </c>
      <c r="D19" s="267"/>
      <c r="E19" s="267"/>
      <c r="F19" s="267"/>
      <c r="G19" s="267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177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86" t="str">
        <f>C19</f>
        <v>Náklady na vyhotovení dokumentace skutečného provedení stavby a její předání objednateli v požadované formě a požadovaném počtu.</v>
      </c>
      <c r="BB19" s="147"/>
      <c r="BC19" s="147"/>
      <c r="BD19" s="147"/>
      <c r="BE19" s="147"/>
      <c r="BF19" s="147"/>
      <c r="BG19" s="147"/>
      <c r="BH19" s="147"/>
    </row>
    <row r="20" spans="1:60" x14ac:dyDescent="0.2">
      <c r="A20" s="3"/>
      <c r="B20" s="4"/>
      <c r="C20" s="191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E20">
        <v>12</v>
      </c>
      <c r="AF20">
        <v>21</v>
      </c>
      <c r="AG20" t="s">
        <v>136</v>
      </c>
    </row>
    <row r="21" spans="1:60" x14ac:dyDescent="0.2">
      <c r="A21" s="150"/>
      <c r="B21" s="151" t="s">
        <v>31</v>
      </c>
      <c r="C21" s="192"/>
      <c r="D21" s="152"/>
      <c r="E21" s="153"/>
      <c r="F21" s="153"/>
      <c r="G21" s="173">
        <f>G8+G13</f>
        <v>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E21">
        <f>SUMIF(L7:L19,AE20,G7:G19)</f>
        <v>0</v>
      </c>
      <c r="AF21">
        <f>SUMIF(L7:L19,AF20,G7:G19)</f>
        <v>1</v>
      </c>
      <c r="AG21" t="s">
        <v>360</v>
      </c>
    </row>
    <row r="22" spans="1:60" x14ac:dyDescent="0.2">
      <c r="A22" s="3"/>
      <c r="B22" s="4"/>
      <c r="C22" s="191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60" x14ac:dyDescent="0.2">
      <c r="A23" s="3"/>
      <c r="B23" s="4"/>
      <c r="C23" s="191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60" x14ac:dyDescent="0.2">
      <c r="A24" s="275" t="s">
        <v>361</v>
      </c>
      <c r="B24" s="275"/>
      <c r="C24" s="276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60" x14ac:dyDescent="0.2">
      <c r="A25" s="254"/>
      <c r="B25" s="255"/>
      <c r="C25" s="256"/>
      <c r="D25" s="255"/>
      <c r="E25" s="255"/>
      <c r="F25" s="255"/>
      <c r="G25" s="25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G25" t="s">
        <v>362</v>
      </c>
    </row>
    <row r="26" spans="1:60" x14ac:dyDescent="0.2">
      <c r="A26" s="258"/>
      <c r="B26" s="259"/>
      <c r="C26" s="260"/>
      <c r="D26" s="259"/>
      <c r="E26" s="259"/>
      <c r="F26" s="259"/>
      <c r="G26" s="26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">
      <c r="A27" s="258"/>
      <c r="B27" s="259"/>
      <c r="C27" s="260"/>
      <c r="D27" s="259"/>
      <c r="E27" s="259"/>
      <c r="F27" s="259"/>
      <c r="G27" s="26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 x14ac:dyDescent="0.2">
      <c r="A28" s="258"/>
      <c r="B28" s="259"/>
      <c r="C28" s="260"/>
      <c r="D28" s="259"/>
      <c r="E28" s="259"/>
      <c r="F28" s="259"/>
      <c r="G28" s="26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">
      <c r="A29" s="262"/>
      <c r="B29" s="263"/>
      <c r="C29" s="264"/>
      <c r="D29" s="263"/>
      <c r="E29" s="263"/>
      <c r="F29" s="263"/>
      <c r="G29" s="26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3"/>
      <c r="B30" s="4"/>
      <c r="C30" s="191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C31" s="193"/>
      <c r="D31" s="10"/>
      <c r="AG31" t="s">
        <v>363</v>
      </c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10">
    <mergeCell ref="A1:G1"/>
    <mergeCell ref="C2:G2"/>
    <mergeCell ref="C3:G3"/>
    <mergeCell ref="C4:G4"/>
    <mergeCell ref="A24:C24"/>
    <mergeCell ref="A25:G29"/>
    <mergeCell ref="C10:G10"/>
    <mergeCell ref="C15:G15"/>
    <mergeCell ref="C17:G17"/>
    <mergeCell ref="C19:G1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56</vt:i4>
      </vt:variant>
    </vt:vector>
  </HeadingPairs>
  <TitlesOfParts>
    <vt:vector size="64" baseType="lpstr">
      <vt:lpstr>Pokyny pro vyplnění</vt:lpstr>
      <vt:lpstr>Stavba</vt:lpstr>
      <vt:lpstr>VzorPolozky</vt:lpstr>
      <vt:lpstr>2 02 Pol</vt:lpstr>
      <vt:lpstr>3 03 Pol</vt:lpstr>
      <vt:lpstr>4 04 Pol</vt:lpstr>
      <vt:lpstr>5 05 Pol</vt:lpstr>
      <vt:lpstr>7 07 Naklady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 02 Pol'!Názvy_tisku</vt:lpstr>
      <vt:lpstr>'3 03 Pol'!Názvy_tisku</vt:lpstr>
      <vt:lpstr>'4 04 Pol'!Názvy_tisku</vt:lpstr>
      <vt:lpstr>'5 05 Pol'!Názvy_tisku</vt:lpstr>
      <vt:lpstr>'7 07 Naklady'!Názvy_tisku</vt:lpstr>
      <vt:lpstr>oadresa</vt:lpstr>
      <vt:lpstr>Stavba!Objednatel</vt:lpstr>
      <vt:lpstr>Stavba!Objekt</vt:lpstr>
      <vt:lpstr>'2 02 Pol'!Oblast_tisku</vt:lpstr>
      <vt:lpstr>'3 03 Pol'!Oblast_tisku</vt:lpstr>
      <vt:lpstr>'4 04 Pol'!Oblast_tisku</vt:lpstr>
      <vt:lpstr>'5 05 Pol'!Oblast_tisku</vt:lpstr>
      <vt:lpstr>'7 07 Naklady'!Oblast_tisku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Štefek</dc:creator>
  <cp:lastModifiedBy>Lenka Szabó</cp:lastModifiedBy>
  <cp:lastPrinted>2019-03-19T12:27:02Z</cp:lastPrinted>
  <dcterms:created xsi:type="dcterms:W3CDTF">2009-04-08T07:15:50Z</dcterms:created>
  <dcterms:modified xsi:type="dcterms:W3CDTF">2025-04-29T11:17:51Z</dcterms:modified>
</cp:coreProperties>
</file>