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270" yWindow="525" windowWidth="23655" windowHeight="13995" activeTab="0"/>
  </bookViews>
  <sheets>
    <sheet name="Rekapitulace stavby" sheetId="1" r:id="rId1"/>
    <sheet name="1 - Kopřivnice_byt" sheetId="2" r:id="rId2"/>
    <sheet name="2 - Kopřivnice_byt - Vedl..." sheetId="3" r:id="rId3"/>
    <sheet name="Pokyny pro vyplnění" sheetId="4" r:id="rId4"/>
  </sheets>
  <definedNames>
    <definedName name="_xlnm._FilterDatabase" localSheetId="1" hidden="1">'1 - Kopřivnice_byt'!$C$87:$K$185</definedName>
    <definedName name="_xlnm._FilterDatabase" localSheetId="2" hidden="1">'2 - Kopřivnice_byt - Vedl...'!$C$77:$K$83</definedName>
    <definedName name="_xlnm.Print_Area" localSheetId="1">'1 - Kopřivnice_byt'!$C$4:$J$36,'1 - Kopřivnice_byt'!$C$42:$J$69,'1 - Kopřivnice_byt'!$C$75:$K$185</definedName>
    <definedName name="_xlnm.Print_Area" localSheetId="2">'2 - Kopřivnice_byt - Vedl...'!$C$4:$J$36,'2 - Kopřivnice_byt - Vedl...'!$C$42:$J$59,'2 - Kopřivnice_byt - Vedl...'!$C$65:$K$83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'1 - Kopřivnice_byt'!$87:$87</definedName>
    <definedName name="_xlnm.Print_Titles" localSheetId="2">'2 - Kopřivnice_byt - Vedl...'!$77:$77</definedName>
  </definedNames>
  <calcPr calcId="144525"/>
</workbook>
</file>

<file path=xl/sharedStrings.xml><?xml version="1.0" encoding="utf-8"?>
<sst xmlns="http://schemas.openxmlformats.org/spreadsheetml/2006/main" count="2157" uniqueCount="662">
  <si>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</si>
  <si>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</si>
  <si>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</si>
  <si>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</si>
  <si>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</si>
  <si>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</si>
  <si>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</si>
  <si>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{8c4b9089-4006-40e7-baf4-df0662df3a3a}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</si>
  <si>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</si>
  <si>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</si>
  <si>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</si>
  <si>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</si>
  <si>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</si>
  <si>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</si>
  <si>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</si>
  <si>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</si>
  <si>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2018_08_04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</si>
  <si>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</si>
  <si>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</si>
  <si>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Kopřivnice byt</t>
  </si>
  <si>
    <t>KSO:</t>
  </si>
  <si>
    <t/>
  </si>
  <si>
    <t>CC-CZ:</t>
  </si>
  <si>
    <t>Místo:</t>
  </si>
  <si>
    <t>Kopřivnice</t>
  </si>
  <si>
    <t>Datum:</t>
  </si>
  <si>
    <t>4. 8. 2018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</si>
  <si>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</si>
  <si>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</si>
  <si>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</si>
  <si>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</si>
  <si>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</si>
  <si>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</si>
  <si>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</si>
  <si>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</si>
  <si>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</si>
  <si>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</si>
  <si>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</si>
  <si>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</si>
  <si>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</si>
  <si>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</si>
  <si>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</si>
  <si>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</si>
  <si>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</si>
  <si>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</si>
  <si>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</si>
  <si>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</si>
  <si>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</si>
  <si>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</si>
  <si>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</si>
  <si>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</si>
  <si>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</si>
  <si>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</si>
  <si>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</si>
  <si>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</si>
  <si>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</si>
  <si>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</si>
  <si>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</si>
  <si>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</si>
  <si>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</si>
  <si>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</si>
  <si>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</si>
  <si>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</si>
  <si>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</si>
  <si>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</si>
  <si>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</si>
  <si>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</si>
  <si>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</si>
  <si>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</si>
  <si>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</si>
  <si>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</si>
  <si>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</si>
  <si>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</si>
  <si>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</si>
  <si>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</si>
  <si>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</si>
  <si>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Kopřivnice_byt</t>
  </si>
  <si>
    <t>STA</t>
  </si>
  <si>
    <t>{0ee21489-c6fa-4286-ba04-0e02bcd63c30}</t>
  </si>
  <si>
    <t>2</t>
  </si>
  <si>
    <t>Kopřivnice_byt - Vedlejší a ostatní náklady</t>
  </si>
  <si>
    <t>{47681039-054e-4f39-b899-625159513eaa}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</si>
  <si>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</si>
  <si>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</si>
  <si>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</si>
  <si>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</si>
  <si>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</si>
  <si>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</si>
  <si>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</si>
  <si>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Kopřivnice_byt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</si>
  <si>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</si>
  <si>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</si>
  <si>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</si>
  <si>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</si>
  <si>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</si>
  <si>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</si>
  <si>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741 - Elektroinstalace - silnoproud</t>
  </si>
  <si>
    <t xml:space="preserve">    742 - Elektroinstalace - slaboproud</t>
  </si>
  <si>
    <t xml:space="preserve">    749 - Elektromontáže - součásti elektrozařízení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</si>
  <si>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</si>
  <si>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</si>
  <si>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</si>
  <si>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</si>
  <si>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OST - Ostatní</t>
  </si>
  <si>
    <t>R - Revize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</si>
  <si>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</si>
  <si>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</si>
  <si>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</si>
  <si>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</si>
  <si>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</si>
  <si>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</si>
  <si>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</si>
  <si>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</si>
  <si>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</si>
  <si>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</si>
  <si>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</si>
  <si>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</si>
  <si>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</si>
  <si>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</si>
  <si>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</si>
  <si>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</si>
  <si>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</si>
  <si>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</si>
  <si>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</si>
  <si>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741</t>
  </si>
  <si>
    <t>Elektroinstalace - silnoproud</t>
  </si>
  <si>
    <t>K</t>
  </si>
  <si>
    <t>741110063</t>
  </si>
  <si>
    <t>Montáž trubek elektroinstalačních s nasunutím nebo našroubováním do krabic plastových ohebných, uložených pod omítku, vnější D přes 35 mm</t>
  </si>
  <si>
    <t>m</t>
  </si>
  <si>
    <t>CS ÚRS 2017 01</t>
  </si>
  <si>
    <t>16</t>
  </si>
  <si>
    <t>-1100810270</t>
  </si>
  <si>
    <t>M</t>
  </si>
  <si>
    <t>R236</t>
  </si>
  <si>
    <t>Trubka ochranná PVC ohebná průměr 50/39,6mm</t>
  </si>
  <si>
    <t>kus</t>
  </si>
  <si>
    <t>32</t>
  </si>
  <si>
    <t>1376347535</t>
  </si>
  <si>
    <t>3</t>
  </si>
  <si>
    <t>741112061</t>
  </si>
  <si>
    <t>Montáž krabic elektroinstalačních bez napojení na trubky a lišty, demontáže a montáže víčka a přístroje přístrojových zapuštěných plastových kruhových</t>
  </si>
  <si>
    <t>1398162369</t>
  </si>
  <si>
    <t>4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</si>
  <si>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</si>
  <si>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</si>
  <si>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-2064386381</t>
  </si>
  <si>
    <t>5</t>
  </si>
  <si>
    <t>R233</t>
  </si>
  <si>
    <t>přístrojová krabice KU68/2 1901</t>
  </si>
  <si>
    <t>-487662036</t>
  </si>
  <si>
    <t>6</t>
  </si>
  <si>
    <t>R234</t>
  </si>
  <si>
    <t>krabice KU68/2 1903-s víčkem a svorkovnicí</t>
  </si>
  <si>
    <t>1726369873</t>
  </si>
  <si>
    <t>7</t>
  </si>
  <si>
    <t>741120001</t>
  </si>
  <si>
    <t>Montáž vodičů izolovaných měděných bez ukončení uložených pod omítku plných a laněných (CY), průřezu žíly 0,35 až 6 mm2</t>
  </si>
  <si>
    <t>-80793142</t>
  </si>
  <si>
    <t>8</t>
  </si>
  <si>
    <t>741120003</t>
  </si>
  <si>
    <t>Montáž vodičů izolovaných měděných bez ukončení uložených pod omítku plných a laněných (CY), průřezu žíly 10 až 16 mm2</t>
  </si>
  <si>
    <t>504217328</t>
  </si>
  <si>
    <t>9</t>
  </si>
  <si>
    <t>341421580</t>
  </si>
  <si>
    <t>vodič silový s Cu jádrem CYA H07 V-K 10 mm2</t>
  </si>
  <si>
    <t>196783579</t>
  </si>
  <si>
    <t>P</t>
  </si>
  <si>
    <t>Poznámka k položce:
obsah kovu [kg/m], Cu =0,098, Al =0</t>
  </si>
  <si>
    <t>10</t>
  </si>
  <si>
    <t>341421560</t>
  </si>
  <si>
    <t>vodič silový s Cu jádrem CYA H07 V-K 4 mm2</t>
  </si>
  <si>
    <t>-1845454819</t>
  </si>
  <si>
    <t>Poznámka k položce:
obsah kovu [kg/m], Cu =0,039, Al =0</t>
  </si>
  <si>
    <t>11</t>
  </si>
  <si>
    <t>R209</t>
  </si>
  <si>
    <t>CYKY-O 2x1,5</t>
  </si>
  <si>
    <t>1506151880</t>
  </si>
  <si>
    <t>12</t>
  </si>
  <si>
    <t>341110300</t>
  </si>
  <si>
    <t>kabel silový s Cu jádrem CYKY 3x1,5 mm2</t>
  </si>
  <si>
    <t>-2073799828</t>
  </si>
  <si>
    <t>Poznámka k položce:
obsah kovu [kg/m], Cu =0,044, Al =0</t>
  </si>
  <si>
    <t>13</t>
  </si>
  <si>
    <t>-748190563</t>
  </si>
  <si>
    <t>14</t>
  </si>
  <si>
    <t>341110360</t>
  </si>
  <si>
    <t>kabel silový s Cu jádrem CYKY 3x2,5 mm2</t>
  </si>
  <si>
    <t>1284652051</t>
  </si>
  <si>
    <t>Poznámka k položce:
obsah kovu [kg/m], Cu =0,074, Al =0</t>
  </si>
  <si>
    <t>341110900</t>
  </si>
  <si>
    <t>kabel silový s Cu jádrem CYKY 5x1,5 mm2</t>
  </si>
  <si>
    <t>-733794573</t>
  </si>
  <si>
    <t>741122011</t>
  </si>
  <si>
    <t>Montáž kabelů měděných bez ukončení uložených pod omítku plných kulatých (CYKY), počtu a průřezu žil 2x1,5 až 2,5 mm2</t>
  </si>
  <si>
    <t>-454339851</t>
  </si>
  <si>
    <t>17</t>
  </si>
  <si>
    <t>741122015</t>
  </si>
  <si>
    <t>Montáž kabelů měděných bez ukončení uložených pod omítku plných kulatých (CYKY), počtu a průřezu žil 3x1,5 mm2</t>
  </si>
  <si>
    <t>1713664163</t>
  </si>
  <si>
    <t>18</t>
  </si>
  <si>
    <t>741122016</t>
  </si>
  <si>
    <t>Montáž kabelů měděných bez ukončení uložených pod omítku plných kulatých (CYKY), počtu a průřezu žil 3x2,5 až 6 mm2</t>
  </si>
  <si>
    <t>-649152762</t>
  </si>
  <si>
    <t>19</t>
  </si>
  <si>
    <t>741122031</t>
  </si>
  <si>
    <t>Montáž kabelů měděných bez ukončení uložených pod omítku plných kulatých (CYKY), počtu a průřezu žil 5x1,5 až 2,5 mm2</t>
  </si>
  <si>
    <t>-1619767641</t>
  </si>
  <si>
    <t>20</t>
  </si>
  <si>
    <t>741132103</t>
  </si>
  <si>
    <t>Ukončení kabelů smršťovací záklopkou nebo páskou se zapojením bez letování, počtu a průřezu žil 3x1,5 až 4 mm2</t>
  </si>
  <si>
    <t>638445104</t>
  </si>
  <si>
    <t>741210001</t>
  </si>
  <si>
    <t>Montáž rozvodnic oceloplechových nebo plastových bez zapojení vodičů běžných, hmotnosti do 20 kg</t>
  </si>
  <si>
    <t>-429319045</t>
  </si>
  <si>
    <t>22</t>
  </si>
  <si>
    <t>R100.1</t>
  </si>
  <si>
    <t>Hlavní ochranná přípojnice - HOP</t>
  </si>
  <si>
    <t>2068554748</t>
  </si>
  <si>
    <t>23</t>
  </si>
  <si>
    <t>R101</t>
  </si>
  <si>
    <t>Rozváděč R3 - viz. výkres č. E.17.38.01.07</t>
  </si>
  <si>
    <t>709269812</t>
  </si>
  <si>
    <t>24</t>
  </si>
  <si>
    <t>345317350</t>
  </si>
  <si>
    <t>ovladač zvonkový tlačítkový 3171-8011 jednonásobný</t>
  </si>
  <si>
    <t>-1176607812</t>
  </si>
  <si>
    <t>25</t>
  </si>
  <si>
    <t>374141350</t>
  </si>
  <si>
    <t>zvonek bytový, melodie</t>
  </si>
  <si>
    <t>1284194621</t>
  </si>
  <si>
    <t>26</t>
  </si>
  <si>
    <t>374511230</t>
  </si>
  <si>
    <t>zásuvka tv+r slonová kost</t>
  </si>
  <si>
    <t>1765710767</t>
  </si>
  <si>
    <t>27</t>
  </si>
  <si>
    <t>374512430</t>
  </si>
  <si>
    <t>zásuvka data 1xRJ45 slonová kost</t>
  </si>
  <si>
    <t>1201110339</t>
  </si>
  <si>
    <t>28</t>
  </si>
  <si>
    <t>R.201</t>
  </si>
  <si>
    <t>Požární hlásič</t>
  </si>
  <si>
    <t>-1830417822</t>
  </si>
  <si>
    <t>29</t>
  </si>
  <si>
    <t>R2010</t>
  </si>
  <si>
    <t>Montáž požárního hlásiče - autonomní</t>
  </si>
  <si>
    <t>-1705522594</t>
  </si>
  <si>
    <t>30</t>
  </si>
  <si>
    <t>R_3022</t>
  </si>
  <si>
    <t>Koax. kabel H125/PVC-BELDEN (POPE),alt. jiný homolog.</t>
  </si>
  <si>
    <t>-289555271</t>
  </si>
  <si>
    <t>31</t>
  </si>
  <si>
    <t>220730001</t>
  </si>
  <si>
    <t>Montáž účast. Zásuvky STA</t>
  </si>
  <si>
    <t>-68978865</t>
  </si>
  <si>
    <t>220730222</t>
  </si>
  <si>
    <t>Montáž kab KOAX. - do průměru 7 mm</t>
  </si>
  <si>
    <t>-1875279805</t>
  </si>
  <si>
    <t>33</t>
  </si>
  <si>
    <t>R_374_2</t>
  </si>
  <si>
    <t>Montáž internetu vč. materiálu</t>
  </si>
  <si>
    <t>-1445758400</t>
  </si>
  <si>
    <t>34</t>
  </si>
  <si>
    <t>R_374_3</t>
  </si>
  <si>
    <t>Zapojení zásuvek SKR (obsahuje zapojení zásuvek)</t>
  </si>
  <si>
    <t>140099581</t>
  </si>
  <si>
    <t>35</t>
  </si>
  <si>
    <t>R221</t>
  </si>
  <si>
    <t>SPÍNAČ řaz.1; POD OMÍTKU, BÍLÁ</t>
  </si>
  <si>
    <t>1245082462</t>
  </si>
  <si>
    <t>36</t>
  </si>
  <si>
    <t>R222</t>
  </si>
  <si>
    <t>SPÍNAČ řaz.5; POD OMÍTKU, BÍLÁ</t>
  </si>
  <si>
    <t>-2101109707</t>
  </si>
  <si>
    <t>37</t>
  </si>
  <si>
    <t>R223</t>
  </si>
  <si>
    <t>SPÍNAČ řaz.6; POD OMÍTKU, BÍLÁ</t>
  </si>
  <si>
    <t>-2109184580</t>
  </si>
  <si>
    <t>38</t>
  </si>
  <si>
    <t>R225</t>
  </si>
  <si>
    <t>SPÍNAČ řaz.7; POD OMÍTKU, BÍLÁ</t>
  </si>
  <si>
    <t>-1322800909</t>
  </si>
  <si>
    <t>39</t>
  </si>
  <si>
    <t>741310201</t>
  </si>
  <si>
    <t>Montáž spínačů jedno nebo dvoupólových polozapuštěných nebo zapuštěných se zapojením vodičů šroubové připojení vypínačů, řazení 1-jednopólových</t>
  </si>
  <si>
    <t>1604785443</t>
  </si>
  <si>
    <t>40</t>
  </si>
  <si>
    <t>741310231</t>
  </si>
  <si>
    <t>Montáž spínačů jedno nebo dvoupólových polozapuštěných nebo zapuštěných se zapojením vodičů šroubové připojení přepínačů, řazení 5-sériových</t>
  </si>
  <si>
    <t>1421942611</t>
  </si>
  <si>
    <t>41</t>
  </si>
  <si>
    <t>741310233</t>
  </si>
  <si>
    <t>Montáž spínačů jedno nebo dvoupólových polozapuštěných nebo zapuštěných se zapojením vodičů šroubové připojení přepínačů, řazení 6-střídavých</t>
  </si>
  <si>
    <t>-247111762</t>
  </si>
  <si>
    <t>42</t>
  </si>
  <si>
    <t>741310239</t>
  </si>
  <si>
    <t>Montáž spínačů jedno nebo dvoupólových polozapuštěných nebo zapuštěných se zapojením vodičů šroubové připojení přepínačů, řazení 7-křížových</t>
  </si>
  <si>
    <t>-1401087942</t>
  </si>
  <si>
    <t>43</t>
  </si>
  <si>
    <t>R227</t>
  </si>
  <si>
    <t>ZÁSUVKA JEDN. POD OMÍTKU S OCHR.CLONKAMI, 16A,250V~,BÍLÁ</t>
  </si>
  <si>
    <t>67760918</t>
  </si>
  <si>
    <t>44</t>
  </si>
  <si>
    <t>R228</t>
  </si>
  <si>
    <t>ZÁS.DVOJ. POD OMÍTKU S OCHR.CLONKAMI,S NATOČENOU DUTINKOU 16A,250V~,bílá</t>
  </si>
  <si>
    <t>1659259987</t>
  </si>
  <si>
    <t>45</t>
  </si>
  <si>
    <t>R230</t>
  </si>
  <si>
    <t>ZÁS.DVOJ. POD OMÍTKU S OCHR.CLONK.S NAT.DUT.16A,250V~,HNĚDÁ, S PŘEPĚŤ.OCHR.</t>
  </si>
  <si>
    <t>1971483809</t>
  </si>
  <si>
    <t>46</t>
  </si>
  <si>
    <t>741313002</t>
  </si>
  <si>
    <t>Montáž zásuvek domovních se zapojením vodičů bezšroubové připojení polozapuštěných nebo zapuštěných 10/16 A, provedení 2P + PE dvojí zapojení pro průběžnou montáž</t>
  </si>
  <si>
    <t>-199589669</t>
  </si>
  <si>
    <t>47</t>
  </si>
  <si>
    <t>R.101.61</t>
  </si>
  <si>
    <t>Stropní a nástěnné svítidlo LED,Beghelli-Elplast A44-10170CM Lunako LED,těleso: ocelový plech, barva:bílá, difuzér:opálový (PMMA), IP 65, Jmenovité napětí: 230V/50Hz, A44-10170CM, 26W, Svět.tok-1575 lm, 60lm/W, Teplota chrom, 4000K,Ra80, rozměr 385x116mm 
Označeno - EL1</t>
  </si>
  <si>
    <t>760760415</t>
  </si>
  <si>
    <t>48</t>
  </si>
  <si>
    <t>R.101.63</t>
  </si>
  <si>
    <t>EL2 - Stropní a nástěnné svítidlo s vyšším krytím IP44. Těleso:ocelový plech v bílé barvě,∅327(mm),difuzér:opálový (PMMA),Beghelli A44-10160CM Lunako LED 24W,sv.tok-2280lm,95lm/W,Teplota chrom. 4000K,Ra&gt;80,</t>
  </si>
  <si>
    <t>-99271697</t>
  </si>
  <si>
    <t>49</t>
  </si>
  <si>
    <t>R.1062</t>
  </si>
  <si>
    <t>Stropní a nástěnné svítidlo LED,Beghelli-Elplast A44-10170CM Lunako LED,těleso: ocelový plech, barva:bílá, difuzér:opálový (PMMA), IP 65, Jmenovité napětí: 230V/50Hz, A44-10170CM, 26W, Svět.tok-1575 lm, 60lm/W, Teplota chrom, 4000K,Ra80, rozměr 385x116mm, ozn EL3</t>
  </si>
  <si>
    <t>-587452744</t>
  </si>
  <si>
    <t>50</t>
  </si>
  <si>
    <t>R.101.7.1</t>
  </si>
  <si>
    <t>Zářivkové (LED)svítidlo , nástěnné,kuch.linka dle výběru investora- 18W,  IP20, označení - G</t>
  </si>
  <si>
    <t>-1798345309</t>
  </si>
  <si>
    <t>51</t>
  </si>
  <si>
    <t>R.501</t>
  </si>
  <si>
    <t>RECYKLACE SVÍTIDEL</t>
  </si>
  <si>
    <t>1702020427</t>
  </si>
  <si>
    <t>52</t>
  </si>
  <si>
    <t>R.502</t>
  </si>
  <si>
    <t>RECYKLACE ZDROJŮ</t>
  </si>
  <si>
    <t>-746433942</t>
  </si>
  <si>
    <t>53</t>
  </si>
  <si>
    <t>R.503</t>
  </si>
  <si>
    <t>kabelovy stitek</t>
  </si>
  <si>
    <t>-65255042</t>
  </si>
  <si>
    <t>54</t>
  </si>
  <si>
    <t>R.504</t>
  </si>
  <si>
    <t>lustrhák</t>
  </si>
  <si>
    <t>1261402322</t>
  </si>
  <si>
    <t>55</t>
  </si>
  <si>
    <t>741372022</t>
  </si>
  <si>
    <t>Montáž svítidel LED se zapojením vodičů bytových nebo společenských místností přisazených nástěnných panelových, obsahu přes 0,09 do 0,36 m2</t>
  </si>
  <si>
    <t>1872720462</t>
  </si>
  <si>
    <t>56</t>
  </si>
  <si>
    <t>741372062</t>
  </si>
  <si>
    <t>Montáž svítidel LED se zapojením vodičů bytových nebo společenských místností přisazených stropních panelových, obsahu přes 0,09 do 0,36 m2</t>
  </si>
  <si>
    <t>-1451713292</t>
  </si>
  <si>
    <t>57</t>
  </si>
  <si>
    <t>R_101</t>
  </si>
  <si>
    <t>Demontáž stávající elektroinstalace vč. ochrany před bleskem (cca 160 hod)</t>
  </si>
  <si>
    <t>2016975053</t>
  </si>
  <si>
    <t>58</t>
  </si>
  <si>
    <t>R_102</t>
  </si>
  <si>
    <t>Likvidace demontovaného materiálu</t>
  </si>
  <si>
    <t>-678565518</t>
  </si>
  <si>
    <t>742</t>
  </si>
  <si>
    <t>Elektroinstalace - slaboproud</t>
  </si>
  <si>
    <t>59</t>
  </si>
  <si>
    <t>742230006</t>
  </si>
  <si>
    <t>Montáž kamerového systému ventilátoru, termostatu a vzduchového filtru pro kryty</t>
  </si>
  <si>
    <t>-655587250</t>
  </si>
  <si>
    <t>60</t>
  </si>
  <si>
    <t>R232</t>
  </si>
  <si>
    <t>ODTAHOVÝ VENTILÁTOR 230V, 30W, 90m3/hod, IP44</t>
  </si>
  <si>
    <t>-1846086123</t>
  </si>
  <si>
    <t>749</t>
  </si>
  <si>
    <t>Elektromontáže - součásti elektrozařízení</t>
  </si>
  <si>
    <t>61</t>
  </si>
  <si>
    <t>RK-010</t>
  </si>
  <si>
    <t>Podružný materiál</t>
  </si>
  <si>
    <t>1140358889</t>
  </si>
  <si>
    <t>62</t>
  </si>
  <si>
    <t>RK-011</t>
  </si>
  <si>
    <t>Prořez</t>
  </si>
  <si>
    <t>-1977562486</t>
  </si>
  <si>
    <t>Práce a dodávky M</t>
  </si>
  <si>
    <t>21-M</t>
  </si>
  <si>
    <t>Elektromontáže</t>
  </si>
  <si>
    <t>63</t>
  </si>
  <si>
    <t>210220321</t>
  </si>
  <si>
    <t>Montáž hromosvodného vedení svorek na potrubí [typ Bernard]se zhotovením pásku</t>
  </si>
  <si>
    <t>64</t>
  </si>
  <si>
    <t>1864127575</t>
  </si>
  <si>
    <t>R210</t>
  </si>
  <si>
    <t>-205738123</t>
  </si>
  <si>
    <t>46-M</t>
  </si>
  <si>
    <t>Zemní práce při extr.mont.pracích</t>
  </si>
  <si>
    <t>65</t>
  </si>
  <si>
    <t>460600041</t>
  </si>
  <si>
    <t>Přemístění (odvoz) horniny, suti a vybouraných hmot svislá doprava suti a vybouraných hmot za první podlaží</t>
  </si>
  <si>
    <t>t</t>
  </si>
  <si>
    <t>2041269305</t>
  </si>
  <si>
    <t>66</t>
  </si>
  <si>
    <t>460600051</t>
  </si>
  <si>
    <t>Přemístění (odvoz) horniny, suti a vybouraných hmot svislá doprava suti a vybouraných hmot Příplatek k ceně za každé další podlaží</t>
  </si>
  <si>
    <t>1815703346</t>
  </si>
  <si>
    <t>67</t>
  </si>
  <si>
    <t>460600061</t>
  </si>
  <si>
    <t>Přemístění (odvoz) horniny, suti a vybouraných hmot odvoz suti a vybouraných hmot do 1 km</t>
  </si>
  <si>
    <t>-917455924</t>
  </si>
  <si>
    <t>68</t>
  </si>
  <si>
    <t>460680401</t>
  </si>
  <si>
    <t>Prorážení otvorů a ostatní bourací práce vysekání kapes nebo výklenků ve zdivu z lehkých betonů, dutých cihel nebo tvárnic pro osazení špalíků, kotevních prvků nebo krabic, velikosti 7x7x5 cm</t>
  </si>
  <si>
    <t>487699560</t>
  </si>
  <si>
    <t>69</t>
  </si>
  <si>
    <t>460680611</t>
  </si>
  <si>
    <t>Prorážení otvorů a ostatní bourací práce vysekání rýh pro montáž trubek a kabelů v omítce vápenné nebo vápenocementové stěn, šířky rýhy do 3 cm</t>
  </si>
  <si>
    <t>-209760072</t>
  </si>
  <si>
    <t>70</t>
  </si>
  <si>
    <t>460680613</t>
  </si>
  <si>
    <t>Prorážení otvorů a ostatní bourací práce vysekání rýh pro montáž trubek a kabelů v omítce vápenné nebo vápenocementové stěn, šířky rýhy přes 5 do 7 cm</t>
  </si>
  <si>
    <t>1233581028</t>
  </si>
  <si>
    <t>71</t>
  </si>
  <si>
    <t>460680615</t>
  </si>
  <si>
    <t>Prorážení otvorů a ostatní bourací práce vysekání rýh pro montáž trubek a kabelů v omítce vápenné nebo vápenocementové stěn, šířky rýhy přes 10 do 15 cm</t>
  </si>
  <si>
    <t>-1023372066</t>
  </si>
  <si>
    <t>72</t>
  </si>
  <si>
    <t>460710001</t>
  </si>
  <si>
    <t>Vyplnění rýh a otvorů vyplnění a omítnutí rýh ve stropech hloubky do 3 cm a šířky do 3 cm</t>
  </si>
  <si>
    <t>168069848</t>
  </si>
  <si>
    <t>73</t>
  </si>
  <si>
    <t>460710003</t>
  </si>
  <si>
    <t>Vyplnění rýh a otvorů vyplnění a omítnutí rýh ve stropech hloubky do 3 cm a šířky přes 5 do 7 cm</t>
  </si>
  <si>
    <t>-1852161583</t>
  </si>
  <si>
    <t>74</t>
  </si>
  <si>
    <t>460710015</t>
  </si>
  <si>
    <t>Vyplnění rýh a otvorů vyplnění a omítnutí rýh ve stropech hloubky přes 3 do 5 cm a šířky přes 10 do 15 cm</t>
  </si>
  <si>
    <t>-1867556308</t>
  </si>
  <si>
    <t>HZS</t>
  </si>
  <si>
    <t>Hodinové zúčtovací sazby</t>
  </si>
  <si>
    <t>75</t>
  </si>
  <si>
    <t>RK-013</t>
  </si>
  <si>
    <t>Práce související s napojení z rozvodny (RH-73)</t>
  </si>
  <si>
    <t>hod</t>
  </si>
  <si>
    <t>512</t>
  </si>
  <si>
    <t>2087340075</t>
  </si>
  <si>
    <t>OST</t>
  </si>
  <si>
    <t>Ostatní</t>
  </si>
  <si>
    <t>76</t>
  </si>
  <si>
    <t>R_301</t>
  </si>
  <si>
    <t>příprava pracoviště a materiálu( zakrytí ploch, oblepení…)</t>
  </si>
  <si>
    <t>-1450363709</t>
  </si>
  <si>
    <t>77</t>
  </si>
  <si>
    <t>R_305</t>
  </si>
  <si>
    <t>hrubý úklid</t>
  </si>
  <si>
    <t>-378764844</t>
  </si>
  <si>
    <t>R</t>
  </si>
  <si>
    <t>Revize</t>
  </si>
  <si>
    <t>78</t>
  </si>
  <si>
    <t>RK-012</t>
  </si>
  <si>
    <t>-1079341551</t>
  </si>
  <si>
    <t>VRN</t>
  </si>
  <si>
    <t>Vedlejší rozpočtové náklady</t>
  </si>
  <si>
    <t>VRN1</t>
  </si>
  <si>
    <t>Průzkumné, geodetické a projektové práce</t>
  </si>
  <si>
    <t>79</t>
  </si>
  <si>
    <t>013254000</t>
  </si>
  <si>
    <t>Průzkumné, geodetické a projektové práce projektové práce dokumentace stavby (výkresová a textová) skutečného provedení stavby</t>
  </si>
  <si>
    <t>1024</t>
  </si>
  <si>
    <t>260353829</t>
  </si>
  <si>
    <t>2 - Kopřivnice_byt - Vedlejší a ostatní náklady</t>
  </si>
  <si>
    <t>Ostatní - Ostatní</t>
  </si>
  <si>
    <t xml:space="preserve">    N - Náklady</t>
  </si>
  <si>
    <t>N</t>
  </si>
  <si>
    <t>Náklady</t>
  </si>
  <si>
    <t>N-001</t>
  </si>
  <si>
    <t>Mimostaveništní doprava dodávek</t>
  </si>
  <si>
    <t>Kč</t>
  </si>
  <si>
    <t>-447360476</t>
  </si>
  <si>
    <t>N-002</t>
  </si>
  <si>
    <t>Přesun dodávek</t>
  </si>
  <si>
    <t>-429949150</t>
  </si>
  <si>
    <t>N-003</t>
  </si>
  <si>
    <t>Podíl přidružených výkonů PPV</t>
  </si>
  <si>
    <t>-1115603564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</si>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</sst>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1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27" xfId="0" applyFont="1" applyBorder="1" applyAlignment="1" applyProtection="1">
      <alignment horizontal="center" vertical="center"/>
      <protection/>
    </xf>
    <xf numFmtId="49" fontId="33" fillId="0" borderId="27" xfId="0" applyNumberFormat="1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center" vertical="center" wrapText="1"/>
      <protection/>
    </xf>
    <xf numFmtId="167" fontId="33" fillId="0" borderId="27" xfId="0" applyNumberFormat="1" applyFont="1" applyBorder="1" applyAlignment="1" applyProtection="1">
      <alignment vertical="center"/>
      <protection/>
    </xf>
    <xf numFmtId="4" fontId="33" fillId="3" borderId="27" xfId="0" applyNumberFormat="1" applyFont="1" applyFill="1" applyBorder="1" applyAlignment="1" applyProtection="1">
      <alignment vertical="center"/>
      <protection locked="0"/>
    </xf>
    <xf numFmtId="4" fontId="33" fillId="0" borderId="27" xfId="0" applyNumberFormat="1" applyFont="1" applyBorder="1" applyAlignment="1" applyProtection="1">
      <alignment vertical="center"/>
      <protection/>
    </xf>
    <xf numFmtId="0" fontId="33" fillId="0" borderId="4" xfId="0" applyFont="1" applyBorder="1" applyAlignment="1">
      <alignment vertical="center"/>
    </xf>
    <xf numFmtId="0" fontId="33" fillId="3" borderId="2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8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5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300" t="s">
        <v>16</v>
      </c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25"/>
      <c r="AQ5" s="27"/>
      <c r="BE5" s="298" t="s">
        <v>17</v>
      </c>
      <c r="BS5" s="20" t="s">
        <v>8</v>
      </c>
    </row>
    <row r="6" spans="2:71" ht="36.95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302" t="s">
        <v>19</v>
      </c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25"/>
      <c r="AQ6" s="27"/>
      <c r="BE6" s="299"/>
      <c r="BS6" s="20" t="s">
        <v>8</v>
      </c>
    </row>
    <row r="7" spans="2:71" ht="14.45" customHeight="1">
      <c r="B7" s="24"/>
      <c r="C7" s="25"/>
      <c r="D7" s="33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21</v>
      </c>
      <c r="AO7" s="25"/>
      <c r="AP7" s="25"/>
      <c r="AQ7" s="27"/>
      <c r="BE7" s="299"/>
      <c r="BS7" s="20" t="s">
        <v>8</v>
      </c>
    </row>
    <row r="8" spans="2:71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299"/>
      <c r="BS8" s="20" t="s">
        <v>8</v>
      </c>
    </row>
    <row r="9" spans="2:7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99"/>
      <c r="BS9" s="20" t="s">
        <v>8</v>
      </c>
    </row>
    <row r="10" spans="2:71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21</v>
      </c>
      <c r="AO10" s="25"/>
      <c r="AP10" s="25"/>
      <c r="AQ10" s="27"/>
      <c r="BE10" s="299"/>
      <c r="BS10" s="20" t="s">
        <v>8</v>
      </c>
    </row>
    <row r="11" spans="2:71" ht="18.4" customHeight="1">
      <c r="B11" s="24"/>
      <c r="C11" s="25"/>
      <c r="D11" s="25"/>
      <c r="E11" s="31" t="s">
        <v>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30</v>
      </c>
      <c r="AL11" s="25"/>
      <c r="AM11" s="25"/>
      <c r="AN11" s="31" t="s">
        <v>21</v>
      </c>
      <c r="AO11" s="25"/>
      <c r="AP11" s="25"/>
      <c r="AQ11" s="27"/>
      <c r="BE11" s="299"/>
      <c r="BS11" s="20" t="s">
        <v>8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99"/>
      <c r="BS12" s="20" t="s">
        <v>8</v>
      </c>
    </row>
    <row r="13" spans="2:71" ht="14.45" customHeight="1">
      <c r="B13" s="24"/>
      <c r="C13" s="25"/>
      <c r="D13" s="33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32</v>
      </c>
      <c r="AO13" s="25"/>
      <c r="AP13" s="25"/>
      <c r="AQ13" s="27"/>
      <c r="BE13" s="299"/>
      <c r="BS13" s="20" t="s">
        <v>8</v>
      </c>
    </row>
    <row r="14" spans="2:71" ht="13.5">
      <c r="B14" s="24"/>
      <c r="C14" s="25"/>
      <c r="D14" s="25"/>
      <c r="E14" s="303" t="s">
        <v>32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3" t="s">
        <v>30</v>
      </c>
      <c r="AL14" s="25"/>
      <c r="AM14" s="25"/>
      <c r="AN14" s="35" t="s">
        <v>32</v>
      </c>
      <c r="AO14" s="25"/>
      <c r="AP14" s="25"/>
      <c r="AQ14" s="27"/>
      <c r="BE14" s="299"/>
      <c r="BS14" s="20" t="s">
        <v>8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99"/>
      <c r="BS15" s="20" t="s">
        <v>6</v>
      </c>
    </row>
    <row r="16" spans="2:71" ht="14.45" customHeight="1">
      <c r="B16" s="24"/>
      <c r="C16" s="25"/>
      <c r="D16" s="33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21</v>
      </c>
      <c r="AO16" s="25"/>
      <c r="AP16" s="25"/>
      <c r="AQ16" s="27"/>
      <c r="BE16" s="299"/>
      <c r="BS16" s="20" t="s">
        <v>6</v>
      </c>
    </row>
    <row r="17" spans="2:71" ht="18.4" customHeight="1">
      <c r="B17" s="24"/>
      <c r="C17" s="25"/>
      <c r="D17" s="25"/>
      <c r="E17" s="31" t="s">
        <v>29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30</v>
      </c>
      <c r="AL17" s="25"/>
      <c r="AM17" s="25"/>
      <c r="AN17" s="31" t="s">
        <v>21</v>
      </c>
      <c r="AO17" s="25"/>
      <c r="AP17" s="25"/>
      <c r="AQ17" s="27"/>
      <c r="BE17" s="299"/>
      <c r="BS17" s="20" t="s">
        <v>34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99"/>
      <c r="BS18" s="20" t="s">
        <v>8</v>
      </c>
    </row>
    <row r="19" spans="2:71" ht="14.45" customHeight="1">
      <c r="B19" s="24"/>
      <c r="C19" s="25"/>
      <c r="D19" s="33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99"/>
      <c r="BS19" s="20" t="s">
        <v>8</v>
      </c>
    </row>
    <row r="20" spans="2:71" ht="22.5" customHeight="1">
      <c r="B20" s="24"/>
      <c r="C20" s="25"/>
      <c r="D20" s="25"/>
      <c r="E20" s="305" t="s">
        <v>21</v>
      </c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25"/>
      <c r="AP20" s="25"/>
      <c r="AQ20" s="27"/>
      <c r="BE20" s="299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99"/>
    </row>
    <row r="22" spans="2:57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99"/>
    </row>
    <row r="23" spans="2:57" s="1" customFormat="1" ht="25.9" customHeight="1">
      <c r="B23" s="37"/>
      <c r="C23" s="38"/>
      <c r="D23" s="39" t="s">
        <v>36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06">
        <f>ROUND(AG51,2)</f>
        <v>0</v>
      </c>
      <c r="AL23" s="307"/>
      <c r="AM23" s="307"/>
      <c r="AN23" s="307"/>
      <c r="AO23" s="307"/>
      <c r="AP23" s="38"/>
      <c r="AQ23" s="41"/>
      <c r="BE23" s="299"/>
    </row>
    <row r="24" spans="2:57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99"/>
    </row>
    <row r="25" spans="2:57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08" t="s">
        <v>37</v>
      </c>
      <c r="M25" s="308"/>
      <c r="N25" s="308"/>
      <c r="O25" s="308"/>
      <c r="P25" s="38"/>
      <c r="Q25" s="38"/>
      <c r="R25" s="38"/>
      <c r="S25" s="38"/>
      <c r="T25" s="38"/>
      <c r="U25" s="38"/>
      <c r="V25" s="38"/>
      <c r="W25" s="308" t="s">
        <v>38</v>
      </c>
      <c r="X25" s="308"/>
      <c r="Y25" s="308"/>
      <c r="Z25" s="308"/>
      <c r="AA25" s="308"/>
      <c r="AB25" s="308"/>
      <c r="AC25" s="308"/>
      <c r="AD25" s="308"/>
      <c r="AE25" s="308"/>
      <c r="AF25" s="38"/>
      <c r="AG25" s="38"/>
      <c r="AH25" s="38"/>
      <c r="AI25" s="38"/>
      <c r="AJ25" s="38"/>
      <c r="AK25" s="308" t="s">
        <v>39</v>
      </c>
      <c r="AL25" s="308"/>
      <c r="AM25" s="308"/>
      <c r="AN25" s="308"/>
      <c r="AO25" s="308"/>
      <c r="AP25" s="38"/>
      <c r="AQ25" s="41"/>
      <c r="BE25" s="299"/>
    </row>
    <row r="26" spans="2:57" s="2" customFormat="1" ht="14.45" customHeight="1">
      <c r="B26" s="43"/>
      <c r="C26" s="44"/>
      <c r="D26" s="45" t="s">
        <v>40</v>
      </c>
      <c r="E26" s="44"/>
      <c r="F26" s="45" t="s">
        <v>41</v>
      </c>
      <c r="G26" s="44"/>
      <c r="H26" s="44"/>
      <c r="I26" s="44"/>
      <c r="J26" s="44"/>
      <c r="K26" s="44"/>
      <c r="L26" s="309">
        <v>0.21</v>
      </c>
      <c r="M26" s="310"/>
      <c r="N26" s="310"/>
      <c r="O26" s="310"/>
      <c r="P26" s="44"/>
      <c r="Q26" s="44"/>
      <c r="R26" s="44"/>
      <c r="S26" s="44"/>
      <c r="T26" s="44"/>
      <c r="U26" s="44"/>
      <c r="V26" s="44"/>
      <c r="W26" s="311">
        <f>ROUND(AZ51,2)</f>
        <v>0</v>
      </c>
      <c r="X26" s="310"/>
      <c r="Y26" s="310"/>
      <c r="Z26" s="310"/>
      <c r="AA26" s="310"/>
      <c r="AB26" s="310"/>
      <c r="AC26" s="310"/>
      <c r="AD26" s="310"/>
      <c r="AE26" s="310"/>
      <c r="AF26" s="44"/>
      <c r="AG26" s="44"/>
      <c r="AH26" s="44"/>
      <c r="AI26" s="44"/>
      <c r="AJ26" s="44"/>
      <c r="AK26" s="311">
        <f>ROUND(AV51,2)</f>
        <v>0</v>
      </c>
      <c r="AL26" s="310"/>
      <c r="AM26" s="310"/>
      <c r="AN26" s="310"/>
      <c r="AO26" s="310"/>
      <c r="AP26" s="44"/>
      <c r="AQ26" s="46"/>
      <c r="BE26" s="299"/>
    </row>
    <row r="27" spans="2:57" s="2" customFormat="1" ht="14.45" customHeight="1">
      <c r="B27" s="43"/>
      <c r="C27" s="44"/>
      <c r="D27" s="44"/>
      <c r="E27" s="44"/>
      <c r="F27" s="45" t="s">
        <v>42</v>
      </c>
      <c r="G27" s="44"/>
      <c r="H27" s="44"/>
      <c r="I27" s="44"/>
      <c r="J27" s="44"/>
      <c r="K27" s="44"/>
      <c r="L27" s="309">
        <v>0.15</v>
      </c>
      <c r="M27" s="310"/>
      <c r="N27" s="310"/>
      <c r="O27" s="310"/>
      <c r="P27" s="44"/>
      <c r="Q27" s="44"/>
      <c r="R27" s="44"/>
      <c r="S27" s="44"/>
      <c r="T27" s="44"/>
      <c r="U27" s="44"/>
      <c r="V27" s="44"/>
      <c r="W27" s="311">
        <f>ROUND(BA51,2)</f>
        <v>0</v>
      </c>
      <c r="X27" s="310"/>
      <c r="Y27" s="310"/>
      <c r="Z27" s="310"/>
      <c r="AA27" s="310"/>
      <c r="AB27" s="310"/>
      <c r="AC27" s="310"/>
      <c r="AD27" s="310"/>
      <c r="AE27" s="310"/>
      <c r="AF27" s="44"/>
      <c r="AG27" s="44"/>
      <c r="AH27" s="44"/>
      <c r="AI27" s="44"/>
      <c r="AJ27" s="44"/>
      <c r="AK27" s="311">
        <f>ROUND(AW51,2)</f>
        <v>0</v>
      </c>
      <c r="AL27" s="310"/>
      <c r="AM27" s="310"/>
      <c r="AN27" s="310"/>
      <c r="AO27" s="310"/>
      <c r="AP27" s="44"/>
      <c r="AQ27" s="46"/>
      <c r="BE27" s="299"/>
    </row>
    <row r="28" spans="2:57" s="2" customFormat="1" ht="14.45" customHeight="1" hidden="1">
      <c r="B28" s="43"/>
      <c r="C28" s="44"/>
      <c r="D28" s="44"/>
      <c r="E28" s="44"/>
      <c r="F28" s="45" t="s">
        <v>43</v>
      </c>
      <c r="G28" s="44"/>
      <c r="H28" s="44"/>
      <c r="I28" s="44"/>
      <c r="J28" s="44"/>
      <c r="K28" s="44"/>
      <c r="L28" s="309">
        <v>0.21</v>
      </c>
      <c r="M28" s="310"/>
      <c r="N28" s="310"/>
      <c r="O28" s="310"/>
      <c r="P28" s="44"/>
      <c r="Q28" s="44"/>
      <c r="R28" s="44"/>
      <c r="S28" s="44"/>
      <c r="T28" s="44"/>
      <c r="U28" s="44"/>
      <c r="V28" s="44"/>
      <c r="W28" s="311">
        <f>ROUND(BB51,2)</f>
        <v>0</v>
      </c>
      <c r="X28" s="310"/>
      <c r="Y28" s="310"/>
      <c r="Z28" s="310"/>
      <c r="AA28" s="310"/>
      <c r="AB28" s="310"/>
      <c r="AC28" s="310"/>
      <c r="AD28" s="310"/>
      <c r="AE28" s="310"/>
      <c r="AF28" s="44"/>
      <c r="AG28" s="44"/>
      <c r="AH28" s="44"/>
      <c r="AI28" s="44"/>
      <c r="AJ28" s="44"/>
      <c r="AK28" s="311">
        <v>0</v>
      </c>
      <c r="AL28" s="310"/>
      <c r="AM28" s="310"/>
      <c r="AN28" s="310"/>
      <c r="AO28" s="310"/>
      <c r="AP28" s="44"/>
      <c r="AQ28" s="46"/>
      <c r="BE28" s="299"/>
    </row>
    <row r="29" spans="2:57" s="2" customFormat="1" ht="14.45" customHeight="1" hidden="1">
      <c r="B29" s="43"/>
      <c r="C29" s="44"/>
      <c r="D29" s="44"/>
      <c r="E29" s="44"/>
      <c r="F29" s="45" t="s">
        <v>44</v>
      </c>
      <c r="G29" s="44"/>
      <c r="H29" s="44"/>
      <c r="I29" s="44"/>
      <c r="J29" s="44"/>
      <c r="K29" s="44"/>
      <c r="L29" s="309">
        <v>0.15</v>
      </c>
      <c r="M29" s="310"/>
      <c r="N29" s="310"/>
      <c r="O29" s="310"/>
      <c r="P29" s="44"/>
      <c r="Q29" s="44"/>
      <c r="R29" s="44"/>
      <c r="S29" s="44"/>
      <c r="T29" s="44"/>
      <c r="U29" s="44"/>
      <c r="V29" s="44"/>
      <c r="W29" s="311">
        <f>ROUND(BC51,2)</f>
        <v>0</v>
      </c>
      <c r="X29" s="310"/>
      <c r="Y29" s="310"/>
      <c r="Z29" s="310"/>
      <c r="AA29" s="310"/>
      <c r="AB29" s="310"/>
      <c r="AC29" s="310"/>
      <c r="AD29" s="310"/>
      <c r="AE29" s="310"/>
      <c r="AF29" s="44"/>
      <c r="AG29" s="44"/>
      <c r="AH29" s="44"/>
      <c r="AI29" s="44"/>
      <c r="AJ29" s="44"/>
      <c r="AK29" s="311">
        <v>0</v>
      </c>
      <c r="AL29" s="310"/>
      <c r="AM29" s="310"/>
      <c r="AN29" s="310"/>
      <c r="AO29" s="310"/>
      <c r="AP29" s="44"/>
      <c r="AQ29" s="46"/>
      <c r="BE29" s="299"/>
    </row>
    <row r="30" spans="2:57" s="2" customFormat="1" ht="14.45" customHeight="1" hidden="1">
      <c r="B30" s="43"/>
      <c r="C30" s="44"/>
      <c r="D30" s="44"/>
      <c r="E30" s="44"/>
      <c r="F30" s="45" t="s">
        <v>45</v>
      </c>
      <c r="G30" s="44"/>
      <c r="H30" s="44"/>
      <c r="I30" s="44"/>
      <c r="J30" s="44"/>
      <c r="K30" s="44"/>
      <c r="L30" s="309">
        <v>0</v>
      </c>
      <c r="M30" s="310"/>
      <c r="N30" s="310"/>
      <c r="O30" s="310"/>
      <c r="P30" s="44"/>
      <c r="Q30" s="44"/>
      <c r="R30" s="44"/>
      <c r="S30" s="44"/>
      <c r="T30" s="44"/>
      <c r="U30" s="44"/>
      <c r="V30" s="44"/>
      <c r="W30" s="311">
        <f>ROUND(BD51,2)</f>
        <v>0</v>
      </c>
      <c r="X30" s="310"/>
      <c r="Y30" s="310"/>
      <c r="Z30" s="310"/>
      <c r="AA30" s="310"/>
      <c r="AB30" s="310"/>
      <c r="AC30" s="310"/>
      <c r="AD30" s="310"/>
      <c r="AE30" s="310"/>
      <c r="AF30" s="44"/>
      <c r="AG30" s="44"/>
      <c r="AH30" s="44"/>
      <c r="AI30" s="44"/>
      <c r="AJ30" s="44"/>
      <c r="AK30" s="311">
        <v>0</v>
      </c>
      <c r="AL30" s="310"/>
      <c r="AM30" s="310"/>
      <c r="AN30" s="310"/>
      <c r="AO30" s="310"/>
      <c r="AP30" s="44"/>
      <c r="AQ30" s="46"/>
      <c r="BE30" s="299"/>
    </row>
    <row r="31" spans="2:57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99"/>
    </row>
    <row r="32" spans="2:57" s="1" customFormat="1" ht="25.9" customHeight="1">
      <c r="B32" s="37"/>
      <c r="C32" s="47"/>
      <c r="D32" s="48" t="s">
        <v>46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47</v>
      </c>
      <c r="U32" s="49"/>
      <c r="V32" s="49"/>
      <c r="W32" s="49"/>
      <c r="X32" s="312" t="s">
        <v>48</v>
      </c>
      <c r="Y32" s="313"/>
      <c r="Z32" s="313"/>
      <c r="AA32" s="313"/>
      <c r="AB32" s="313"/>
      <c r="AC32" s="49"/>
      <c r="AD32" s="49"/>
      <c r="AE32" s="49"/>
      <c r="AF32" s="49"/>
      <c r="AG32" s="49"/>
      <c r="AH32" s="49"/>
      <c r="AI32" s="49"/>
      <c r="AJ32" s="49"/>
      <c r="AK32" s="314">
        <f>SUM(AK23:AK30)</f>
        <v>0</v>
      </c>
      <c r="AL32" s="313"/>
      <c r="AM32" s="313"/>
      <c r="AN32" s="313"/>
      <c r="AO32" s="315"/>
      <c r="AP32" s="47"/>
      <c r="AQ32" s="51"/>
      <c r="BE32" s="299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44" s="1" customFormat="1" ht="36.95" customHeight="1">
      <c r="B39" s="37"/>
      <c r="C39" s="58" t="s">
        <v>49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44" s="1" customFormat="1" ht="6.95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44" s="3" customFormat="1" ht="14.45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2018_08_04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44" s="4" customFormat="1" ht="36.95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316" t="str">
        <f>K6</f>
        <v>Kopřivnice byt</v>
      </c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66"/>
      <c r="AQ42" s="66"/>
      <c r="AR42" s="67"/>
    </row>
    <row r="43" spans="2:44" s="1" customFormat="1" ht="6.95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44" s="1" customFormat="1" ht="13.5">
      <c r="B44" s="37"/>
      <c r="C44" s="61" t="s">
        <v>23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>Kopřivnice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25</v>
      </c>
      <c r="AJ44" s="59"/>
      <c r="AK44" s="59"/>
      <c r="AL44" s="59"/>
      <c r="AM44" s="318" t="str">
        <f>IF(AN8="","",AN8)</f>
        <v>4. 8. 2018</v>
      </c>
      <c r="AN44" s="318"/>
      <c r="AO44" s="59"/>
      <c r="AP44" s="59"/>
      <c r="AQ44" s="59"/>
      <c r="AR44" s="57"/>
    </row>
    <row r="45" spans="2:44" s="1" customFormat="1" ht="6.9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3.5">
      <c r="B46" s="37"/>
      <c r="C46" s="61" t="s">
        <v>27</v>
      </c>
      <c r="D46" s="59"/>
      <c r="E46" s="59"/>
      <c r="F46" s="59"/>
      <c r="G46" s="59"/>
      <c r="H46" s="59"/>
      <c r="I46" s="59"/>
      <c r="J46" s="59"/>
      <c r="K46" s="59"/>
      <c r="L46" s="62" t="str">
        <f>IF(E11="","",E11)</f>
        <v xml:space="preserve"> 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33</v>
      </c>
      <c r="AJ46" s="59"/>
      <c r="AK46" s="59"/>
      <c r="AL46" s="59"/>
      <c r="AM46" s="319" t="str">
        <f>IF(E17="","",E17)</f>
        <v xml:space="preserve"> </v>
      </c>
      <c r="AN46" s="319"/>
      <c r="AO46" s="319"/>
      <c r="AP46" s="319"/>
      <c r="AQ46" s="59"/>
      <c r="AR46" s="57"/>
      <c r="AS46" s="320" t="s">
        <v>50</v>
      </c>
      <c r="AT46" s="321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3.5">
      <c r="B47" s="37"/>
      <c r="C47" s="61" t="s">
        <v>31</v>
      </c>
      <c r="D47" s="59"/>
      <c r="E47" s="59"/>
      <c r="F47" s="59"/>
      <c r="G47" s="59"/>
      <c r="H47" s="59"/>
      <c r="I47" s="59"/>
      <c r="J47" s="59"/>
      <c r="K47" s="59"/>
      <c r="L47" s="62" t="str">
        <f>IF(E14="Vyplň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22"/>
      <c r="AT47" s="323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9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24"/>
      <c r="AT48" s="325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2:56" s="1" customFormat="1" ht="29.25" customHeight="1">
      <c r="B49" s="37"/>
      <c r="C49" s="326" t="s">
        <v>51</v>
      </c>
      <c r="D49" s="327"/>
      <c r="E49" s="327"/>
      <c r="F49" s="327"/>
      <c r="G49" s="327"/>
      <c r="H49" s="75"/>
      <c r="I49" s="328" t="s">
        <v>52</v>
      </c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9" t="s">
        <v>53</v>
      </c>
      <c r="AH49" s="327"/>
      <c r="AI49" s="327"/>
      <c r="AJ49" s="327"/>
      <c r="AK49" s="327"/>
      <c r="AL49" s="327"/>
      <c r="AM49" s="327"/>
      <c r="AN49" s="328" t="s">
        <v>54</v>
      </c>
      <c r="AO49" s="327"/>
      <c r="AP49" s="327"/>
      <c r="AQ49" s="76" t="s">
        <v>55</v>
      </c>
      <c r="AR49" s="57"/>
      <c r="AS49" s="77" t="s">
        <v>56</v>
      </c>
      <c r="AT49" s="78" t="s">
        <v>57</v>
      </c>
      <c r="AU49" s="78" t="s">
        <v>58</v>
      </c>
      <c r="AV49" s="78" t="s">
        <v>59</v>
      </c>
      <c r="AW49" s="78" t="s">
        <v>60</v>
      </c>
      <c r="AX49" s="78" t="s">
        <v>61</v>
      </c>
      <c r="AY49" s="78" t="s">
        <v>62</v>
      </c>
      <c r="AZ49" s="78" t="s">
        <v>63</v>
      </c>
      <c r="BA49" s="78" t="s">
        <v>64</v>
      </c>
      <c r="BB49" s="78" t="s">
        <v>65</v>
      </c>
      <c r="BC49" s="78" t="s">
        <v>66</v>
      </c>
      <c r="BD49" s="79" t="s">
        <v>67</v>
      </c>
    </row>
    <row r="50" spans="2:56" s="1" customFormat="1" ht="10.9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5" customHeight="1">
      <c r="B51" s="64"/>
      <c r="C51" s="83" t="s">
        <v>68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33">
        <f>ROUND(SUM(AG52:AG53),2)</f>
        <v>0</v>
      </c>
      <c r="AH51" s="333"/>
      <c r="AI51" s="333"/>
      <c r="AJ51" s="333"/>
      <c r="AK51" s="333"/>
      <c r="AL51" s="333"/>
      <c r="AM51" s="333"/>
      <c r="AN51" s="334">
        <f>SUM(AG51,AT51)</f>
        <v>0</v>
      </c>
      <c r="AO51" s="334"/>
      <c r="AP51" s="334"/>
      <c r="AQ51" s="85" t="s">
        <v>21</v>
      </c>
      <c r="AR51" s="67"/>
      <c r="AS51" s="86">
        <f>ROUND(SUM(AS52:AS53),2)</f>
        <v>0</v>
      </c>
      <c r="AT51" s="87">
        <f>ROUND(SUM(AV51:AW51),2)</f>
        <v>0</v>
      </c>
      <c r="AU51" s="88">
        <f>ROUND(SUM(AU52:AU53),5)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ROUND(SUM(AZ52:AZ53),2)</f>
        <v>0</v>
      </c>
      <c r="BA51" s="87">
        <f>ROUND(SUM(BA52:BA53),2)</f>
        <v>0</v>
      </c>
      <c r="BB51" s="87">
        <f>ROUND(SUM(BB52:BB53),2)</f>
        <v>0</v>
      </c>
      <c r="BC51" s="87">
        <f>ROUND(SUM(BC52:BC53),2)</f>
        <v>0</v>
      </c>
      <c r="BD51" s="89">
        <f>ROUND(SUM(BD52:BD53),2)</f>
        <v>0</v>
      </c>
      <c r="BS51" s="90" t="s">
        <v>69</v>
      </c>
      <c r="BT51" s="90" t="s">
        <v>70</v>
      </c>
      <c r="BU51" s="91" t="s">
        <v>71</v>
      </c>
      <c r="BV51" s="90" t="s">
        <v>72</v>
      </c>
      <c r="BW51" s="90" t="s">
        <v>7</v>
      </c>
      <c r="BX51" s="90" t="s">
        <v>73</v>
      </c>
      <c r="CL51" s="90" t="s">
        <v>21</v>
      </c>
    </row>
    <row r="52" spans="1:91" s="5" customFormat="1" ht="22.5" customHeight="1">
      <c r="A52" s="92" t="s">
        <v>74</v>
      </c>
      <c r="B52" s="93"/>
      <c r="C52" s="94"/>
      <c r="D52" s="332" t="s">
        <v>75</v>
      </c>
      <c r="E52" s="332"/>
      <c r="F52" s="332"/>
      <c r="G52" s="332"/>
      <c r="H52" s="332"/>
      <c r="I52" s="95"/>
      <c r="J52" s="332" t="s">
        <v>76</v>
      </c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0">
        <f>'1 - Kopřivnice_byt'!J27</f>
        <v>0</v>
      </c>
      <c r="AH52" s="331"/>
      <c r="AI52" s="331"/>
      <c r="AJ52" s="331"/>
      <c r="AK52" s="331"/>
      <c r="AL52" s="331"/>
      <c r="AM52" s="331"/>
      <c r="AN52" s="330">
        <f>SUM(AG52,AT52)</f>
        <v>0</v>
      </c>
      <c r="AO52" s="331"/>
      <c r="AP52" s="331"/>
      <c r="AQ52" s="96" t="s">
        <v>77</v>
      </c>
      <c r="AR52" s="97"/>
      <c r="AS52" s="98">
        <v>0</v>
      </c>
      <c r="AT52" s="99">
        <f>ROUND(SUM(AV52:AW52),2)</f>
        <v>0</v>
      </c>
      <c r="AU52" s="100">
        <f>'1 - Kopřivnice_byt'!P88</f>
        <v>0</v>
      </c>
      <c r="AV52" s="99">
        <f>'1 - Kopřivnice_byt'!J30</f>
        <v>0</v>
      </c>
      <c r="AW52" s="99">
        <f>'1 - Kopřivnice_byt'!J31</f>
        <v>0</v>
      </c>
      <c r="AX52" s="99">
        <f>'1 - Kopřivnice_byt'!J32</f>
        <v>0</v>
      </c>
      <c r="AY52" s="99">
        <f>'1 - Kopřivnice_byt'!J33</f>
        <v>0</v>
      </c>
      <c r="AZ52" s="99">
        <f>'1 - Kopřivnice_byt'!F30</f>
        <v>0</v>
      </c>
      <c r="BA52" s="99">
        <f>'1 - Kopřivnice_byt'!F31</f>
        <v>0</v>
      </c>
      <c r="BB52" s="99">
        <f>'1 - Kopřivnice_byt'!F32</f>
        <v>0</v>
      </c>
      <c r="BC52" s="99">
        <f>'1 - Kopřivnice_byt'!F33</f>
        <v>0</v>
      </c>
      <c r="BD52" s="101">
        <f>'1 - Kopřivnice_byt'!F34</f>
        <v>0</v>
      </c>
      <c r="BT52" s="102" t="s">
        <v>75</v>
      </c>
      <c r="BV52" s="102" t="s">
        <v>72</v>
      </c>
      <c r="BW52" s="102" t="s">
        <v>78</v>
      </c>
      <c r="BX52" s="102" t="s">
        <v>7</v>
      </c>
      <c r="CL52" s="102" t="s">
        <v>21</v>
      </c>
      <c r="CM52" s="102" t="s">
        <v>79</v>
      </c>
    </row>
    <row r="53" spans="1:91" s="5" customFormat="1" ht="22.5" customHeight="1">
      <c r="A53" s="92" t="s">
        <v>74</v>
      </c>
      <c r="B53" s="93"/>
      <c r="C53" s="94"/>
      <c r="D53" s="332" t="s">
        <v>79</v>
      </c>
      <c r="E53" s="332"/>
      <c r="F53" s="332"/>
      <c r="G53" s="332"/>
      <c r="H53" s="332"/>
      <c r="I53" s="95"/>
      <c r="J53" s="332" t="s">
        <v>80</v>
      </c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0">
        <f>'2 - Kopřivnice_byt - Vedl...'!J27</f>
        <v>0</v>
      </c>
      <c r="AH53" s="331"/>
      <c r="AI53" s="331"/>
      <c r="AJ53" s="331"/>
      <c r="AK53" s="331"/>
      <c r="AL53" s="331"/>
      <c r="AM53" s="331"/>
      <c r="AN53" s="330">
        <f>SUM(AG53,AT53)</f>
        <v>0</v>
      </c>
      <c r="AO53" s="331"/>
      <c r="AP53" s="331"/>
      <c r="AQ53" s="96" t="s">
        <v>77</v>
      </c>
      <c r="AR53" s="97"/>
      <c r="AS53" s="103">
        <v>0</v>
      </c>
      <c r="AT53" s="104">
        <f>ROUND(SUM(AV53:AW53),2)</f>
        <v>0</v>
      </c>
      <c r="AU53" s="105">
        <f>'2 - Kopřivnice_byt - Vedl...'!P78</f>
        <v>0</v>
      </c>
      <c r="AV53" s="104">
        <f>'2 - Kopřivnice_byt - Vedl...'!J30</f>
        <v>0</v>
      </c>
      <c r="AW53" s="104">
        <f>'2 - Kopřivnice_byt - Vedl...'!J31</f>
        <v>0</v>
      </c>
      <c r="AX53" s="104">
        <f>'2 - Kopřivnice_byt - Vedl...'!J32</f>
        <v>0</v>
      </c>
      <c r="AY53" s="104">
        <f>'2 - Kopřivnice_byt - Vedl...'!J33</f>
        <v>0</v>
      </c>
      <c r="AZ53" s="104">
        <f>'2 - Kopřivnice_byt - Vedl...'!F30</f>
        <v>0</v>
      </c>
      <c r="BA53" s="104">
        <f>'2 - Kopřivnice_byt - Vedl...'!F31</f>
        <v>0</v>
      </c>
      <c r="BB53" s="104">
        <f>'2 - Kopřivnice_byt - Vedl...'!F32</f>
        <v>0</v>
      </c>
      <c r="BC53" s="104">
        <f>'2 - Kopřivnice_byt - Vedl...'!F33</f>
        <v>0</v>
      </c>
      <c r="BD53" s="106">
        <f>'2 - Kopřivnice_byt - Vedl...'!F34</f>
        <v>0</v>
      </c>
      <c r="BT53" s="102" t="s">
        <v>75</v>
      </c>
      <c r="BV53" s="102" t="s">
        <v>72</v>
      </c>
      <c r="BW53" s="102" t="s">
        <v>81</v>
      </c>
      <c r="BX53" s="102" t="s">
        <v>7</v>
      </c>
      <c r="CL53" s="102" t="s">
        <v>21</v>
      </c>
      <c r="CM53" s="102" t="s">
        <v>79</v>
      </c>
    </row>
    <row r="54" spans="2:44" s="1" customFormat="1" ht="30" customHeight="1">
      <c r="B54" s="37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7"/>
    </row>
    <row r="55" spans="2:44" s="1" customFormat="1" ht="6.95" customHeight="1"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7"/>
    </row>
  </sheetData>
  <sheetProtection password="CC35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Kopřivnice_byt'!C2" display="/"/>
    <hyperlink ref="A53" location="'2 - Kopřivnice_byt - Vedl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108"/>
      <c r="C1" s="108"/>
      <c r="D1" s="109" t="s">
        <v>1</v>
      </c>
      <c r="E1" s="108"/>
      <c r="F1" s="110" t="s">
        <v>82</v>
      </c>
      <c r="G1" s="343" t="s">
        <v>83</v>
      </c>
      <c r="H1" s="343"/>
      <c r="I1" s="111"/>
      <c r="J1" s="110" t="s">
        <v>84</v>
      </c>
      <c r="K1" s="109" t="s">
        <v>85</v>
      </c>
      <c r="L1" s="110" t="s">
        <v>86</v>
      </c>
      <c r="M1" s="110"/>
      <c r="N1" s="110"/>
      <c r="O1" s="110"/>
      <c r="P1" s="110"/>
      <c r="Q1" s="110"/>
      <c r="R1" s="110"/>
      <c r="S1" s="110"/>
      <c r="T1" s="110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20" t="s">
        <v>78</v>
      </c>
    </row>
    <row r="3" spans="2:46" ht="6.95" customHeight="1">
      <c r="B3" s="21"/>
      <c r="C3" s="22"/>
      <c r="D3" s="22"/>
      <c r="E3" s="22"/>
      <c r="F3" s="22"/>
      <c r="G3" s="22"/>
      <c r="H3" s="22"/>
      <c r="I3" s="112"/>
      <c r="J3" s="22"/>
      <c r="K3" s="23"/>
      <c r="AT3" s="20" t="s">
        <v>79</v>
      </c>
    </row>
    <row r="4" spans="2:46" ht="36.95" customHeight="1">
      <c r="B4" s="24"/>
      <c r="C4" s="25"/>
      <c r="D4" s="26" t="s">
        <v>87</v>
      </c>
      <c r="E4" s="25"/>
      <c r="F4" s="25"/>
      <c r="G4" s="25"/>
      <c r="H4" s="25"/>
      <c r="I4" s="113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13"/>
      <c r="J5" s="25"/>
      <c r="K5" s="27"/>
    </row>
    <row r="6" spans="2:11" ht="13.5">
      <c r="B6" s="24"/>
      <c r="C6" s="25"/>
      <c r="D6" s="33" t="s">
        <v>18</v>
      </c>
      <c r="E6" s="25"/>
      <c r="F6" s="25"/>
      <c r="G6" s="25"/>
      <c r="H6" s="25"/>
      <c r="I6" s="113"/>
      <c r="J6" s="25"/>
      <c r="K6" s="27"/>
    </row>
    <row r="7" spans="2:11" ht="22.5" customHeight="1">
      <c r="B7" s="24"/>
      <c r="C7" s="25"/>
      <c r="D7" s="25"/>
      <c r="E7" s="336" t="str">
        <f>'Rekapitulace stavby'!K6</f>
        <v>Kopřivnice byt</v>
      </c>
      <c r="F7" s="337"/>
      <c r="G7" s="337"/>
      <c r="H7" s="337"/>
      <c r="I7" s="113"/>
      <c r="J7" s="25"/>
      <c r="K7" s="27"/>
    </row>
    <row r="8" spans="2:11" s="1" customFormat="1" ht="13.5">
      <c r="B8" s="37"/>
      <c r="C8" s="38"/>
      <c r="D8" s="33" t="s">
        <v>88</v>
      </c>
      <c r="E8" s="38"/>
      <c r="F8" s="38"/>
      <c r="G8" s="38"/>
      <c r="H8" s="38"/>
      <c r="I8" s="114"/>
      <c r="J8" s="38"/>
      <c r="K8" s="41"/>
    </row>
    <row r="9" spans="2:11" s="1" customFormat="1" ht="36.95" customHeight="1">
      <c r="B9" s="37"/>
      <c r="C9" s="38"/>
      <c r="D9" s="38"/>
      <c r="E9" s="338" t="s">
        <v>89</v>
      </c>
      <c r="F9" s="339"/>
      <c r="G9" s="339"/>
      <c r="H9" s="339"/>
      <c r="I9" s="114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114"/>
      <c r="J10" s="38"/>
      <c r="K10" s="41"/>
    </row>
    <row r="11" spans="2:11" s="1" customFormat="1" ht="14.45" customHeight="1">
      <c r="B11" s="37"/>
      <c r="C11" s="38"/>
      <c r="D11" s="33" t="s">
        <v>20</v>
      </c>
      <c r="E11" s="38"/>
      <c r="F11" s="31" t="s">
        <v>21</v>
      </c>
      <c r="G11" s="38"/>
      <c r="H11" s="38"/>
      <c r="I11" s="115" t="s">
        <v>22</v>
      </c>
      <c r="J11" s="31" t="s">
        <v>21</v>
      </c>
      <c r="K11" s="41"/>
    </row>
    <row r="12" spans="2:11" s="1" customFormat="1" ht="14.45" customHeight="1">
      <c r="B12" s="37"/>
      <c r="C12" s="38"/>
      <c r="D12" s="33" t="s">
        <v>23</v>
      </c>
      <c r="E12" s="38"/>
      <c r="F12" s="31" t="s">
        <v>24</v>
      </c>
      <c r="G12" s="38"/>
      <c r="H12" s="38"/>
      <c r="I12" s="115" t="s">
        <v>25</v>
      </c>
      <c r="J12" s="116" t="str">
        <f>'Rekapitulace stavby'!AN8</f>
        <v>4. 8. 2018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114"/>
      <c r="J13" s="38"/>
      <c r="K13" s="41"/>
    </row>
    <row r="14" spans="2:11" s="1" customFormat="1" ht="14.45" customHeight="1">
      <c r="B14" s="37"/>
      <c r="C14" s="38"/>
      <c r="D14" s="33" t="s">
        <v>27</v>
      </c>
      <c r="E14" s="38"/>
      <c r="F14" s="38"/>
      <c r="G14" s="38"/>
      <c r="H14" s="38"/>
      <c r="I14" s="115" t="s">
        <v>28</v>
      </c>
      <c r="J14" s="31" t="str">
        <f>IF('Rekapitulace stavby'!AN10="","",'Rekapitulace stavby'!AN10)</f>
        <v/>
      </c>
      <c r="K14" s="41"/>
    </row>
    <row r="15" spans="2:11" s="1" customFormat="1" ht="18" customHeight="1">
      <c r="B15" s="37"/>
      <c r="C15" s="38"/>
      <c r="D15" s="38"/>
      <c r="E15" s="31" t="str">
        <f>IF('Rekapitulace stavby'!E11="","",'Rekapitulace stavby'!E11)</f>
        <v xml:space="preserve"> </v>
      </c>
      <c r="F15" s="38"/>
      <c r="G15" s="38"/>
      <c r="H15" s="38"/>
      <c r="I15" s="115" t="s">
        <v>30</v>
      </c>
      <c r="J15" s="31" t="str">
        <f>IF('Rekapitulace stavby'!AN11="","",'Rekapitulace stavby'!AN11)</f>
        <v/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114"/>
      <c r="J16" s="38"/>
      <c r="K16" s="41"/>
    </row>
    <row r="17" spans="2:11" s="1" customFormat="1" ht="14.45" customHeight="1">
      <c r="B17" s="37"/>
      <c r="C17" s="38"/>
      <c r="D17" s="33" t="s">
        <v>31</v>
      </c>
      <c r="E17" s="38"/>
      <c r="F17" s="38"/>
      <c r="G17" s="38"/>
      <c r="H17" s="38"/>
      <c r="I17" s="115" t="s">
        <v>28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15" t="s">
        <v>30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14"/>
      <c r="J19" s="38"/>
      <c r="K19" s="41"/>
    </row>
    <row r="20" spans="2:11" s="1" customFormat="1" ht="14.45" customHeight="1">
      <c r="B20" s="37"/>
      <c r="C20" s="38"/>
      <c r="D20" s="33" t="s">
        <v>33</v>
      </c>
      <c r="E20" s="38"/>
      <c r="F20" s="38"/>
      <c r="G20" s="38"/>
      <c r="H20" s="38"/>
      <c r="I20" s="115" t="s">
        <v>28</v>
      </c>
      <c r="J20" s="31" t="str">
        <f>IF('Rekapitulace stavby'!AN16="","",'Rekapitulace stavby'!AN16)</f>
        <v/>
      </c>
      <c r="K20" s="41"/>
    </row>
    <row r="21" spans="2:11" s="1" customFormat="1" ht="18" customHeight="1">
      <c r="B21" s="37"/>
      <c r="C21" s="38"/>
      <c r="D21" s="38"/>
      <c r="E21" s="31" t="str">
        <f>IF('Rekapitulace stavby'!E17="","",'Rekapitulace stavby'!E17)</f>
        <v xml:space="preserve"> </v>
      </c>
      <c r="F21" s="38"/>
      <c r="G21" s="38"/>
      <c r="H21" s="38"/>
      <c r="I21" s="115" t="s">
        <v>30</v>
      </c>
      <c r="J21" s="31" t="str">
        <f>IF('Rekapitulace stavby'!AN17="","",'Rekapitulace stavby'!AN17)</f>
        <v/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14"/>
      <c r="J22" s="38"/>
      <c r="K22" s="41"/>
    </row>
    <row r="23" spans="2:11" s="1" customFormat="1" ht="14.45" customHeight="1">
      <c r="B23" s="37"/>
      <c r="C23" s="38"/>
      <c r="D23" s="33" t="s">
        <v>35</v>
      </c>
      <c r="E23" s="38"/>
      <c r="F23" s="38"/>
      <c r="G23" s="38"/>
      <c r="H23" s="38"/>
      <c r="I23" s="114"/>
      <c r="J23" s="38"/>
      <c r="K23" s="41"/>
    </row>
    <row r="24" spans="2:11" s="6" customFormat="1" ht="22.5" customHeight="1">
      <c r="B24" s="117"/>
      <c r="C24" s="118"/>
      <c r="D24" s="118"/>
      <c r="E24" s="305" t="s">
        <v>21</v>
      </c>
      <c r="F24" s="305"/>
      <c r="G24" s="305"/>
      <c r="H24" s="305"/>
      <c r="I24" s="119"/>
      <c r="J24" s="118"/>
      <c r="K24" s="120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14"/>
      <c r="J25" s="38"/>
      <c r="K25" s="41"/>
    </row>
    <row r="26" spans="2:11" s="1" customFormat="1" ht="6.95" customHeight="1">
      <c r="B26" s="37"/>
      <c r="C26" s="38"/>
      <c r="D26" s="81"/>
      <c r="E26" s="81"/>
      <c r="F26" s="81"/>
      <c r="G26" s="81"/>
      <c r="H26" s="81"/>
      <c r="I26" s="121"/>
      <c r="J26" s="81"/>
      <c r="K26" s="122"/>
    </row>
    <row r="27" spans="2:11" s="1" customFormat="1" ht="25.35" customHeight="1">
      <c r="B27" s="37"/>
      <c r="C27" s="38"/>
      <c r="D27" s="123" t="s">
        <v>36</v>
      </c>
      <c r="E27" s="38"/>
      <c r="F27" s="38"/>
      <c r="G27" s="38"/>
      <c r="H27" s="38"/>
      <c r="I27" s="114"/>
      <c r="J27" s="124">
        <f>ROUND(J88,2)</f>
        <v>0</v>
      </c>
      <c r="K27" s="41"/>
    </row>
    <row r="28" spans="2:11" s="1" customFormat="1" ht="6.95" customHeight="1">
      <c r="B28" s="37"/>
      <c r="C28" s="38"/>
      <c r="D28" s="81"/>
      <c r="E28" s="81"/>
      <c r="F28" s="81"/>
      <c r="G28" s="81"/>
      <c r="H28" s="81"/>
      <c r="I28" s="121"/>
      <c r="J28" s="81"/>
      <c r="K28" s="122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125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26">
        <f>ROUND(SUM(BE88:BE185),2)</f>
        <v>0</v>
      </c>
      <c r="G30" s="38"/>
      <c r="H30" s="38"/>
      <c r="I30" s="127">
        <v>0.21</v>
      </c>
      <c r="J30" s="126">
        <f>ROUND(ROUND((SUM(BE88:BE185)),2)*I30,2)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26">
        <f>ROUND(SUM(BF88:BF185),2)</f>
        <v>0</v>
      </c>
      <c r="G31" s="38"/>
      <c r="H31" s="38"/>
      <c r="I31" s="127">
        <v>0.15</v>
      </c>
      <c r="J31" s="126">
        <f>ROUND(ROUND((SUM(BF88:BF185)),2)*I31,2)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43</v>
      </c>
      <c r="F32" s="126">
        <f>ROUND(SUM(BG88:BG185),2)</f>
        <v>0</v>
      </c>
      <c r="G32" s="38"/>
      <c r="H32" s="38"/>
      <c r="I32" s="127">
        <v>0.21</v>
      </c>
      <c r="J32" s="126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44</v>
      </c>
      <c r="F33" s="126">
        <f>ROUND(SUM(BH88:BH185),2)</f>
        <v>0</v>
      </c>
      <c r="G33" s="38"/>
      <c r="H33" s="38"/>
      <c r="I33" s="127">
        <v>0.15</v>
      </c>
      <c r="J33" s="126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45</v>
      </c>
      <c r="F34" s="126">
        <f>ROUND(SUM(BI88:BI185),2)</f>
        <v>0</v>
      </c>
      <c r="G34" s="38"/>
      <c r="H34" s="38"/>
      <c r="I34" s="127">
        <v>0</v>
      </c>
      <c r="J34" s="126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14"/>
      <c r="J35" s="38"/>
      <c r="K35" s="41"/>
    </row>
    <row r="36" spans="2:11" s="1" customFormat="1" ht="25.35" customHeight="1">
      <c r="B36" s="37"/>
      <c r="C36" s="128"/>
      <c r="D36" s="129" t="s">
        <v>46</v>
      </c>
      <c r="E36" s="75"/>
      <c r="F36" s="75"/>
      <c r="G36" s="130" t="s">
        <v>47</v>
      </c>
      <c r="H36" s="131" t="s">
        <v>48</v>
      </c>
      <c r="I36" s="132"/>
      <c r="J36" s="133">
        <f>SUM(J27:J34)</f>
        <v>0</v>
      </c>
      <c r="K36" s="134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35"/>
      <c r="J37" s="53"/>
      <c r="K37" s="54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7"/>
      <c r="C42" s="26" t="s">
        <v>90</v>
      </c>
      <c r="D42" s="38"/>
      <c r="E42" s="38"/>
      <c r="F42" s="38"/>
      <c r="G42" s="38"/>
      <c r="H42" s="38"/>
      <c r="I42" s="114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14"/>
      <c r="J43" s="38"/>
      <c r="K43" s="41"/>
    </row>
    <row r="44" spans="2:11" s="1" customFormat="1" ht="14.45" customHeight="1">
      <c r="B44" s="37"/>
      <c r="C44" s="33" t="s">
        <v>18</v>
      </c>
      <c r="D44" s="38"/>
      <c r="E44" s="38"/>
      <c r="F44" s="38"/>
      <c r="G44" s="38"/>
      <c r="H44" s="38"/>
      <c r="I44" s="114"/>
      <c r="J44" s="38"/>
      <c r="K44" s="41"/>
    </row>
    <row r="45" spans="2:11" s="1" customFormat="1" ht="22.5" customHeight="1">
      <c r="B45" s="37"/>
      <c r="C45" s="38"/>
      <c r="D45" s="38"/>
      <c r="E45" s="336" t="str">
        <f>E7</f>
        <v>Kopřivnice byt</v>
      </c>
      <c r="F45" s="337"/>
      <c r="G45" s="337"/>
      <c r="H45" s="337"/>
      <c r="I45" s="114"/>
      <c r="J45" s="38"/>
      <c r="K45" s="41"/>
    </row>
    <row r="46" spans="2:11" s="1" customFormat="1" ht="14.45" customHeight="1">
      <c r="B46" s="37"/>
      <c r="C46" s="33" t="s">
        <v>88</v>
      </c>
      <c r="D46" s="38"/>
      <c r="E46" s="38"/>
      <c r="F46" s="38"/>
      <c r="G46" s="38"/>
      <c r="H46" s="38"/>
      <c r="I46" s="114"/>
      <c r="J46" s="38"/>
      <c r="K46" s="41"/>
    </row>
    <row r="47" spans="2:11" s="1" customFormat="1" ht="23.25" customHeight="1">
      <c r="B47" s="37"/>
      <c r="C47" s="38"/>
      <c r="D47" s="38"/>
      <c r="E47" s="338" t="str">
        <f>E9</f>
        <v>1 - Kopřivnice_byt</v>
      </c>
      <c r="F47" s="339"/>
      <c r="G47" s="339"/>
      <c r="H47" s="339"/>
      <c r="I47" s="114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14"/>
      <c r="J48" s="38"/>
      <c r="K48" s="41"/>
    </row>
    <row r="49" spans="2:11" s="1" customFormat="1" ht="18" customHeight="1">
      <c r="B49" s="37"/>
      <c r="C49" s="33" t="s">
        <v>23</v>
      </c>
      <c r="D49" s="38"/>
      <c r="E49" s="38"/>
      <c r="F49" s="31" t="str">
        <f>F12</f>
        <v>Kopřivnice</v>
      </c>
      <c r="G49" s="38"/>
      <c r="H49" s="38"/>
      <c r="I49" s="115" t="s">
        <v>25</v>
      </c>
      <c r="J49" s="116" t="str">
        <f>IF(J12="","",J12)</f>
        <v>4. 8. 2018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114"/>
      <c r="J50" s="38"/>
      <c r="K50" s="41"/>
    </row>
    <row r="51" spans="2:11" s="1" customFormat="1" ht="13.5">
      <c r="B51" s="37"/>
      <c r="C51" s="33" t="s">
        <v>27</v>
      </c>
      <c r="D51" s="38"/>
      <c r="E51" s="38"/>
      <c r="F51" s="31" t="str">
        <f>E15</f>
        <v xml:space="preserve"> </v>
      </c>
      <c r="G51" s="38"/>
      <c r="H51" s="38"/>
      <c r="I51" s="115" t="s">
        <v>33</v>
      </c>
      <c r="J51" s="31" t="str">
        <f>E21</f>
        <v xml:space="preserve"> </v>
      </c>
      <c r="K51" s="41"/>
    </row>
    <row r="52" spans="2:11" s="1" customFormat="1" ht="14.45" customHeight="1">
      <c r="B52" s="37"/>
      <c r="C52" s="33" t="s">
        <v>31</v>
      </c>
      <c r="D52" s="38"/>
      <c r="E52" s="38"/>
      <c r="F52" s="31" t="str">
        <f>IF(E18="","",E18)</f>
        <v/>
      </c>
      <c r="G52" s="38"/>
      <c r="H52" s="38"/>
      <c r="I52" s="114"/>
      <c r="J52" s="38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114"/>
      <c r="J53" s="38"/>
      <c r="K53" s="41"/>
    </row>
    <row r="54" spans="2:11" s="1" customFormat="1" ht="29.25" customHeight="1">
      <c r="B54" s="37"/>
      <c r="C54" s="140" t="s">
        <v>91</v>
      </c>
      <c r="D54" s="128"/>
      <c r="E54" s="128"/>
      <c r="F54" s="128"/>
      <c r="G54" s="128"/>
      <c r="H54" s="128"/>
      <c r="I54" s="141"/>
      <c r="J54" s="142" t="s">
        <v>92</v>
      </c>
      <c r="K54" s="143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114"/>
      <c r="J55" s="38"/>
      <c r="K55" s="41"/>
    </row>
    <row r="56" spans="2:47" s="1" customFormat="1" ht="29.25" customHeight="1">
      <c r="B56" s="37"/>
      <c r="C56" s="144" t="s">
        <v>93</v>
      </c>
      <c r="D56" s="38"/>
      <c r="E56" s="38"/>
      <c r="F56" s="38"/>
      <c r="G56" s="38"/>
      <c r="H56" s="38"/>
      <c r="I56" s="114"/>
      <c r="J56" s="124">
        <f>J88</f>
        <v>0</v>
      </c>
      <c r="K56" s="41"/>
      <c r="AU56" s="20" t="s">
        <v>94</v>
      </c>
    </row>
    <row r="57" spans="2:11" s="7" customFormat="1" ht="24.95" customHeight="1">
      <c r="B57" s="145"/>
      <c r="C57" s="146"/>
      <c r="D57" s="147" t="s">
        <v>95</v>
      </c>
      <c r="E57" s="148"/>
      <c r="F57" s="148"/>
      <c r="G57" s="148"/>
      <c r="H57" s="148"/>
      <c r="I57" s="149"/>
      <c r="J57" s="150">
        <f>J89</f>
        <v>0</v>
      </c>
      <c r="K57" s="151"/>
    </row>
    <row r="58" spans="2:11" s="8" customFormat="1" ht="19.9" customHeight="1">
      <c r="B58" s="152"/>
      <c r="C58" s="153"/>
      <c r="D58" s="154" t="s">
        <v>96</v>
      </c>
      <c r="E58" s="155"/>
      <c r="F58" s="155"/>
      <c r="G58" s="155"/>
      <c r="H58" s="155"/>
      <c r="I58" s="156"/>
      <c r="J58" s="157">
        <f>J90</f>
        <v>0</v>
      </c>
      <c r="K58" s="158"/>
    </row>
    <row r="59" spans="2:11" s="8" customFormat="1" ht="19.9" customHeight="1">
      <c r="B59" s="152"/>
      <c r="C59" s="153"/>
      <c r="D59" s="154" t="s">
        <v>97</v>
      </c>
      <c r="E59" s="155"/>
      <c r="F59" s="155"/>
      <c r="G59" s="155"/>
      <c r="H59" s="155"/>
      <c r="I59" s="156"/>
      <c r="J59" s="157">
        <f>J155</f>
        <v>0</v>
      </c>
      <c r="K59" s="158"/>
    </row>
    <row r="60" spans="2:11" s="8" customFormat="1" ht="19.9" customHeight="1">
      <c r="B60" s="152"/>
      <c r="C60" s="153"/>
      <c r="D60" s="154" t="s">
        <v>98</v>
      </c>
      <c r="E60" s="155"/>
      <c r="F60" s="155"/>
      <c r="G60" s="155"/>
      <c r="H60" s="155"/>
      <c r="I60" s="156"/>
      <c r="J60" s="157">
        <f>J158</f>
        <v>0</v>
      </c>
      <c r="K60" s="158"/>
    </row>
    <row r="61" spans="2:11" s="7" customFormat="1" ht="24.95" customHeight="1">
      <c r="B61" s="145"/>
      <c r="C61" s="146"/>
      <c r="D61" s="147" t="s">
        <v>99</v>
      </c>
      <c r="E61" s="148"/>
      <c r="F61" s="148"/>
      <c r="G61" s="148"/>
      <c r="H61" s="148"/>
      <c r="I61" s="149"/>
      <c r="J61" s="150">
        <f>J161</f>
        <v>0</v>
      </c>
      <c r="K61" s="151"/>
    </row>
    <row r="62" spans="2:11" s="8" customFormat="1" ht="19.9" customHeight="1">
      <c r="B62" s="152"/>
      <c r="C62" s="153"/>
      <c r="D62" s="154" t="s">
        <v>100</v>
      </c>
      <c r="E62" s="155"/>
      <c r="F62" s="155"/>
      <c r="G62" s="155"/>
      <c r="H62" s="155"/>
      <c r="I62" s="156"/>
      <c r="J62" s="157">
        <f>J162</f>
        <v>0</v>
      </c>
      <c r="K62" s="158"/>
    </row>
    <row r="63" spans="2:11" s="8" customFormat="1" ht="19.9" customHeight="1">
      <c r="B63" s="152"/>
      <c r="C63" s="153"/>
      <c r="D63" s="154" t="s">
        <v>101</v>
      </c>
      <c r="E63" s="155"/>
      <c r="F63" s="155"/>
      <c r="G63" s="155"/>
      <c r="H63" s="155"/>
      <c r="I63" s="156"/>
      <c r="J63" s="157">
        <f>J165</f>
        <v>0</v>
      </c>
      <c r="K63" s="158"/>
    </row>
    <row r="64" spans="2:11" s="7" customFormat="1" ht="24.95" customHeight="1">
      <c r="B64" s="145"/>
      <c r="C64" s="146"/>
      <c r="D64" s="147" t="s">
        <v>102</v>
      </c>
      <c r="E64" s="148"/>
      <c r="F64" s="148"/>
      <c r="G64" s="148"/>
      <c r="H64" s="148"/>
      <c r="I64" s="149"/>
      <c r="J64" s="150">
        <f>J176</f>
        <v>0</v>
      </c>
      <c r="K64" s="151"/>
    </row>
    <row r="65" spans="2:11" s="7" customFormat="1" ht="24.95" customHeight="1">
      <c r="B65" s="145"/>
      <c r="C65" s="146"/>
      <c r="D65" s="147" t="s">
        <v>103</v>
      </c>
      <c r="E65" s="148"/>
      <c r="F65" s="148"/>
      <c r="G65" s="148"/>
      <c r="H65" s="148"/>
      <c r="I65" s="149"/>
      <c r="J65" s="150">
        <f>J178</f>
        <v>0</v>
      </c>
      <c r="K65" s="151"/>
    </row>
    <row r="66" spans="2:11" s="7" customFormat="1" ht="24.95" customHeight="1">
      <c r="B66" s="145"/>
      <c r="C66" s="146"/>
      <c r="D66" s="147" t="s">
        <v>104</v>
      </c>
      <c r="E66" s="148"/>
      <c r="F66" s="148"/>
      <c r="G66" s="148"/>
      <c r="H66" s="148"/>
      <c r="I66" s="149"/>
      <c r="J66" s="150">
        <f>J181</f>
        <v>0</v>
      </c>
      <c r="K66" s="151"/>
    </row>
    <row r="67" spans="2:11" s="7" customFormat="1" ht="24.95" customHeight="1">
      <c r="B67" s="145"/>
      <c r="C67" s="146"/>
      <c r="D67" s="147" t="s">
        <v>105</v>
      </c>
      <c r="E67" s="148"/>
      <c r="F67" s="148"/>
      <c r="G67" s="148"/>
      <c r="H67" s="148"/>
      <c r="I67" s="149"/>
      <c r="J67" s="150">
        <f>J183</f>
        <v>0</v>
      </c>
      <c r="K67" s="151"/>
    </row>
    <row r="68" spans="2:11" s="8" customFormat="1" ht="19.9" customHeight="1">
      <c r="B68" s="152"/>
      <c r="C68" s="153"/>
      <c r="D68" s="154" t="s">
        <v>106</v>
      </c>
      <c r="E68" s="155"/>
      <c r="F68" s="155"/>
      <c r="G68" s="155"/>
      <c r="H68" s="155"/>
      <c r="I68" s="156"/>
      <c r="J68" s="157">
        <f>J184</f>
        <v>0</v>
      </c>
      <c r="K68" s="158"/>
    </row>
    <row r="69" spans="2:11" s="1" customFormat="1" ht="21.75" customHeight="1">
      <c r="B69" s="37"/>
      <c r="C69" s="38"/>
      <c r="D69" s="38"/>
      <c r="E69" s="38"/>
      <c r="F69" s="38"/>
      <c r="G69" s="38"/>
      <c r="H69" s="38"/>
      <c r="I69" s="114"/>
      <c r="J69" s="38"/>
      <c r="K69" s="41"/>
    </row>
    <row r="70" spans="2:11" s="1" customFormat="1" ht="6.95" customHeight="1">
      <c r="B70" s="52"/>
      <c r="C70" s="53"/>
      <c r="D70" s="53"/>
      <c r="E70" s="53"/>
      <c r="F70" s="53"/>
      <c r="G70" s="53"/>
      <c r="H70" s="53"/>
      <c r="I70" s="135"/>
      <c r="J70" s="53"/>
      <c r="K70" s="54"/>
    </row>
    <row r="74" spans="2:12" s="1" customFormat="1" ht="6.95" customHeight="1">
      <c r="B74" s="55"/>
      <c r="C74" s="56"/>
      <c r="D74" s="56"/>
      <c r="E74" s="56"/>
      <c r="F74" s="56"/>
      <c r="G74" s="56"/>
      <c r="H74" s="56"/>
      <c r="I74" s="138"/>
      <c r="J74" s="56"/>
      <c r="K74" s="56"/>
      <c r="L74" s="57"/>
    </row>
    <row r="75" spans="2:12" s="1" customFormat="1" ht="36.95" customHeight="1">
      <c r="B75" s="37"/>
      <c r="C75" s="58" t="s">
        <v>107</v>
      </c>
      <c r="D75" s="59"/>
      <c r="E75" s="59"/>
      <c r="F75" s="59"/>
      <c r="G75" s="59"/>
      <c r="H75" s="59"/>
      <c r="I75" s="159"/>
      <c r="J75" s="59"/>
      <c r="K75" s="59"/>
      <c r="L75" s="57"/>
    </row>
    <row r="76" spans="2:12" s="1" customFormat="1" ht="6.95" customHeight="1">
      <c r="B76" s="37"/>
      <c r="C76" s="59"/>
      <c r="D76" s="59"/>
      <c r="E76" s="59"/>
      <c r="F76" s="59"/>
      <c r="G76" s="59"/>
      <c r="H76" s="59"/>
      <c r="I76" s="159"/>
      <c r="J76" s="59"/>
      <c r="K76" s="59"/>
      <c r="L76" s="57"/>
    </row>
    <row r="77" spans="2:12" s="1" customFormat="1" ht="14.45" customHeight="1">
      <c r="B77" s="37"/>
      <c r="C77" s="61" t="s">
        <v>18</v>
      </c>
      <c r="D77" s="59"/>
      <c r="E77" s="59"/>
      <c r="F77" s="59"/>
      <c r="G77" s="59"/>
      <c r="H77" s="59"/>
      <c r="I77" s="159"/>
      <c r="J77" s="59"/>
      <c r="K77" s="59"/>
      <c r="L77" s="57"/>
    </row>
    <row r="78" spans="2:12" s="1" customFormat="1" ht="22.5" customHeight="1">
      <c r="B78" s="37"/>
      <c r="C78" s="59"/>
      <c r="D78" s="59"/>
      <c r="E78" s="340" t="str">
        <f>E7</f>
        <v>Kopřivnice byt</v>
      </c>
      <c r="F78" s="341"/>
      <c r="G78" s="341"/>
      <c r="H78" s="341"/>
      <c r="I78" s="159"/>
      <c r="J78" s="59"/>
      <c r="K78" s="59"/>
      <c r="L78" s="57"/>
    </row>
    <row r="79" spans="2:12" s="1" customFormat="1" ht="14.45" customHeight="1">
      <c r="B79" s="37"/>
      <c r="C79" s="61" t="s">
        <v>88</v>
      </c>
      <c r="D79" s="59"/>
      <c r="E79" s="59"/>
      <c r="F79" s="59"/>
      <c r="G79" s="59"/>
      <c r="H79" s="59"/>
      <c r="I79" s="159"/>
      <c r="J79" s="59"/>
      <c r="K79" s="59"/>
      <c r="L79" s="57"/>
    </row>
    <row r="80" spans="2:12" s="1" customFormat="1" ht="23.25" customHeight="1">
      <c r="B80" s="37"/>
      <c r="C80" s="59"/>
      <c r="D80" s="59"/>
      <c r="E80" s="316" t="str">
        <f>E9</f>
        <v>1 - Kopřivnice_byt</v>
      </c>
      <c r="F80" s="342"/>
      <c r="G80" s="342"/>
      <c r="H80" s="342"/>
      <c r="I80" s="159"/>
      <c r="J80" s="59"/>
      <c r="K80" s="59"/>
      <c r="L80" s="57"/>
    </row>
    <row r="81" spans="2:12" s="1" customFormat="1" ht="6.95" customHeight="1">
      <c r="B81" s="37"/>
      <c r="C81" s="59"/>
      <c r="D81" s="59"/>
      <c r="E81" s="59"/>
      <c r="F81" s="59"/>
      <c r="G81" s="59"/>
      <c r="H81" s="59"/>
      <c r="I81" s="159"/>
      <c r="J81" s="59"/>
      <c r="K81" s="59"/>
      <c r="L81" s="57"/>
    </row>
    <row r="82" spans="2:12" s="1" customFormat="1" ht="18" customHeight="1">
      <c r="B82" s="37"/>
      <c r="C82" s="61" t="s">
        <v>23</v>
      </c>
      <c r="D82" s="59"/>
      <c r="E82" s="59"/>
      <c r="F82" s="160" t="str">
        <f>F12</f>
        <v>Kopřivnice</v>
      </c>
      <c r="G82" s="59"/>
      <c r="H82" s="59"/>
      <c r="I82" s="161" t="s">
        <v>25</v>
      </c>
      <c r="J82" s="69" t="str">
        <f>IF(J12="","",J12)</f>
        <v>4. 8. 2018</v>
      </c>
      <c r="K82" s="59"/>
      <c r="L82" s="57"/>
    </row>
    <row r="83" spans="2:12" s="1" customFormat="1" ht="6.95" customHeight="1">
      <c r="B83" s="37"/>
      <c r="C83" s="59"/>
      <c r="D83" s="59"/>
      <c r="E83" s="59"/>
      <c r="F83" s="59"/>
      <c r="G83" s="59"/>
      <c r="H83" s="59"/>
      <c r="I83" s="159"/>
      <c r="J83" s="59"/>
      <c r="K83" s="59"/>
      <c r="L83" s="57"/>
    </row>
    <row r="84" spans="2:12" s="1" customFormat="1" ht="13.5">
      <c r="B84" s="37"/>
      <c r="C84" s="61" t="s">
        <v>27</v>
      </c>
      <c r="D84" s="59"/>
      <c r="E84" s="59"/>
      <c r="F84" s="160" t="str">
        <f>E15</f>
        <v xml:space="preserve"> </v>
      </c>
      <c r="G84" s="59"/>
      <c r="H84" s="59"/>
      <c r="I84" s="161" t="s">
        <v>33</v>
      </c>
      <c r="J84" s="160" t="str">
        <f>E21</f>
        <v xml:space="preserve"> </v>
      </c>
      <c r="K84" s="59"/>
      <c r="L84" s="57"/>
    </row>
    <row r="85" spans="2:12" s="1" customFormat="1" ht="14.45" customHeight="1">
      <c r="B85" s="37"/>
      <c r="C85" s="61" t="s">
        <v>31</v>
      </c>
      <c r="D85" s="59"/>
      <c r="E85" s="59"/>
      <c r="F85" s="160" t="str">
        <f>IF(E18="","",E18)</f>
        <v/>
      </c>
      <c r="G85" s="59"/>
      <c r="H85" s="59"/>
      <c r="I85" s="159"/>
      <c r="J85" s="59"/>
      <c r="K85" s="59"/>
      <c r="L85" s="57"/>
    </row>
    <row r="86" spans="2:12" s="1" customFormat="1" ht="10.35" customHeight="1">
      <c r="B86" s="37"/>
      <c r="C86" s="59"/>
      <c r="D86" s="59"/>
      <c r="E86" s="59"/>
      <c r="F86" s="59"/>
      <c r="G86" s="59"/>
      <c r="H86" s="59"/>
      <c r="I86" s="159"/>
      <c r="J86" s="59"/>
      <c r="K86" s="59"/>
      <c r="L86" s="57"/>
    </row>
    <row r="87" spans="2:20" s="9" customFormat="1" ht="29.25" customHeight="1">
      <c r="B87" s="162"/>
      <c r="C87" s="163" t="s">
        <v>108</v>
      </c>
      <c r="D87" s="164" t="s">
        <v>55</v>
      </c>
      <c r="E87" s="164" t="s">
        <v>51</v>
      </c>
      <c r="F87" s="164" t="s">
        <v>109</v>
      </c>
      <c r="G87" s="164" t="s">
        <v>110</v>
      </c>
      <c r="H87" s="164" t="s">
        <v>111</v>
      </c>
      <c r="I87" s="165" t="s">
        <v>112</v>
      </c>
      <c r="J87" s="164" t="s">
        <v>92</v>
      </c>
      <c r="K87" s="166" t="s">
        <v>113</v>
      </c>
      <c r="L87" s="167"/>
      <c r="M87" s="77" t="s">
        <v>114</v>
      </c>
      <c r="N87" s="78" t="s">
        <v>40</v>
      </c>
      <c r="O87" s="78" t="s">
        <v>115</v>
      </c>
      <c r="P87" s="78" t="s">
        <v>116</v>
      </c>
      <c r="Q87" s="78" t="s">
        <v>117</v>
      </c>
      <c r="R87" s="78" t="s">
        <v>118</v>
      </c>
      <c r="S87" s="78" t="s">
        <v>119</v>
      </c>
      <c r="T87" s="79" t="s">
        <v>120</v>
      </c>
    </row>
    <row r="88" spans="2:63" s="1" customFormat="1" ht="29.25" customHeight="1">
      <c r="B88" s="37"/>
      <c r="C88" s="83" t="s">
        <v>93</v>
      </c>
      <c r="D88" s="59"/>
      <c r="E88" s="59"/>
      <c r="F88" s="59"/>
      <c r="G88" s="59"/>
      <c r="H88" s="59"/>
      <c r="I88" s="159"/>
      <c r="J88" s="168">
        <f>BK88</f>
        <v>0</v>
      </c>
      <c r="K88" s="59"/>
      <c r="L88" s="57"/>
      <c r="M88" s="80"/>
      <c r="N88" s="81"/>
      <c r="O88" s="81"/>
      <c r="P88" s="169">
        <f>P89+P161+P176+P178+P181+P183</f>
        <v>0</v>
      </c>
      <c r="Q88" s="81"/>
      <c r="R88" s="169">
        <f>R89+R161+R176+R178+R181+R183</f>
        <v>0.11843000000000001</v>
      </c>
      <c r="S88" s="81"/>
      <c r="T88" s="170">
        <f>T89+T161+T176+T178+T181+T183</f>
        <v>0</v>
      </c>
      <c r="AT88" s="20" t="s">
        <v>69</v>
      </c>
      <c r="AU88" s="20" t="s">
        <v>94</v>
      </c>
      <c r="BK88" s="171">
        <f>BK89+BK161+BK176+BK178+BK181+BK183</f>
        <v>0</v>
      </c>
    </row>
    <row r="89" spans="2:63" s="10" customFormat="1" ht="37.35" customHeight="1">
      <c r="B89" s="172"/>
      <c r="C89" s="173"/>
      <c r="D89" s="174" t="s">
        <v>69</v>
      </c>
      <c r="E89" s="175" t="s">
        <v>121</v>
      </c>
      <c r="F89" s="175" t="s">
        <v>122</v>
      </c>
      <c r="G89" s="173"/>
      <c r="H89" s="173"/>
      <c r="I89" s="176"/>
      <c r="J89" s="177">
        <f>BK89</f>
        <v>0</v>
      </c>
      <c r="K89" s="173"/>
      <c r="L89" s="178"/>
      <c r="M89" s="179"/>
      <c r="N89" s="180"/>
      <c r="O89" s="180"/>
      <c r="P89" s="181">
        <f>P90+P155+P158</f>
        <v>0</v>
      </c>
      <c r="Q89" s="180"/>
      <c r="R89" s="181">
        <f>R90+R155+R158</f>
        <v>0.05084</v>
      </c>
      <c r="S89" s="180"/>
      <c r="T89" s="182">
        <f>T90+T155+T158</f>
        <v>0</v>
      </c>
      <c r="AR89" s="183" t="s">
        <v>79</v>
      </c>
      <c r="AT89" s="184" t="s">
        <v>69</v>
      </c>
      <c r="AU89" s="184" t="s">
        <v>70</v>
      </c>
      <c r="AY89" s="183" t="s">
        <v>123</v>
      </c>
      <c r="BK89" s="185">
        <f>BK90+BK155+BK158</f>
        <v>0</v>
      </c>
    </row>
    <row r="90" spans="2:63" s="10" customFormat="1" ht="19.9" customHeight="1">
      <c r="B90" s="172"/>
      <c r="C90" s="173"/>
      <c r="D90" s="186" t="s">
        <v>69</v>
      </c>
      <c r="E90" s="187" t="s">
        <v>124</v>
      </c>
      <c r="F90" s="187" t="s">
        <v>125</v>
      </c>
      <c r="G90" s="173"/>
      <c r="H90" s="173"/>
      <c r="I90" s="176"/>
      <c r="J90" s="188">
        <f>BK90</f>
        <v>0</v>
      </c>
      <c r="K90" s="173"/>
      <c r="L90" s="178"/>
      <c r="M90" s="179"/>
      <c r="N90" s="180"/>
      <c r="O90" s="180"/>
      <c r="P90" s="181">
        <f>SUM(P91:P154)</f>
        <v>0</v>
      </c>
      <c r="Q90" s="180"/>
      <c r="R90" s="181">
        <f>SUM(R91:R154)</f>
        <v>0.05084</v>
      </c>
      <c r="S90" s="180"/>
      <c r="T90" s="182">
        <f>SUM(T91:T154)</f>
        <v>0</v>
      </c>
      <c r="AR90" s="183" t="s">
        <v>79</v>
      </c>
      <c r="AT90" s="184" t="s">
        <v>69</v>
      </c>
      <c r="AU90" s="184" t="s">
        <v>75</v>
      </c>
      <c r="AY90" s="183" t="s">
        <v>123</v>
      </c>
      <c r="BK90" s="185">
        <f>SUM(BK91:BK154)</f>
        <v>0</v>
      </c>
    </row>
    <row r="91" spans="2:65" s="1" customFormat="1" ht="31.5" customHeight="1">
      <c r="B91" s="37"/>
      <c r="C91" s="189" t="s">
        <v>75</v>
      </c>
      <c r="D91" s="189" t="s">
        <v>126</v>
      </c>
      <c r="E91" s="190" t="s">
        <v>127</v>
      </c>
      <c r="F91" s="191" t="s">
        <v>128</v>
      </c>
      <c r="G91" s="192" t="s">
        <v>129</v>
      </c>
      <c r="H91" s="193">
        <v>76</v>
      </c>
      <c r="I91" s="194"/>
      <c r="J91" s="195">
        <f aca="true" t="shared" si="0" ref="J91:J99">ROUND(I91*H91,2)</f>
        <v>0</v>
      </c>
      <c r="K91" s="191" t="s">
        <v>130</v>
      </c>
      <c r="L91" s="57"/>
      <c r="M91" s="196" t="s">
        <v>21</v>
      </c>
      <c r="N91" s="197" t="s">
        <v>41</v>
      </c>
      <c r="O91" s="38"/>
      <c r="P91" s="198">
        <f aca="true" t="shared" si="1" ref="P91:P99">O91*H91</f>
        <v>0</v>
      </c>
      <c r="Q91" s="198">
        <v>0</v>
      </c>
      <c r="R91" s="198">
        <f aca="true" t="shared" si="2" ref="R91:R99">Q91*H91</f>
        <v>0</v>
      </c>
      <c r="S91" s="198">
        <v>0</v>
      </c>
      <c r="T91" s="199">
        <f aca="true" t="shared" si="3" ref="T91:T99">S91*H91</f>
        <v>0</v>
      </c>
      <c r="AR91" s="20" t="s">
        <v>131</v>
      </c>
      <c r="AT91" s="20" t="s">
        <v>126</v>
      </c>
      <c r="AU91" s="20" t="s">
        <v>79</v>
      </c>
      <c r="AY91" s="20" t="s">
        <v>123</v>
      </c>
      <c r="BE91" s="200">
        <f aca="true" t="shared" si="4" ref="BE91:BE99">IF(N91="základní",J91,0)</f>
        <v>0</v>
      </c>
      <c r="BF91" s="200">
        <f aca="true" t="shared" si="5" ref="BF91:BF99">IF(N91="snížená",J91,0)</f>
        <v>0</v>
      </c>
      <c r="BG91" s="200">
        <f aca="true" t="shared" si="6" ref="BG91:BG99">IF(N91="zákl. přenesená",J91,0)</f>
        <v>0</v>
      </c>
      <c r="BH91" s="200">
        <f aca="true" t="shared" si="7" ref="BH91:BH99">IF(N91="sníž. přenesená",J91,0)</f>
        <v>0</v>
      </c>
      <c r="BI91" s="200">
        <f aca="true" t="shared" si="8" ref="BI91:BI99">IF(N91="nulová",J91,0)</f>
        <v>0</v>
      </c>
      <c r="BJ91" s="20" t="s">
        <v>75</v>
      </c>
      <c r="BK91" s="200">
        <f aca="true" t="shared" si="9" ref="BK91:BK99">ROUND(I91*H91,2)</f>
        <v>0</v>
      </c>
      <c r="BL91" s="20" t="s">
        <v>131</v>
      </c>
      <c r="BM91" s="20" t="s">
        <v>132</v>
      </c>
    </row>
    <row r="92" spans="2:65" s="1" customFormat="1" ht="22.5" customHeight="1">
      <c r="B92" s="37"/>
      <c r="C92" s="201" t="s">
        <v>79</v>
      </c>
      <c r="D92" s="201" t="s">
        <v>133</v>
      </c>
      <c r="E92" s="202" t="s">
        <v>134</v>
      </c>
      <c r="F92" s="203" t="s">
        <v>135</v>
      </c>
      <c r="G92" s="204" t="s">
        <v>136</v>
      </c>
      <c r="H92" s="205">
        <v>76</v>
      </c>
      <c r="I92" s="206"/>
      <c r="J92" s="207">
        <f t="shared" si="0"/>
        <v>0</v>
      </c>
      <c r="K92" s="203" t="s">
        <v>21</v>
      </c>
      <c r="L92" s="208"/>
      <c r="M92" s="209" t="s">
        <v>21</v>
      </c>
      <c r="N92" s="210" t="s">
        <v>41</v>
      </c>
      <c r="O92" s="38"/>
      <c r="P92" s="198">
        <f t="shared" si="1"/>
        <v>0</v>
      </c>
      <c r="Q92" s="198">
        <v>0</v>
      </c>
      <c r="R92" s="198">
        <f t="shared" si="2"/>
        <v>0</v>
      </c>
      <c r="S92" s="198">
        <v>0</v>
      </c>
      <c r="T92" s="199">
        <f t="shared" si="3"/>
        <v>0</v>
      </c>
      <c r="AR92" s="20" t="s">
        <v>137</v>
      </c>
      <c r="AT92" s="20" t="s">
        <v>133</v>
      </c>
      <c r="AU92" s="20" t="s">
        <v>79</v>
      </c>
      <c r="AY92" s="20" t="s">
        <v>123</v>
      </c>
      <c r="BE92" s="200">
        <f t="shared" si="4"/>
        <v>0</v>
      </c>
      <c r="BF92" s="200">
        <f t="shared" si="5"/>
        <v>0</v>
      </c>
      <c r="BG92" s="200">
        <f t="shared" si="6"/>
        <v>0</v>
      </c>
      <c r="BH92" s="200">
        <f t="shared" si="7"/>
        <v>0</v>
      </c>
      <c r="BI92" s="200">
        <f t="shared" si="8"/>
        <v>0</v>
      </c>
      <c r="BJ92" s="20" t="s">
        <v>75</v>
      </c>
      <c r="BK92" s="200">
        <f t="shared" si="9"/>
        <v>0</v>
      </c>
      <c r="BL92" s="20" t="s">
        <v>131</v>
      </c>
      <c r="BM92" s="20" t="s">
        <v>138</v>
      </c>
    </row>
    <row r="93" spans="2:65" s="1" customFormat="1" ht="31.5" customHeight="1">
      <c r="B93" s="37"/>
      <c r="C93" s="189" t="s">
        <v>139</v>
      </c>
      <c r="D93" s="189" t="s">
        <v>126</v>
      </c>
      <c r="E93" s="190" t="s">
        <v>140</v>
      </c>
      <c r="F93" s="191" t="s">
        <v>141</v>
      </c>
      <c r="G93" s="192" t="s">
        <v>136</v>
      </c>
      <c r="H93" s="193">
        <v>52</v>
      </c>
      <c r="I93" s="194"/>
      <c r="J93" s="195">
        <f t="shared" si="0"/>
        <v>0</v>
      </c>
      <c r="K93" s="191" t="s">
        <v>130</v>
      </c>
      <c r="L93" s="57"/>
      <c r="M93" s="196" t="s">
        <v>21</v>
      </c>
      <c r="N93" s="197" t="s">
        <v>41</v>
      </c>
      <c r="O93" s="38"/>
      <c r="P93" s="198">
        <f t="shared" si="1"/>
        <v>0</v>
      </c>
      <c r="Q93" s="198">
        <v>0</v>
      </c>
      <c r="R93" s="198">
        <f t="shared" si="2"/>
        <v>0</v>
      </c>
      <c r="S93" s="198">
        <v>0</v>
      </c>
      <c r="T93" s="199">
        <f t="shared" si="3"/>
        <v>0</v>
      </c>
      <c r="AR93" s="20" t="s">
        <v>131</v>
      </c>
      <c r="AT93" s="20" t="s">
        <v>126</v>
      </c>
      <c r="AU93" s="20" t="s">
        <v>79</v>
      </c>
      <c r="AY93" s="20" t="s">
        <v>123</v>
      </c>
      <c r="BE93" s="200">
        <f t="shared" si="4"/>
        <v>0</v>
      </c>
      <c r="BF93" s="200">
        <f t="shared" si="5"/>
        <v>0</v>
      </c>
      <c r="BG93" s="200">
        <f t="shared" si="6"/>
        <v>0</v>
      </c>
      <c r="BH93" s="200">
        <f t="shared" si="7"/>
        <v>0</v>
      </c>
      <c r="BI93" s="200">
        <f t="shared" si="8"/>
        <v>0</v>
      </c>
      <c r="BJ93" s="20" t="s">
        <v>75</v>
      </c>
      <c r="BK93" s="200">
        <f t="shared" si="9"/>
        <v>0</v>
      </c>
      <c r="BL93" s="20" t="s">
        <v>131</v>
      </c>
      <c r="BM93" s="20" t="s">
        <v>142</v>
      </c>
    </row>
    <row r="94" spans="2:65" s="1" customFormat="1" ht="44.25" customHeight="1">
      <c r="B94" s="37"/>
      <c r="C94" s="189" t="s">
        <v>143</v>
      </c>
      <c r="D94" s="189" t="s">
        <v>126</v>
      </c>
      <c r="E94" s="190" t="s">
        <v>144</v>
      </c>
      <c r="F94" s="191" t="s">
        <v>145</v>
      </c>
      <c r="G94" s="192" t="s">
        <v>136</v>
      </c>
      <c r="H94" s="193">
        <v>45</v>
      </c>
      <c r="I94" s="194"/>
      <c r="J94" s="195">
        <f t="shared" si="0"/>
        <v>0</v>
      </c>
      <c r="K94" s="191" t="s">
        <v>130</v>
      </c>
      <c r="L94" s="57"/>
      <c r="M94" s="196" t="s">
        <v>21</v>
      </c>
      <c r="N94" s="197" t="s">
        <v>41</v>
      </c>
      <c r="O94" s="38"/>
      <c r="P94" s="198">
        <f t="shared" si="1"/>
        <v>0</v>
      </c>
      <c r="Q94" s="198">
        <v>0</v>
      </c>
      <c r="R94" s="198">
        <f t="shared" si="2"/>
        <v>0</v>
      </c>
      <c r="S94" s="198">
        <v>0</v>
      </c>
      <c r="T94" s="199">
        <f t="shared" si="3"/>
        <v>0</v>
      </c>
      <c r="AR94" s="20" t="s">
        <v>131</v>
      </c>
      <c r="AT94" s="20" t="s">
        <v>126</v>
      </c>
      <c r="AU94" s="20" t="s">
        <v>79</v>
      </c>
      <c r="AY94" s="20" t="s">
        <v>123</v>
      </c>
      <c r="BE94" s="200">
        <f t="shared" si="4"/>
        <v>0</v>
      </c>
      <c r="BF94" s="200">
        <f t="shared" si="5"/>
        <v>0</v>
      </c>
      <c r="BG94" s="200">
        <f t="shared" si="6"/>
        <v>0</v>
      </c>
      <c r="BH94" s="200">
        <f t="shared" si="7"/>
        <v>0</v>
      </c>
      <c r="BI94" s="200">
        <f t="shared" si="8"/>
        <v>0</v>
      </c>
      <c r="BJ94" s="20" t="s">
        <v>75</v>
      </c>
      <c r="BK94" s="200">
        <f t="shared" si="9"/>
        <v>0</v>
      </c>
      <c r="BL94" s="20" t="s">
        <v>131</v>
      </c>
      <c r="BM94" s="20" t="s">
        <v>146</v>
      </c>
    </row>
    <row r="95" spans="2:65" s="1" customFormat="1" ht="22.5" customHeight="1">
      <c r="B95" s="37"/>
      <c r="C95" s="201" t="s">
        <v>147</v>
      </c>
      <c r="D95" s="201" t="s">
        <v>133</v>
      </c>
      <c r="E95" s="202" t="s">
        <v>148</v>
      </c>
      <c r="F95" s="203" t="s">
        <v>149</v>
      </c>
      <c r="G95" s="204" t="s">
        <v>136</v>
      </c>
      <c r="H95" s="205">
        <v>52</v>
      </c>
      <c r="I95" s="206"/>
      <c r="J95" s="207">
        <f t="shared" si="0"/>
        <v>0</v>
      </c>
      <c r="K95" s="203" t="s">
        <v>21</v>
      </c>
      <c r="L95" s="208"/>
      <c r="M95" s="209" t="s">
        <v>21</v>
      </c>
      <c r="N95" s="210" t="s">
        <v>41</v>
      </c>
      <c r="O95" s="38"/>
      <c r="P95" s="198">
        <f t="shared" si="1"/>
        <v>0</v>
      </c>
      <c r="Q95" s="198">
        <v>0</v>
      </c>
      <c r="R95" s="198">
        <f t="shared" si="2"/>
        <v>0</v>
      </c>
      <c r="S95" s="198">
        <v>0</v>
      </c>
      <c r="T95" s="199">
        <f t="shared" si="3"/>
        <v>0</v>
      </c>
      <c r="AR95" s="20" t="s">
        <v>137</v>
      </c>
      <c r="AT95" s="20" t="s">
        <v>133</v>
      </c>
      <c r="AU95" s="20" t="s">
        <v>79</v>
      </c>
      <c r="AY95" s="20" t="s">
        <v>123</v>
      </c>
      <c r="BE95" s="200">
        <f t="shared" si="4"/>
        <v>0</v>
      </c>
      <c r="BF95" s="200">
        <f t="shared" si="5"/>
        <v>0</v>
      </c>
      <c r="BG95" s="200">
        <f t="shared" si="6"/>
        <v>0</v>
      </c>
      <c r="BH95" s="200">
        <f t="shared" si="7"/>
        <v>0</v>
      </c>
      <c r="BI95" s="200">
        <f t="shared" si="8"/>
        <v>0</v>
      </c>
      <c r="BJ95" s="20" t="s">
        <v>75</v>
      </c>
      <c r="BK95" s="200">
        <f t="shared" si="9"/>
        <v>0</v>
      </c>
      <c r="BL95" s="20" t="s">
        <v>131</v>
      </c>
      <c r="BM95" s="20" t="s">
        <v>150</v>
      </c>
    </row>
    <row r="96" spans="2:65" s="1" customFormat="1" ht="22.5" customHeight="1">
      <c r="B96" s="37"/>
      <c r="C96" s="201" t="s">
        <v>151</v>
      </c>
      <c r="D96" s="201" t="s">
        <v>133</v>
      </c>
      <c r="E96" s="202" t="s">
        <v>152</v>
      </c>
      <c r="F96" s="203" t="s">
        <v>153</v>
      </c>
      <c r="G96" s="204" t="s">
        <v>136</v>
      </c>
      <c r="H96" s="205">
        <v>45</v>
      </c>
      <c r="I96" s="206"/>
      <c r="J96" s="207">
        <f t="shared" si="0"/>
        <v>0</v>
      </c>
      <c r="K96" s="203" t="s">
        <v>21</v>
      </c>
      <c r="L96" s="208"/>
      <c r="M96" s="209" t="s">
        <v>21</v>
      </c>
      <c r="N96" s="210" t="s">
        <v>41</v>
      </c>
      <c r="O96" s="38"/>
      <c r="P96" s="198">
        <f t="shared" si="1"/>
        <v>0</v>
      </c>
      <c r="Q96" s="198">
        <v>0</v>
      </c>
      <c r="R96" s="198">
        <f t="shared" si="2"/>
        <v>0</v>
      </c>
      <c r="S96" s="198">
        <v>0</v>
      </c>
      <c r="T96" s="199">
        <f t="shared" si="3"/>
        <v>0</v>
      </c>
      <c r="AR96" s="20" t="s">
        <v>137</v>
      </c>
      <c r="AT96" s="20" t="s">
        <v>133</v>
      </c>
      <c r="AU96" s="20" t="s">
        <v>79</v>
      </c>
      <c r="AY96" s="20" t="s">
        <v>123</v>
      </c>
      <c r="BE96" s="200">
        <f t="shared" si="4"/>
        <v>0</v>
      </c>
      <c r="BF96" s="200">
        <f t="shared" si="5"/>
        <v>0</v>
      </c>
      <c r="BG96" s="200">
        <f t="shared" si="6"/>
        <v>0</v>
      </c>
      <c r="BH96" s="200">
        <f t="shared" si="7"/>
        <v>0</v>
      </c>
      <c r="BI96" s="200">
        <f t="shared" si="8"/>
        <v>0</v>
      </c>
      <c r="BJ96" s="20" t="s">
        <v>75</v>
      </c>
      <c r="BK96" s="200">
        <f t="shared" si="9"/>
        <v>0</v>
      </c>
      <c r="BL96" s="20" t="s">
        <v>131</v>
      </c>
      <c r="BM96" s="20" t="s">
        <v>154</v>
      </c>
    </row>
    <row r="97" spans="2:65" s="1" customFormat="1" ht="31.5" customHeight="1">
      <c r="B97" s="37"/>
      <c r="C97" s="189" t="s">
        <v>155</v>
      </c>
      <c r="D97" s="189" t="s">
        <v>126</v>
      </c>
      <c r="E97" s="190" t="s">
        <v>156</v>
      </c>
      <c r="F97" s="191" t="s">
        <v>157</v>
      </c>
      <c r="G97" s="192" t="s">
        <v>129</v>
      </c>
      <c r="H97" s="193">
        <v>25</v>
      </c>
      <c r="I97" s="194"/>
      <c r="J97" s="195">
        <f t="shared" si="0"/>
        <v>0</v>
      </c>
      <c r="K97" s="191" t="s">
        <v>130</v>
      </c>
      <c r="L97" s="57"/>
      <c r="M97" s="196" t="s">
        <v>21</v>
      </c>
      <c r="N97" s="197" t="s">
        <v>41</v>
      </c>
      <c r="O97" s="38"/>
      <c r="P97" s="198">
        <f t="shared" si="1"/>
        <v>0</v>
      </c>
      <c r="Q97" s="198">
        <v>0</v>
      </c>
      <c r="R97" s="198">
        <f t="shared" si="2"/>
        <v>0</v>
      </c>
      <c r="S97" s="198">
        <v>0</v>
      </c>
      <c r="T97" s="199">
        <f t="shared" si="3"/>
        <v>0</v>
      </c>
      <c r="AR97" s="20" t="s">
        <v>131</v>
      </c>
      <c r="AT97" s="20" t="s">
        <v>126</v>
      </c>
      <c r="AU97" s="20" t="s">
        <v>79</v>
      </c>
      <c r="AY97" s="20" t="s">
        <v>123</v>
      </c>
      <c r="BE97" s="200">
        <f t="shared" si="4"/>
        <v>0</v>
      </c>
      <c r="BF97" s="200">
        <f t="shared" si="5"/>
        <v>0</v>
      </c>
      <c r="BG97" s="200">
        <f t="shared" si="6"/>
        <v>0</v>
      </c>
      <c r="BH97" s="200">
        <f t="shared" si="7"/>
        <v>0</v>
      </c>
      <c r="BI97" s="200">
        <f t="shared" si="8"/>
        <v>0</v>
      </c>
      <c r="BJ97" s="20" t="s">
        <v>75</v>
      </c>
      <c r="BK97" s="200">
        <f t="shared" si="9"/>
        <v>0</v>
      </c>
      <c r="BL97" s="20" t="s">
        <v>131</v>
      </c>
      <c r="BM97" s="20" t="s">
        <v>158</v>
      </c>
    </row>
    <row r="98" spans="2:65" s="1" customFormat="1" ht="31.5" customHeight="1">
      <c r="B98" s="37"/>
      <c r="C98" s="189" t="s">
        <v>159</v>
      </c>
      <c r="D98" s="189" t="s">
        <v>126</v>
      </c>
      <c r="E98" s="190" t="s">
        <v>160</v>
      </c>
      <c r="F98" s="191" t="s">
        <v>161</v>
      </c>
      <c r="G98" s="192" t="s">
        <v>129</v>
      </c>
      <c r="H98" s="193">
        <v>7</v>
      </c>
      <c r="I98" s="194"/>
      <c r="J98" s="195">
        <f t="shared" si="0"/>
        <v>0</v>
      </c>
      <c r="K98" s="191" t="s">
        <v>130</v>
      </c>
      <c r="L98" s="57"/>
      <c r="M98" s="196" t="s">
        <v>21</v>
      </c>
      <c r="N98" s="197" t="s">
        <v>41</v>
      </c>
      <c r="O98" s="38"/>
      <c r="P98" s="198">
        <f t="shared" si="1"/>
        <v>0</v>
      </c>
      <c r="Q98" s="198">
        <v>0</v>
      </c>
      <c r="R98" s="198">
        <f t="shared" si="2"/>
        <v>0</v>
      </c>
      <c r="S98" s="198">
        <v>0</v>
      </c>
      <c r="T98" s="199">
        <f t="shared" si="3"/>
        <v>0</v>
      </c>
      <c r="AR98" s="20" t="s">
        <v>131</v>
      </c>
      <c r="AT98" s="20" t="s">
        <v>126</v>
      </c>
      <c r="AU98" s="20" t="s">
        <v>79</v>
      </c>
      <c r="AY98" s="20" t="s">
        <v>123</v>
      </c>
      <c r="BE98" s="200">
        <f t="shared" si="4"/>
        <v>0</v>
      </c>
      <c r="BF98" s="200">
        <f t="shared" si="5"/>
        <v>0</v>
      </c>
      <c r="BG98" s="200">
        <f t="shared" si="6"/>
        <v>0</v>
      </c>
      <c r="BH98" s="200">
        <f t="shared" si="7"/>
        <v>0</v>
      </c>
      <c r="BI98" s="200">
        <f t="shared" si="8"/>
        <v>0</v>
      </c>
      <c r="BJ98" s="20" t="s">
        <v>75</v>
      </c>
      <c r="BK98" s="200">
        <f t="shared" si="9"/>
        <v>0</v>
      </c>
      <c r="BL98" s="20" t="s">
        <v>131</v>
      </c>
      <c r="BM98" s="20" t="s">
        <v>162</v>
      </c>
    </row>
    <row r="99" spans="2:65" s="1" customFormat="1" ht="22.5" customHeight="1">
      <c r="B99" s="37"/>
      <c r="C99" s="201" t="s">
        <v>163</v>
      </c>
      <c r="D99" s="201" t="s">
        <v>133</v>
      </c>
      <c r="E99" s="202" t="s">
        <v>164</v>
      </c>
      <c r="F99" s="203" t="s">
        <v>165</v>
      </c>
      <c r="G99" s="204" t="s">
        <v>129</v>
      </c>
      <c r="H99" s="205">
        <v>7</v>
      </c>
      <c r="I99" s="206"/>
      <c r="J99" s="207">
        <f t="shared" si="0"/>
        <v>0</v>
      </c>
      <c r="K99" s="203" t="s">
        <v>130</v>
      </c>
      <c r="L99" s="208"/>
      <c r="M99" s="209" t="s">
        <v>21</v>
      </c>
      <c r="N99" s="210" t="s">
        <v>41</v>
      </c>
      <c r="O99" s="38"/>
      <c r="P99" s="198">
        <f t="shared" si="1"/>
        <v>0</v>
      </c>
      <c r="Q99" s="198">
        <v>0.00011</v>
      </c>
      <c r="R99" s="198">
        <f t="shared" si="2"/>
        <v>0.0007700000000000001</v>
      </c>
      <c r="S99" s="198">
        <v>0</v>
      </c>
      <c r="T99" s="199">
        <f t="shared" si="3"/>
        <v>0</v>
      </c>
      <c r="AR99" s="20" t="s">
        <v>137</v>
      </c>
      <c r="AT99" s="20" t="s">
        <v>133</v>
      </c>
      <c r="AU99" s="20" t="s">
        <v>79</v>
      </c>
      <c r="AY99" s="20" t="s">
        <v>123</v>
      </c>
      <c r="BE99" s="200">
        <f t="shared" si="4"/>
        <v>0</v>
      </c>
      <c r="BF99" s="200">
        <f t="shared" si="5"/>
        <v>0</v>
      </c>
      <c r="BG99" s="200">
        <f t="shared" si="6"/>
        <v>0</v>
      </c>
      <c r="BH99" s="200">
        <f t="shared" si="7"/>
        <v>0</v>
      </c>
      <c r="BI99" s="200">
        <f t="shared" si="8"/>
        <v>0</v>
      </c>
      <c r="BJ99" s="20" t="s">
        <v>75</v>
      </c>
      <c r="BK99" s="200">
        <f t="shared" si="9"/>
        <v>0</v>
      </c>
      <c r="BL99" s="20" t="s">
        <v>131</v>
      </c>
      <c r="BM99" s="20" t="s">
        <v>166</v>
      </c>
    </row>
    <row r="100" spans="2:47" s="1" customFormat="1" ht="27">
      <c r="B100" s="37"/>
      <c r="C100" s="59"/>
      <c r="D100" s="211" t="s">
        <v>167</v>
      </c>
      <c r="E100" s="59"/>
      <c r="F100" s="212" t="s">
        <v>168</v>
      </c>
      <c r="G100" s="59"/>
      <c r="H100" s="59"/>
      <c r="I100" s="159"/>
      <c r="J100" s="59"/>
      <c r="K100" s="59"/>
      <c r="L100" s="57"/>
      <c r="M100" s="213"/>
      <c r="N100" s="38"/>
      <c r="O100" s="38"/>
      <c r="P100" s="38"/>
      <c r="Q100" s="38"/>
      <c r="R100" s="38"/>
      <c r="S100" s="38"/>
      <c r="T100" s="74"/>
      <c r="AT100" s="20" t="s">
        <v>167</v>
      </c>
      <c r="AU100" s="20" t="s">
        <v>79</v>
      </c>
    </row>
    <row r="101" spans="2:65" s="1" customFormat="1" ht="22.5" customHeight="1">
      <c r="B101" s="37"/>
      <c r="C101" s="201" t="s">
        <v>169</v>
      </c>
      <c r="D101" s="201" t="s">
        <v>133</v>
      </c>
      <c r="E101" s="202" t="s">
        <v>170</v>
      </c>
      <c r="F101" s="203" t="s">
        <v>171</v>
      </c>
      <c r="G101" s="204" t="s">
        <v>129</v>
      </c>
      <c r="H101" s="205">
        <v>25</v>
      </c>
      <c r="I101" s="206"/>
      <c r="J101" s="207">
        <f>ROUND(I101*H101,2)</f>
        <v>0</v>
      </c>
      <c r="K101" s="203" t="s">
        <v>130</v>
      </c>
      <c r="L101" s="208"/>
      <c r="M101" s="209" t="s">
        <v>21</v>
      </c>
      <c r="N101" s="210" t="s">
        <v>41</v>
      </c>
      <c r="O101" s="38"/>
      <c r="P101" s="198">
        <f>O101*H101</f>
        <v>0</v>
      </c>
      <c r="Q101" s="198">
        <v>4E-05</v>
      </c>
      <c r="R101" s="198">
        <f>Q101*H101</f>
        <v>0.001</v>
      </c>
      <c r="S101" s="198">
        <v>0</v>
      </c>
      <c r="T101" s="199">
        <f>S101*H101</f>
        <v>0</v>
      </c>
      <c r="AR101" s="20" t="s">
        <v>137</v>
      </c>
      <c r="AT101" s="20" t="s">
        <v>133</v>
      </c>
      <c r="AU101" s="20" t="s">
        <v>79</v>
      </c>
      <c r="AY101" s="20" t="s">
        <v>123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0" t="s">
        <v>75</v>
      </c>
      <c r="BK101" s="200">
        <f>ROUND(I101*H101,2)</f>
        <v>0</v>
      </c>
      <c r="BL101" s="20" t="s">
        <v>131</v>
      </c>
      <c r="BM101" s="20" t="s">
        <v>172</v>
      </c>
    </row>
    <row r="102" spans="2:47" s="1" customFormat="1" ht="27">
      <c r="B102" s="37"/>
      <c r="C102" s="59"/>
      <c r="D102" s="211" t="s">
        <v>167</v>
      </c>
      <c r="E102" s="59"/>
      <c r="F102" s="212" t="s">
        <v>173</v>
      </c>
      <c r="G102" s="59"/>
      <c r="H102" s="59"/>
      <c r="I102" s="159"/>
      <c r="J102" s="59"/>
      <c r="K102" s="59"/>
      <c r="L102" s="57"/>
      <c r="M102" s="213"/>
      <c r="N102" s="38"/>
      <c r="O102" s="38"/>
      <c r="P102" s="38"/>
      <c r="Q102" s="38"/>
      <c r="R102" s="38"/>
      <c r="S102" s="38"/>
      <c r="T102" s="74"/>
      <c r="AT102" s="20" t="s">
        <v>167</v>
      </c>
      <c r="AU102" s="20" t="s">
        <v>79</v>
      </c>
    </row>
    <row r="103" spans="2:65" s="1" customFormat="1" ht="22.5" customHeight="1">
      <c r="B103" s="37"/>
      <c r="C103" s="201" t="s">
        <v>174</v>
      </c>
      <c r="D103" s="201" t="s">
        <v>133</v>
      </c>
      <c r="E103" s="202" t="s">
        <v>175</v>
      </c>
      <c r="F103" s="203" t="s">
        <v>176</v>
      </c>
      <c r="G103" s="204" t="s">
        <v>129</v>
      </c>
      <c r="H103" s="205">
        <v>38</v>
      </c>
      <c r="I103" s="206"/>
      <c r="J103" s="207">
        <f>ROUND(I103*H103,2)</f>
        <v>0</v>
      </c>
      <c r="K103" s="203" t="s">
        <v>21</v>
      </c>
      <c r="L103" s="208"/>
      <c r="M103" s="209" t="s">
        <v>21</v>
      </c>
      <c r="N103" s="210" t="s">
        <v>41</v>
      </c>
      <c r="O103" s="38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20" t="s">
        <v>137</v>
      </c>
      <c r="AT103" s="20" t="s">
        <v>133</v>
      </c>
      <c r="AU103" s="20" t="s">
        <v>79</v>
      </c>
      <c r="AY103" s="20" t="s">
        <v>123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0" t="s">
        <v>75</v>
      </c>
      <c r="BK103" s="200">
        <f>ROUND(I103*H103,2)</f>
        <v>0</v>
      </c>
      <c r="BL103" s="20" t="s">
        <v>131</v>
      </c>
      <c r="BM103" s="20" t="s">
        <v>177</v>
      </c>
    </row>
    <row r="104" spans="2:65" s="1" customFormat="1" ht="22.5" customHeight="1">
      <c r="B104" s="37"/>
      <c r="C104" s="201" t="s">
        <v>178</v>
      </c>
      <c r="D104" s="201" t="s">
        <v>133</v>
      </c>
      <c r="E104" s="202" t="s">
        <v>179</v>
      </c>
      <c r="F104" s="203" t="s">
        <v>180</v>
      </c>
      <c r="G104" s="204" t="s">
        <v>129</v>
      </c>
      <c r="H104" s="205">
        <v>35</v>
      </c>
      <c r="I104" s="206"/>
      <c r="J104" s="207">
        <f>ROUND(I104*H104,2)</f>
        <v>0</v>
      </c>
      <c r="K104" s="203" t="s">
        <v>130</v>
      </c>
      <c r="L104" s="208"/>
      <c r="M104" s="209" t="s">
        <v>21</v>
      </c>
      <c r="N104" s="210" t="s">
        <v>41</v>
      </c>
      <c r="O104" s="38"/>
      <c r="P104" s="198">
        <f>O104*H104</f>
        <v>0</v>
      </c>
      <c r="Q104" s="198">
        <v>0.00012</v>
      </c>
      <c r="R104" s="198">
        <f>Q104*H104</f>
        <v>0.0042</v>
      </c>
      <c r="S104" s="198">
        <v>0</v>
      </c>
      <c r="T104" s="199">
        <f>S104*H104</f>
        <v>0</v>
      </c>
      <c r="AR104" s="20" t="s">
        <v>137</v>
      </c>
      <c r="AT104" s="20" t="s">
        <v>133</v>
      </c>
      <c r="AU104" s="20" t="s">
        <v>79</v>
      </c>
      <c r="AY104" s="20" t="s">
        <v>123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20" t="s">
        <v>75</v>
      </c>
      <c r="BK104" s="200">
        <f>ROUND(I104*H104,2)</f>
        <v>0</v>
      </c>
      <c r="BL104" s="20" t="s">
        <v>131</v>
      </c>
      <c r="BM104" s="20" t="s">
        <v>181</v>
      </c>
    </row>
    <row r="105" spans="2:47" s="1" customFormat="1" ht="27">
      <c r="B105" s="37"/>
      <c r="C105" s="59"/>
      <c r="D105" s="211" t="s">
        <v>167</v>
      </c>
      <c r="E105" s="59"/>
      <c r="F105" s="212" t="s">
        <v>182</v>
      </c>
      <c r="G105" s="59"/>
      <c r="H105" s="59"/>
      <c r="I105" s="159"/>
      <c r="J105" s="59"/>
      <c r="K105" s="59"/>
      <c r="L105" s="57"/>
      <c r="M105" s="213"/>
      <c r="N105" s="38"/>
      <c r="O105" s="38"/>
      <c r="P105" s="38"/>
      <c r="Q105" s="38"/>
      <c r="R105" s="38"/>
      <c r="S105" s="38"/>
      <c r="T105" s="74"/>
      <c r="AT105" s="20" t="s">
        <v>167</v>
      </c>
      <c r="AU105" s="20" t="s">
        <v>79</v>
      </c>
    </row>
    <row r="106" spans="2:65" s="1" customFormat="1" ht="22.5" customHeight="1">
      <c r="B106" s="37"/>
      <c r="C106" s="201" t="s">
        <v>183</v>
      </c>
      <c r="D106" s="201" t="s">
        <v>133</v>
      </c>
      <c r="E106" s="202" t="s">
        <v>179</v>
      </c>
      <c r="F106" s="203" t="s">
        <v>180</v>
      </c>
      <c r="G106" s="204" t="s">
        <v>129</v>
      </c>
      <c r="H106" s="205">
        <v>30</v>
      </c>
      <c r="I106" s="206"/>
      <c r="J106" s="207">
        <f>ROUND(I106*H106,2)</f>
        <v>0</v>
      </c>
      <c r="K106" s="203" t="s">
        <v>130</v>
      </c>
      <c r="L106" s="208"/>
      <c r="M106" s="209" t="s">
        <v>21</v>
      </c>
      <c r="N106" s="210" t="s">
        <v>41</v>
      </c>
      <c r="O106" s="38"/>
      <c r="P106" s="198">
        <f>O106*H106</f>
        <v>0</v>
      </c>
      <c r="Q106" s="198">
        <v>0.00012</v>
      </c>
      <c r="R106" s="198">
        <f>Q106*H106</f>
        <v>0.0036</v>
      </c>
      <c r="S106" s="198">
        <v>0</v>
      </c>
      <c r="T106" s="199">
        <f>S106*H106</f>
        <v>0</v>
      </c>
      <c r="AR106" s="20" t="s">
        <v>137</v>
      </c>
      <c r="AT106" s="20" t="s">
        <v>133</v>
      </c>
      <c r="AU106" s="20" t="s">
        <v>79</v>
      </c>
      <c r="AY106" s="20" t="s">
        <v>123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20" t="s">
        <v>75</v>
      </c>
      <c r="BK106" s="200">
        <f>ROUND(I106*H106,2)</f>
        <v>0</v>
      </c>
      <c r="BL106" s="20" t="s">
        <v>131</v>
      </c>
      <c r="BM106" s="20" t="s">
        <v>184</v>
      </c>
    </row>
    <row r="107" spans="2:47" s="1" customFormat="1" ht="27">
      <c r="B107" s="37"/>
      <c r="C107" s="59"/>
      <c r="D107" s="211" t="s">
        <v>167</v>
      </c>
      <c r="E107" s="59"/>
      <c r="F107" s="212" t="s">
        <v>182</v>
      </c>
      <c r="G107" s="59"/>
      <c r="H107" s="59"/>
      <c r="I107" s="159"/>
      <c r="J107" s="59"/>
      <c r="K107" s="59"/>
      <c r="L107" s="57"/>
      <c r="M107" s="213"/>
      <c r="N107" s="38"/>
      <c r="O107" s="38"/>
      <c r="P107" s="38"/>
      <c r="Q107" s="38"/>
      <c r="R107" s="38"/>
      <c r="S107" s="38"/>
      <c r="T107" s="74"/>
      <c r="AT107" s="20" t="s">
        <v>167</v>
      </c>
      <c r="AU107" s="20" t="s">
        <v>79</v>
      </c>
    </row>
    <row r="108" spans="2:65" s="1" customFormat="1" ht="22.5" customHeight="1">
      <c r="B108" s="37"/>
      <c r="C108" s="201" t="s">
        <v>185</v>
      </c>
      <c r="D108" s="201" t="s">
        <v>133</v>
      </c>
      <c r="E108" s="202" t="s">
        <v>186</v>
      </c>
      <c r="F108" s="203" t="s">
        <v>187</v>
      </c>
      <c r="G108" s="204" t="s">
        <v>129</v>
      </c>
      <c r="H108" s="205">
        <v>224</v>
      </c>
      <c r="I108" s="206"/>
      <c r="J108" s="207">
        <f>ROUND(I108*H108,2)</f>
        <v>0</v>
      </c>
      <c r="K108" s="203" t="s">
        <v>130</v>
      </c>
      <c r="L108" s="208"/>
      <c r="M108" s="209" t="s">
        <v>21</v>
      </c>
      <c r="N108" s="210" t="s">
        <v>41</v>
      </c>
      <c r="O108" s="38"/>
      <c r="P108" s="198">
        <f>O108*H108</f>
        <v>0</v>
      </c>
      <c r="Q108" s="198">
        <v>0.00017</v>
      </c>
      <c r="R108" s="198">
        <f>Q108*H108</f>
        <v>0.03808</v>
      </c>
      <c r="S108" s="198">
        <v>0</v>
      </c>
      <c r="T108" s="199">
        <f>S108*H108</f>
        <v>0</v>
      </c>
      <c r="AR108" s="20" t="s">
        <v>137</v>
      </c>
      <c r="AT108" s="20" t="s">
        <v>133</v>
      </c>
      <c r="AU108" s="20" t="s">
        <v>79</v>
      </c>
      <c r="AY108" s="20" t="s">
        <v>123</v>
      </c>
      <c r="BE108" s="200">
        <f>IF(N108="základní",J108,0)</f>
        <v>0</v>
      </c>
      <c r="BF108" s="200">
        <f>IF(N108="snížená",J108,0)</f>
        <v>0</v>
      </c>
      <c r="BG108" s="200">
        <f>IF(N108="zákl. přenesená",J108,0)</f>
        <v>0</v>
      </c>
      <c r="BH108" s="200">
        <f>IF(N108="sníž. přenesená",J108,0)</f>
        <v>0</v>
      </c>
      <c r="BI108" s="200">
        <f>IF(N108="nulová",J108,0)</f>
        <v>0</v>
      </c>
      <c r="BJ108" s="20" t="s">
        <v>75</v>
      </c>
      <c r="BK108" s="200">
        <f>ROUND(I108*H108,2)</f>
        <v>0</v>
      </c>
      <c r="BL108" s="20" t="s">
        <v>131</v>
      </c>
      <c r="BM108" s="20" t="s">
        <v>188</v>
      </c>
    </row>
    <row r="109" spans="2:47" s="1" customFormat="1" ht="27">
      <c r="B109" s="37"/>
      <c r="C109" s="59"/>
      <c r="D109" s="211" t="s">
        <v>167</v>
      </c>
      <c r="E109" s="59"/>
      <c r="F109" s="212" t="s">
        <v>189</v>
      </c>
      <c r="G109" s="59"/>
      <c r="H109" s="59"/>
      <c r="I109" s="159"/>
      <c r="J109" s="59"/>
      <c r="K109" s="59"/>
      <c r="L109" s="57"/>
      <c r="M109" s="213"/>
      <c r="N109" s="38"/>
      <c r="O109" s="38"/>
      <c r="P109" s="38"/>
      <c r="Q109" s="38"/>
      <c r="R109" s="38"/>
      <c r="S109" s="38"/>
      <c r="T109" s="74"/>
      <c r="AT109" s="20" t="s">
        <v>167</v>
      </c>
      <c r="AU109" s="20" t="s">
        <v>79</v>
      </c>
    </row>
    <row r="110" spans="2:65" s="1" customFormat="1" ht="22.5" customHeight="1">
      <c r="B110" s="37"/>
      <c r="C110" s="201" t="s">
        <v>10</v>
      </c>
      <c r="D110" s="201" t="s">
        <v>133</v>
      </c>
      <c r="E110" s="202" t="s">
        <v>190</v>
      </c>
      <c r="F110" s="203" t="s">
        <v>191</v>
      </c>
      <c r="G110" s="204" t="s">
        <v>129</v>
      </c>
      <c r="H110" s="205">
        <v>17</v>
      </c>
      <c r="I110" s="206"/>
      <c r="J110" s="207">
        <f>ROUND(I110*H110,2)</f>
        <v>0</v>
      </c>
      <c r="K110" s="203" t="s">
        <v>130</v>
      </c>
      <c r="L110" s="208"/>
      <c r="M110" s="209" t="s">
        <v>21</v>
      </c>
      <c r="N110" s="210" t="s">
        <v>41</v>
      </c>
      <c r="O110" s="38"/>
      <c r="P110" s="198">
        <f>O110*H110</f>
        <v>0</v>
      </c>
      <c r="Q110" s="198">
        <v>0.00016</v>
      </c>
      <c r="R110" s="198">
        <f>Q110*H110</f>
        <v>0.00272</v>
      </c>
      <c r="S110" s="198">
        <v>0</v>
      </c>
      <c r="T110" s="199">
        <f>S110*H110</f>
        <v>0</v>
      </c>
      <c r="AR110" s="20" t="s">
        <v>137</v>
      </c>
      <c r="AT110" s="20" t="s">
        <v>133</v>
      </c>
      <c r="AU110" s="20" t="s">
        <v>79</v>
      </c>
      <c r="AY110" s="20" t="s">
        <v>123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20" t="s">
        <v>75</v>
      </c>
      <c r="BK110" s="200">
        <f>ROUND(I110*H110,2)</f>
        <v>0</v>
      </c>
      <c r="BL110" s="20" t="s">
        <v>131</v>
      </c>
      <c r="BM110" s="20" t="s">
        <v>192</v>
      </c>
    </row>
    <row r="111" spans="2:47" s="1" customFormat="1" ht="27">
      <c r="B111" s="37"/>
      <c r="C111" s="59"/>
      <c r="D111" s="211" t="s">
        <v>167</v>
      </c>
      <c r="E111" s="59"/>
      <c r="F111" s="212" t="s">
        <v>189</v>
      </c>
      <c r="G111" s="59"/>
      <c r="H111" s="59"/>
      <c r="I111" s="159"/>
      <c r="J111" s="59"/>
      <c r="K111" s="59"/>
      <c r="L111" s="57"/>
      <c r="M111" s="213"/>
      <c r="N111" s="38"/>
      <c r="O111" s="38"/>
      <c r="P111" s="38"/>
      <c r="Q111" s="38"/>
      <c r="R111" s="38"/>
      <c r="S111" s="38"/>
      <c r="T111" s="74"/>
      <c r="AT111" s="20" t="s">
        <v>167</v>
      </c>
      <c r="AU111" s="20" t="s">
        <v>79</v>
      </c>
    </row>
    <row r="112" spans="2:65" s="1" customFormat="1" ht="31.5" customHeight="1">
      <c r="B112" s="37"/>
      <c r="C112" s="189" t="s">
        <v>131</v>
      </c>
      <c r="D112" s="189" t="s">
        <v>126</v>
      </c>
      <c r="E112" s="190" t="s">
        <v>193</v>
      </c>
      <c r="F112" s="191" t="s">
        <v>194</v>
      </c>
      <c r="G112" s="192" t="s">
        <v>129</v>
      </c>
      <c r="H112" s="193">
        <v>38</v>
      </c>
      <c r="I112" s="194"/>
      <c r="J112" s="195">
        <f aca="true" t="shared" si="10" ref="J112:J154">ROUND(I112*H112,2)</f>
        <v>0</v>
      </c>
      <c r="K112" s="191" t="s">
        <v>130</v>
      </c>
      <c r="L112" s="57"/>
      <c r="M112" s="196" t="s">
        <v>21</v>
      </c>
      <c r="N112" s="197" t="s">
        <v>41</v>
      </c>
      <c r="O112" s="38"/>
      <c r="P112" s="198">
        <f aca="true" t="shared" si="11" ref="P112:P154">O112*H112</f>
        <v>0</v>
      </c>
      <c r="Q112" s="198">
        <v>0</v>
      </c>
      <c r="R112" s="198">
        <f aca="true" t="shared" si="12" ref="R112:R154">Q112*H112</f>
        <v>0</v>
      </c>
      <c r="S112" s="198">
        <v>0</v>
      </c>
      <c r="T112" s="199">
        <f aca="true" t="shared" si="13" ref="T112:T154">S112*H112</f>
        <v>0</v>
      </c>
      <c r="AR112" s="20" t="s">
        <v>131</v>
      </c>
      <c r="AT112" s="20" t="s">
        <v>126</v>
      </c>
      <c r="AU112" s="20" t="s">
        <v>79</v>
      </c>
      <c r="AY112" s="20" t="s">
        <v>123</v>
      </c>
      <c r="BE112" s="200">
        <f aca="true" t="shared" si="14" ref="BE112:BE154">IF(N112="základní",J112,0)</f>
        <v>0</v>
      </c>
      <c r="BF112" s="200">
        <f aca="true" t="shared" si="15" ref="BF112:BF154">IF(N112="snížená",J112,0)</f>
        <v>0</v>
      </c>
      <c r="BG112" s="200">
        <f aca="true" t="shared" si="16" ref="BG112:BG154">IF(N112="zákl. přenesená",J112,0)</f>
        <v>0</v>
      </c>
      <c r="BH112" s="200">
        <f aca="true" t="shared" si="17" ref="BH112:BH154">IF(N112="sníž. přenesená",J112,0)</f>
        <v>0</v>
      </c>
      <c r="BI112" s="200">
        <f aca="true" t="shared" si="18" ref="BI112:BI154">IF(N112="nulová",J112,0)</f>
        <v>0</v>
      </c>
      <c r="BJ112" s="20" t="s">
        <v>75</v>
      </c>
      <c r="BK112" s="200">
        <f aca="true" t="shared" si="19" ref="BK112:BK154">ROUND(I112*H112,2)</f>
        <v>0</v>
      </c>
      <c r="BL112" s="20" t="s">
        <v>131</v>
      </c>
      <c r="BM112" s="20" t="s">
        <v>195</v>
      </c>
    </row>
    <row r="113" spans="2:65" s="1" customFormat="1" ht="31.5" customHeight="1">
      <c r="B113" s="37"/>
      <c r="C113" s="189" t="s">
        <v>196</v>
      </c>
      <c r="D113" s="189" t="s">
        <v>126</v>
      </c>
      <c r="E113" s="190" t="s">
        <v>197</v>
      </c>
      <c r="F113" s="191" t="s">
        <v>198</v>
      </c>
      <c r="G113" s="192" t="s">
        <v>129</v>
      </c>
      <c r="H113" s="193">
        <v>65</v>
      </c>
      <c r="I113" s="194"/>
      <c r="J113" s="195">
        <f t="shared" si="10"/>
        <v>0</v>
      </c>
      <c r="K113" s="191" t="s">
        <v>130</v>
      </c>
      <c r="L113" s="57"/>
      <c r="M113" s="196" t="s">
        <v>21</v>
      </c>
      <c r="N113" s="197" t="s">
        <v>41</v>
      </c>
      <c r="O113" s="38"/>
      <c r="P113" s="198">
        <f t="shared" si="11"/>
        <v>0</v>
      </c>
      <c r="Q113" s="198">
        <v>0</v>
      </c>
      <c r="R113" s="198">
        <f t="shared" si="12"/>
        <v>0</v>
      </c>
      <c r="S113" s="198">
        <v>0</v>
      </c>
      <c r="T113" s="199">
        <f t="shared" si="13"/>
        <v>0</v>
      </c>
      <c r="AR113" s="20" t="s">
        <v>131</v>
      </c>
      <c r="AT113" s="20" t="s">
        <v>126</v>
      </c>
      <c r="AU113" s="20" t="s">
        <v>79</v>
      </c>
      <c r="AY113" s="20" t="s">
        <v>123</v>
      </c>
      <c r="BE113" s="200">
        <f t="shared" si="14"/>
        <v>0</v>
      </c>
      <c r="BF113" s="200">
        <f t="shared" si="15"/>
        <v>0</v>
      </c>
      <c r="BG113" s="200">
        <f t="shared" si="16"/>
        <v>0</v>
      </c>
      <c r="BH113" s="200">
        <f t="shared" si="17"/>
        <v>0</v>
      </c>
      <c r="BI113" s="200">
        <f t="shared" si="18"/>
        <v>0</v>
      </c>
      <c r="BJ113" s="20" t="s">
        <v>75</v>
      </c>
      <c r="BK113" s="200">
        <f t="shared" si="19"/>
        <v>0</v>
      </c>
      <c r="BL113" s="20" t="s">
        <v>131</v>
      </c>
      <c r="BM113" s="20" t="s">
        <v>199</v>
      </c>
    </row>
    <row r="114" spans="2:65" s="1" customFormat="1" ht="31.5" customHeight="1">
      <c r="B114" s="37"/>
      <c r="C114" s="189" t="s">
        <v>200</v>
      </c>
      <c r="D114" s="189" t="s">
        <v>126</v>
      </c>
      <c r="E114" s="190" t="s">
        <v>201</v>
      </c>
      <c r="F114" s="191" t="s">
        <v>202</v>
      </c>
      <c r="G114" s="192" t="s">
        <v>129</v>
      </c>
      <c r="H114" s="193">
        <v>224</v>
      </c>
      <c r="I114" s="194"/>
      <c r="J114" s="195">
        <f t="shared" si="10"/>
        <v>0</v>
      </c>
      <c r="K114" s="191" t="s">
        <v>130</v>
      </c>
      <c r="L114" s="57"/>
      <c r="M114" s="196" t="s">
        <v>21</v>
      </c>
      <c r="N114" s="197" t="s">
        <v>41</v>
      </c>
      <c r="O114" s="38"/>
      <c r="P114" s="198">
        <f t="shared" si="11"/>
        <v>0</v>
      </c>
      <c r="Q114" s="198">
        <v>0</v>
      </c>
      <c r="R114" s="198">
        <f t="shared" si="12"/>
        <v>0</v>
      </c>
      <c r="S114" s="198">
        <v>0</v>
      </c>
      <c r="T114" s="199">
        <f t="shared" si="13"/>
        <v>0</v>
      </c>
      <c r="AR114" s="20" t="s">
        <v>131</v>
      </c>
      <c r="AT114" s="20" t="s">
        <v>126</v>
      </c>
      <c r="AU114" s="20" t="s">
        <v>79</v>
      </c>
      <c r="AY114" s="20" t="s">
        <v>123</v>
      </c>
      <c r="BE114" s="200">
        <f t="shared" si="14"/>
        <v>0</v>
      </c>
      <c r="BF114" s="200">
        <f t="shared" si="15"/>
        <v>0</v>
      </c>
      <c r="BG114" s="200">
        <f t="shared" si="16"/>
        <v>0</v>
      </c>
      <c r="BH114" s="200">
        <f t="shared" si="17"/>
        <v>0</v>
      </c>
      <c r="BI114" s="200">
        <f t="shared" si="18"/>
        <v>0</v>
      </c>
      <c r="BJ114" s="20" t="s">
        <v>75</v>
      </c>
      <c r="BK114" s="200">
        <f t="shared" si="19"/>
        <v>0</v>
      </c>
      <c r="BL114" s="20" t="s">
        <v>131</v>
      </c>
      <c r="BM114" s="20" t="s">
        <v>203</v>
      </c>
    </row>
    <row r="115" spans="2:65" s="1" customFormat="1" ht="31.5" customHeight="1">
      <c r="B115" s="37"/>
      <c r="C115" s="189" t="s">
        <v>204</v>
      </c>
      <c r="D115" s="189" t="s">
        <v>126</v>
      </c>
      <c r="E115" s="190" t="s">
        <v>205</v>
      </c>
      <c r="F115" s="191" t="s">
        <v>206</v>
      </c>
      <c r="G115" s="192" t="s">
        <v>129</v>
      </c>
      <c r="H115" s="193">
        <v>17</v>
      </c>
      <c r="I115" s="194"/>
      <c r="J115" s="195">
        <f t="shared" si="10"/>
        <v>0</v>
      </c>
      <c r="K115" s="191" t="s">
        <v>130</v>
      </c>
      <c r="L115" s="57"/>
      <c r="M115" s="196" t="s">
        <v>21</v>
      </c>
      <c r="N115" s="197" t="s">
        <v>41</v>
      </c>
      <c r="O115" s="38"/>
      <c r="P115" s="198">
        <f t="shared" si="11"/>
        <v>0</v>
      </c>
      <c r="Q115" s="198">
        <v>0</v>
      </c>
      <c r="R115" s="198">
        <f t="shared" si="12"/>
        <v>0</v>
      </c>
      <c r="S115" s="198">
        <v>0</v>
      </c>
      <c r="T115" s="199">
        <f t="shared" si="13"/>
        <v>0</v>
      </c>
      <c r="AR115" s="20" t="s">
        <v>131</v>
      </c>
      <c r="AT115" s="20" t="s">
        <v>126</v>
      </c>
      <c r="AU115" s="20" t="s">
        <v>79</v>
      </c>
      <c r="AY115" s="20" t="s">
        <v>123</v>
      </c>
      <c r="BE115" s="200">
        <f t="shared" si="14"/>
        <v>0</v>
      </c>
      <c r="BF115" s="200">
        <f t="shared" si="15"/>
        <v>0</v>
      </c>
      <c r="BG115" s="200">
        <f t="shared" si="16"/>
        <v>0</v>
      </c>
      <c r="BH115" s="200">
        <f t="shared" si="17"/>
        <v>0</v>
      </c>
      <c r="BI115" s="200">
        <f t="shared" si="18"/>
        <v>0</v>
      </c>
      <c r="BJ115" s="20" t="s">
        <v>75</v>
      </c>
      <c r="BK115" s="200">
        <f t="shared" si="19"/>
        <v>0</v>
      </c>
      <c r="BL115" s="20" t="s">
        <v>131</v>
      </c>
      <c r="BM115" s="20" t="s">
        <v>207</v>
      </c>
    </row>
    <row r="116" spans="2:65" s="1" customFormat="1" ht="31.5" customHeight="1">
      <c r="B116" s="37"/>
      <c r="C116" s="189" t="s">
        <v>208</v>
      </c>
      <c r="D116" s="189" t="s">
        <v>126</v>
      </c>
      <c r="E116" s="190" t="s">
        <v>209</v>
      </c>
      <c r="F116" s="191" t="s">
        <v>210</v>
      </c>
      <c r="G116" s="192" t="s">
        <v>136</v>
      </c>
      <c r="H116" s="193">
        <v>10</v>
      </c>
      <c r="I116" s="194"/>
      <c r="J116" s="195">
        <f t="shared" si="10"/>
        <v>0</v>
      </c>
      <c r="K116" s="191" t="s">
        <v>130</v>
      </c>
      <c r="L116" s="57"/>
      <c r="M116" s="196" t="s">
        <v>21</v>
      </c>
      <c r="N116" s="197" t="s">
        <v>41</v>
      </c>
      <c r="O116" s="38"/>
      <c r="P116" s="198">
        <f t="shared" si="11"/>
        <v>0</v>
      </c>
      <c r="Q116" s="198">
        <v>0</v>
      </c>
      <c r="R116" s="198">
        <f t="shared" si="12"/>
        <v>0</v>
      </c>
      <c r="S116" s="198">
        <v>0</v>
      </c>
      <c r="T116" s="199">
        <f t="shared" si="13"/>
        <v>0</v>
      </c>
      <c r="AR116" s="20" t="s">
        <v>131</v>
      </c>
      <c r="AT116" s="20" t="s">
        <v>126</v>
      </c>
      <c r="AU116" s="20" t="s">
        <v>79</v>
      </c>
      <c r="AY116" s="20" t="s">
        <v>123</v>
      </c>
      <c r="BE116" s="200">
        <f t="shared" si="14"/>
        <v>0</v>
      </c>
      <c r="BF116" s="200">
        <f t="shared" si="15"/>
        <v>0</v>
      </c>
      <c r="BG116" s="200">
        <f t="shared" si="16"/>
        <v>0</v>
      </c>
      <c r="BH116" s="200">
        <f t="shared" si="17"/>
        <v>0</v>
      </c>
      <c r="BI116" s="200">
        <f t="shared" si="18"/>
        <v>0</v>
      </c>
      <c r="BJ116" s="20" t="s">
        <v>75</v>
      </c>
      <c r="BK116" s="200">
        <f t="shared" si="19"/>
        <v>0</v>
      </c>
      <c r="BL116" s="20" t="s">
        <v>131</v>
      </c>
      <c r="BM116" s="20" t="s">
        <v>211</v>
      </c>
    </row>
    <row r="117" spans="2:65" s="1" customFormat="1" ht="31.5" customHeight="1">
      <c r="B117" s="37"/>
      <c r="C117" s="189" t="s">
        <v>9</v>
      </c>
      <c r="D117" s="189" t="s">
        <v>126</v>
      </c>
      <c r="E117" s="190" t="s">
        <v>212</v>
      </c>
      <c r="F117" s="191" t="s">
        <v>213</v>
      </c>
      <c r="G117" s="192" t="s">
        <v>136</v>
      </c>
      <c r="H117" s="193">
        <v>2</v>
      </c>
      <c r="I117" s="194"/>
      <c r="J117" s="195">
        <f t="shared" si="10"/>
        <v>0</v>
      </c>
      <c r="K117" s="191" t="s">
        <v>130</v>
      </c>
      <c r="L117" s="57"/>
      <c r="M117" s="196" t="s">
        <v>21</v>
      </c>
      <c r="N117" s="197" t="s">
        <v>41</v>
      </c>
      <c r="O117" s="38"/>
      <c r="P117" s="198">
        <f t="shared" si="11"/>
        <v>0</v>
      </c>
      <c r="Q117" s="198">
        <v>0</v>
      </c>
      <c r="R117" s="198">
        <f t="shared" si="12"/>
        <v>0</v>
      </c>
      <c r="S117" s="198">
        <v>0</v>
      </c>
      <c r="T117" s="199">
        <f t="shared" si="13"/>
        <v>0</v>
      </c>
      <c r="AR117" s="20" t="s">
        <v>131</v>
      </c>
      <c r="AT117" s="20" t="s">
        <v>126</v>
      </c>
      <c r="AU117" s="20" t="s">
        <v>79</v>
      </c>
      <c r="AY117" s="20" t="s">
        <v>123</v>
      </c>
      <c r="BE117" s="200">
        <f t="shared" si="14"/>
        <v>0</v>
      </c>
      <c r="BF117" s="200">
        <f t="shared" si="15"/>
        <v>0</v>
      </c>
      <c r="BG117" s="200">
        <f t="shared" si="16"/>
        <v>0</v>
      </c>
      <c r="BH117" s="200">
        <f t="shared" si="17"/>
        <v>0</v>
      </c>
      <c r="BI117" s="200">
        <f t="shared" si="18"/>
        <v>0</v>
      </c>
      <c r="BJ117" s="20" t="s">
        <v>75</v>
      </c>
      <c r="BK117" s="200">
        <f t="shared" si="19"/>
        <v>0</v>
      </c>
      <c r="BL117" s="20" t="s">
        <v>131</v>
      </c>
      <c r="BM117" s="20" t="s">
        <v>214</v>
      </c>
    </row>
    <row r="118" spans="2:65" s="1" customFormat="1" ht="22.5" customHeight="1">
      <c r="B118" s="37"/>
      <c r="C118" s="201" t="s">
        <v>215</v>
      </c>
      <c r="D118" s="201" t="s">
        <v>133</v>
      </c>
      <c r="E118" s="202" t="s">
        <v>216</v>
      </c>
      <c r="F118" s="203" t="s">
        <v>217</v>
      </c>
      <c r="G118" s="204" t="s">
        <v>136</v>
      </c>
      <c r="H118" s="205">
        <v>1</v>
      </c>
      <c r="I118" s="206"/>
      <c r="J118" s="207">
        <f t="shared" si="10"/>
        <v>0</v>
      </c>
      <c r="K118" s="203" t="s">
        <v>21</v>
      </c>
      <c r="L118" s="208"/>
      <c r="M118" s="209" t="s">
        <v>21</v>
      </c>
      <c r="N118" s="210" t="s">
        <v>41</v>
      </c>
      <c r="O118" s="38"/>
      <c r="P118" s="198">
        <f t="shared" si="11"/>
        <v>0</v>
      </c>
      <c r="Q118" s="198">
        <v>0</v>
      </c>
      <c r="R118" s="198">
        <f t="shared" si="12"/>
        <v>0</v>
      </c>
      <c r="S118" s="198">
        <v>0</v>
      </c>
      <c r="T118" s="199">
        <f t="shared" si="13"/>
        <v>0</v>
      </c>
      <c r="AR118" s="20" t="s">
        <v>137</v>
      </c>
      <c r="AT118" s="20" t="s">
        <v>133</v>
      </c>
      <c r="AU118" s="20" t="s">
        <v>79</v>
      </c>
      <c r="AY118" s="20" t="s">
        <v>123</v>
      </c>
      <c r="BE118" s="200">
        <f t="shared" si="14"/>
        <v>0</v>
      </c>
      <c r="BF118" s="200">
        <f t="shared" si="15"/>
        <v>0</v>
      </c>
      <c r="BG118" s="200">
        <f t="shared" si="16"/>
        <v>0</v>
      </c>
      <c r="BH118" s="200">
        <f t="shared" si="17"/>
        <v>0</v>
      </c>
      <c r="BI118" s="200">
        <f t="shared" si="18"/>
        <v>0</v>
      </c>
      <c r="BJ118" s="20" t="s">
        <v>75</v>
      </c>
      <c r="BK118" s="200">
        <f t="shared" si="19"/>
        <v>0</v>
      </c>
      <c r="BL118" s="20" t="s">
        <v>131</v>
      </c>
      <c r="BM118" s="20" t="s">
        <v>218</v>
      </c>
    </row>
    <row r="119" spans="2:65" s="1" customFormat="1" ht="22.5" customHeight="1">
      <c r="B119" s="37"/>
      <c r="C119" s="201" t="s">
        <v>219</v>
      </c>
      <c r="D119" s="201" t="s">
        <v>133</v>
      </c>
      <c r="E119" s="202" t="s">
        <v>220</v>
      </c>
      <c r="F119" s="203" t="s">
        <v>221</v>
      </c>
      <c r="G119" s="204" t="s">
        <v>136</v>
      </c>
      <c r="H119" s="205">
        <v>1</v>
      </c>
      <c r="I119" s="206"/>
      <c r="J119" s="207">
        <f t="shared" si="10"/>
        <v>0</v>
      </c>
      <c r="K119" s="203" t="s">
        <v>21</v>
      </c>
      <c r="L119" s="208"/>
      <c r="M119" s="209" t="s">
        <v>21</v>
      </c>
      <c r="N119" s="210" t="s">
        <v>41</v>
      </c>
      <c r="O119" s="38"/>
      <c r="P119" s="198">
        <f t="shared" si="11"/>
        <v>0</v>
      </c>
      <c r="Q119" s="198">
        <v>0</v>
      </c>
      <c r="R119" s="198">
        <f t="shared" si="12"/>
        <v>0</v>
      </c>
      <c r="S119" s="198">
        <v>0</v>
      </c>
      <c r="T119" s="199">
        <f t="shared" si="13"/>
        <v>0</v>
      </c>
      <c r="AR119" s="20" t="s">
        <v>137</v>
      </c>
      <c r="AT119" s="20" t="s">
        <v>133</v>
      </c>
      <c r="AU119" s="20" t="s">
        <v>79</v>
      </c>
      <c r="AY119" s="20" t="s">
        <v>123</v>
      </c>
      <c r="BE119" s="200">
        <f t="shared" si="14"/>
        <v>0</v>
      </c>
      <c r="BF119" s="200">
        <f t="shared" si="15"/>
        <v>0</v>
      </c>
      <c r="BG119" s="200">
        <f t="shared" si="16"/>
        <v>0</v>
      </c>
      <c r="BH119" s="200">
        <f t="shared" si="17"/>
        <v>0</v>
      </c>
      <c r="BI119" s="200">
        <f t="shared" si="18"/>
        <v>0</v>
      </c>
      <c r="BJ119" s="20" t="s">
        <v>75</v>
      </c>
      <c r="BK119" s="200">
        <f t="shared" si="19"/>
        <v>0</v>
      </c>
      <c r="BL119" s="20" t="s">
        <v>131</v>
      </c>
      <c r="BM119" s="20" t="s">
        <v>222</v>
      </c>
    </row>
    <row r="120" spans="2:65" s="1" customFormat="1" ht="22.5" customHeight="1">
      <c r="B120" s="37"/>
      <c r="C120" s="201" t="s">
        <v>223</v>
      </c>
      <c r="D120" s="201" t="s">
        <v>133</v>
      </c>
      <c r="E120" s="202" t="s">
        <v>224</v>
      </c>
      <c r="F120" s="203" t="s">
        <v>225</v>
      </c>
      <c r="G120" s="204" t="s">
        <v>136</v>
      </c>
      <c r="H120" s="205">
        <v>1</v>
      </c>
      <c r="I120" s="206"/>
      <c r="J120" s="207">
        <f t="shared" si="10"/>
        <v>0</v>
      </c>
      <c r="K120" s="203" t="s">
        <v>130</v>
      </c>
      <c r="L120" s="208"/>
      <c r="M120" s="209" t="s">
        <v>21</v>
      </c>
      <c r="N120" s="210" t="s">
        <v>41</v>
      </c>
      <c r="O120" s="38"/>
      <c r="P120" s="198">
        <f t="shared" si="11"/>
        <v>0</v>
      </c>
      <c r="Q120" s="198">
        <v>1E-05</v>
      </c>
      <c r="R120" s="198">
        <f t="shared" si="12"/>
        <v>1E-05</v>
      </c>
      <c r="S120" s="198">
        <v>0</v>
      </c>
      <c r="T120" s="199">
        <f t="shared" si="13"/>
        <v>0</v>
      </c>
      <c r="AR120" s="20" t="s">
        <v>137</v>
      </c>
      <c r="AT120" s="20" t="s">
        <v>133</v>
      </c>
      <c r="AU120" s="20" t="s">
        <v>79</v>
      </c>
      <c r="AY120" s="20" t="s">
        <v>123</v>
      </c>
      <c r="BE120" s="200">
        <f t="shared" si="14"/>
        <v>0</v>
      </c>
      <c r="BF120" s="200">
        <f t="shared" si="15"/>
        <v>0</v>
      </c>
      <c r="BG120" s="200">
        <f t="shared" si="16"/>
        <v>0</v>
      </c>
      <c r="BH120" s="200">
        <f t="shared" si="17"/>
        <v>0</v>
      </c>
      <c r="BI120" s="200">
        <f t="shared" si="18"/>
        <v>0</v>
      </c>
      <c r="BJ120" s="20" t="s">
        <v>75</v>
      </c>
      <c r="BK120" s="200">
        <f t="shared" si="19"/>
        <v>0</v>
      </c>
      <c r="BL120" s="20" t="s">
        <v>131</v>
      </c>
      <c r="BM120" s="20" t="s">
        <v>226</v>
      </c>
    </row>
    <row r="121" spans="2:65" s="1" customFormat="1" ht="22.5" customHeight="1">
      <c r="B121" s="37"/>
      <c r="C121" s="201" t="s">
        <v>227</v>
      </c>
      <c r="D121" s="201" t="s">
        <v>133</v>
      </c>
      <c r="E121" s="202" t="s">
        <v>228</v>
      </c>
      <c r="F121" s="203" t="s">
        <v>229</v>
      </c>
      <c r="G121" s="204" t="s">
        <v>136</v>
      </c>
      <c r="H121" s="205">
        <v>1</v>
      </c>
      <c r="I121" s="206"/>
      <c r="J121" s="207">
        <f t="shared" si="10"/>
        <v>0</v>
      </c>
      <c r="K121" s="203" t="s">
        <v>130</v>
      </c>
      <c r="L121" s="208"/>
      <c r="M121" s="209" t="s">
        <v>21</v>
      </c>
      <c r="N121" s="210" t="s">
        <v>41</v>
      </c>
      <c r="O121" s="38"/>
      <c r="P121" s="198">
        <f t="shared" si="11"/>
        <v>0</v>
      </c>
      <c r="Q121" s="198">
        <v>0.0001</v>
      </c>
      <c r="R121" s="198">
        <f t="shared" si="12"/>
        <v>0.0001</v>
      </c>
      <c r="S121" s="198">
        <v>0</v>
      </c>
      <c r="T121" s="199">
        <f t="shared" si="13"/>
        <v>0</v>
      </c>
      <c r="AR121" s="20" t="s">
        <v>137</v>
      </c>
      <c r="AT121" s="20" t="s">
        <v>133</v>
      </c>
      <c r="AU121" s="20" t="s">
        <v>79</v>
      </c>
      <c r="AY121" s="20" t="s">
        <v>123</v>
      </c>
      <c r="BE121" s="200">
        <f t="shared" si="14"/>
        <v>0</v>
      </c>
      <c r="BF121" s="200">
        <f t="shared" si="15"/>
        <v>0</v>
      </c>
      <c r="BG121" s="200">
        <f t="shared" si="16"/>
        <v>0</v>
      </c>
      <c r="BH121" s="200">
        <f t="shared" si="17"/>
        <v>0</v>
      </c>
      <c r="BI121" s="200">
        <f t="shared" si="18"/>
        <v>0</v>
      </c>
      <c r="BJ121" s="20" t="s">
        <v>75</v>
      </c>
      <c r="BK121" s="200">
        <f t="shared" si="19"/>
        <v>0</v>
      </c>
      <c r="BL121" s="20" t="s">
        <v>131</v>
      </c>
      <c r="BM121" s="20" t="s">
        <v>230</v>
      </c>
    </row>
    <row r="122" spans="2:65" s="1" customFormat="1" ht="22.5" customHeight="1">
      <c r="B122" s="37"/>
      <c r="C122" s="201" t="s">
        <v>231</v>
      </c>
      <c r="D122" s="201" t="s">
        <v>133</v>
      </c>
      <c r="E122" s="202" t="s">
        <v>232</v>
      </c>
      <c r="F122" s="203" t="s">
        <v>233</v>
      </c>
      <c r="G122" s="204" t="s">
        <v>136</v>
      </c>
      <c r="H122" s="205">
        <v>3</v>
      </c>
      <c r="I122" s="206"/>
      <c r="J122" s="207">
        <f t="shared" si="10"/>
        <v>0</v>
      </c>
      <c r="K122" s="203" t="s">
        <v>130</v>
      </c>
      <c r="L122" s="208"/>
      <c r="M122" s="209" t="s">
        <v>21</v>
      </c>
      <c r="N122" s="210" t="s">
        <v>41</v>
      </c>
      <c r="O122" s="38"/>
      <c r="P122" s="198">
        <f t="shared" si="11"/>
        <v>0</v>
      </c>
      <c r="Q122" s="198">
        <v>6E-05</v>
      </c>
      <c r="R122" s="198">
        <f t="shared" si="12"/>
        <v>0.00018</v>
      </c>
      <c r="S122" s="198">
        <v>0</v>
      </c>
      <c r="T122" s="199">
        <f t="shared" si="13"/>
        <v>0</v>
      </c>
      <c r="AR122" s="20" t="s">
        <v>137</v>
      </c>
      <c r="AT122" s="20" t="s">
        <v>133</v>
      </c>
      <c r="AU122" s="20" t="s">
        <v>79</v>
      </c>
      <c r="AY122" s="20" t="s">
        <v>123</v>
      </c>
      <c r="BE122" s="200">
        <f t="shared" si="14"/>
        <v>0</v>
      </c>
      <c r="BF122" s="200">
        <f t="shared" si="15"/>
        <v>0</v>
      </c>
      <c r="BG122" s="200">
        <f t="shared" si="16"/>
        <v>0</v>
      </c>
      <c r="BH122" s="200">
        <f t="shared" si="17"/>
        <v>0</v>
      </c>
      <c r="BI122" s="200">
        <f t="shared" si="18"/>
        <v>0</v>
      </c>
      <c r="BJ122" s="20" t="s">
        <v>75</v>
      </c>
      <c r="BK122" s="200">
        <f t="shared" si="19"/>
        <v>0</v>
      </c>
      <c r="BL122" s="20" t="s">
        <v>131</v>
      </c>
      <c r="BM122" s="20" t="s">
        <v>234</v>
      </c>
    </row>
    <row r="123" spans="2:65" s="1" customFormat="1" ht="22.5" customHeight="1">
      <c r="B123" s="37"/>
      <c r="C123" s="201" t="s">
        <v>235</v>
      </c>
      <c r="D123" s="201" t="s">
        <v>133</v>
      </c>
      <c r="E123" s="202" t="s">
        <v>236</v>
      </c>
      <c r="F123" s="203" t="s">
        <v>237</v>
      </c>
      <c r="G123" s="204" t="s">
        <v>136</v>
      </c>
      <c r="H123" s="205">
        <v>3</v>
      </c>
      <c r="I123" s="206"/>
      <c r="J123" s="207">
        <f t="shared" si="10"/>
        <v>0</v>
      </c>
      <c r="K123" s="203" t="s">
        <v>130</v>
      </c>
      <c r="L123" s="208"/>
      <c r="M123" s="209" t="s">
        <v>21</v>
      </c>
      <c r="N123" s="210" t="s">
        <v>41</v>
      </c>
      <c r="O123" s="38"/>
      <c r="P123" s="198">
        <f t="shared" si="11"/>
        <v>0</v>
      </c>
      <c r="Q123" s="198">
        <v>6E-05</v>
      </c>
      <c r="R123" s="198">
        <f t="shared" si="12"/>
        <v>0.00018</v>
      </c>
      <c r="S123" s="198">
        <v>0</v>
      </c>
      <c r="T123" s="199">
        <f t="shared" si="13"/>
        <v>0</v>
      </c>
      <c r="AR123" s="20" t="s">
        <v>137</v>
      </c>
      <c r="AT123" s="20" t="s">
        <v>133</v>
      </c>
      <c r="AU123" s="20" t="s">
        <v>79</v>
      </c>
      <c r="AY123" s="20" t="s">
        <v>123</v>
      </c>
      <c r="BE123" s="200">
        <f t="shared" si="14"/>
        <v>0</v>
      </c>
      <c r="BF123" s="200">
        <f t="shared" si="15"/>
        <v>0</v>
      </c>
      <c r="BG123" s="200">
        <f t="shared" si="16"/>
        <v>0</v>
      </c>
      <c r="BH123" s="200">
        <f t="shared" si="17"/>
        <v>0</v>
      </c>
      <c r="BI123" s="200">
        <f t="shared" si="18"/>
        <v>0</v>
      </c>
      <c r="BJ123" s="20" t="s">
        <v>75</v>
      </c>
      <c r="BK123" s="200">
        <f t="shared" si="19"/>
        <v>0</v>
      </c>
      <c r="BL123" s="20" t="s">
        <v>131</v>
      </c>
      <c r="BM123" s="20" t="s">
        <v>238</v>
      </c>
    </row>
    <row r="124" spans="2:65" s="1" customFormat="1" ht="22.5" customHeight="1">
      <c r="B124" s="37"/>
      <c r="C124" s="201" t="s">
        <v>239</v>
      </c>
      <c r="D124" s="201" t="s">
        <v>133</v>
      </c>
      <c r="E124" s="202" t="s">
        <v>240</v>
      </c>
      <c r="F124" s="203" t="s">
        <v>241</v>
      </c>
      <c r="G124" s="204" t="s">
        <v>136</v>
      </c>
      <c r="H124" s="205">
        <v>1</v>
      </c>
      <c r="I124" s="206"/>
      <c r="J124" s="207">
        <f t="shared" si="10"/>
        <v>0</v>
      </c>
      <c r="K124" s="203" t="s">
        <v>21</v>
      </c>
      <c r="L124" s="208"/>
      <c r="M124" s="209" t="s">
        <v>21</v>
      </c>
      <c r="N124" s="210" t="s">
        <v>41</v>
      </c>
      <c r="O124" s="38"/>
      <c r="P124" s="198">
        <f t="shared" si="11"/>
        <v>0</v>
      </c>
      <c r="Q124" s="198">
        <v>0</v>
      </c>
      <c r="R124" s="198">
        <f t="shared" si="12"/>
        <v>0</v>
      </c>
      <c r="S124" s="198">
        <v>0</v>
      </c>
      <c r="T124" s="199">
        <f t="shared" si="13"/>
        <v>0</v>
      </c>
      <c r="AR124" s="20" t="s">
        <v>137</v>
      </c>
      <c r="AT124" s="20" t="s">
        <v>133</v>
      </c>
      <c r="AU124" s="20" t="s">
        <v>79</v>
      </c>
      <c r="AY124" s="20" t="s">
        <v>123</v>
      </c>
      <c r="BE124" s="200">
        <f t="shared" si="14"/>
        <v>0</v>
      </c>
      <c r="BF124" s="200">
        <f t="shared" si="15"/>
        <v>0</v>
      </c>
      <c r="BG124" s="200">
        <f t="shared" si="16"/>
        <v>0</v>
      </c>
      <c r="BH124" s="200">
        <f t="shared" si="17"/>
        <v>0</v>
      </c>
      <c r="BI124" s="200">
        <f t="shared" si="18"/>
        <v>0</v>
      </c>
      <c r="BJ124" s="20" t="s">
        <v>75</v>
      </c>
      <c r="BK124" s="200">
        <f t="shared" si="19"/>
        <v>0</v>
      </c>
      <c r="BL124" s="20" t="s">
        <v>131</v>
      </c>
      <c r="BM124" s="20" t="s">
        <v>242</v>
      </c>
    </row>
    <row r="125" spans="2:65" s="1" customFormat="1" ht="22.5" customHeight="1">
      <c r="B125" s="37"/>
      <c r="C125" s="189" t="s">
        <v>243</v>
      </c>
      <c r="D125" s="189" t="s">
        <v>126</v>
      </c>
      <c r="E125" s="190" t="s">
        <v>244</v>
      </c>
      <c r="F125" s="191" t="s">
        <v>245</v>
      </c>
      <c r="G125" s="192" t="s">
        <v>136</v>
      </c>
      <c r="H125" s="193">
        <v>1</v>
      </c>
      <c r="I125" s="194"/>
      <c r="J125" s="195">
        <f t="shared" si="10"/>
        <v>0</v>
      </c>
      <c r="K125" s="191" t="s">
        <v>21</v>
      </c>
      <c r="L125" s="57"/>
      <c r="M125" s="196" t="s">
        <v>21</v>
      </c>
      <c r="N125" s="197" t="s">
        <v>41</v>
      </c>
      <c r="O125" s="38"/>
      <c r="P125" s="198">
        <f t="shared" si="11"/>
        <v>0</v>
      </c>
      <c r="Q125" s="198">
        <v>0</v>
      </c>
      <c r="R125" s="198">
        <f t="shared" si="12"/>
        <v>0</v>
      </c>
      <c r="S125" s="198">
        <v>0</v>
      </c>
      <c r="T125" s="199">
        <f t="shared" si="13"/>
        <v>0</v>
      </c>
      <c r="AR125" s="20" t="s">
        <v>131</v>
      </c>
      <c r="AT125" s="20" t="s">
        <v>126</v>
      </c>
      <c r="AU125" s="20" t="s">
        <v>79</v>
      </c>
      <c r="AY125" s="20" t="s">
        <v>123</v>
      </c>
      <c r="BE125" s="200">
        <f t="shared" si="14"/>
        <v>0</v>
      </c>
      <c r="BF125" s="200">
        <f t="shared" si="15"/>
        <v>0</v>
      </c>
      <c r="BG125" s="200">
        <f t="shared" si="16"/>
        <v>0</v>
      </c>
      <c r="BH125" s="200">
        <f t="shared" si="17"/>
        <v>0</v>
      </c>
      <c r="BI125" s="200">
        <f t="shared" si="18"/>
        <v>0</v>
      </c>
      <c r="BJ125" s="20" t="s">
        <v>75</v>
      </c>
      <c r="BK125" s="200">
        <f t="shared" si="19"/>
        <v>0</v>
      </c>
      <c r="BL125" s="20" t="s">
        <v>131</v>
      </c>
      <c r="BM125" s="20" t="s">
        <v>246</v>
      </c>
    </row>
    <row r="126" spans="2:65" s="1" customFormat="1" ht="22.5" customHeight="1">
      <c r="B126" s="37"/>
      <c r="C126" s="201" t="s">
        <v>247</v>
      </c>
      <c r="D126" s="201" t="s">
        <v>133</v>
      </c>
      <c r="E126" s="202" t="s">
        <v>248</v>
      </c>
      <c r="F126" s="203" t="s">
        <v>249</v>
      </c>
      <c r="G126" s="204" t="s">
        <v>129</v>
      </c>
      <c r="H126" s="205">
        <v>35</v>
      </c>
      <c r="I126" s="206"/>
      <c r="J126" s="207">
        <f t="shared" si="10"/>
        <v>0</v>
      </c>
      <c r="K126" s="203" t="s">
        <v>21</v>
      </c>
      <c r="L126" s="208"/>
      <c r="M126" s="209" t="s">
        <v>21</v>
      </c>
      <c r="N126" s="210" t="s">
        <v>41</v>
      </c>
      <c r="O126" s="38"/>
      <c r="P126" s="198">
        <f t="shared" si="11"/>
        <v>0</v>
      </c>
      <c r="Q126" s="198">
        <v>0</v>
      </c>
      <c r="R126" s="198">
        <f t="shared" si="12"/>
        <v>0</v>
      </c>
      <c r="S126" s="198">
        <v>0</v>
      </c>
      <c r="T126" s="199">
        <f t="shared" si="13"/>
        <v>0</v>
      </c>
      <c r="AR126" s="20" t="s">
        <v>137</v>
      </c>
      <c r="AT126" s="20" t="s">
        <v>133</v>
      </c>
      <c r="AU126" s="20" t="s">
        <v>79</v>
      </c>
      <c r="AY126" s="20" t="s">
        <v>123</v>
      </c>
      <c r="BE126" s="200">
        <f t="shared" si="14"/>
        <v>0</v>
      </c>
      <c r="BF126" s="200">
        <f t="shared" si="15"/>
        <v>0</v>
      </c>
      <c r="BG126" s="200">
        <f t="shared" si="16"/>
        <v>0</v>
      </c>
      <c r="BH126" s="200">
        <f t="shared" si="17"/>
        <v>0</v>
      </c>
      <c r="BI126" s="200">
        <f t="shared" si="18"/>
        <v>0</v>
      </c>
      <c r="BJ126" s="20" t="s">
        <v>75</v>
      </c>
      <c r="BK126" s="200">
        <f t="shared" si="19"/>
        <v>0</v>
      </c>
      <c r="BL126" s="20" t="s">
        <v>131</v>
      </c>
      <c r="BM126" s="20" t="s">
        <v>250</v>
      </c>
    </row>
    <row r="127" spans="2:65" s="1" customFormat="1" ht="22.5" customHeight="1">
      <c r="B127" s="37"/>
      <c r="C127" s="189" t="s">
        <v>251</v>
      </c>
      <c r="D127" s="189" t="s">
        <v>126</v>
      </c>
      <c r="E127" s="190" t="s">
        <v>252</v>
      </c>
      <c r="F127" s="191" t="s">
        <v>253</v>
      </c>
      <c r="G127" s="192" t="s">
        <v>136</v>
      </c>
      <c r="H127" s="193">
        <v>3</v>
      </c>
      <c r="I127" s="194"/>
      <c r="J127" s="195">
        <f t="shared" si="10"/>
        <v>0</v>
      </c>
      <c r="K127" s="191" t="s">
        <v>21</v>
      </c>
      <c r="L127" s="57"/>
      <c r="M127" s="196" t="s">
        <v>21</v>
      </c>
      <c r="N127" s="197" t="s">
        <v>41</v>
      </c>
      <c r="O127" s="38"/>
      <c r="P127" s="198">
        <f t="shared" si="11"/>
        <v>0</v>
      </c>
      <c r="Q127" s="198">
        <v>0</v>
      </c>
      <c r="R127" s="198">
        <f t="shared" si="12"/>
        <v>0</v>
      </c>
      <c r="S127" s="198">
        <v>0</v>
      </c>
      <c r="T127" s="199">
        <f t="shared" si="13"/>
        <v>0</v>
      </c>
      <c r="AR127" s="20" t="s">
        <v>131</v>
      </c>
      <c r="AT127" s="20" t="s">
        <v>126</v>
      </c>
      <c r="AU127" s="20" t="s">
        <v>79</v>
      </c>
      <c r="AY127" s="20" t="s">
        <v>123</v>
      </c>
      <c r="BE127" s="200">
        <f t="shared" si="14"/>
        <v>0</v>
      </c>
      <c r="BF127" s="200">
        <f t="shared" si="15"/>
        <v>0</v>
      </c>
      <c r="BG127" s="200">
        <f t="shared" si="16"/>
        <v>0</v>
      </c>
      <c r="BH127" s="200">
        <f t="shared" si="17"/>
        <v>0</v>
      </c>
      <c r="BI127" s="200">
        <f t="shared" si="18"/>
        <v>0</v>
      </c>
      <c r="BJ127" s="20" t="s">
        <v>75</v>
      </c>
      <c r="BK127" s="200">
        <f t="shared" si="19"/>
        <v>0</v>
      </c>
      <c r="BL127" s="20" t="s">
        <v>131</v>
      </c>
      <c r="BM127" s="20" t="s">
        <v>254</v>
      </c>
    </row>
    <row r="128" spans="2:65" s="1" customFormat="1" ht="22.5" customHeight="1">
      <c r="B128" s="37"/>
      <c r="C128" s="189" t="s">
        <v>137</v>
      </c>
      <c r="D128" s="189" t="s">
        <v>126</v>
      </c>
      <c r="E128" s="190" t="s">
        <v>255</v>
      </c>
      <c r="F128" s="191" t="s">
        <v>256</v>
      </c>
      <c r="G128" s="192" t="s">
        <v>129</v>
      </c>
      <c r="H128" s="193">
        <v>35</v>
      </c>
      <c r="I128" s="194"/>
      <c r="J128" s="195">
        <f t="shared" si="10"/>
        <v>0</v>
      </c>
      <c r="K128" s="191" t="s">
        <v>21</v>
      </c>
      <c r="L128" s="57"/>
      <c r="M128" s="196" t="s">
        <v>21</v>
      </c>
      <c r="N128" s="197" t="s">
        <v>41</v>
      </c>
      <c r="O128" s="38"/>
      <c r="P128" s="198">
        <f t="shared" si="11"/>
        <v>0</v>
      </c>
      <c r="Q128" s="198">
        <v>0</v>
      </c>
      <c r="R128" s="198">
        <f t="shared" si="12"/>
        <v>0</v>
      </c>
      <c r="S128" s="198">
        <v>0</v>
      </c>
      <c r="T128" s="199">
        <f t="shared" si="13"/>
        <v>0</v>
      </c>
      <c r="AR128" s="20" t="s">
        <v>131</v>
      </c>
      <c r="AT128" s="20" t="s">
        <v>126</v>
      </c>
      <c r="AU128" s="20" t="s">
        <v>79</v>
      </c>
      <c r="AY128" s="20" t="s">
        <v>123</v>
      </c>
      <c r="BE128" s="200">
        <f t="shared" si="14"/>
        <v>0</v>
      </c>
      <c r="BF128" s="200">
        <f t="shared" si="15"/>
        <v>0</v>
      </c>
      <c r="BG128" s="200">
        <f t="shared" si="16"/>
        <v>0</v>
      </c>
      <c r="BH128" s="200">
        <f t="shared" si="17"/>
        <v>0</v>
      </c>
      <c r="BI128" s="200">
        <f t="shared" si="18"/>
        <v>0</v>
      </c>
      <c r="BJ128" s="20" t="s">
        <v>75</v>
      </c>
      <c r="BK128" s="200">
        <f t="shared" si="19"/>
        <v>0</v>
      </c>
      <c r="BL128" s="20" t="s">
        <v>131</v>
      </c>
      <c r="BM128" s="20" t="s">
        <v>257</v>
      </c>
    </row>
    <row r="129" spans="2:65" s="1" customFormat="1" ht="22.5" customHeight="1">
      <c r="B129" s="37"/>
      <c r="C129" s="201" t="s">
        <v>258</v>
      </c>
      <c r="D129" s="201" t="s">
        <v>133</v>
      </c>
      <c r="E129" s="202" t="s">
        <v>259</v>
      </c>
      <c r="F129" s="203" t="s">
        <v>260</v>
      </c>
      <c r="G129" s="204" t="s">
        <v>136</v>
      </c>
      <c r="H129" s="205">
        <v>1</v>
      </c>
      <c r="I129" s="206"/>
      <c r="J129" s="207">
        <f t="shared" si="10"/>
        <v>0</v>
      </c>
      <c r="K129" s="203" t="s">
        <v>21</v>
      </c>
      <c r="L129" s="208"/>
      <c r="M129" s="209" t="s">
        <v>21</v>
      </c>
      <c r="N129" s="210" t="s">
        <v>41</v>
      </c>
      <c r="O129" s="38"/>
      <c r="P129" s="198">
        <f t="shared" si="11"/>
        <v>0</v>
      </c>
      <c r="Q129" s="198">
        <v>0</v>
      </c>
      <c r="R129" s="198">
        <f t="shared" si="12"/>
        <v>0</v>
      </c>
      <c r="S129" s="198">
        <v>0</v>
      </c>
      <c r="T129" s="199">
        <f t="shared" si="13"/>
        <v>0</v>
      </c>
      <c r="AR129" s="20" t="s">
        <v>137</v>
      </c>
      <c r="AT129" s="20" t="s">
        <v>133</v>
      </c>
      <c r="AU129" s="20" t="s">
        <v>79</v>
      </c>
      <c r="AY129" s="20" t="s">
        <v>123</v>
      </c>
      <c r="BE129" s="200">
        <f t="shared" si="14"/>
        <v>0</v>
      </c>
      <c r="BF129" s="200">
        <f t="shared" si="15"/>
        <v>0</v>
      </c>
      <c r="BG129" s="200">
        <f t="shared" si="16"/>
        <v>0</v>
      </c>
      <c r="BH129" s="200">
        <f t="shared" si="17"/>
        <v>0</v>
      </c>
      <c r="BI129" s="200">
        <f t="shared" si="18"/>
        <v>0</v>
      </c>
      <c r="BJ129" s="20" t="s">
        <v>75</v>
      </c>
      <c r="BK129" s="200">
        <f t="shared" si="19"/>
        <v>0</v>
      </c>
      <c r="BL129" s="20" t="s">
        <v>131</v>
      </c>
      <c r="BM129" s="20" t="s">
        <v>261</v>
      </c>
    </row>
    <row r="130" spans="2:65" s="1" customFormat="1" ht="22.5" customHeight="1">
      <c r="B130" s="37"/>
      <c r="C130" s="201" t="s">
        <v>262</v>
      </c>
      <c r="D130" s="201" t="s">
        <v>133</v>
      </c>
      <c r="E130" s="202" t="s">
        <v>263</v>
      </c>
      <c r="F130" s="203" t="s">
        <v>264</v>
      </c>
      <c r="G130" s="204" t="s">
        <v>136</v>
      </c>
      <c r="H130" s="205">
        <v>3</v>
      </c>
      <c r="I130" s="206"/>
      <c r="J130" s="207">
        <f t="shared" si="10"/>
        <v>0</v>
      </c>
      <c r="K130" s="203" t="s">
        <v>21</v>
      </c>
      <c r="L130" s="208"/>
      <c r="M130" s="209" t="s">
        <v>21</v>
      </c>
      <c r="N130" s="210" t="s">
        <v>41</v>
      </c>
      <c r="O130" s="38"/>
      <c r="P130" s="198">
        <f t="shared" si="11"/>
        <v>0</v>
      </c>
      <c r="Q130" s="198">
        <v>0</v>
      </c>
      <c r="R130" s="198">
        <f t="shared" si="12"/>
        <v>0</v>
      </c>
      <c r="S130" s="198">
        <v>0</v>
      </c>
      <c r="T130" s="199">
        <f t="shared" si="13"/>
        <v>0</v>
      </c>
      <c r="AR130" s="20" t="s">
        <v>137</v>
      </c>
      <c r="AT130" s="20" t="s">
        <v>133</v>
      </c>
      <c r="AU130" s="20" t="s">
        <v>79</v>
      </c>
      <c r="AY130" s="20" t="s">
        <v>123</v>
      </c>
      <c r="BE130" s="200">
        <f t="shared" si="14"/>
        <v>0</v>
      </c>
      <c r="BF130" s="200">
        <f t="shared" si="15"/>
        <v>0</v>
      </c>
      <c r="BG130" s="200">
        <f t="shared" si="16"/>
        <v>0</v>
      </c>
      <c r="BH130" s="200">
        <f t="shared" si="17"/>
        <v>0</v>
      </c>
      <c r="BI130" s="200">
        <f t="shared" si="18"/>
        <v>0</v>
      </c>
      <c r="BJ130" s="20" t="s">
        <v>75</v>
      </c>
      <c r="BK130" s="200">
        <f t="shared" si="19"/>
        <v>0</v>
      </c>
      <c r="BL130" s="20" t="s">
        <v>131</v>
      </c>
      <c r="BM130" s="20" t="s">
        <v>265</v>
      </c>
    </row>
    <row r="131" spans="2:65" s="1" customFormat="1" ht="22.5" customHeight="1">
      <c r="B131" s="37"/>
      <c r="C131" s="201" t="s">
        <v>266</v>
      </c>
      <c r="D131" s="201" t="s">
        <v>133</v>
      </c>
      <c r="E131" s="202" t="s">
        <v>267</v>
      </c>
      <c r="F131" s="203" t="s">
        <v>268</v>
      </c>
      <c r="G131" s="204" t="s">
        <v>136</v>
      </c>
      <c r="H131" s="205">
        <v>4</v>
      </c>
      <c r="I131" s="206"/>
      <c r="J131" s="207">
        <f t="shared" si="10"/>
        <v>0</v>
      </c>
      <c r="K131" s="203" t="s">
        <v>21</v>
      </c>
      <c r="L131" s="208"/>
      <c r="M131" s="209" t="s">
        <v>21</v>
      </c>
      <c r="N131" s="210" t="s">
        <v>41</v>
      </c>
      <c r="O131" s="38"/>
      <c r="P131" s="198">
        <f t="shared" si="11"/>
        <v>0</v>
      </c>
      <c r="Q131" s="198">
        <v>0</v>
      </c>
      <c r="R131" s="198">
        <f t="shared" si="12"/>
        <v>0</v>
      </c>
      <c r="S131" s="198">
        <v>0</v>
      </c>
      <c r="T131" s="199">
        <f t="shared" si="13"/>
        <v>0</v>
      </c>
      <c r="AR131" s="20" t="s">
        <v>137</v>
      </c>
      <c r="AT131" s="20" t="s">
        <v>133</v>
      </c>
      <c r="AU131" s="20" t="s">
        <v>79</v>
      </c>
      <c r="AY131" s="20" t="s">
        <v>123</v>
      </c>
      <c r="BE131" s="200">
        <f t="shared" si="14"/>
        <v>0</v>
      </c>
      <c r="BF131" s="200">
        <f t="shared" si="15"/>
        <v>0</v>
      </c>
      <c r="BG131" s="200">
        <f t="shared" si="16"/>
        <v>0</v>
      </c>
      <c r="BH131" s="200">
        <f t="shared" si="17"/>
        <v>0</v>
      </c>
      <c r="BI131" s="200">
        <f t="shared" si="18"/>
        <v>0</v>
      </c>
      <c r="BJ131" s="20" t="s">
        <v>75</v>
      </c>
      <c r="BK131" s="200">
        <f t="shared" si="19"/>
        <v>0</v>
      </c>
      <c r="BL131" s="20" t="s">
        <v>131</v>
      </c>
      <c r="BM131" s="20" t="s">
        <v>269</v>
      </c>
    </row>
    <row r="132" spans="2:65" s="1" customFormat="1" ht="22.5" customHeight="1">
      <c r="B132" s="37"/>
      <c r="C132" s="201" t="s">
        <v>270</v>
      </c>
      <c r="D132" s="201" t="s">
        <v>133</v>
      </c>
      <c r="E132" s="202" t="s">
        <v>271</v>
      </c>
      <c r="F132" s="203" t="s">
        <v>272</v>
      </c>
      <c r="G132" s="204" t="s">
        <v>136</v>
      </c>
      <c r="H132" s="205">
        <v>5</v>
      </c>
      <c r="I132" s="206"/>
      <c r="J132" s="207">
        <f t="shared" si="10"/>
        <v>0</v>
      </c>
      <c r="K132" s="203" t="s">
        <v>21</v>
      </c>
      <c r="L132" s="208"/>
      <c r="M132" s="209" t="s">
        <v>21</v>
      </c>
      <c r="N132" s="210" t="s">
        <v>41</v>
      </c>
      <c r="O132" s="38"/>
      <c r="P132" s="198">
        <f t="shared" si="11"/>
        <v>0</v>
      </c>
      <c r="Q132" s="198">
        <v>0</v>
      </c>
      <c r="R132" s="198">
        <f t="shared" si="12"/>
        <v>0</v>
      </c>
      <c r="S132" s="198">
        <v>0</v>
      </c>
      <c r="T132" s="199">
        <f t="shared" si="13"/>
        <v>0</v>
      </c>
      <c r="AR132" s="20" t="s">
        <v>137</v>
      </c>
      <c r="AT132" s="20" t="s">
        <v>133</v>
      </c>
      <c r="AU132" s="20" t="s">
        <v>79</v>
      </c>
      <c r="AY132" s="20" t="s">
        <v>123</v>
      </c>
      <c r="BE132" s="200">
        <f t="shared" si="14"/>
        <v>0</v>
      </c>
      <c r="BF132" s="200">
        <f t="shared" si="15"/>
        <v>0</v>
      </c>
      <c r="BG132" s="200">
        <f t="shared" si="16"/>
        <v>0</v>
      </c>
      <c r="BH132" s="200">
        <f t="shared" si="17"/>
        <v>0</v>
      </c>
      <c r="BI132" s="200">
        <f t="shared" si="18"/>
        <v>0</v>
      </c>
      <c r="BJ132" s="20" t="s">
        <v>75</v>
      </c>
      <c r="BK132" s="200">
        <f t="shared" si="19"/>
        <v>0</v>
      </c>
      <c r="BL132" s="20" t="s">
        <v>131</v>
      </c>
      <c r="BM132" s="20" t="s">
        <v>273</v>
      </c>
    </row>
    <row r="133" spans="2:65" s="1" customFormat="1" ht="22.5" customHeight="1">
      <c r="B133" s="37"/>
      <c r="C133" s="201" t="s">
        <v>274</v>
      </c>
      <c r="D133" s="201" t="s">
        <v>133</v>
      </c>
      <c r="E133" s="202" t="s">
        <v>275</v>
      </c>
      <c r="F133" s="203" t="s">
        <v>276</v>
      </c>
      <c r="G133" s="204" t="s">
        <v>136</v>
      </c>
      <c r="H133" s="205">
        <v>2</v>
      </c>
      <c r="I133" s="206"/>
      <c r="J133" s="207">
        <f t="shared" si="10"/>
        <v>0</v>
      </c>
      <c r="K133" s="203" t="s">
        <v>21</v>
      </c>
      <c r="L133" s="208"/>
      <c r="M133" s="209" t="s">
        <v>21</v>
      </c>
      <c r="N133" s="210" t="s">
        <v>41</v>
      </c>
      <c r="O133" s="38"/>
      <c r="P133" s="198">
        <f t="shared" si="11"/>
        <v>0</v>
      </c>
      <c r="Q133" s="198">
        <v>0</v>
      </c>
      <c r="R133" s="198">
        <f t="shared" si="12"/>
        <v>0</v>
      </c>
      <c r="S133" s="198">
        <v>0</v>
      </c>
      <c r="T133" s="199">
        <f t="shared" si="13"/>
        <v>0</v>
      </c>
      <c r="AR133" s="20" t="s">
        <v>137</v>
      </c>
      <c r="AT133" s="20" t="s">
        <v>133</v>
      </c>
      <c r="AU133" s="20" t="s">
        <v>79</v>
      </c>
      <c r="AY133" s="20" t="s">
        <v>123</v>
      </c>
      <c r="BE133" s="200">
        <f t="shared" si="14"/>
        <v>0</v>
      </c>
      <c r="BF133" s="200">
        <f t="shared" si="15"/>
        <v>0</v>
      </c>
      <c r="BG133" s="200">
        <f t="shared" si="16"/>
        <v>0</v>
      </c>
      <c r="BH133" s="200">
        <f t="shared" si="17"/>
        <v>0</v>
      </c>
      <c r="BI133" s="200">
        <f t="shared" si="18"/>
        <v>0</v>
      </c>
      <c r="BJ133" s="20" t="s">
        <v>75</v>
      </c>
      <c r="BK133" s="200">
        <f t="shared" si="19"/>
        <v>0</v>
      </c>
      <c r="BL133" s="20" t="s">
        <v>131</v>
      </c>
      <c r="BM133" s="20" t="s">
        <v>277</v>
      </c>
    </row>
    <row r="134" spans="2:65" s="1" customFormat="1" ht="22.5" customHeight="1">
      <c r="B134" s="37"/>
      <c r="C134" s="201" t="s">
        <v>278</v>
      </c>
      <c r="D134" s="201" t="s">
        <v>133</v>
      </c>
      <c r="E134" s="202" t="s">
        <v>279</v>
      </c>
      <c r="F134" s="203" t="s">
        <v>280</v>
      </c>
      <c r="G134" s="204" t="s">
        <v>136</v>
      </c>
      <c r="H134" s="205">
        <v>2</v>
      </c>
      <c r="I134" s="206"/>
      <c r="J134" s="207">
        <f t="shared" si="10"/>
        <v>0</v>
      </c>
      <c r="K134" s="203" t="s">
        <v>21</v>
      </c>
      <c r="L134" s="208"/>
      <c r="M134" s="209" t="s">
        <v>21</v>
      </c>
      <c r="N134" s="210" t="s">
        <v>41</v>
      </c>
      <c r="O134" s="38"/>
      <c r="P134" s="198">
        <f t="shared" si="11"/>
        <v>0</v>
      </c>
      <c r="Q134" s="198">
        <v>0</v>
      </c>
      <c r="R134" s="198">
        <f t="shared" si="12"/>
        <v>0</v>
      </c>
      <c r="S134" s="198">
        <v>0</v>
      </c>
      <c r="T134" s="199">
        <f t="shared" si="13"/>
        <v>0</v>
      </c>
      <c r="AR134" s="20" t="s">
        <v>137</v>
      </c>
      <c r="AT134" s="20" t="s">
        <v>133</v>
      </c>
      <c r="AU134" s="20" t="s">
        <v>79</v>
      </c>
      <c r="AY134" s="20" t="s">
        <v>123</v>
      </c>
      <c r="BE134" s="200">
        <f t="shared" si="14"/>
        <v>0</v>
      </c>
      <c r="BF134" s="200">
        <f t="shared" si="15"/>
        <v>0</v>
      </c>
      <c r="BG134" s="200">
        <f t="shared" si="16"/>
        <v>0</v>
      </c>
      <c r="BH134" s="200">
        <f t="shared" si="17"/>
        <v>0</v>
      </c>
      <c r="BI134" s="200">
        <f t="shared" si="18"/>
        <v>0</v>
      </c>
      <c r="BJ134" s="20" t="s">
        <v>75</v>
      </c>
      <c r="BK134" s="200">
        <f t="shared" si="19"/>
        <v>0</v>
      </c>
      <c r="BL134" s="20" t="s">
        <v>131</v>
      </c>
      <c r="BM134" s="20" t="s">
        <v>281</v>
      </c>
    </row>
    <row r="135" spans="2:65" s="1" customFormat="1" ht="31.5" customHeight="1">
      <c r="B135" s="37"/>
      <c r="C135" s="189" t="s">
        <v>282</v>
      </c>
      <c r="D135" s="189" t="s">
        <v>126</v>
      </c>
      <c r="E135" s="190" t="s">
        <v>283</v>
      </c>
      <c r="F135" s="191" t="s">
        <v>284</v>
      </c>
      <c r="G135" s="192" t="s">
        <v>136</v>
      </c>
      <c r="H135" s="193">
        <v>4</v>
      </c>
      <c r="I135" s="194"/>
      <c r="J135" s="195">
        <f t="shared" si="10"/>
        <v>0</v>
      </c>
      <c r="K135" s="191" t="s">
        <v>130</v>
      </c>
      <c r="L135" s="57"/>
      <c r="M135" s="196" t="s">
        <v>21</v>
      </c>
      <c r="N135" s="197" t="s">
        <v>41</v>
      </c>
      <c r="O135" s="38"/>
      <c r="P135" s="198">
        <f t="shared" si="11"/>
        <v>0</v>
      </c>
      <c r="Q135" s="198">
        <v>0</v>
      </c>
      <c r="R135" s="198">
        <f t="shared" si="12"/>
        <v>0</v>
      </c>
      <c r="S135" s="198">
        <v>0</v>
      </c>
      <c r="T135" s="199">
        <f t="shared" si="13"/>
        <v>0</v>
      </c>
      <c r="AR135" s="20" t="s">
        <v>131</v>
      </c>
      <c r="AT135" s="20" t="s">
        <v>126</v>
      </c>
      <c r="AU135" s="20" t="s">
        <v>79</v>
      </c>
      <c r="AY135" s="20" t="s">
        <v>123</v>
      </c>
      <c r="BE135" s="200">
        <f t="shared" si="14"/>
        <v>0</v>
      </c>
      <c r="BF135" s="200">
        <f t="shared" si="15"/>
        <v>0</v>
      </c>
      <c r="BG135" s="200">
        <f t="shared" si="16"/>
        <v>0</v>
      </c>
      <c r="BH135" s="200">
        <f t="shared" si="17"/>
        <v>0</v>
      </c>
      <c r="BI135" s="200">
        <f t="shared" si="18"/>
        <v>0</v>
      </c>
      <c r="BJ135" s="20" t="s">
        <v>75</v>
      </c>
      <c r="BK135" s="200">
        <f t="shared" si="19"/>
        <v>0</v>
      </c>
      <c r="BL135" s="20" t="s">
        <v>131</v>
      </c>
      <c r="BM135" s="20" t="s">
        <v>285</v>
      </c>
    </row>
    <row r="136" spans="2:65" s="1" customFormat="1" ht="31.5" customHeight="1">
      <c r="B136" s="37"/>
      <c r="C136" s="189" t="s">
        <v>286</v>
      </c>
      <c r="D136" s="189" t="s">
        <v>126</v>
      </c>
      <c r="E136" s="190" t="s">
        <v>287</v>
      </c>
      <c r="F136" s="191" t="s">
        <v>288</v>
      </c>
      <c r="G136" s="192" t="s">
        <v>136</v>
      </c>
      <c r="H136" s="193">
        <v>5</v>
      </c>
      <c r="I136" s="194"/>
      <c r="J136" s="195">
        <f t="shared" si="10"/>
        <v>0</v>
      </c>
      <c r="K136" s="191" t="s">
        <v>130</v>
      </c>
      <c r="L136" s="57"/>
      <c r="M136" s="196" t="s">
        <v>21</v>
      </c>
      <c r="N136" s="197" t="s">
        <v>41</v>
      </c>
      <c r="O136" s="38"/>
      <c r="P136" s="198">
        <f t="shared" si="11"/>
        <v>0</v>
      </c>
      <c r="Q136" s="198">
        <v>0</v>
      </c>
      <c r="R136" s="198">
        <f t="shared" si="12"/>
        <v>0</v>
      </c>
      <c r="S136" s="198">
        <v>0</v>
      </c>
      <c r="T136" s="199">
        <f t="shared" si="13"/>
        <v>0</v>
      </c>
      <c r="AR136" s="20" t="s">
        <v>131</v>
      </c>
      <c r="AT136" s="20" t="s">
        <v>126</v>
      </c>
      <c r="AU136" s="20" t="s">
        <v>79</v>
      </c>
      <c r="AY136" s="20" t="s">
        <v>123</v>
      </c>
      <c r="BE136" s="200">
        <f t="shared" si="14"/>
        <v>0</v>
      </c>
      <c r="BF136" s="200">
        <f t="shared" si="15"/>
        <v>0</v>
      </c>
      <c r="BG136" s="200">
        <f t="shared" si="16"/>
        <v>0</v>
      </c>
      <c r="BH136" s="200">
        <f t="shared" si="17"/>
        <v>0</v>
      </c>
      <c r="BI136" s="200">
        <f t="shared" si="18"/>
        <v>0</v>
      </c>
      <c r="BJ136" s="20" t="s">
        <v>75</v>
      </c>
      <c r="BK136" s="200">
        <f t="shared" si="19"/>
        <v>0</v>
      </c>
      <c r="BL136" s="20" t="s">
        <v>131</v>
      </c>
      <c r="BM136" s="20" t="s">
        <v>289</v>
      </c>
    </row>
    <row r="137" spans="2:65" s="1" customFormat="1" ht="31.5" customHeight="1">
      <c r="B137" s="37"/>
      <c r="C137" s="189" t="s">
        <v>290</v>
      </c>
      <c r="D137" s="189" t="s">
        <v>126</v>
      </c>
      <c r="E137" s="190" t="s">
        <v>291</v>
      </c>
      <c r="F137" s="191" t="s">
        <v>292</v>
      </c>
      <c r="G137" s="192" t="s">
        <v>136</v>
      </c>
      <c r="H137" s="193">
        <v>2</v>
      </c>
      <c r="I137" s="194"/>
      <c r="J137" s="195">
        <f t="shared" si="10"/>
        <v>0</v>
      </c>
      <c r="K137" s="191" t="s">
        <v>130</v>
      </c>
      <c r="L137" s="57"/>
      <c r="M137" s="196" t="s">
        <v>21</v>
      </c>
      <c r="N137" s="197" t="s">
        <v>41</v>
      </c>
      <c r="O137" s="38"/>
      <c r="P137" s="198">
        <f t="shared" si="11"/>
        <v>0</v>
      </c>
      <c r="Q137" s="198">
        <v>0</v>
      </c>
      <c r="R137" s="198">
        <f t="shared" si="12"/>
        <v>0</v>
      </c>
      <c r="S137" s="198">
        <v>0</v>
      </c>
      <c r="T137" s="199">
        <f t="shared" si="13"/>
        <v>0</v>
      </c>
      <c r="AR137" s="20" t="s">
        <v>131</v>
      </c>
      <c r="AT137" s="20" t="s">
        <v>126</v>
      </c>
      <c r="AU137" s="20" t="s">
        <v>79</v>
      </c>
      <c r="AY137" s="20" t="s">
        <v>123</v>
      </c>
      <c r="BE137" s="200">
        <f t="shared" si="14"/>
        <v>0</v>
      </c>
      <c r="BF137" s="200">
        <f t="shared" si="15"/>
        <v>0</v>
      </c>
      <c r="BG137" s="200">
        <f t="shared" si="16"/>
        <v>0</v>
      </c>
      <c r="BH137" s="200">
        <f t="shared" si="17"/>
        <v>0</v>
      </c>
      <c r="BI137" s="200">
        <f t="shared" si="18"/>
        <v>0</v>
      </c>
      <c r="BJ137" s="20" t="s">
        <v>75</v>
      </c>
      <c r="BK137" s="200">
        <f t="shared" si="19"/>
        <v>0</v>
      </c>
      <c r="BL137" s="20" t="s">
        <v>131</v>
      </c>
      <c r="BM137" s="20" t="s">
        <v>293</v>
      </c>
    </row>
    <row r="138" spans="2:65" s="1" customFormat="1" ht="31.5" customHeight="1">
      <c r="B138" s="37"/>
      <c r="C138" s="189" t="s">
        <v>294</v>
      </c>
      <c r="D138" s="189" t="s">
        <v>126</v>
      </c>
      <c r="E138" s="190" t="s">
        <v>295</v>
      </c>
      <c r="F138" s="191" t="s">
        <v>296</v>
      </c>
      <c r="G138" s="192" t="s">
        <v>136</v>
      </c>
      <c r="H138" s="193">
        <v>2</v>
      </c>
      <c r="I138" s="194"/>
      <c r="J138" s="195">
        <f t="shared" si="10"/>
        <v>0</v>
      </c>
      <c r="K138" s="191" t="s">
        <v>130</v>
      </c>
      <c r="L138" s="57"/>
      <c r="M138" s="196" t="s">
        <v>21</v>
      </c>
      <c r="N138" s="197" t="s">
        <v>41</v>
      </c>
      <c r="O138" s="38"/>
      <c r="P138" s="198">
        <f t="shared" si="11"/>
        <v>0</v>
      </c>
      <c r="Q138" s="198">
        <v>0</v>
      </c>
      <c r="R138" s="198">
        <f t="shared" si="12"/>
        <v>0</v>
      </c>
      <c r="S138" s="198">
        <v>0</v>
      </c>
      <c r="T138" s="199">
        <f t="shared" si="13"/>
        <v>0</v>
      </c>
      <c r="AR138" s="20" t="s">
        <v>131</v>
      </c>
      <c r="AT138" s="20" t="s">
        <v>126</v>
      </c>
      <c r="AU138" s="20" t="s">
        <v>79</v>
      </c>
      <c r="AY138" s="20" t="s">
        <v>123</v>
      </c>
      <c r="BE138" s="200">
        <f t="shared" si="14"/>
        <v>0</v>
      </c>
      <c r="BF138" s="200">
        <f t="shared" si="15"/>
        <v>0</v>
      </c>
      <c r="BG138" s="200">
        <f t="shared" si="16"/>
        <v>0</v>
      </c>
      <c r="BH138" s="200">
        <f t="shared" si="17"/>
        <v>0</v>
      </c>
      <c r="BI138" s="200">
        <f t="shared" si="18"/>
        <v>0</v>
      </c>
      <c r="BJ138" s="20" t="s">
        <v>75</v>
      </c>
      <c r="BK138" s="200">
        <f t="shared" si="19"/>
        <v>0</v>
      </c>
      <c r="BL138" s="20" t="s">
        <v>131</v>
      </c>
      <c r="BM138" s="20" t="s">
        <v>297</v>
      </c>
    </row>
    <row r="139" spans="2:65" s="1" customFormat="1" ht="22.5" customHeight="1">
      <c r="B139" s="37"/>
      <c r="C139" s="201" t="s">
        <v>298</v>
      </c>
      <c r="D139" s="201" t="s">
        <v>133</v>
      </c>
      <c r="E139" s="202" t="s">
        <v>299</v>
      </c>
      <c r="F139" s="203" t="s">
        <v>300</v>
      </c>
      <c r="G139" s="204" t="s">
        <v>136</v>
      </c>
      <c r="H139" s="205">
        <v>10</v>
      </c>
      <c r="I139" s="206"/>
      <c r="J139" s="207">
        <f t="shared" si="10"/>
        <v>0</v>
      </c>
      <c r="K139" s="203" t="s">
        <v>21</v>
      </c>
      <c r="L139" s="208"/>
      <c r="M139" s="209" t="s">
        <v>21</v>
      </c>
      <c r="N139" s="210" t="s">
        <v>41</v>
      </c>
      <c r="O139" s="38"/>
      <c r="P139" s="198">
        <f t="shared" si="11"/>
        <v>0</v>
      </c>
      <c r="Q139" s="198">
        <v>0</v>
      </c>
      <c r="R139" s="198">
        <f t="shared" si="12"/>
        <v>0</v>
      </c>
      <c r="S139" s="198">
        <v>0</v>
      </c>
      <c r="T139" s="199">
        <f t="shared" si="13"/>
        <v>0</v>
      </c>
      <c r="AR139" s="20" t="s">
        <v>137</v>
      </c>
      <c r="AT139" s="20" t="s">
        <v>133</v>
      </c>
      <c r="AU139" s="20" t="s">
        <v>79</v>
      </c>
      <c r="AY139" s="20" t="s">
        <v>123</v>
      </c>
      <c r="BE139" s="200">
        <f t="shared" si="14"/>
        <v>0</v>
      </c>
      <c r="BF139" s="200">
        <f t="shared" si="15"/>
        <v>0</v>
      </c>
      <c r="BG139" s="200">
        <f t="shared" si="16"/>
        <v>0</v>
      </c>
      <c r="BH139" s="200">
        <f t="shared" si="17"/>
        <v>0</v>
      </c>
      <c r="BI139" s="200">
        <f t="shared" si="18"/>
        <v>0</v>
      </c>
      <c r="BJ139" s="20" t="s">
        <v>75</v>
      </c>
      <c r="BK139" s="200">
        <f t="shared" si="19"/>
        <v>0</v>
      </c>
      <c r="BL139" s="20" t="s">
        <v>131</v>
      </c>
      <c r="BM139" s="20" t="s">
        <v>301</v>
      </c>
    </row>
    <row r="140" spans="2:65" s="1" customFormat="1" ht="22.5" customHeight="1">
      <c r="B140" s="37"/>
      <c r="C140" s="201" t="s">
        <v>302</v>
      </c>
      <c r="D140" s="201" t="s">
        <v>133</v>
      </c>
      <c r="E140" s="202" t="s">
        <v>303</v>
      </c>
      <c r="F140" s="203" t="s">
        <v>304</v>
      </c>
      <c r="G140" s="204" t="s">
        <v>136</v>
      </c>
      <c r="H140" s="205">
        <v>19</v>
      </c>
      <c r="I140" s="206"/>
      <c r="J140" s="207">
        <f t="shared" si="10"/>
        <v>0</v>
      </c>
      <c r="K140" s="203" t="s">
        <v>21</v>
      </c>
      <c r="L140" s="208"/>
      <c r="M140" s="209" t="s">
        <v>21</v>
      </c>
      <c r="N140" s="210" t="s">
        <v>41</v>
      </c>
      <c r="O140" s="38"/>
      <c r="P140" s="198">
        <f t="shared" si="11"/>
        <v>0</v>
      </c>
      <c r="Q140" s="198">
        <v>0</v>
      </c>
      <c r="R140" s="198">
        <f t="shared" si="12"/>
        <v>0</v>
      </c>
      <c r="S140" s="198">
        <v>0</v>
      </c>
      <c r="T140" s="199">
        <f t="shared" si="13"/>
        <v>0</v>
      </c>
      <c r="AR140" s="20" t="s">
        <v>137</v>
      </c>
      <c r="AT140" s="20" t="s">
        <v>133</v>
      </c>
      <c r="AU140" s="20" t="s">
        <v>79</v>
      </c>
      <c r="AY140" s="20" t="s">
        <v>123</v>
      </c>
      <c r="BE140" s="200">
        <f t="shared" si="14"/>
        <v>0</v>
      </c>
      <c r="BF140" s="200">
        <f t="shared" si="15"/>
        <v>0</v>
      </c>
      <c r="BG140" s="200">
        <f t="shared" si="16"/>
        <v>0</v>
      </c>
      <c r="BH140" s="200">
        <f t="shared" si="17"/>
        <v>0</v>
      </c>
      <c r="BI140" s="200">
        <f t="shared" si="18"/>
        <v>0</v>
      </c>
      <c r="BJ140" s="20" t="s">
        <v>75</v>
      </c>
      <c r="BK140" s="200">
        <f t="shared" si="19"/>
        <v>0</v>
      </c>
      <c r="BL140" s="20" t="s">
        <v>131</v>
      </c>
      <c r="BM140" s="20" t="s">
        <v>305</v>
      </c>
    </row>
    <row r="141" spans="2:65" s="1" customFormat="1" ht="22.5" customHeight="1">
      <c r="B141" s="37"/>
      <c r="C141" s="201" t="s">
        <v>306</v>
      </c>
      <c r="D141" s="201" t="s">
        <v>133</v>
      </c>
      <c r="E141" s="202" t="s">
        <v>307</v>
      </c>
      <c r="F141" s="203" t="s">
        <v>308</v>
      </c>
      <c r="G141" s="204" t="s">
        <v>136</v>
      </c>
      <c r="H141" s="205">
        <v>3</v>
      </c>
      <c r="I141" s="206"/>
      <c r="J141" s="207">
        <f t="shared" si="10"/>
        <v>0</v>
      </c>
      <c r="K141" s="203" t="s">
        <v>21</v>
      </c>
      <c r="L141" s="208"/>
      <c r="M141" s="209" t="s">
        <v>21</v>
      </c>
      <c r="N141" s="210" t="s">
        <v>41</v>
      </c>
      <c r="O141" s="38"/>
      <c r="P141" s="198">
        <f t="shared" si="11"/>
        <v>0</v>
      </c>
      <c r="Q141" s="198">
        <v>0</v>
      </c>
      <c r="R141" s="198">
        <f t="shared" si="12"/>
        <v>0</v>
      </c>
      <c r="S141" s="198">
        <v>0</v>
      </c>
      <c r="T141" s="199">
        <f t="shared" si="13"/>
        <v>0</v>
      </c>
      <c r="AR141" s="20" t="s">
        <v>137</v>
      </c>
      <c r="AT141" s="20" t="s">
        <v>133</v>
      </c>
      <c r="AU141" s="20" t="s">
        <v>79</v>
      </c>
      <c r="AY141" s="20" t="s">
        <v>123</v>
      </c>
      <c r="BE141" s="200">
        <f t="shared" si="14"/>
        <v>0</v>
      </c>
      <c r="BF141" s="200">
        <f t="shared" si="15"/>
        <v>0</v>
      </c>
      <c r="BG141" s="200">
        <f t="shared" si="16"/>
        <v>0</v>
      </c>
      <c r="BH141" s="200">
        <f t="shared" si="17"/>
        <v>0</v>
      </c>
      <c r="BI141" s="200">
        <f t="shared" si="18"/>
        <v>0</v>
      </c>
      <c r="BJ141" s="20" t="s">
        <v>75</v>
      </c>
      <c r="BK141" s="200">
        <f t="shared" si="19"/>
        <v>0</v>
      </c>
      <c r="BL141" s="20" t="s">
        <v>131</v>
      </c>
      <c r="BM141" s="20" t="s">
        <v>309</v>
      </c>
    </row>
    <row r="142" spans="2:65" s="1" customFormat="1" ht="31.5" customHeight="1">
      <c r="B142" s="37"/>
      <c r="C142" s="189" t="s">
        <v>310</v>
      </c>
      <c r="D142" s="189" t="s">
        <v>126</v>
      </c>
      <c r="E142" s="190" t="s">
        <v>311</v>
      </c>
      <c r="F142" s="191" t="s">
        <v>312</v>
      </c>
      <c r="G142" s="192" t="s">
        <v>136</v>
      </c>
      <c r="H142" s="193">
        <v>32</v>
      </c>
      <c r="I142" s="194"/>
      <c r="J142" s="195">
        <f t="shared" si="10"/>
        <v>0</v>
      </c>
      <c r="K142" s="191" t="s">
        <v>130</v>
      </c>
      <c r="L142" s="57"/>
      <c r="M142" s="196" t="s">
        <v>21</v>
      </c>
      <c r="N142" s="197" t="s">
        <v>41</v>
      </c>
      <c r="O142" s="38"/>
      <c r="P142" s="198">
        <f t="shared" si="11"/>
        <v>0</v>
      </c>
      <c r="Q142" s="198">
        <v>0</v>
      </c>
      <c r="R142" s="198">
        <f t="shared" si="12"/>
        <v>0</v>
      </c>
      <c r="S142" s="198">
        <v>0</v>
      </c>
      <c r="T142" s="199">
        <f t="shared" si="13"/>
        <v>0</v>
      </c>
      <c r="AR142" s="20" t="s">
        <v>131</v>
      </c>
      <c r="AT142" s="20" t="s">
        <v>126</v>
      </c>
      <c r="AU142" s="20" t="s">
        <v>79</v>
      </c>
      <c r="AY142" s="20" t="s">
        <v>123</v>
      </c>
      <c r="BE142" s="200">
        <f t="shared" si="14"/>
        <v>0</v>
      </c>
      <c r="BF142" s="200">
        <f t="shared" si="15"/>
        <v>0</v>
      </c>
      <c r="BG142" s="200">
        <f t="shared" si="16"/>
        <v>0</v>
      </c>
      <c r="BH142" s="200">
        <f t="shared" si="17"/>
        <v>0</v>
      </c>
      <c r="BI142" s="200">
        <f t="shared" si="18"/>
        <v>0</v>
      </c>
      <c r="BJ142" s="20" t="s">
        <v>75</v>
      </c>
      <c r="BK142" s="200">
        <f t="shared" si="19"/>
        <v>0</v>
      </c>
      <c r="BL142" s="20" t="s">
        <v>131</v>
      </c>
      <c r="BM142" s="20" t="s">
        <v>313</v>
      </c>
    </row>
    <row r="143" spans="2:65" s="1" customFormat="1" ht="69.75" customHeight="1">
      <c r="B143" s="37"/>
      <c r="C143" s="201" t="s">
        <v>314</v>
      </c>
      <c r="D143" s="201" t="s">
        <v>133</v>
      </c>
      <c r="E143" s="202" t="s">
        <v>315</v>
      </c>
      <c r="F143" s="203" t="s">
        <v>316</v>
      </c>
      <c r="G143" s="204" t="s">
        <v>136</v>
      </c>
      <c r="H143" s="205">
        <v>1</v>
      </c>
      <c r="I143" s="206"/>
      <c r="J143" s="207">
        <f t="shared" si="10"/>
        <v>0</v>
      </c>
      <c r="K143" s="203" t="s">
        <v>21</v>
      </c>
      <c r="L143" s="208"/>
      <c r="M143" s="209" t="s">
        <v>21</v>
      </c>
      <c r="N143" s="210" t="s">
        <v>41</v>
      </c>
      <c r="O143" s="38"/>
      <c r="P143" s="198">
        <f t="shared" si="11"/>
        <v>0</v>
      </c>
      <c r="Q143" s="198">
        <v>0</v>
      </c>
      <c r="R143" s="198">
        <f t="shared" si="12"/>
        <v>0</v>
      </c>
      <c r="S143" s="198">
        <v>0</v>
      </c>
      <c r="T143" s="199">
        <f t="shared" si="13"/>
        <v>0</v>
      </c>
      <c r="AR143" s="20" t="s">
        <v>137</v>
      </c>
      <c r="AT143" s="20" t="s">
        <v>133</v>
      </c>
      <c r="AU143" s="20" t="s">
        <v>79</v>
      </c>
      <c r="AY143" s="20" t="s">
        <v>123</v>
      </c>
      <c r="BE143" s="200">
        <f t="shared" si="14"/>
        <v>0</v>
      </c>
      <c r="BF143" s="200">
        <f t="shared" si="15"/>
        <v>0</v>
      </c>
      <c r="BG143" s="200">
        <f t="shared" si="16"/>
        <v>0</v>
      </c>
      <c r="BH143" s="200">
        <f t="shared" si="17"/>
        <v>0</v>
      </c>
      <c r="BI143" s="200">
        <f t="shared" si="18"/>
        <v>0</v>
      </c>
      <c r="BJ143" s="20" t="s">
        <v>75</v>
      </c>
      <c r="BK143" s="200">
        <f t="shared" si="19"/>
        <v>0</v>
      </c>
      <c r="BL143" s="20" t="s">
        <v>131</v>
      </c>
      <c r="BM143" s="20" t="s">
        <v>317</v>
      </c>
    </row>
    <row r="144" spans="2:65" s="1" customFormat="1" ht="44.25" customHeight="1">
      <c r="B144" s="37"/>
      <c r="C144" s="201" t="s">
        <v>318</v>
      </c>
      <c r="D144" s="201" t="s">
        <v>133</v>
      </c>
      <c r="E144" s="202" t="s">
        <v>319</v>
      </c>
      <c r="F144" s="203" t="s">
        <v>320</v>
      </c>
      <c r="G144" s="204" t="s">
        <v>136</v>
      </c>
      <c r="H144" s="205">
        <v>5</v>
      </c>
      <c r="I144" s="206"/>
      <c r="J144" s="207">
        <f t="shared" si="10"/>
        <v>0</v>
      </c>
      <c r="K144" s="203" t="s">
        <v>21</v>
      </c>
      <c r="L144" s="208"/>
      <c r="M144" s="209" t="s">
        <v>21</v>
      </c>
      <c r="N144" s="210" t="s">
        <v>41</v>
      </c>
      <c r="O144" s="38"/>
      <c r="P144" s="198">
        <f t="shared" si="11"/>
        <v>0</v>
      </c>
      <c r="Q144" s="198">
        <v>0</v>
      </c>
      <c r="R144" s="198">
        <f t="shared" si="12"/>
        <v>0</v>
      </c>
      <c r="S144" s="198">
        <v>0</v>
      </c>
      <c r="T144" s="199">
        <f t="shared" si="13"/>
        <v>0</v>
      </c>
      <c r="AR144" s="20" t="s">
        <v>137</v>
      </c>
      <c r="AT144" s="20" t="s">
        <v>133</v>
      </c>
      <c r="AU144" s="20" t="s">
        <v>79</v>
      </c>
      <c r="AY144" s="20" t="s">
        <v>123</v>
      </c>
      <c r="BE144" s="200">
        <f t="shared" si="14"/>
        <v>0</v>
      </c>
      <c r="BF144" s="200">
        <f t="shared" si="15"/>
        <v>0</v>
      </c>
      <c r="BG144" s="200">
        <f t="shared" si="16"/>
        <v>0</v>
      </c>
      <c r="BH144" s="200">
        <f t="shared" si="17"/>
        <v>0</v>
      </c>
      <c r="BI144" s="200">
        <f t="shared" si="18"/>
        <v>0</v>
      </c>
      <c r="BJ144" s="20" t="s">
        <v>75</v>
      </c>
      <c r="BK144" s="200">
        <f t="shared" si="19"/>
        <v>0</v>
      </c>
      <c r="BL144" s="20" t="s">
        <v>131</v>
      </c>
      <c r="BM144" s="20" t="s">
        <v>321</v>
      </c>
    </row>
    <row r="145" spans="2:65" s="1" customFormat="1" ht="57" customHeight="1">
      <c r="B145" s="37"/>
      <c r="C145" s="201" t="s">
        <v>322</v>
      </c>
      <c r="D145" s="201" t="s">
        <v>133</v>
      </c>
      <c r="E145" s="202" t="s">
        <v>323</v>
      </c>
      <c r="F145" s="203" t="s">
        <v>324</v>
      </c>
      <c r="G145" s="204" t="s">
        <v>136</v>
      </c>
      <c r="H145" s="205">
        <v>1</v>
      </c>
      <c r="I145" s="206"/>
      <c r="J145" s="207">
        <f t="shared" si="10"/>
        <v>0</v>
      </c>
      <c r="K145" s="203" t="s">
        <v>21</v>
      </c>
      <c r="L145" s="208"/>
      <c r="M145" s="209" t="s">
        <v>21</v>
      </c>
      <c r="N145" s="210" t="s">
        <v>41</v>
      </c>
      <c r="O145" s="38"/>
      <c r="P145" s="198">
        <f t="shared" si="11"/>
        <v>0</v>
      </c>
      <c r="Q145" s="198">
        <v>0</v>
      </c>
      <c r="R145" s="198">
        <f t="shared" si="12"/>
        <v>0</v>
      </c>
      <c r="S145" s="198">
        <v>0</v>
      </c>
      <c r="T145" s="199">
        <f t="shared" si="13"/>
        <v>0</v>
      </c>
      <c r="AR145" s="20" t="s">
        <v>137</v>
      </c>
      <c r="AT145" s="20" t="s">
        <v>133</v>
      </c>
      <c r="AU145" s="20" t="s">
        <v>79</v>
      </c>
      <c r="AY145" s="20" t="s">
        <v>123</v>
      </c>
      <c r="BE145" s="200">
        <f t="shared" si="14"/>
        <v>0</v>
      </c>
      <c r="BF145" s="200">
        <f t="shared" si="15"/>
        <v>0</v>
      </c>
      <c r="BG145" s="200">
        <f t="shared" si="16"/>
        <v>0</v>
      </c>
      <c r="BH145" s="200">
        <f t="shared" si="17"/>
        <v>0</v>
      </c>
      <c r="BI145" s="200">
        <f t="shared" si="18"/>
        <v>0</v>
      </c>
      <c r="BJ145" s="20" t="s">
        <v>75</v>
      </c>
      <c r="BK145" s="200">
        <f t="shared" si="19"/>
        <v>0</v>
      </c>
      <c r="BL145" s="20" t="s">
        <v>131</v>
      </c>
      <c r="BM145" s="20" t="s">
        <v>325</v>
      </c>
    </row>
    <row r="146" spans="2:65" s="1" customFormat="1" ht="31.5" customHeight="1">
      <c r="B146" s="37"/>
      <c r="C146" s="201" t="s">
        <v>326</v>
      </c>
      <c r="D146" s="201" t="s">
        <v>133</v>
      </c>
      <c r="E146" s="202" t="s">
        <v>327</v>
      </c>
      <c r="F146" s="203" t="s">
        <v>328</v>
      </c>
      <c r="G146" s="204" t="s">
        <v>136</v>
      </c>
      <c r="H146" s="205">
        <v>1</v>
      </c>
      <c r="I146" s="206"/>
      <c r="J146" s="207">
        <f t="shared" si="10"/>
        <v>0</v>
      </c>
      <c r="K146" s="203" t="s">
        <v>21</v>
      </c>
      <c r="L146" s="208"/>
      <c r="M146" s="209" t="s">
        <v>21</v>
      </c>
      <c r="N146" s="210" t="s">
        <v>41</v>
      </c>
      <c r="O146" s="38"/>
      <c r="P146" s="198">
        <f t="shared" si="11"/>
        <v>0</v>
      </c>
      <c r="Q146" s="198">
        <v>0</v>
      </c>
      <c r="R146" s="198">
        <f t="shared" si="12"/>
        <v>0</v>
      </c>
      <c r="S146" s="198">
        <v>0</v>
      </c>
      <c r="T146" s="199">
        <f t="shared" si="13"/>
        <v>0</v>
      </c>
      <c r="AR146" s="20" t="s">
        <v>137</v>
      </c>
      <c r="AT146" s="20" t="s">
        <v>133</v>
      </c>
      <c r="AU146" s="20" t="s">
        <v>79</v>
      </c>
      <c r="AY146" s="20" t="s">
        <v>123</v>
      </c>
      <c r="BE146" s="200">
        <f t="shared" si="14"/>
        <v>0</v>
      </c>
      <c r="BF146" s="200">
        <f t="shared" si="15"/>
        <v>0</v>
      </c>
      <c r="BG146" s="200">
        <f t="shared" si="16"/>
        <v>0</v>
      </c>
      <c r="BH146" s="200">
        <f t="shared" si="17"/>
        <v>0</v>
      </c>
      <c r="BI146" s="200">
        <f t="shared" si="18"/>
        <v>0</v>
      </c>
      <c r="BJ146" s="20" t="s">
        <v>75</v>
      </c>
      <c r="BK146" s="200">
        <f t="shared" si="19"/>
        <v>0</v>
      </c>
      <c r="BL146" s="20" t="s">
        <v>131</v>
      </c>
      <c r="BM146" s="20" t="s">
        <v>329</v>
      </c>
    </row>
    <row r="147" spans="2:65" s="1" customFormat="1" ht="22.5" customHeight="1">
      <c r="B147" s="37"/>
      <c r="C147" s="201" t="s">
        <v>330</v>
      </c>
      <c r="D147" s="201" t="s">
        <v>133</v>
      </c>
      <c r="E147" s="202" t="s">
        <v>331</v>
      </c>
      <c r="F147" s="203" t="s">
        <v>332</v>
      </c>
      <c r="G147" s="204" t="s">
        <v>136</v>
      </c>
      <c r="H147" s="205">
        <v>8</v>
      </c>
      <c r="I147" s="206"/>
      <c r="J147" s="207">
        <f t="shared" si="10"/>
        <v>0</v>
      </c>
      <c r="K147" s="203" t="s">
        <v>21</v>
      </c>
      <c r="L147" s="208"/>
      <c r="M147" s="209" t="s">
        <v>21</v>
      </c>
      <c r="N147" s="210" t="s">
        <v>41</v>
      </c>
      <c r="O147" s="38"/>
      <c r="P147" s="198">
        <f t="shared" si="11"/>
        <v>0</v>
      </c>
      <c r="Q147" s="198">
        <v>0</v>
      </c>
      <c r="R147" s="198">
        <f t="shared" si="12"/>
        <v>0</v>
      </c>
      <c r="S147" s="198">
        <v>0</v>
      </c>
      <c r="T147" s="199">
        <f t="shared" si="13"/>
        <v>0</v>
      </c>
      <c r="AR147" s="20" t="s">
        <v>137</v>
      </c>
      <c r="AT147" s="20" t="s">
        <v>133</v>
      </c>
      <c r="AU147" s="20" t="s">
        <v>79</v>
      </c>
      <c r="AY147" s="20" t="s">
        <v>123</v>
      </c>
      <c r="BE147" s="200">
        <f t="shared" si="14"/>
        <v>0</v>
      </c>
      <c r="BF147" s="200">
        <f t="shared" si="15"/>
        <v>0</v>
      </c>
      <c r="BG147" s="200">
        <f t="shared" si="16"/>
        <v>0</v>
      </c>
      <c r="BH147" s="200">
        <f t="shared" si="17"/>
        <v>0</v>
      </c>
      <c r="BI147" s="200">
        <f t="shared" si="18"/>
        <v>0</v>
      </c>
      <c r="BJ147" s="20" t="s">
        <v>75</v>
      </c>
      <c r="BK147" s="200">
        <f t="shared" si="19"/>
        <v>0</v>
      </c>
      <c r="BL147" s="20" t="s">
        <v>131</v>
      </c>
      <c r="BM147" s="20" t="s">
        <v>333</v>
      </c>
    </row>
    <row r="148" spans="2:65" s="1" customFormat="1" ht="22.5" customHeight="1">
      <c r="B148" s="37"/>
      <c r="C148" s="201" t="s">
        <v>334</v>
      </c>
      <c r="D148" s="201" t="s">
        <v>133</v>
      </c>
      <c r="E148" s="202" t="s">
        <v>335</v>
      </c>
      <c r="F148" s="203" t="s">
        <v>336</v>
      </c>
      <c r="G148" s="204" t="s">
        <v>136</v>
      </c>
      <c r="H148" s="205">
        <v>8</v>
      </c>
      <c r="I148" s="206"/>
      <c r="J148" s="207">
        <f t="shared" si="10"/>
        <v>0</v>
      </c>
      <c r="K148" s="203" t="s">
        <v>21</v>
      </c>
      <c r="L148" s="208"/>
      <c r="M148" s="209" t="s">
        <v>21</v>
      </c>
      <c r="N148" s="210" t="s">
        <v>41</v>
      </c>
      <c r="O148" s="38"/>
      <c r="P148" s="198">
        <f t="shared" si="11"/>
        <v>0</v>
      </c>
      <c r="Q148" s="198">
        <v>0</v>
      </c>
      <c r="R148" s="198">
        <f t="shared" si="12"/>
        <v>0</v>
      </c>
      <c r="S148" s="198">
        <v>0</v>
      </c>
      <c r="T148" s="199">
        <f t="shared" si="13"/>
        <v>0</v>
      </c>
      <c r="AR148" s="20" t="s">
        <v>137</v>
      </c>
      <c r="AT148" s="20" t="s">
        <v>133</v>
      </c>
      <c r="AU148" s="20" t="s">
        <v>79</v>
      </c>
      <c r="AY148" s="20" t="s">
        <v>123</v>
      </c>
      <c r="BE148" s="200">
        <f t="shared" si="14"/>
        <v>0</v>
      </c>
      <c r="BF148" s="200">
        <f t="shared" si="15"/>
        <v>0</v>
      </c>
      <c r="BG148" s="200">
        <f t="shared" si="16"/>
        <v>0</v>
      </c>
      <c r="BH148" s="200">
        <f t="shared" si="17"/>
        <v>0</v>
      </c>
      <c r="BI148" s="200">
        <f t="shared" si="18"/>
        <v>0</v>
      </c>
      <c r="BJ148" s="20" t="s">
        <v>75</v>
      </c>
      <c r="BK148" s="200">
        <f t="shared" si="19"/>
        <v>0</v>
      </c>
      <c r="BL148" s="20" t="s">
        <v>131</v>
      </c>
      <c r="BM148" s="20" t="s">
        <v>337</v>
      </c>
    </row>
    <row r="149" spans="2:65" s="1" customFormat="1" ht="22.5" customHeight="1">
      <c r="B149" s="37"/>
      <c r="C149" s="201" t="s">
        <v>338</v>
      </c>
      <c r="D149" s="201" t="s">
        <v>133</v>
      </c>
      <c r="E149" s="202" t="s">
        <v>339</v>
      </c>
      <c r="F149" s="203" t="s">
        <v>340</v>
      </c>
      <c r="G149" s="204" t="s">
        <v>136</v>
      </c>
      <c r="H149" s="205">
        <v>10</v>
      </c>
      <c r="I149" s="206"/>
      <c r="J149" s="207">
        <f t="shared" si="10"/>
        <v>0</v>
      </c>
      <c r="K149" s="203" t="s">
        <v>21</v>
      </c>
      <c r="L149" s="208"/>
      <c r="M149" s="209" t="s">
        <v>21</v>
      </c>
      <c r="N149" s="210" t="s">
        <v>41</v>
      </c>
      <c r="O149" s="38"/>
      <c r="P149" s="198">
        <f t="shared" si="11"/>
        <v>0</v>
      </c>
      <c r="Q149" s="198">
        <v>0</v>
      </c>
      <c r="R149" s="198">
        <f t="shared" si="12"/>
        <v>0</v>
      </c>
      <c r="S149" s="198">
        <v>0</v>
      </c>
      <c r="T149" s="199">
        <f t="shared" si="13"/>
        <v>0</v>
      </c>
      <c r="AR149" s="20" t="s">
        <v>137</v>
      </c>
      <c r="AT149" s="20" t="s">
        <v>133</v>
      </c>
      <c r="AU149" s="20" t="s">
        <v>79</v>
      </c>
      <c r="AY149" s="20" t="s">
        <v>123</v>
      </c>
      <c r="BE149" s="200">
        <f t="shared" si="14"/>
        <v>0</v>
      </c>
      <c r="BF149" s="200">
        <f t="shared" si="15"/>
        <v>0</v>
      </c>
      <c r="BG149" s="200">
        <f t="shared" si="16"/>
        <v>0</v>
      </c>
      <c r="BH149" s="200">
        <f t="shared" si="17"/>
        <v>0</v>
      </c>
      <c r="BI149" s="200">
        <f t="shared" si="18"/>
        <v>0</v>
      </c>
      <c r="BJ149" s="20" t="s">
        <v>75</v>
      </c>
      <c r="BK149" s="200">
        <f t="shared" si="19"/>
        <v>0</v>
      </c>
      <c r="BL149" s="20" t="s">
        <v>131</v>
      </c>
      <c r="BM149" s="20" t="s">
        <v>341</v>
      </c>
    </row>
    <row r="150" spans="2:65" s="1" customFormat="1" ht="22.5" customHeight="1">
      <c r="B150" s="37"/>
      <c r="C150" s="201" t="s">
        <v>342</v>
      </c>
      <c r="D150" s="201" t="s">
        <v>133</v>
      </c>
      <c r="E150" s="202" t="s">
        <v>343</v>
      </c>
      <c r="F150" s="203" t="s">
        <v>344</v>
      </c>
      <c r="G150" s="204" t="s">
        <v>136</v>
      </c>
      <c r="H150" s="205">
        <v>5</v>
      </c>
      <c r="I150" s="206"/>
      <c r="J150" s="207">
        <f t="shared" si="10"/>
        <v>0</v>
      </c>
      <c r="K150" s="203" t="s">
        <v>21</v>
      </c>
      <c r="L150" s="208"/>
      <c r="M150" s="209" t="s">
        <v>21</v>
      </c>
      <c r="N150" s="210" t="s">
        <v>41</v>
      </c>
      <c r="O150" s="38"/>
      <c r="P150" s="198">
        <f t="shared" si="11"/>
        <v>0</v>
      </c>
      <c r="Q150" s="198">
        <v>0</v>
      </c>
      <c r="R150" s="198">
        <f t="shared" si="12"/>
        <v>0</v>
      </c>
      <c r="S150" s="198">
        <v>0</v>
      </c>
      <c r="T150" s="199">
        <f t="shared" si="13"/>
        <v>0</v>
      </c>
      <c r="AR150" s="20" t="s">
        <v>137</v>
      </c>
      <c r="AT150" s="20" t="s">
        <v>133</v>
      </c>
      <c r="AU150" s="20" t="s">
        <v>79</v>
      </c>
      <c r="AY150" s="20" t="s">
        <v>123</v>
      </c>
      <c r="BE150" s="200">
        <f t="shared" si="14"/>
        <v>0</v>
      </c>
      <c r="BF150" s="200">
        <f t="shared" si="15"/>
        <v>0</v>
      </c>
      <c r="BG150" s="200">
        <f t="shared" si="16"/>
        <v>0</v>
      </c>
      <c r="BH150" s="200">
        <f t="shared" si="17"/>
        <v>0</v>
      </c>
      <c r="BI150" s="200">
        <f t="shared" si="18"/>
        <v>0</v>
      </c>
      <c r="BJ150" s="20" t="s">
        <v>75</v>
      </c>
      <c r="BK150" s="200">
        <f t="shared" si="19"/>
        <v>0</v>
      </c>
      <c r="BL150" s="20" t="s">
        <v>131</v>
      </c>
      <c r="BM150" s="20" t="s">
        <v>345</v>
      </c>
    </row>
    <row r="151" spans="2:65" s="1" customFormat="1" ht="31.5" customHeight="1">
      <c r="B151" s="37"/>
      <c r="C151" s="189" t="s">
        <v>346</v>
      </c>
      <c r="D151" s="189" t="s">
        <v>126</v>
      </c>
      <c r="E151" s="190" t="s">
        <v>347</v>
      </c>
      <c r="F151" s="191" t="s">
        <v>348</v>
      </c>
      <c r="G151" s="192" t="s">
        <v>136</v>
      </c>
      <c r="H151" s="193">
        <v>2</v>
      </c>
      <c r="I151" s="194"/>
      <c r="J151" s="195">
        <f t="shared" si="10"/>
        <v>0</v>
      </c>
      <c r="K151" s="191" t="s">
        <v>130</v>
      </c>
      <c r="L151" s="57"/>
      <c r="M151" s="196" t="s">
        <v>21</v>
      </c>
      <c r="N151" s="197" t="s">
        <v>41</v>
      </c>
      <c r="O151" s="38"/>
      <c r="P151" s="198">
        <f t="shared" si="11"/>
        <v>0</v>
      </c>
      <c r="Q151" s="198">
        <v>0</v>
      </c>
      <c r="R151" s="198">
        <f t="shared" si="12"/>
        <v>0</v>
      </c>
      <c r="S151" s="198">
        <v>0</v>
      </c>
      <c r="T151" s="199">
        <f t="shared" si="13"/>
        <v>0</v>
      </c>
      <c r="AR151" s="20" t="s">
        <v>131</v>
      </c>
      <c r="AT151" s="20" t="s">
        <v>126</v>
      </c>
      <c r="AU151" s="20" t="s">
        <v>79</v>
      </c>
      <c r="AY151" s="20" t="s">
        <v>123</v>
      </c>
      <c r="BE151" s="200">
        <f t="shared" si="14"/>
        <v>0</v>
      </c>
      <c r="BF151" s="200">
        <f t="shared" si="15"/>
        <v>0</v>
      </c>
      <c r="BG151" s="200">
        <f t="shared" si="16"/>
        <v>0</v>
      </c>
      <c r="BH151" s="200">
        <f t="shared" si="17"/>
        <v>0</v>
      </c>
      <c r="BI151" s="200">
        <f t="shared" si="18"/>
        <v>0</v>
      </c>
      <c r="BJ151" s="20" t="s">
        <v>75</v>
      </c>
      <c r="BK151" s="200">
        <f t="shared" si="19"/>
        <v>0</v>
      </c>
      <c r="BL151" s="20" t="s">
        <v>131</v>
      </c>
      <c r="BM151" s="20" t="s">
        <v>349</v>
      </c>
    </row>
    <row r="152" spans="2:65" s="1" customFormat="1" ht="31.5" customHeight="1">
      <c r="B152" s="37"/>
      <c r="C152" s="189" t="s">
        <v>350</v>
      </c>
      <c r="D152" s="189" t="s">
        <v>126</v>
      </c>
      <c r="E152" s="190" t="s">
        <v>351</v>
      </c>
      <c r="F152" s="191" t="s">
        <v>352</v>
      </c>
      <c r="G152" s="192" t="s">
        <v>136</v>
      </c>
      <c r="H152" s="193">
        <v>6</v>
      </c>
      <c r="I152" s="194"/>
      <c r="J152" s="195">
        <f t="shared" si="10"/>
        <v>0</v>
      </c>
      <c r="K152" s="191" t="s">
        <v>130</v>
      </c>
      <c r="L152" s="57"/>
      <c r="M152" s="196" t="s">
        <v>21</v>
      </c>
      <c r="N152" s="197" t="s">
        <v>41</v>
      </c>
      <c r="O152" s="38"/>
      <c r="P152" s="198">
        <f t="shared" si="11"/>
        <v>0</v>
      </c>
      <c r="Q152" s="198">
        <v>0</v>
      </c>
      <c r="R152" s="198">
        <f t="shared" si="12"/>
        <v>0</v>
      </c>
      <c r="S152" s="198">
        <v>0</v>
      </c>
      <c r="T152" s="199">
        <f t="shared" si="13"/>
        <v>0</v>
      </c>
      <c r="AR152" s="20" t="s">
        <v>131</v>
      </c>
      <c r="AT152" s="20" t="s">
        <v>126</v>
      </c>
      <c r="AU152" s="20" t="s">
        <v>79</v>
      </c>
      <c r="AY152" s="20" t="s">
        <v>123</v>
      </c>
      <c r="BE152" s="200">
        <f t="shared" si="14"/>
        <v>0</v>
      </c>
      <c r="BF152" s="200">
        <f t="shared" si="15"/>
        <v>0</v>
      </c>
      <c r="BG152" s="200">
        <f t="shared" si="16"/>
        <v>0</v>
      </c>
      <c r="BH152" s="200">
        <f t="shared" si="17"/>
        <v>0</v>
      </c>
      <c r="BI152" s="200">
        <f t="shared" si="18"/>
        <v>0</v>
      </c>
      <c r="BJ152" s="20" t="s">
        <v>75</v>
      </c>
      <c r="BK152" s="200">
        <f t="shared" si="19"/>
        <v>0</v>
      </c>
      <c r="BL152" s="20" t="s">
        <v>131</v>
      </c>
      <c r="BM152" s="20" t="s">
        <v>353</v>
      </c>
    </row>
    <row r="153" spans="2:65" s="1" customFormat="1" ht="22.5" customHeight="1">
      <c r="B153" s="37"/>
      <c r="C153" s="189" t="s">
        <v>354</v>
      </c>
      <c r="D153" s="189" t="s">
        <v>126</v>
      </c>
      <c r="E153" s="190" t="s">
        <v>355</v>
      </c>
      <c r="F153" s="191" t="s">
        <v>356</v>
      </c>
      <c r="G153" s="192" t="s">
        <v>136</v>
      </c>
      <c r="H153" s="193">
        <v>1</v>
      </c>
      <c r="I153" s="194"/>
      <c r="J153" s="195">
        <f t="shared" si="10"/>
        <v>0</v>
      </c>
      <c r="K153" s="191" t="s">
        <v>21</v>
      </c>
      <c r="L153" s="57"/>
      <c r="M153" s="196" t="s">
        <v>21</v>
      </c>
      <c r="N153" s="197" t="s">
        <v>41</v>
      </c>
      <c r="O153" s="38"/>
      <c r="P153" s="198">
        <f t="shared" si="11"/>
        <v>0</v>
      </c>
      <c r="Q153" s="198">
        <v>0</v>
      </c>
      <c r="R153" s="198">
        <f t="shared" si="12"/>
        <v>0</v>
      </c>
      <c r="S153" s="198">
        <v>0</v>
      </c>
      <c r="T153" s="199">
        <f t="shared" si="13"/>
        <v>0</v>
      </c>
      <c r="AR153" s="20" t="s">
        <v>131</v>
      </c>
      <c r="AT153" s="20" t="s">
        <v>126</v>
      </c>
      <c r="AU153" s="20" t="s">
        <v>79</v>
      </c>
      <c r="AY153" s="20" t="s">
        <v>123</v>
      </c>
      <c r="BE153" s="200">
        <f t="shared" si="14"/>
        <v>0</v>
      </c>
      <c r="BF153" s="200">
        <f t="shared" si="15"/>
        <v>0</v>
      </c>
      <c r="BG153" s="200">
        <f t="shared" si="16"/>
        <v>0</v>
      </c>
      <c r="BH153" s="200">
        <f t="shared" si="17"/>
        <v>0</v>
      </c>
      <c r="BI153" s="200">
        <f t="shared" si="18"/>
        <v>0</v>
      </c>
      <c r="BJ153" s="20" t="s">
        <v>75</v>
      </c>
      <c r="BK153" s="200">
        <f t="shared" si="19"/>
        <v>0</v>
      </c>
      <c r="BL153" s="20" t="s">
        <v>131</v>
      </c>
      <c r="BM153" s="20" t="s">
        <v>357</v>
      </c>
    </row>
    <row r="154" spans="2:65" s="1" customFormat="1" ht="22.5" customHeight="1">
      <c r="B154" s="37"/>
      <c r="C154" s="189" t="s">
        <v>358</v>
      </c>
      <c r="D154" s="189" t="s">
        <v>126</v>
      </c>
      <c r="E154" s="190" t="s">
        <v>359</v>
      </c>
      <c r="F154" s="191" t="s">
        <v>360</v>
      </c>
      <c r="G154" s="192" t="s">
        <v>136</v>
      </c>
      <c r="H154" s="193">
        <v>1</v>
      </c>
      <c r="I154" s="194"/>
      <c r="J154" s="195">
        <f t="shared" si="10"/>
        <v>0</v>
      </c>
      <c r="K154" s="191" t="s">
        <v>21</v>
      </c>
      <c r="L154" s="57"/>
      <c r="M154" s="196" t="s">
        <v>21</v>
      </c>
      <c r="N154" s="197" t="s">
        <v>41</v>
      </c>
      <c r="O154" s="38"/>
      <c r="P154" s="198">
        <f t="shared" si="11"/>
        <v>0</v>
      </c>
      <c r="Q154" s="198">
        <v>0</v>
      </c>
      <c r="R154" s="198">
        <f t="shared" si="12"/>
        <v>0</v>
      </c>
      <c r="S154" s="198">
        <v>0</v>
      </c>
      <c r="T154" s="199">
        <f t="shared" si="13"/>
        <v>0</v>
      </c>
      <c r="AR154" s="20" t="s">
        <v>131</v>
      </c>
      <c r="AT154" s="20" t="s">
        <v>126</v>
      </c>
      <c r="AU154" s="20" t="s">
        <v>79</v>
      </c>
      <c r="AY154" s="20" t="s">
        <v>123</v>
      </c>
      <c r="BE154" s="200">
        <f t="shared" si="14"/>
        <v>0</v>
      </c>
      <c r="BF154" s="200">
        <f t="shared" si="15"/>
        <v>0</v>
      </c>
      <c r="BG154" s="200">
        <f t="shared" si="16"/>
        <v>0</v>
      </c>
      <c r="BH154" s="200">
        <f t="shared" si="17"/>
        <v>0</v>
      </c>
      <c r="BI154" s="200">
        <f t="shared" si="18"/>
        <v>0</v>
      </c>
      <c r="BJ154" s="20" t="s">
        <v>75</v>
      </c>
      <c r="BK154" s="200">
        <f t="shared" si="19"/>
        <v>0</v>
      </c>
      <c r="BL154" s="20" t="s">
        <v>131</v>
      </c>
      <c r="BM154" s="20" t="s">
        <v>361</v>
      </c>
    </row>
    <row r="155" spans="2:63" s="10" customFormat="1" ht="29.85" customHeight="1">
      <c r="B155" s="172"/>
      <c r="C155" s="173"/>
      <c r="D155" s="186" t="s">
        <v>69</v>
      </c>
      <c r="E155" s="187" t="s">
        <v>362</v>
      </c>
      <c r="F155" s="187" t="s">
        <v>363</v>
      </c>
      <c r="G155" s="173"/>
      <c r="H155" s="173"/>
      <c r="I155" s="176"/>
      <c r="J155" s="188">
        <f>BK155</f>
        <v>0</v>
      </c>
      <c r="K155" s="173"/>
      <c r="L155" s="178"/>
      <c r="M155" s="179"/>
      <c r="N155" s="180"/>
      <c r="O155" s="180"/>
      <c r="P155" s="181">
        <f>SUM(P156:P157)</f>
        <v>0</v>
      </c>
      <c r="Q155" s="180"/>
      <c r="R155" s="181">
        <f>SUM(R156:R157)</f>
        <v>0</v>
      </c>
      <c r="S155" s="180"/>
      <c r="T155" s="182">
        <f>SUM(T156:T157)</f>
        <v>0</v>
      </c>
      <c r="AR155" s="183" t="s">
        <v>79</v>
      </c>
      <c r="AT155" s="184" t="s">
        <v>69</v>
      </c>
      <c r="AU155" s="184" t="s">
        <v>75</v>
      </c>
      <c r="AY155" s="183" t="s">
        <v>123</v>
      </c>
      <c r="BK155" s="185">
        <f>SUM(BK156:BK157)</f>
        <v>0</v>
      </c>
    </row>
    <row r="156" spans="2:65" s="1" customFormat="1" ht="22.5" customHeight="1">
      <c r="B156" s="37"/>
      <c r="C156" s="189" t="s">
        <v>364</v>
      </c>
      <c r="D156" s="189" t="s">
        <v>126</v>
      </c>
      <c r="E156" s="190" t="s">
        <v>365</v>
      </c>
      <c r="F156" s="191" t="s">
        <v>366</v>
      </c>
      <c r="G156" s="192" t="s">
        <v>136</v>
      </c>
      <c r="H156" s="193">
        <v>0</v>
      </c>
      <c r="I156" s="194"/>
      <c r="J156" s="195">
        <f>ROUND(I156*H156,2)</f>
        <v>0</v>
      </c>
      <c r="K156" s="191" t="s">
        <v>130</v>
      </c>
      <c r="L156" s="57"/>
      <c r="M156" s="196" t="s">
        <v>21</v>
      </c>
      <c r="N156" s="197" t="s">
        <v>41</v>
      </c>
      <c r="O156" s="38"/>
      <c r="P156" s="198">
        <f>O156*H156</f>
        <v>0</v>
      </c>
      <c r="Q156" s="198">
        <v>0</v>
      </c>
      <c r="R156" s="198">
        <f>Q156*H156</f>
        <v>0</v>
      </c>
      <c r="S156" s="198">
        <v>0</v>
      </c>
      <c r="T156" s="199">
        <f>S156*H156</f>
        <v>0</v>
      </c>
      <c r="AR156" s="20" t="s">
        <v>131</v>
      </c>
      <c r="AT156" s="20" t="s">
        <v>126</v>
      </c>
      <c r="AU156" s="20" t="s">
        <v>79</v>
      </c>
      <c r="AY156" s="20" t="s">
        <v>123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20" t="s">
        <v>75</v>
      </c>
      <c r="BK156" s="200">
        <f>ROUND(I156*H156,2)</f>
        <v>0</v>
      </c>
      <c r="BL156" s="20" t="s">
        <v>131</v>
      </c>
      <c r="BM156" s="20" t="s">
        <v>367</v>
      </c>
    </row>
    <row r="157" spans="2:65" s="1" customFormat="1" ht="22.5" customHeight="1">
      <c r="B157" s="37"/>
      <c r="C157" s="201" t="s">
        <v>368</v>
      </c>
      <c r="D157" s="201" t="s">
        <v>133</v>
      </c>
      <c r="E157" s="202" t="s">
        <v>369</v>
      </c>
      <c r="F157" s="203" t="s">
        <v>370</v>
      </c>
      <c r="G157" s="204" t="s">
        <v>136</v>
      </c>
      <c r="H157" s="205">
        <v>0</v>
      </c>
      <c r="I157" s="206"/>
      <c r="J157" s="207">
        <f>ROUND(I157*H157,2)</f>
        <v>0</v>
      </c>
      <c r="K157" s="203" t="s">
        <v>21</v>
      </c>
      <c r="L157" s="208"/>
      <c r="M157" s="209" t="s">
        <v>21</v>
      </c>
      <c r="N157" s="210" t="s">
        <v>41</v>
      </c>
      <c r="O157" s="38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AR157" s="20" t="s">
        <v>137</v>
      </c>
      <c r="AT157" s="20" t="s">
        <v>133</v>
      </c>
      <c r="AU157" s="20" t="s">
        <v>79</v>
      </c>
      <c r="AY157" s="20" t="s">
        <v>123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20" t="s">
        <v>75</v>
      </c>
      <c r="BK157" s="200">
        <f>ROUND(I157*H157,2)</f>
        <v>0</v>
      </c>
      <c r="BL157" s="20" t="s">
        <v>131</v>
      </c>
      <c r="BM157" s="20" t="s">
        <v>371</v>
      </c>
    </row>
    <row r="158" spans="2:63" s="10" customFormat="1" ht="29.85" customHeight="1">
      <c r="B158" s="172"/>
      <c r="C158" s="173"/>
      <c r="D158" s="186" t="s">
        <v>69</v>
      </c>
      <c r="E158" s="187" t="s">
        <v>372</v>
      </c>
      <c r="F158" s="187" t="s">
        <v>373</v>
      </c>
      <c r="G158" s="173"/>
      <c r="H158" s="173"/>
      <c r="I158" s="176"/>
      <c r="J158" s="188">
        <f>BK158</f>
        <v>0</v>
      </c>
      <c r="K158" s="173"/>
      <c r="L158" s="178"/>
      <c r="M158" s="179"/>
      <c r="N158" s="180"/>
      <c r="O158" s="180"/>
      <c r="P158" s="181">
        <f>SUM(P159:P160)</f>
        <v>0</v>
      </c>
      <c r="Q158" s="180"/>
      <c r="R158" s="181">
        <f>SUM(R159:R160)</f>
        <v>0</v>
      </c>
      <c r="S158" s="180"/>
      <c r="T158" s="182">
        <f>SUM(T159:T160)</f>
        <v>0</v>
      </c>
      <c r="AR158" s="183" t="s">
        <v>79</v>
      </c>
      <c r="AT158" s="184" t="s">
        <v>69</v>
      </c>
      <c r="AU158" s="184" t="s">
        <v>75</v>
      </c>
      <c r="AY158" s="183" t="s">
        <v>123</v>
      </c>
      <c r="BK158" s="185">
        <f>SUM(BK159:BK160)</f>
        <v>0</v>
      </c>
    </row>
    <row r="159" spans="2:65" s="1" customFormat="1" ht="22.5" customHeight="1">
      <c r="B159" s="37"/>
      <c r="C159" s="189" t="s">
        <v>374</v>
      </c>
      <c r="D159" s="189" t="s">
        <v>126</v>
      </c>
      <c r="E159" s="190" t="s">
        <v>375</v>
      </c>
      <c r="F159" s="191" t="s">
        <v>376</v>
      </c>
      <c r="G159" s="192" t="s">
        <v>136</v>
      </c>
      <c r="H159" s="193">
        <v>1</v>
      </c>
      <c r="I159" s="194"/>
      <c r="J159" s="195">
        <f>ROUND(I159*H159,2)</f>
        <v>0</v>
      </c>
      <c r="K159" s="191" t="s">
        <v>21</v>
      </c>
      <c r="L159" s="57"/>
      <c r="M159" s="196" t="s">
        <v>21</v>
      </c>
      <c r="N159" s="197" t="s">
        <v>41</v>
      </c>
      <c r="O159" s="38"/>
      <c r="P159" s="198">
        <f>O159*H159</f>
        <v>0</v>
      </c>
      <c r="Q159" s="198">
        <v>0</v>
      </c>
      <c r="R159" s="198">
        <f>Q159*H159</f>
        <v>0</v>
      </c>
      <c r="S159" s="198">
        <v>0</v>
      </c>
      <c r="T159" s="199">
        <f>S159*H159</f>
        <v>0</v>
      </c>
      <c r="AR159" s="20" t="s">
        <v>131</v>
      </c>
      <c r="AT159" s="20" t="s">
        <v>126</v>
      </c>
      <c r="AU159" s="20" t="s">
        <v>79</v>
      </c>
      <c r="AY159" s="20" t="s">
        <v>123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20" t="s">
        <v>75</v>
      </c>
      <c r="BK159" s="200">
        <f>ROUND(I159*H159,2)</f>
        <v>0</v>
      </c>
      <c r="BL159" s="20" t="s">
        <v>131</v>
      </c>
      <c r="BM159" s="20" t="s">
        <v>377</v>
      </c>
    </row>
    <row r="160" spans="2:65" s="1" customFormat="1" ht="22.5" customHeight="1">
      <c r="B160" s="37"/>
      <c r="C160" s="189" t="s">
        <v>378</v>
      </c>
      <c r="D160" s="189" t="s">
        <v>126</v>
      </c>
      <c r="E160" s="190" t="s">
        <v>379</v>
      </c>
      <c r="F160" s="191" t="s">
        <v>380</v>
      </c>
      <c r="G160" s="192" t="s">
        <v>136</v>
      </c>
      <c r="H160" s="193">
        <v>1</v>
      </c>
      <c r="I160" s="194"/>
      <c r="J160" s="195">
        <f>ROUND(I160*H160,2)</f>
        <v>0</v>
      </c>
      <c r="K160" s="191" t="s">
        <v>21</v>
      </c>
      <c r="L160" s="57"/>
      <c r="M160" s="196" t="s">
        <v>21</v>
      </c>
      <c r="N160" s="197" t="s">
        <v>41</v>
      </c>
      <c r="O160" s="38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AR160" s="20" t="s">
        <v>131</v>
      </c>
      <c r="AT160" s="20" t="s">
        <v>126</v>
      </c>
      <c r="AU160" s="20" t="s">
        <v>79</v>
      </c>
      <c r="AY160" s="20" t="s">
        <v>123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20" t="s">
        <v>75</v>
      </c>
      <c r="BK160" s="200">
        <f>ROUND(I160*H160,2)</f>
        <v>0</v>
      </c>
      <c r="BL160" s="20" t="s">
        <v>131</v>
      </c>
      <c r="BM160" s="20" t="s">
        <v>381</v>
      </c>
    </row>
    <row r="161" spans="2:63" s="10" customFormat="1" ht="37.35" customHeight="1">
      <c r="B161" s="172"/>
      <c r="C161" s="173"/>
      <c r="D161" s="174" t="s">
        <v>69</v>
      </c>
      <c r="E161" s="175" t="s">
        <v>133</v>
      </c>
      <c r="F161" s="175" t="s">
        <v>382</v>
      </c>
      <c r="G161" s="173"/>
      <c r="H161" s="173"/>
      <c r="I161" s="176"/>
      <c r="J161" s="177">
        <f>BK161</f>
        <v>0</v>
      </c>
      <c r="K161" s="173"/>
      <c r="L161" s="178"/>
      <c r="M161" s="179"/>
      <c r="N161" s="180"/>
      <c r="O161" s="180"/>
      <c r="P161" s="181">
        <f>P162+P165</f>
        <v>0</v>
      </c>
      <c r="Q161" s="180"/>
      <c r="R161" s="181">
        <f>R162+R165</f>
        <v>0.06759000000000001</v>
      </c>
      <c r="S161" s="180"/>
      <c r="T161" s="182">
        <f>T162+T165</f>
        <v>0</v>
      </c>
      <c r="AR161" s="183" t="s">
        <v>139</v>
      </c>
      <c r="AT161" s="184" t="s">
        <v>69</v>
      </c>
      <c r="AU161" s="184" t="s">
        <v>70</v>
      </c>
      <c r="AY161" s="183" t="s">
        <v>123</v>
      </c>
      <c r="BK161" s="185">
        <f>BK162+BK165</f>
        <v>0</v>
      </c>
    </row>
    <row r="162" spans="2:63" s="10" customFormat="1" ht="19.9" customHeight="1">
      <c r="B162" s="172"/>
      <c r="C162" s="173"/>
      <c r="D162" s="186" t="s">
        <v>69</v>
      </c>
      <c r="E162" s="187" t="s">
        <v>383</v>
      </c>
      <c r="F162" s="187" t="s">
        <v>384</v>
      </c>
      <c r="G162" s="173"/>
      <c r="H162" s="173"/>
      <c r="I162" s="176"/>
      <c r="J162" s="188">
        <f>BK162</f>
        <v>0</v>
      </c>
      <c r="K162" s="173"/>
      <c r="L162" s="178"/>
      <c r="M162" s="179"/>
      <c r="N162" s="180"/>
      <c r="O162" s="180"/>
      <c r="P162" s="181">
        <f>SUM(P163:P164)</f>
        <v>0</v>
      </c>
      <c r="Q162" s="180"/>
      <c r="R162" s="181">
        <f>SUM(R163:R164)</f>
        <v>0</v>
      </c>
      <c r="S162" s="180"/>
      <c r="T162" s="182">
        <f>SUM(T163:T164)</f>
        <v>0</v>
      </c>
      <c r="AR162" s="183" t="s">
        <v>139</v>
      </c>
      <c r="AT162" s="184" t="s">
        <v>69</v>
      </c>
      <c r="AU162" s="184" t="s">
        <v>75</v>
      </c>
      <c r="AY162" s="183" t="s">
        <v>123</v>
      </c>
      <c r="BK162" s="185">
        <f>SUM(BK163:BK164)</f>
        <v>0</v>
      </c>
    </row>
    <row r="163" spans="2:65" s="1" customFormat="1" ht="22.5" customHeight="1">
      <c r="B163" s="37"/>
      <c r="C163" s="189" t="s">
        <v>385</v>
      </c>
      <c r="D163" s="189" t="s">
        <v>126</v>
      </c>
      <c r="E163" s="190" t="s">
        <v>386</v>
      </c>
      <c r="F163" s="191" t="s">
        <v>387</v>
      </c>
      <c r="G163" s="192" t="s">
        <v>136</v>
      </c>
      <c r="H163" s="193">
        <v>4</v>
      </c>
      <c r="I163" s="194"/>
      <c r="J163" s="195">
        <f>ROUND(I163*H163,2)</f>
        <v>0</v>
      </c>
      <c r="K163" s="191" t="s">
        <v>130</v>
      </c>
      <c r="L163" s="57"/>
      <c r="M163" s="196" t="s">
        <v>21</v>
      </c>
      <c r="N163" s="197" t="s">
        <v>41</v>
      </c>
      <c r="O163" s="38"/>
      <c r="P163" s="198">
        <f>O163*H163</f>
        <v>0</v>
      </c>
      <c r="Q163" s="198">
        <v>0</v>
      </c>
      <c r="R163" s="198">
        <f>Q163*H163</f>
        <v>0</v>
      </c>
      <c r="S163" s="198">
        <v>0</v>
      </c>
      <c r="T163" s="199">
        <f>S163*H163</f>
        <v>0</v>
      </c>
      <c r="AR163" s="20" t="s">
        <v>388</v>
      </c>
      <c r="AT163" s="20" t="s">
        <v>126</v>
      </c>
      <c r="AU163" s="20" t="s">
        <v>79</v>
      </c>
      <c r="AY163" s="20" t="s">
        <v>123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20" t="s">
        <v>75</v>
      </c>
      <c r="BK163" s="200">
        <f>ROUND(I163*H163,2)</f>
        <v>0</v>
      </c>
      <c r="BL163" s="20" t="s">
        <v>388</v>
      </c>
      <c r="BM163" s="20" t="s">
        <v>389</v>
      </c>
    </row>
    <row r="164" spans="2:65" s="1" customFormat="1" ht="22.5" customHeight="1">
      <c r="B164" s="37"/>
      <c r="C164" s="201" t="s">
        <v>388</v>
      </c>
      <c r="D164" s="201" t="s">
        <v>133</v>
      </c>
      <c r="E164" s="202" t="s">
        <v>390</v>
      </c>
      <c r="F164" s="203" t="s">
        <v>176</v>
      </c>
      <c r="G164" s="204" t="s">
        <v>136</v>
      </c>
      <c r="H164" s="205">
        <v>4</v>
      </c>
      <c r="I164" s="206"/>
      <c r="J164" s="207">
        <f>ROUND(I164*H164,2)</f>
        <v>0</v>
      </c>
      <c r="K164" s="203" t="s">
        <v>21</v>
      </c>
      <c r="L164" s="208"/>
      <c r="M164" s="209" t="s">
        <v>21</v>
      </c>
      <c r="N164" s="210" t="s">
        <v>41</v>
      </c>
      <c r="O164" s="38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AR164" s="20" t="s">
        <v>137</v>
      </c>
      <c r="AT164" s="20" t="s">
        <v>133</v>
      </c>
      <c r="AU164" s="20" t="s">
        <v>79</v>
      </c>
      <c r="AY164" s="20" t="s">
        <v>123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20" t="s">
        <v>75</v>
      </c>
      <c r="BK164" s="200">
        <f>ROUND(I164*H164,2)</f>
        <v>0</v>
      </c>
      <c r="BL164" s="20" t="s">
        <v>131</v>
      </c>
      <c r="BM164" s="20" t="s">
        <v>391</v>
      </c>
    </row>
    <row r="165" spans="2:63" s="10" customFormat="1" ht="29.85" customHeight="1">
      <c r="B165" s="172"/>
      <c r="C165" s="173"/>
      <c r="D165" s="186" t="s">
        <v>69</v>
      </c>
      <c r="E165" s="187" t="s">
        <v>392</v>
      </c>
      <c r="F165" s="187" t="s">
        <v>393</v>
      </c>
      <c r="G165" s="173"/>
      <c r="H165" s="173"/>
      <c r="I165" s="176"/>
      <c r="J165" s="188">
        <f>BK165</f>
        <v>0</v>
      </c>
      <c r="K165" s="173"/>
      <c r="L165" s="178"/>
      <c r="M165" s="179"/>
      <c r="N165" s="180"/>
      <c r="O165" s="180"/>
      <c r="P165" s="181">
        <f>SUM(P166:P175)</f>
        <v>0</v>
      </c>
      <c r="Q165" s="180"/>
      <c r="R165" s="181">
        <f>SUM(R166:R175)</f>
        <v>0.06759000000000001</v>
      </c>
      <c r="S165" s="180"/>
      <c r="T165" s="182">
        <f>SUM(T166:T175)</f>
        <v>0</v>
      </c>
      <c r="AR165" s="183" t="s">
        <v>139</v>
      </c>
      <c r="AT165" s="184" t="s">
        <v>69</v>
      </c>
      <c r="AU165" s="184" t="s">
        <v>75</v>
      </c>
      <c r="AY165" s="183" t="s">
        <v>123</v>
      </c>
      <c r="BK165" s="185">
        <f>SUM(BK166:BK175)</f>
        <v>0</v>
      </c>
    </row>
    <row r="166" spans="2:65" s="1" customFormat="1" ht="31.5" customHeight="1">
      <c r="B166" s="37"/>
      <c r="C166" s="189" t="s">
        <v>394</v>
      </c>
      <c r="D166" s="189" t="s">
        <v>126</v>
      </c>
      <c r="E166" s="190" t="s">
        <v>395</v>
      </c>
      <c r="F166" s="191" t="s">
        <v>396</v>
      </c>
      <c r="G166" s="192" t="s">
        <v>397</v>
      </c>
      <c r="H166" s="193">
        <v>0.54</v>
      </c>
      <c r="I166" s="194"/>
      <c r="J166" s="195">
        <f aca="true" t="shared" si="20" ref="J166:J175">ROUND(I166*H166,2)</f>
        <v>0</v>
      </c>
      <c r="K166" s="191" t="s">
        <v>130</v>
      </c>
      <c r="L166" s="57"/>
      <c r="M166" s="196" t="s">
        <v>21</v>
      </c>
      <c r="N166" s="197" t="s">
        <v>41</v>
      </c>
      <c r="O166" s="38"/>
      <c r="P166" s="198">
        <f aca="true" t="shared" si="21" ref="P166:P175">O166*H166</f>
        <v>0</v>
      </c>
      <c r="Q166" s="198">
        <v>0</v>
      </c>
      <c r="R166" s="198">
        <f aca="true" t="shared" si="22" ref="R166:R175">Q166*H166</f>
        <v>0</v>
      </c>
      <c r="S166" s="198">
        <v>0</v>
      </c>
      <c r="T166" s="199">
        <f aca="true" t="shared" si="23" ref="T166:T175">S166*H166</f>
        <v>0</v>
      </c>
      <c r="AR166" s="20" t="s">
        <v>388</v>
      </c>
      <c r="AT166" s="20" t="s">
        <v>126</v>
      </c>
      <c r="AU166" s="20" t="s">
        <v>79</v>
      </c>
      <c r="AY166" s="20" t="s">
        <v>123</v>
      </c>
      <c r="BE166" s="200">
        <f aca="true" t="shared" si="24" ref="BE166:BE175">IF(N166="základní",J166,0)</f>
        <v>0</v>
      </c>
      <c r="BF166" s="200">
        <f aca="true" t="shared" si="25" ref="BF166:BF175">IF(N166="snížená",J166,0)</f>
        <v>0</v>
      </c>
      <c r="BG166" s="200">
        <f aca="true" t="shared" si="26" ref="BG166:BG175">IF(N166="zákl. přenesená",J166,0)</f>
        <v>0</v>
      </c>
      <c r="BH166" s="200">
        <f aca="true" t="shared" si="27" ref="BH166:BH175">IF(N166="sníž. přenesená",J166,0)</f>
        <v>0</v>
      </c>
      <c r="BI166" s="200">
        <f aca="true" t="shared" si="28" ref="BI166:BI175">IF(N166="nulová",J166,0)</f>
        <v>0</v>
      </c>
      <c r="BJ166" s="20" t="s">
        <v>75</v>
      </c>
      <c r="BK166" s="200">
        <f aca="true" t="shared" si="29" ref="BK166:BK175">ROUND(I166*H166,2)</f>
        <v>0</v>
      </c>
      <c r="BL166" s="20" t="s">
        <v>388</v>
      </c>
      <c r="BM166" s="20" t="s">
        <v>398</v>
      </c>
    </row>
    <row r="167" spans="2:65" s="1" customFormat="1" ht="31.5" customHeight="1">
      <c r="B167" s="37"/>
      <c r="C167" s="189" t="s">
        <v>399</v>
      </c>
      <c r="D167" s="189" t="s">
        <v>126</v>
      </c>
      <c r="E167" s="190" t="s">
        <v>400</v>
      </c>
      <c r="F167" s="191" t="s">
        <v>401</v>
      </c>
      <c r="G167" s="192" t="s">
        <v>397</v>
      </c>
      <c r="H167" s="193">
        <v>0.54</v>
      </c>
      <c r="I167" s="194"/>
      <c r="J167" s="195">
        <f t="shared" si="20"/>
        <v>0</v>
      </c>
      <c r="K167" s="191" t="s">
        <v>130</v>
      </c>
      <c r="L167" s="57"/>
      <c r="M167" s="196" t="s">
        <v>21</v>
      </c>
      <c r="N167" s="197" t="s">
        <v>41</v>
      </c>
      <c r="O167" s="38"/>
      <c r="P167" s="198">
        <f t="shared" si="21"/>
        <v>0</v>
      </c>
      <c r="Q167" s="198">
        <v>0</v>
      </c>
      <c r="R167" s="198">
        <f t="shared" si="22"/>
        <v>0</v>
      </c>
      <c r="S167" s="198">
        <v>0</v>
      </c>
      <c r="T167" s="199">
        <f t="shared" si="23"/>
        <v>0</v>
      </c>
      <c r="AR167" s="20" t="s">
        <v>388</v>
      </c>
      <c r="AT167" s="20" t="s">
        <v>126</v>
      </c>
      <c r="AU167" s="20" t="s">
        <v>79</v>
      </c>
      <c r="AY167" s="20" t="s">
        <v>123</v>
      </c>
      <c r="BE167" s="200">
        <f t="shared" si="24"/>
        <v>0</v>
      </c>
      <c r="BF167" s="200">
        <f t="shared" si="25"/>
        <v>0</v>
      </c>
      <c r="BG167" s="200">
        <f t="shared" si="26"/>
        <v>0</v>
      </c>
      <c r="BH167" s="200">
        <f t="shared" si="27"/>
        <v>0</v>
      </c>
      <c r="BI167" s="200">
        <f t="shared" si="28"/>
        <v>0</v>
      </c>
      <c r="BJ167" s="20" t="s">
        <v>75</v>
      </c>
      <c r="BK167" s="200">
        <f t="shared" si="29"/>
        <v>0</v>
      </c>
      <c r="BL167" s="20" t="s">
        <v>388</v>
      </c>
      <c r="BM167" s="20" t="s">
        <v>402</v>
      </c>
    </row>
    <row r="168" spans="2:65" s="1" customFormat="1" ht="31.5" customHeight="1">
      <c r="B168" s="37"/>
      <c r="C168" s="189" t="s">
        <v>403</v>
      </c>
      <c r="D168" s="189" t="s">
        <v>126</v>
      </c>
      <c r="E168" s="190" t="s">
        <v>404</v>
      </c>
      <c r="F168" s="191" t="s">
        <v>405</v>
      </c>
      <c r="G168" s="192" t="s">
        <v>397</v>
      </c>
      <c r="H168" s="193">
        <v>0.54</v>
      </c>
      <c r="I168" s="194"/>
      <c r="J168" s="195">
        <f t="shared" si="20"/>
        <v>0</v>
      </c>
      <c r="K168" s="191" t="s">
        <v>130</v>
      </c>
      <c r="L168" s="57"/>
      <c r="M168" s="196" t="s">
        <v>21</v>
      </c>
      <c r="N168" s="197" t="s">
        <v>41</v>
      </c>
      <c r="O168" s="38"/>
      <c r="P168" s="198">
        <f t="shared" si="21"/>
        <v>0</v>
      </c>
      <c r="Q168" s="198">
        <v>0</v>
      </c>
      <c r="R168" s="198">
        <f t="shared" si="22"/>
        <v>0</v>
      </c>
      <c r="S168" s="198">
        <v>0</v>
      </c>
      <c r="T168" s="199">
        <f t="shared" si="23"/>
        <v>0</v>
      </c>
      <c r="AR168" s="20" t="s">
        <v>388</v>
      </c>
      <c r="AT168" s="20" t="s">
        <v>126</v>
      </c>
      <c r="AU168" s="20" t="s">
        <v>79</v>
      </c>
      <c r="AY168" s="20" t="s">
        <v>123</v>
      </c>
      <c r="BE168" s="200">
        <f t="shared" si="24"/>
        <v>0</v>
      </c>
      <c r="BF168" s="200">
        <f t="shared" si="25"/>
        <v>0</v>
      </c>
      <c r="BG168" s="200">
        <f t="shared" si="26"/>
        <v>0</v>
      </c>
      <c r="BH168" s="200">
        <f t="shared" si="27"/>
        <v>0</v>
      </c>
      <c r="BI168" s="200">
        <f t="shared" si="28"/>
        <v>0</v>
      </c>
      <c r="BJ168" s="20" t="s">
        <v>75</v>
      </c>
      <c r="BK168" s="200">
        <f t="shared" si="29"/>
        <v>0</v>
      </c>
      <c r="BL168" s="20" t="s">
        <v>388</v>
      </c>
      <c r="BM168" s="20" t="s">
        <v>406</v>
      </c>
    </row>
    <row r="169" spans="2:65" s="1" customFormat="1" ht="44.25" customHeight="1">
      <c r="B169" s="37"/>
      <c r="C169" s="189" t="s">
        <v>407</v>
      </c>
      <c r="D169" s="189" t="s">
        <v>126</v>
      </c>
      <c r="E169" s="190" t="s">
        <v>408</v>
      </c>
      <c r="F169" s="191" t="s">
        <v>409</v>
      </c>
      <c r="G169" s="192" t="s">
        <v>136</v>
      </c>
      <c r="H169" s="193">
        <v>97</v>
      </c>
      <c r="I169" s="194"/>
      <c r="J169" s="195">
        <f t="shared" si="20"/>
        <v>0</v>
      </c>
      <c r="K169" s="191" t="s">
        <v>130</v>
      </c>
      <c r="L169" s="57"/>
      <c r="M169" s="196" t="s">
        <v>21</v>
      </c>
      <c r="N169" s="197" t="s">
        <v>41</v>
      </c>
      <c r="O169" s="38"/>
      <c r="P169" s="198">
        <f t="shared" si="21"/>
        <v>0</v>
      </c>
      <c r="Q169" s="198">
        <v>0</v>
      </c>
      <c r="R169" s="198">
        <f t="shared" si="22"/>
        <v>0</v>
      </c>
      <c r="S169" s="198">
        <v>0</v>
      </c>
      <c r="T169" s="199">
        <f t="shared" si="23"/>
        <v>0</v>
      </c>
      <c r="AR169" s="20" t="s">
        <v>388</v>
      </c>
      <c r="AT169" s="20" t="s">
        <v>126</v>
      </c>
      <c r="AU169" s="20" t="s">
        <v>79</v>
      </c>
      <c r="AY169" s="20" t="s">
        <v>123</v>
      </c>
      <c r="BE169" s="200">
        <f t="shared" si="24"/>
        <v>0</v>
      </c>
      <c r="BF169" s="200">
        <f t="shared" si="25"/>
        <v>0</v>
      </c>
      <c r="BG169" s="200">
        <f t="shared" si="26"/>
        <v>0</v>
      </c>
      <c r="BH169" s="200">
        <f t="shared" si="27"/>
        <v>0</v>
      </c>
      <c r="BI169" s="200">
        <f t="shared" si="28"/>
        <v>0</v>
      </c>
      <c r="BJ169" s="20" t="s">
        <v>75</v>
      </c>
      <c r="BK169" s="200">
        <f t="shared" si="29"/>
        <v>0</v>
      </c>
      <c r="BL169" s="20" t="s">
        <v>388</v>
      </c>
      <c r="BM169" s="20" t="s">
        <v>410</v>
      </c>
    </row>
    <row r="170" spans="2:65" s="1" customFormat="1" ht="31.5" customHeight="1">
      <c r="B170" s="37"/>
      <c r="C170" s="189" t="s">
        <v>411</v>
      </c>
      <c r="D170" s="189" t="s">
        <v>126</v>
      </c>
      <c r="E170" s="190" t="s">
        <v>412</v>
      </c>
      <c r="F170" s="191" t="s">
        <v>413</v>
      </c>
      <c r="G170" s="192" t="s">
        <v>129</v>
      </c>
      <c r="H170" s="193">
        <v>60</v>
      </c>
      <c r="I170" s="194"/>
      <c r="J170" s="195">
        <f t="shared" si="20"/>
        <v>0</v>
      </c>
      <c r="K170" s="191" t="s">
        <v>130</v>
      </c>
      <c r="L170" s="57"/>
      <c r="M170" s="196" t="s">
        <v>21</v>
      </c>
      <c r="N170" s="197" t="s">
        <v>41</v>
      </c>
      <c r="O170" s="38"/>
      <c r="P170" s="198">
        <f t="shared" si="21"/>
        <v>0</v>
      </c>
      <c r="Q170" s="198">
        <v>0</v>
      </c>
      <c r="R170" s="198">
        <f t="shared" si="22"/>
        <v>0</v>
      </c>
      <c r="S170" s="198">
        <v>0</v>
      </c>
      <c r="T170" s="199">
        <f t="shared" si="23"/>
        <v>0</v>
      </c>
      <c r="AR170" s="20" t="s">
        <v>388</v>
      </c>
      <c r="AT170" s="20" t="s">
        <v>126</v>
      </c>
      <c r="AU170" s="20" t="s">
        <v>79</v>
      </c>
      <c r="AY170" s="20" t="s">
        <v>123</v>
      </c>
      <c r="BE170" s="200">
        <f t="shared" si="24"/>
        <v>0</v>
      </c>
      <c r="BF170" s="200">
        <f t="shared" si="25"/>
        <v>0</v>
      </c>
      <c r="BG170" s="200">
        <f t="shared" si="26"/>
        <v>0</v>
      </c>
      <c r="BH170" s="200">
        <f t="shared" si="27"/>
        <v>0</v>
      </c>
      <c r="BI170" s="200">
        <f t="shared" si="28"/>
        <v>0</v>
      </c>
      <c r="BJ170" s="20" t="s">
        <v>75</v>
      </c>
      <c r="BK170" s="200">
        <f t="shared" si="29"/>
        <v>0</v>
      </c>
      <c r="BL170" s="20" t="s">
        <v>388</v>
      </c>
      <c r="BM170" s="20" t="s">
        <v>414</v>
      </c>
    </row>
    <row r="171" spans="2:65" s="1" customFormat="1" ht="31.5" customHeight="1">
      <c r="B171" s="37"/>
      <c r="C171" s="189" t="s">
        <v>415</v>
      </c>
      <c r="D171" s="189" t="s">
        <v>126</v>
      </c>
      <c r="E171" s="190" t="s">
        <v>416</v>
      </c>
      <c r="F171" s="191" t="s">
        <v>417</v>
      </c>
      <c r="G171" s="192" t="s">
        <v>129</v>
      </c>
      <c r="H171" s="193">
        <v>15</v>
      </c>
      <c r="I171" s="194"/>
      <c r="J171" s="195">
        <f t="shared" si="20"/>
        <v>0</v>
      </c>
      <c r="K171" s="191" t="s">
        <v>130</v>
      </c>
      <c r="L171" s="57"/>
      <c r="M171" s="196" t="s">
        <v>21</v>
      </c>
      <c r="N171" s="197" t="s">
        <v>41</v>
      </c>
      <c r="O171" s="38"/>
      <c r="P171" s="198">
        <f t="shared" si="21"/>
        <v>0</v>
      </c>
      <c r="Q171" s="198">
        <v>0</v>
      </c>
      <c r="R171" s="198">
        <f t="shared" si="22"/>
        <v>0</v>
      </c>
      <c r="S171" s="198">
        <v>0</v>
      </c>
      <c r="T171" s="199">
        <f t="shared" si="23"/>
        <v>0</v>
      </c>
      <c r="AR171" s="20" t="s">
        <v>388</v>
      </c>
      <c r="AT171" s="20" t="s">
        <v>126</v>
      </c>
      <c r="AU171" s="20" t="s">
        <v>79</v>
      </c>
      <c r="AY171" s="20" t="s">
        <v>123</v>
      </c>
      <c r="BE171" s="200">
        <f t="shared" si="24"/>
        <v>0</v>
      </c>
      <c r="BF171" s="200">
        <f t="shared" si="25"/>
        <v>0</v>
      </c>
      <c r="BG171" s="200">
        <f t="shared" si="26"/>
        <v>0</v>
      </c>
      <c r="BH171" s="200">
        <f t="shared" si="27"/>
        <v>0</v>
      </c>
      <c r="BI171" s="200">
        <f t="shared" si="28"/>
        <v>0</v>
      </c>
      <c r="BJ171" s="20" t="s">
        <v>75</v>
      </c>
      <c r="BK171" s="200">
        <f t="shared" si="29"/>
        <v>0</v>
      </c>
      <c r="BL171" s="20" t="s">
        <v>388</v>
      </c>
      <c r="BM171" s="20" t="s">
        <v>418</v>
      </c>
    </row>
    <row r="172" spans="2:65" s="1" customFormat="1" ht="31.5" customHeight="1">
      <c r="B172" s="37"/>
      <c r="C172" s="189" t="s">
        <v>419</v>
      </c>
      <c r="D172" s="189" t="s">
        <v>126</v>
      </c>
      <c r="E172" s="190" t="s">
        <v>420</v>
      </c>
      <c r="F172" s="191" t="s">
        <v>421</v>
      </c>
      <c r="G172" s="192" t="s">
        <v>129</v>
      </c>
      <c r="H172" s="193">
        <v>42</v>
      </c>
      <c r="I172" s="194"/>
      <c r="J172" s="195">
        <f t="shared" si="20"/>
        <v>0</v>
      </c>
      <c r="K172" s="191" t="s">
        <v>130</v>
      </c>
      <c r="L172" s="57"/>
      <c r="M172" s="196" t="s">
        <v>21</v>
      </c>
      <c r="N172" s="197" t="s">
        <v>41</v>
      </c>
      <c r="O172" s="38"/>
      <c r="P172" s="198">
        <f t="shared" si="21"/>
        <v>0</v>
      </c>
      <c r="Q172" s="198">
        <v>0</v>
      </c>
      <c r="R172" s="198">
        <f t="shared" si="22"/>
        <v>0</v>
      </c>
      <c r="S172" s="198">
        <v>0</v>
      </c>
      <c r="T172" s="199">
        <f t="shared" si="23"/>
        <v>0</v>
      </c>
      <c r="AR172" s="20" t="s">
        <v>388</v>
      </c>
      <c r="AT172" s="20" t="s">
        <v>126</v>
      </c>
      <c r="AU172" s="20" t="s">
        <v>79</v>
      </c>
      <c r="AY172" s="20" t="s">
        <v>123</v>
      </c>
      <c r="BE172" s="200">
        <f t="shared" si="24"/>
        <v>0</v>
      </c>
      <c r="BF172" s="200">
        <f t="shared" si="25"/>
        <v>0</v>
      </c>
      <c r="BG172" s="200">
        <f t="shared" si="26"/>
        <v>0</v>
      </c>
      <c r="BH172" s="200">
        <f t="shared" si="27"/>
        <v>0</v>
      </c>
      <c r="BI172" s="200">
        <f t="shared" si="28"/>
        <v>0</v>
      </c>
      <c r="BJ172" s="20" t="s">
        <v>75</v>
      </c>
      <c r="BK172" s="200">
        <f t="shared" si="29"/>
        <v>0</v>
      </c>
      <c r="BL172" s="20" t="s">
        <v>388</v>
      </c>
      <c r="BM172" s="20" t="s">
        <v>422</v>
      </c>
    </row>
    <row r="173" spans="2:65" s="1" customFormat="1" ht="31.5" customHeight="1">
      <c r="B173" s="37"/>
      <c r="C173" s="189" t="s">
        <v>423</v>
      </c>
      <c r="D173" s="189" t="s">
        <v>126</v>
      </c>
      <c r="E173" s="190" t="s">
        <v>424</v>
      </c>
      <c r="F173" s="191" t="s">
        <v>425</v>
      </c>
      <c r="G173" s="192" t="s">
        <v>129</v>
      </c>
      <c r="H173" s="193">
        <v>60</v>
      </c>
      <c r="I173" s="194"/>
      <c r="J173" s="195">
        <f t="shared" si="20"/>
        <v>0</v>
      </c>
      <c r="K173" s="191" t="s">
        <v>130</v>
      </c>
      <c r="L173" s="57"/>
      <c r="M173" s="196" t="s">
        <v>21</v>
      </c>
      <c r="N173" s="197" t="s">
        <v>41</v>
      </c>
      <c r="O173" s="38"/>
      <c r="P173" s="198">
        <f t="shared" si="21"/>
        <v>0</v>
      </c>
      <c r="Q173" s="198">
        <v>0.00015</v>
      </c>
      <c r="R173" s="198">
        <f t="shared" si="22"/>
        <v>0.009</v>
      </c>
      <c r="S173" s="198">
        <v>0</v>
      </c>
      <c r="T173" s="199">
        <f t="shared" si="23"/>
        <v>0</v>
      </c>
      <c r="AR173" s="20" t="s">
        <v>388</v>
      </c>
      <c r="AT173" s="20" t="s">
        <v>126</v>
      </c>
      <c r="AU173" s="20" t="s">
        <v>79</v>
      </c>
      <c r="AY173" s="20" t="s">
        <v>123</v>
      </c>
      <c r="BE173" s="200">
        <f t="shared" si="24"/>
        <v>0</v>
      </c>
      <c r="BF173" s="200">
        <f t="shared" si="25"/>
        <v>0</v>
      </c>
      <c r="BG173" s="200">
        <f t="shared" si="26"/>
        <v>0</v>
      </c>
      <c r="BH173" s="200">
        <f t="shared" si="27"/>
        <v>0</v>
      </c>
      <c r="BI173" s="200">
        <f t="shared" si="28"/>
        <v>0</v>
      </c>
      <c r="BJ173" s="20" t="s">
        <v>75</v>
      </c>
      <c r="BK173" s="200">
        <f t="shared" si="29"/>
        <v>0</v>
      </c>
      <c r="BL173" s="20" t="s">
        <v>388</v>
      </c>
      <c r="BM173" s="20" t="s">
        <v>426</v>
      </c>
    </row>
    <row r="174" spans="2:65" s="1" customFormat="1" ht="31.5" customHeight="1">
      <c r="B174" s="37"/>
      <c r="C174" s="189" t="s">
        <v>427</v>
      </c>
      <c r="D174" s="189" t="s">
        <v>126</v>
      </c>
      <c r="E174" s="190" t="s">
        <v>428</v>
      </c>
      <c r="F174" s="191" t="s">
        <v>429</v>
      </c>
      <c r="G174" s="192" t="s">
        <v>129</v>
      </c>
      <c r="H174" s="193">
        <v>15</v>
      </c>
      <c r="I174" s="194"/>
      <c r="J174" s="195">
        <f t="shared" si="20"/>
        <v>0</v>
      </c>
      <c r="K174" s="191" t="s">
        <v>130</v>
      </c>
      <c r="L174" s="57"/>
      <c r="M174" s="196" t="s">
        <v>21</v>
      </c>
      <c r="N174" s="197" t="s">
        <v>41</v>
      </c>
      <c r="O174" s="38"/>
      <c r="P174" s="198">
        <f t="shared" si="21"/>
        <v>0</v>
      </c>
      <c r="Q174" s="198">
        <v>0.00035</v>
      </c>
      <c r="R174" s="198">
        <f t="shared" si="22"/>
        <v>0.00525</v>
      </c>
      <c r="S174" s="198">
        <v>0</v>
      </c>
      <c r="T174" s="199">
        <f t="shared" si="23"/>
        <v>0</v>
      </c>
      <c r="AR174" s="20" t="s">
        <v>388</v>
      </c>
      <c r="AT174" s="20" t="s">
        <v>126</v>
      </c>
      <c r="AU174" s="20" t="s">
        <v>79</v>
      </c>
      <c r="AY174" s="20" t="s">
        <v>123</v>
      </c>
      <c r="BE174" s="200">
        <f t="shared" si="24"/>
        <v>0</v>
      </c>
      <c r="BF174" s="200">
        <f t="shared" si="25"/>
        <v>0</v>
      </c>
      <c r="BG174" s="200">
        <f t="shared" si="26"/>
        <v>0</v>
      </c>
      <c r="BH174" s="200">
        <f t="shared" si="27"/>
        <v>0</v>
      </c>
      <c r="BI174" s="200">
        <f t="shared" si="28"/>
        <v>0</v>
      </c>
      <c r="BJ174" s="20" t="s">
        <v>75</v>
      </c>
      <c r="BK174" s="200">
        <f t="shared" si="29"/>
        <v>0</v>
      </c>
      <c r="BL174" s="20" t="s">
        <v>388</v>
      </c>
      <c r="BM174" s="20" t="s">
        <v>430</v>
      </c>
    </row>
    <row r="175" spans="2:65" s="1" customFormat="1" ht="31.5" customHeight="1">
      <c r="B175" s="37"/>
      <c r="C175" s="189" t="s">
        <v>431</v>
      </c>
      <c r="D175" s="189" t="s">
        <v>126</v>
      </c>
      <c r="E175" s="190" t="s">
        <v>432</v>
      </c>
      <c r="F175" s="191" t="s">
        <v>433</v>
      </c>
      <c r="G175" s="192" t="s">
        <v>129</v>
      </c>
      <c r="H175" s="193">
        <v>42</v>
      </c>
      <c r="I175" s="194"/>
      <c r="J175" s="195">
        <f t="shared" si="20"/>
        <v>0</v>
      </c>
      <c r="K175" s="191" t="s">
        <v>130</v>
      </c>
      <c r="L175" s="57"/>
      <c r="M175" s="196" t="s">
        <v>21</v>
      </c>
      <c r="N175" s="197" t="s">
        <v>41</v>
      </c>
      <c r="O175" s="38"/>
      <c r="P175" s="198">
        <f t="shared" si="21"/>
        <v>0</v>
      </c>
      <c r="Q175" s="198">
        <v>0.00127</v>
      </c>
      <c r="R175" s="198">
        <f t="shared" si="22"/>
        <v>0.053340000000000005</v>
      </c>
      <c r="S175" s="198">
        <v>0</v>
      </c>
      <c r="T175" s="199">
        <f t="shared" si="23"/>
        <v>0</v>
      </c>
      <c r="AR175" s="20" t="s">
        <v>388</v>
      </c>
      <c r="AT175" s="20" t="s">
        <v>126</v>
      </c>
      <c r="AU175" s="20" t="s">
        <v>79</v>
      </c>
      <c r="AY175" s="20" t="s">
        <v>123</v>
      </c>
      <c r="BE175" s="200">
        <f t="shared" si="24"/>
        <v>0</v>
      </c>
      <c r="BF175" s="200">
        <f t="shared" si="25"/>
        <v>0</v>
      </c>
      <c r="BG175" s="200">
        <f t="shared" si="26"/>
        <v>0</v>
      </c>
      <c r="BH175" s="200">
        <f t="shared" si="27"/>
        <v>0</v>
      </c>
      <c r="BI175" s="200">
        <f t="shared" si="28"/>
        <v>0</v>
      </c>
      <c r="BJ175" s="20" t="s">
        <v>75</v>
      </c>
      <c r="BK175" s="200">
        <f t="shared" si="29"/>
        <v>0</v>
      </c>
      <c r="BL175" s="20" t="s">
        <v>388</v>
      </c>
      <c r="BM175" s="20" t="s">
        <v>434</v>
      </c>
    </row>
    <row r="176" spans="2:63" s="10" customFormat="1" ht="37.35" customHeight="1">
      <c r="B176" s="172"/>
      <c r="C176" s="173"/>
      <c r="D176" s="186" t="s">
        <v>69</v>
      </c>
      <c r="E176" s="214" t="s">
        <v>435</v>
      </c>
      <c r="F176" s="214" t="s">
        <v>436</v>
      </c>
      <c r="G176" s="173"/>
      <c r="H176" s="173"/>
      <c r="I176" s="176"/>
      <c r="J176" s="215">
        <f>BK176</f>
        <v>0</v>
      </c>
      <c r="K176" s="173"/>
      <c r="L176" s="178"/>
      <c r="M176" s="179"/>
      <c r="N176" s="180"/>
      <c r="O176" s="180"/>
      <c r="P176" s="181">
        <f>P177</f>
        <v>0</v>
      </c>
      <c r="Q176" s="180"/>
      <c r="R176" s="181">
        <f>R177</f>
        <v>0</v>
      </c>
      <c r="S176" s="180"/>
      <c r="T176" s="182">
        <f>T177</f>
        <v>0</v>
      </c>
      <c r="AR176" s="183" t="s">
        <v>143</v>
      </c>
      <c r="AT176" s="184" t="s">
        <v>69</v>
      </c>
      <c r="AU176" s="184" t="s">
        <v>70</v>
      </c>
      <c r="AY176" s="183" t="s">
        <v>123</v>
      </c>
      <c r="BK176" s="185">
        <f>BK177</f>
        <v>0</v>
      </c>
    </row>
    <row r="177" spans="2:65" s="1" customFormat="1" ht="22.5" customHeight="1">
      <c r="B177" s="37"/>
      <c r="C177" s="189" t="s">
        <v>437</v>
      </c>
      <c r="D177" s="189" t="s">
        <v>126</v>
      </c>
      <c r="E177" s="190" t="s">
        <v>438</v>
      </c>
      <c r="F177" s="191" t="s">
        <v>439</v>
      </c>
      <c r="G177" s="192" t="s">
        <v>440</v>
      </c>
      <c r="H177" s="193">
        <v>2</v>
      </c>
      <c r="I177" s="194"/>
      <c r="J177" s="195">
        <f>ROUND(I177*H177,2)</f>
        <v>0</v>
      </c>
      <c r="K177" s="191" t="s">
        <v>21</v>
      </c>
      <c r="L177" s="57"/>
      <c r="M177" s="196" t="s">
        <v>21</v>
      </c>
      <c r="N177" s="197" t="s">
        <v>41</v>
      </c>
      <c r="O177" s="38"/>
      <c r="P177" s="198">
        <f>O177*H177</f>
        <v>0</v>
      </c>
      <c r="Q177" s="198">
        <v>0</v>
      </c>
      <c r="R177" s="198">
        <f>Q177*H177</f>
        <v>0</v>
      </c>
      <c r="S177" s="198">
        <v>0</v>
      </c>
      <c r="T177" s="199">
        <f>S177*H177</f>
        <v>0</v>
      </c>
      <c r="AR177" s="20" t="s">
        <v>441</v>
      </c>
      <c r="AT177" s="20" t="s">
        <v>126</v>
      </c>
      <c r="AU177" s="20" t="s">
        <v>75</v>
      </c>
      <c r="AY177" s="20" t="s">
        <v>123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20" t="s">
        <v>75</v>
      </c>
      <c r="BK177" s="200">
        <f>ROUND(I177*H177,2)</f>
        <v>0</v>
      </c>
      <c r="BL177" s="20" t="s">
        <v>441</v>
      </c>
      <c r="BM177" s="20" t="s">
        <v>442</v>
      </c>
    </row>
    <row r="178" spans="2:63" s="10" customFormat="1" ht="37.35" customHeight="1">
      <c r="B178" s="172"/>
      <c r="C178" s="173"/>
      <c r="D178" s="186" t="s">
        <v>69</v>
      </c>
      <c r="E178" s="214" t="s">
        <v>443</v>
      </c>
      <c r="F178" s="214" t="s">
        <v>444</v>
      </c>
      <c r="G178" s="173"/>
      <c r="H178" s="173"/>
      <c r="I178" s="176"/>
      <c r="J178" s="215">
        <f>BK178</f>
        <v>0</v>
      </c>
      <c r="K178" s="173"/>
      <c r="L178" s="178"/>
      <c r="M178" s="179"/>
      <c r="N178" s="180"/>
      <c r="O178" s="180"/>
      <c r="P178" s="181">
        <f>SUM(P179:P180)</f>
        <v>0</v>
      </c>
      <c r="Q178" s="180"/>
      <c r="R178" s="181">
        <f>SUM(R179:R180)</f>
        <v>0</v>
      </c>
      <c r="S178" s="180"/>
      <c r="T178" s="182">
        <f>SUM(T179:T180)</f>
        <v>0</v>
      </c>
      <c r="AR178" s="183" t="s">
        <v>143</v>
      </c>
      <c r="AT178" s="184" t="s">
        <v>69</v>
      </c>
      <c r="AU178" s="184" t="s">
        <v>70</v>
      </c>
      <c r="AY178" s="183" t="s">
        <v>123</v>
      </c>
      <c r="BK178" s="185">
        <f>SUM(BK179:BK180)</f>
        <v>0</v>
      </c>
    </row>
    <row r="179" spans="2:65" s="1" customFormat="1" ht="22.5" customHeight="1">
      <c r="B179" s="37"/>
      <c r="C179" s="189" t="s">
        <v>445</v>
      </c>
      <c r="D179" s="189" t="s">
        <v>126</v>
      </c>
      <c r="E179" s="190" t="s">
        <v>446</v>
      </c>
      <c r="F179" s="191" t="s">
        <v>447</v>
      </c>
      <c r="G179" s="192" t="s">
        <v>136</v>
      </c>
      <c r="H179" s="193">
        <v>1</v>
      </c>
      <c r="I179" s="194"/>
      <c r="J179" s="195">
        <f>ROUND(I179*H179,2)</f>
        <v>0</v>
      </c>
      <c r="K179" s="191" t="s">
        <v>21</v>
      </c>
      <c r="L179" s="57"/>
      <c r="M179" s="196" t="s">
        <v>21</v>
      </c>
      <c r="N179" s="197" t="s">
        <v>41</v>
      </c>
      <c r="O179" s="38"/>
      <c r="P179" s="198">
        <f>O179*H179</f>
        <v>0</v>
      </c>
      <c r="Q179" s="198">
        <v>0</v>
      </c>
      <c r="R179" s="198">
        <f>Q179*H179</f>
        <v>0</v>
      </c>
      <c r="S179" s="198">
        <v>0</v>
      </c>
      <c r="T179" s="199">
        <f>S179*H179</f>
        <v>0</v>
      </c>
      <c r="AR179" s="20" t="s">
        <v>441</v>
      </c>
      <c r="AT179" s="20" t="s">
        <v>126</v>
      </c>
      <c r="AU179" s="20" t="s">
        <v>75</v>
      </c>
      <c r="AY179" s="20" t="s">
        <v>123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20" t="s">
        <v>75</v>
      </c>
      <c r="BK179" s="200">
        <f>ROUND(I179*H179,2)</f>
        <v>0</v>
      </c>
      <c r="BL179" s="20" t="s">
        <v>441</v>
      </c>
      <c r="BM179" s="20" t="s">
        <v>448</v>
      </c>
    </row>
    <row r="180" spans="2:65" s="1" customFormat="1" ht="22.5" customHeight="1">
      <c r="B180" s="37"/>
      <c r="C180" s="189" t="s">
        <v>449</v>
      </c>
      <c r="D180" s="189" t="s">
        <v>126</v>
      </c>
      <c r="E180" s="190" t="s">
        <v>450</v>
      </c>
      <c r="F180" s="191" t="s">
        <v>451</v>
      </c>
      <c r="G180" s="192" t="s">
        <v>136</v>
      </c>
      <c r="H180" s="193">
        <v>1</v>
      </c>
      <c r="I180" s="194"/>
      <c r="J180" s="195">
        <f>ROUND(I180*H180,2)</f>
        <v>0</v>
      </c>
      <c r="K180" s="191" t="s">
        <v>21</v>
      </c>
      <c r="L180" s="57"/>
      <c r="M180" s="196" t="s">
        <v>21</v>
      </c>
      <c r="N180" s="197" t="s">
        <v>41</v>
      </c>
      <c r="O180" s="38"/>
      <c r="P180" s="198">
        <f>O180*H180</f>
        <v>0</v>
      </c>
      <c r="Q180" s="198">
        <v>0</v>
      </c>
      <c r="R180" s="198">
        <f>Q180*H180</f>
        <v>0</v>
      </c>
      <c r="S180" s="198">
        <v>0</v>
      </c>
      <c r="T180" s="199">
        <f>S180*H180</f>
        <v>0</v>
      </c>
      <c r="AR180" s="20" t="s">
        <v>441</v>
      </c>
      <c r="AT180" s="20" t="s">
        <v>126</v>
      </c>
      <c r="AU180" s="20" t="s">
        <v>75</v>
      </c>
      <c r="AY180" s="20" t="s">
        <v>123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20" t="s">
        <v>75</v>
      </c>
      <c r="BK180" s="200">
        <f>ROUND(I180*H180,2)</f>
        <v>0</v>
      </c>
      <c r="BL180" s="20" t="s">
        <v>441</v>
      </c>
      <c r="BM180" s="20" t="s">
        <v>452</v>
      </c>
    </row>
    <row r="181" spans="2:63" s="10" customFormat="1" ht="37.35" customHeight="1">
      <c r="B181" s="172"/>
      <c r="C181" s="173"/>
      <c r="D181" s="186" t="s">
        <v>69</v>
      </c>
      <c r="E181" s="214" t="s">
        <v>453</v>
      </c>
      <c r="F181" s="214" t="s">
        <v>454</v>
      </c>
      <c r="G181" s="173"/>
      <c r="H181" s="173"/>
      <c r="I181" s="176"/>
      <c r="J181" s="215">
        <f>BK181</f>
        <v>0</v>
      </c>
      <c r="K181" s="173"/>
      <c r="L181" s="178"/>
      <c r="M181" s="179"/>
      <c r="N181" s="180"/>
      <c r="O181" s="180"/>
      <c r="P181" s="181">
        <f>P182</f>
        <v>0</v>
      </c>
      <c r="Q181" s="180"/>
      <c r="R181" s="181">
        <f>R182</f>
        <v>0</v>
      </c>
      <c r="S181" s="180"/>
      <c r="T181" s="182">
        <f>T182</f>
        <v>0</v>
      </c>
      <c r="AR181" s="183" t="s">
        <v>143</v>
      </c>
      <c r="AT181" s="184" t="s">
        <v>69</v>
      </c>
      <c r="AU181" s="184" t="s">
        <v>70</v>
      </c>
      <c r="AY181" s="183" t="s">
        <v>123</v>
      </c>
      <c r="BK181" s="185">
        <f>BK182</f>
        <v>0</v>
      </c>
    </row>
    <row r="182" spans="2:65" s="1" customFormat="1" ht="22.5" customHeight="1">
      <c r="B182" s="37"/>
      <c r="C182" s="189" t="s">
        <v>455</v>
      </c>
      <c r="D182" s="189" t="s">
        <v>126</v>
      </c>
      <c r="E182" s="190" t="s">
        <v>456</v>
      </c>
      <c r="F182" s="191" t="s">
        <v>454</v>
      </c>
      <c r="G182" s="192" t="s">
        <v>440</v>
      </c>
      <c r="H182" s="193">
        <v>10</v>
      </c>
      <c r="I182" s="194"/>
      <c r="J182" s="195">
        <f>ROUND(I182*H182,2)</f>
        <v>0</v>
      </c>
      <c r="K182" s="191" t="s">
        <v>21</v>
      </c>
      <c r="L182" s="57"/>
      <c r="M182" s="196" t="s">
        <v>21</v>
      </c>
      <c r="N182" s="197" t="s">
        <v>41</v>
      </c>
      <c r="O182" s="38"/>
      <c r="P182" s="198">
        <f>O182*H182</f>
        <v>0</v>
      </c>
      <c r="Q182" s="198">
        <v>0</v>
      </c>
      <c r="R182" s="198">
        <f>Q182*H182</f>
        <v>0</v>
      </c>
      <c r="S182" s="198">
        <v>0</v>
      </c>
      <c r="T182" s="199">
        <f>S182*H182</f>
        <v>0</v>
      </c>
      <c r="AR182" s="20" t="s">
        <v>441</v>
      </c>
      <c r="AT182" s="20" t="s">
        <v>126</v>
      </c>
      <c r="AU182" s="20" t="s">
        <v>75</v>
      </c>
      <c r="AY182" s="20" t="s">
        <v>123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20" t="s">
        <v>75</v>
      </c>
      <c r="BK182" s="200">
        <f>ROUND(I182*H182,2)</f>
        <v>0</v>
      </c>
      <c r="BL182" s="20" t="s">
        <v>441</v>
      </c>
      <c r="BM182" s="20" t="s">
        <v>457</v>
      </c>
    </row>
    <row r="183" spans="2:63" s="10" customFormat="1" ht="37.35" customHeight="1">
      <c r="B183" s="172"/>
      <c r="C183" s="173"/>
      <c r="D183" s="174" t="s">
        <v>69</v>
      </c>
      <c r="E183" s="175" t="s">
        <v>458</v>
      </c>
      <c r="F183" s="175" t="s">
        <v>459</v>
      </c>
      <c r="G183" s="173"/>
      <c r="H183" s="173"/>
      <c r="I183" s="176"/>
      <c r="J183" s="177">
        <f>BK183</f>
        <v>0</v>
      </c>
      <c r="K183" s="173"/>
      <c r="L183" s="178"/>
      <c r="M183" s="179"/>
      <c r="N183" s="180"/>
      <c r="O183" s="180"/>
      <c r="P183" s="181">
        <f>P184</f>
        <v>0</v>
      </c>
      <c r="Q183" s="180"/>
      <c r="R183" s="181">
        <f>R184</f>
        <v>0</v>
      </c>
      <c r="S183" s="180"/>
      <c r="T183" s="182">
        <f>T184</f>
        <v>0</v>
      </c>
      <c r="AR183" s="183" t="s">
        <v>147</v>
      </c>
      <c r="AT183" s="184" t="s">
        <v>69</v>
      </c>
      <c r="AU183" s="184" t="s">
        <v>70</v>
      </c>
      <c r="AY183" s="183" t="s">
        <v>123</v>
      </c>
      <c r="BK183" s="185">
        <f>BK184</f>
        <v>0</v>
      </c>
    </row>
    <row r="184" spans="2:63" s="10" customFormat="1" ht="19.9" customHeight="1">
      <c r="B184" s="172"/>
      <c r="C184" s="173"/>
      <c r="D184" s="186" t="s">
        <v>69</v>
      </c>
      <c r="E184" s="187" t="s">
        <v>460</v>
      </c>
      <c r="F184" s="187" t="s">
        <v>461</v>
      </c>
      <c r="G184" s="173"/>
      <c r="H184" s="173"/>
      <c r="I184" s="176"/>
      <c r="J184" s="188">
        <f>BK184</f>
        <v>0</v>
      </c>
      <c r="K184" s="173"/>
      <c r="L184" s="178"/>
      <c r="M184" s="179"/>
      <c r="N184" s="180"/>
      <c r="O184" s="180"/>
      <c r="P184" s="181">
        <f>P185</f>
        <v>0</v>
      </c>
      <c r="Q184" s="180"/>
      <c r="R184" s="181">
        <f>R185</f>
        <v>0</v>
      </c>
      <c r="S184" s="180"/>
      <c r="T184" s="182">
        <f>T185</f>
        <v>0</v>
      </c>
      <c r="AR184" s="183" t="s">
        <v>147</v>
      </c>
      <c r="AT184" s="184" t="s">
        <v>69</v>
      </c>
      <c r="AU184" s="184" t="s">
        <v>75</v>
      </c>
      <c r="AY184" s="183" t="s">
        <v>123</v>
      </c>
      <c r="BK184" s="185">
        <f>BK185</f>
        <v>0</v>
      </c>
    </row>
    <row r="185" spans="2:65" s="1" customFormat="1" ht="31.5" customHeight="1">
      <c r="B185" s="37"/>
      <c r="C185" s="189" t="s">
        <v>462</v>
      </c>
      <c r="D185" s="189" t="s">
        <v>126</v>
      </c>
      <c r="E185" s="190" t="s">
        <v>463</v>
      </c>
      <c r="F185" s="191" t="s">
        <v>464</v>
      </c>
      <c r="G185" s="192" t="s">
        <v>136</v>
      </c>
      <c r="H185" s="193">
        <v>1</v>
      </c>
      <c r="I185" s="194"/>
      <c r="J185" s="195">
        <f>ROUND(I185*H185,2)</f>
        <v>0</v>
      </c>
      <c r="K185" s="191" t="s">
        <v>130</v>
      </c>
      <c r="L185" s="57"/>
      <c r="M185" s="196" t="s">
        <v>21</v>
      </c>
      <c r="N185" s="216" t="s">
        <v>41</v>
      </c>
      <c r="O185" s="217"/>
      <c r="P185" s="218">
        <f>O185*H185</f>
        <v>0</v>
      </c>
      <c r="Q185" s="218">
        <v>0</v>
      </c>
      <c r="R185" s="218">
        <f>Q185*H185</f>
        <v>0</v>
      </c>
      <c r="S185" s="218">
        <v>0</v>
      </c>
      <c r="T185" s="219">
        <f>S185*H185</f>
        <v>0</v>
      </c>
      <c r="AR185" s="20" t="s">
        <v>465</v>
      </c>
      <c r="AT185" s="20" t="s">
        <v>126</v>
      </c>
      <c r="AU185" s="20" t="s">
        <v>79</v>
      </c>
      <c r="AY185" s="20" t="s">
        <v>123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20" t="s">
        <v>75</v>
      </c>
      <c r="BK185" s="200">
        <f>ROUND(I185*H185,2)</f>
        <v>0</v>
      </c>
      <c r="BL185" s="20" t="s">
        <v>465</v>
      </c>
      <c r="BM185" s="20" t="s">
        <v>466</v>
      </c>
    </row>
    <row r="186" spans="2:12" s="1" customFormat="1" ht="6.95" customHeight="1">
      <c r="B186" s="52"/>
      <c r="C186" s="53"/>
      <c r="D186" s="53"/>
      <c r="E186" s="53"/>
      <c r="F186" s="53"/>
      <c r="G186" s="53"/>
      <c r="H186" s="53"/>
      <c r="I186" s="135"/>
      <c r="J186" s="53"/>
      <c r="K186" s="53"/>
      <c r="L186" s="57"/>
    </row>
  </sheetData>
  <sheetProtection password="CC35" sheet="1" objects="1" scenarios="1" formatCells="0" formatColumns="0" formatRows="0" sort="0" autoFilter="0"/>
  <autoFilter ref="C87:K185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108"/>
      <c r="C1" s="108"/>
      <c r="D1" s="109" t="s">
        <v>1</v>
      </c>
      <c r="E1" s="108"/>
      <c r="F1" s="110" t="s">
        <v>82</v>
      </c>
      <c r="G1" s="343" t="s">
        <v>83</v>
      </c>
      <c r="H1" s="343"/>
      <c r="I1" s="111"/>
      <c r="J1" s="110" t="s">
        <v>84</v>
      </c>
      <c r="K1" s="109" t="s">
        <v>85</v>
      </c>
      <c r="L1" s="110" t="s">
        <v>86</v>
      </c>
      <c r="M1" s="110"/>
      <c r="N1" s="110"/>
      <c r="O1" s="110"/>
      <c r="P1" s="110"/>
      <c r="Q1" s="110"/>
      <c r="R1" s="110"/>
      <c r="S1" s="110"/>
      <c r="T1" s="110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20" t="s">
        <v>81</v>
      </c>
    </row>
    <row r="3" spans="2:46" ht="6.95" customHeight="1">
      <c r="B3" s="21"/>
      <c r="C3" s="22"/>
      <c r="D3" s="22"/>
      <c r="E3" s="22"/>
      <c r="F3" s="22"/>
      <c r="G3" s="22"/>
      <c r="H3" s="22"/>
      <c r="I3" s="112"/>
      <c r="J3" s="22"/>
      <c r="K3" s="23"/>
      <c r="AT3" s="20" t="s">
        <v>79</v>
      </c>
    </row>
    <row r="4" spans="2:46" ht="36.95" customHeight="1">
      <c r="B4" s="24"/>
      <c r="C4" s="25"/>
      <c r="D4" s="26" t="s">
        <v>87</v>
      </c>
      <c r="E4" s="25"/>
      <c r="F4" s="25"/>
      <c r="G4" s="25"/>
      <c r="H4" s="25"/>
      <c r="I4" s="113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13"/>
      <c r="J5" s="25"/>
      <c r="K5" s="27"/>
    </row>
    <row r="6" spans="2:11" ht="13.5">
      <c r="B6" s="24"/>
      <c r="C6" s="25"/>
      <c r="D6" s="33" t="s">
        <v>18</v>
      </c>
      <c r="E6" s="25"/>
      <c r="F6" s="25"/>
      <c r="G6" s="25"/>
      <c r="H6" s="25"/>
      <c r="I6" s="113"/>
      <c r="J6" s="25"/>
      <c r="K6" s="27"/>
    </row>
    <row r="7" spans="2:11" ht="22.5" customHeight="1">
      <c r="B7" s="24"/>
      <c r="C7" s="25"/>
      <c r="D7" s="25"/>
      <c r="E7" s="336" t="str">
        <f>'Rekapitulace stavby'!K6</f>
        <v>Kopřivnice byt</v>
      </c>
      <c r="F7" s="337"/>
      <c r="G7" s="337"/>
      <c r="H7" s="337"/>
      <c r="I7" s="113"/>
      <c r="J7" s="25"/>
      <c r="K7" s="27"/>
    </row>
    <row r="8" spans="2:11" s="1" customFormat="1" ht="13.5">
      <c r="B8" s="37"/>
      <c r="C8" s="38"/>
      <c r="D8" s="33" t="s">
        <v>88</v>
      </c>
      <c r="E8" s="38"/>
      <c r="F8" s="38"/>
      <c r="G8" s="38"/>
      <c r="H8" s="38"/>
      <c r="I8" s="114"/>
      <c r="J8" s="38"/>
      <c r="K8" s="41"/>
    </row>
    <row r="9" spans="2:11" s="1" customFormat="1" ht="36.95" customHeight="1">
      <c r="B9" s="37"/>
      <c r="C9" s="38"/>
      <c r="D9" s="38"/>
      <c r="E9" s="338" t="s">
        <v>467</v>
      </c>
      <c r="F9" s="339"/>
      <c r="G9" s="339"/>
      <c r="H9" s="339"/>
      <c r="I9" s="114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114"/>
      <c r="J10" s="38"/>
      <c r="K10" s="41"/>
    </row>
    <row r="11" spans="2:11" s="1" customFormat="1" ht="14.45" customHeight="1">
      <c r="B11" s="37"/>
      <c r="C11" s="38"/>
      <c r="D11" s="33" t="s">
        <v>20</v>
      </c>
      <c r="E11" s="38"/>
      <c r="F11" s="31" t="s">
        <v>21</v>
      </c>
      <c r="G11" s="38"/>
      <c r="H11" s="38"/>
      <c r="I11" s="115" t="s">
        <v>22</v>
      </c>
      <c r="J11" s="31" t="s">
        <v>21</v>
      </c>
      <c r="K11" s="41"/>
    </row>
    <row r="12" spans="2:11" s="1" customFormat="1" ht="14.45" customHeight="1">
      <c r="B12" s="37"/>
      <c r="C12" s="38"/>
      <c r="D12" s="33" t="s">
        <v>23</v>
      </c>
      <c r="E12" s="38"/>
      <c r="F12" s="31" t="s">
        <v>24</v>
      </c>
      <c r="G12" s="38"/>
      <c r="H12" s="38"/>
      <c r="I12" s="115" t="s">
        <v>25</v>
      </c>
      <c r="J12" s="116" t="str">
        <f>'Rekapitulace stavby'!AN8</f>
        <v>4. 8. 2018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114"/>
      <c r="J13" s="38"/>
      <c r="K13" s="41"/>
    </row>
    <row r="14" spans="2:11" s="1" customFormat="1" ht="14.45" customHeight="1">
      <c r="B14" s="37"/>
      <c r="C14" s="38"/>
      <c r="D14" s="33" t="s">
        <v>27</v>
      </c>
      <c r="E14" s="38"/>
      <c r="F14" s="38"/>
      <c r="G14" s="38"/>
      <c r="H14" s="38"/>
      <c r="I14" s="115" t="s">
        <v>28</v>
      </c>
      <c r="J14" s="31" t="str">
        <f>IF('Rekapitulace stavby'!AN10="","",'Rekapitulace stavby'!AN10)</f>
        <v/>
      </c>
      <c r="K14" s="41"/>
    </row>
    <row r="15" spans="2:11" s="1" customFormat="1" ht="18" customHeight="1">
      <c r="B15" s="37"/>
      <c r="C15" s="38"/>
      <c r="D15" s="38"/>
      <c r="E15" s="31" t="str">
        <f>IF('Rekapitulace stavby'!E11="","",'Rekapitulace stavby'!E11)</f>
        <v xml:space="preserve"> </v>
      </c>
      <c r="F15" s="38"/>
      <c r="G15" s="38"/>
      <c r="H15" s="38"/>
      <c r="I15" s="115" t="s">
        <v>30</v>
      </c>
      <c r="J15" s="31" t="str">
        <f>IF('Rekapitulace stavby'!AN11="","",'Rekapitulace stavby'!AN11)</f>
        <v/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114"/>
      <c r="J16" s="38"/>
      <c r="K16" s="41"/>
    </row>
    <row r="17" spans="2:11" s="1" customFormat="1" ht="14.45" customHeight="1">
      <c r="B17" s="37"/>
      <c r="C17" s="38"/>
      <c r="D17" s="33" t="s">
        <v>31</v>
      </c>
      <c r="E17" s="38"/>
      <c r="F17" s="38"/>
      <c r="G17" s="38"/>
      <c r="H17" s="38"/>
      <c r="I17" s="115" t="s">
        <v>28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15" t="s">
        <v>30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14"/>
      <c r="J19" s="38"/>
      <c r="K19" s="41"/>
    </row>
    <row r="20" spans="2:11" s="1" customFormat="1" ht="14.45" customHeight="1">
      <c r="B20" s="37"/>
      <c r="C20" s="38"/>
      <c r="D20" s="33" t="s">
        <v>33</v>
      </c>
      <c r="E20" s="38"/>
      <c r="F20" s="38"/>
      <c r="G20" s="38"/>
      <c r="H20" s="38"/>
      <c r="I20" s="115" t="s">
        <v>28</v>
      </c>
      <c r="J20" s="31" t="str">
        <f>IF('Rekapitulace stavby'!AN16="","",'Rekapitulace stavby'!AN16)</f>
        <v/>
      </c>
      <c r="K20" s="41"/>
    </row>
    <row r="21" spans="2:11" s="1" customFormat="1" ht="18" customHeight="1">
      <c r="B21" s="37"/>
      <c r="C21" s="38"/>
      <c r="D21" s="38"/>
      <c r="E21" s="31" t="str">
        <f>IF('Rekapitulace stavby'!E17="","",'Rekapitulace stavby'!E17)</f>
        <v xml:space="preserve"> </v>
      </c>
      <c r="F21" s="38"/>
      <c r="G21" s="38"/>
      <c r="H21" s="38"/>
      <c r="I21" s="115" t="s">
        <v>30</v>
      </c>
      <c r="J21" s="31" t="str">
        <f>IF('Rekapitulace stavby'!AN17="","",'Rekapitulace stavby'!AN17)</f>
        <v/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14"/>
      <c r="J22" s="38"/>
      <c r="K22" s="41"/>
    </row>
    <row r="23" spans="2:11" s="1" customFormat="1" ht="14.45" customHeight="1">
      <c r="B23" s="37"/>
      <c r="C23" s="38"/>
      <c r="D23" s="33" t="s">
        <v>35</v>
      </c>
      <c r="E23" s="38"/>
      <c r="F23" s="38"/>
      <c r="G23" s="38"/>
      <c r="H23" s="38"/>
      <c r="I23" s="114"/>
      <c r="J23" s="38"/>
      <c r="K23" s="41"/>
    </row>
    <row r="24" spans="2:11" s="6" customFormat="1" ht="22.5" customHeight="1">
      <c r="B24" s="117"/>
      <c r="C24" s="118"/>
      <c r="D24" s="118"/>
      <c r="E24" s="305" t="s">
        <v>21</v>
      </c>
      <c r="F24" s="305"/>
      <c r="G24" s="305"/>
      <c r="H24" s="305"/>
      <c r="I24" s="119"/>
      <c r="J24" s="118"/>
      <c r="K24" s="120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14"/>
      <c r="J25" s="38"/>
      <c r="K25" s="41"/>
    </row>
    <row r="26" spans="2:11" s="1" customFormat="1" ht="6.95" customHeight="1">
      <c r="B26" s="37"/>
      <c r="C26" s="38"/>
      <c r="D26" s="81"/>
      <c r="E26" s="81"/>
      <c r="F26" s="81"/>
      <c r="G26" s="81"/>
      <c r="H26" s="81"/>
      <c r="I26" s="121"/>
      <c r="J26" s="81"/>
      <c r="K26" s="122"/>
    </row>
    <row r="27" spans="2:11" s="1" customFormat="1" ht="25.35" customHeight="1">
      <c r="B27" s="37"/>
      <c r="C27" s="38"/>
      <c r="D27" s="123" t="s">
        <v>36</v>
      </c>
      <c r="E27" s="38"/>
      <c r="F27" s="38"/>
      <c r="G27" s="38"/>
      <c r="H27" s="38"/>
      <c r="I27" s="114"/>
      <c r="J27" s="124">
        <f>ROUND(J78,2)</f>
        <v>0</v>
      </c>
      <c r="K27" s="41"/>
    </row>
    <row r="28" spans="2:11" s="1" customFormat="1" ht="6.95" customHeight="1">
      <c r="B28" s="37"/>
      <c r="C28" s="38"/>
      <c r="D28" s="81"/>
      <c r="E28" s="81"/>
      <c r="F28" s="81"/>
      <c r="G28" s="81"/>
      <c r="H28" s="81"/>
      <c r="I28" s="121"/>
      <c r="J28" s="81"/>
      <c r="K28" s="122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125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26">
        <f>ROUND(SUM(BE78:BE83),2)</f>
        <v>0</v>
      </c>
      <c r="G30" s="38"/>
      <c r="H30" s="38"/>
      <c r="I30" s="127">
        <v>0.21</v>
      </c>
      <c r="J30" s="126">
        <f>ROUND(ROUND((SUM(BE78:BE83)),2)*I30,2)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26">
        <f>ROUND(SUM(BF78:BF83),2)</f>
        <v>0</v>
      </c>
      <c r="G31" s="38"/>
      <c r="H31" s="38"/>
      <c r="I31" s="127">
        <v>0.15</v>
      </c>
      <c r="J31" s="126">
        <f>ROUND(ROUND((SUM(BF78:BF83)),2)*I31,2)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43</v>
      </c>
      <c r="F32" s="126">
        <f>ROUND(SUM(BG78:BG83),2)</f>
        <v>0</v>
      </c>
      <c r="G32" s="38"/>
      <c r="H32" s="38"/>
      <c r="I32" s="127">
        <v>0.21</v>
      </c>
      <c r="J32" s="126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44</v>
      </c>
      <c r="F33" s="126">
        <f>ROUND(SUM(BH78:BH83),2)</f>
        <v>0</v>
      </c>
      <c r="G33" s="38"/>
      <c r="H33" s="38"/>
      <c r="I33" s="127">
        <v>0.15</v>
      </c>
      <c r="J33" s="126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45</v>
      </c>
      <c r="F34" s="126">
        <f>ROUND(SUM(BI78:BI83),2)</f>
        <v>0</v>
      </c>
      <c r="G34" s="38"/>
      <c r="H34" s="38"/>
      <c r="I34" s="127">
        <v>0</v>
      </c>
      <c r="J34" s="126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14"/>
      <c r="J35" s="38"/>
      <c r="K35" s="41"/>
    </row>
    <row r="36" spans="2:11" s="1" customFormat="1" ht="25.35" customHeight="1">
      <c r="B36" s="37"/>
      <c r="C36" s="128"/>
      <c r="D36" s="129" t="s">
        <v>46</v>
      </c>
      <c r="E36" s="75"/>
      <c r="F36" s="75"/>
      <c r="G36" s="130" t="s">
        <v>47</v>
      </c>
      <c r="H36" s="131" t="s">
        <v>48</v>
      </c>
      <c r="I36" s="132"/>
      <c r="J36" s="133">
        <f>SUM(J27:J34)</f>
        <v>0</v>
      </c>
      <c r="K36" s="134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35"/>
      <c r="J37" s="53"/>
      <c r="K37" s="54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7"/>
      <c r="C42" s="26" t="s">
        <v>90</v>
      </c>
      <c r="D42" s="38"/>
      <c r="E42" s="38"/>
      <c r="F42" s="38"/>
      <c r="G42" s="38"/>
      <c r="H42" s="38"/>
      <c r="I42" s="114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14"/>
      <c r="J43" s="38"/>
      <c r="K43" s="41"/>
    </row>
    <row r="44" spans="2:11" s="1" customFormat="1" ht="14.45" customHeight="1">
      <c r="B44" s="37"/>
      <c r="C44" s="33" t="s">
        <v>18</v>
      </c>
      <c r="D44" s="38"/>
      <c r="E44" s="38"/>
      <c r="F44" s="38"/>
      <c r="G44" s="38"/>
      <c r="H44" s="38"/>
      <c r="I44" s="114"/>
      <c r="J44" s="38"/>
      <c r="K44" s="41"/>
    </row>
    <row r="45" spans="2:11" s="1" customFormat="1" ht="22.5" customHeight="1">
      <c r="B45" s="37"/>
      <c r="C45" s="38"/>
      <c r="D45" s="38"/>
      <c r="E45" s="336" t="str">
        <f>E7</f>
        <v>Kopřivnice byt</v>
      </c>
      <c r="F45" s="337"/>
      <c r="G45" s="337"/>
      <c r="H45" s="337"/>
      <c r="I45" s="114"/>
      <c r="J45" s="38"/>
      <c r="K45" s="41"/>
    </row>
    <row r="46" spans="2:11" s="1" customFormat="1" ht="14.45" customHeight="1">
      <c r="B46" s="37"/>
      <c r="C46" s="33" t="s">
        <v>88</v>
      </c>
      <c r="D46" s="38"/>
      <c r="E46" s="38"/>
      <c r="F46" s="38"/>
      <c r="G46" s="38"/>
      <c r="H46" s="38"/>
      <c r="I46" s="114"/>
      <c r="J46" s="38"/>
      <c r="K46" s="41"/>
    </row>
    <row r="47" spans="2:11" s="1" customFormat="1" ht="23.25" customHeight="1">
      <c r="B47" s="37"/>
      <c r="C47" s="38"/>
      <c r="D47" s="38"/>
      <c r="E47" s="338" t="str">
        <f>E9</f>
        <v>2 - Kopřivnice_byt - Vedlejší a ostatní náklady</v>
      </c>
      <c r="F47" s="339"/>
      <c r="G47" s="339"/>
      <c r="H47" s="339"/>
      <c r="I47" s="114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14"/>
      <c r="J48" s="38"/>
      <c r="K48" s="41"/>
    </row>
    <row r="49" spans="2:11" s="1" customFormat="1" ht="18" customHeight="1">
      <c r="B49" s="37"/>
      <c r="C49" s="33" t="s">
        <v>23</v>
      </c>
      <c r="D49" s="38"/>
      <c r="E49" s="38"/>
      <c r="F49" s="31" t="str">
        <f>F12</f>
        <v>Kopřivnice</v>
      </c>
      <c r="G49" s="38"/>
      <c r="H49" s="38"/>
      <c r="I49" s="115" t="s">
        <v>25</v>
      </c>
      <c r="J49" s="116" t="str">
        <f>IF(J12="","",J12)</f>
        <v>4. 8. 2018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114"/>
      <c r="J50" s="38"/>
      <c r="K50" s="41"/>
    </row>
    <row r="51" spans="2:11" s="1" customFormat="1" ht="13.5">
      <c r="B51" s="37"/>
      <c r="C51" s="33" t="s">
        <v>27</v>
      </c>
      <c r="D51" s="38"/>
      <c r="E51" s="38"/>
      <c r="F51" s="31" t="str">
        <f>E15</f>
        <v xml:space="preserve"> </v>
      </c>
      <c r="G51" s="38"/>
      <c r="H51" s="38"/>
      <c r="I51" s="115" t="s">
        <v>33</v>
      </c>
      <c r="J51" s="31" t="str">
        <f>E21</f>
        <v xml:space="preserve"> </v>
      </c>
      <c r="K51" s="41"/>
    </row>
    <row r="52" spans="2:11" s="1" customFormat="1" ht="14.45" customHeight="1">
      <c r="B52" s="37"/>
      <c r="C52" s="33" t="s">
        <v>31</v>
      </c>
      <c r="D52" s="38"/>
      <c r="E52" s="38"/>
      <c r="F52" s="31" t="str">
        <f>IF(E18="","",E18)</f>
        <v/>
      </c>
      <c r="G52" s="38"/>
      <c r="H52" s="38"/>
      <c r="I52" s="114"/>
      <c r="J52" s="38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114"/>
      <c r="J53" s="38"/>
      <c r="K53" s="41"/>
    </row>
    <row r="54" spans="2:11" s="1" customFormat="1" ht="29.25" customHeight="1">
      <c r="B54" s="37"/>
      <c r="C54" s="140" t="s">
        <v>91</v>
      </c>
      <c r="D54" s="128"/>
      <c r="E54" s="128"/>
      <c r="F54" s="128"/>
      <c r="G54" s="128"/>
      <c r="H54" s="128"/>
      <c r="I54" s="141"/>
      <c r="J54" s="142" t="s">
        <v>92</v>
      </c>
      <c r="K54" s="143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114"/>
      <c r="J55" s="38"/>
      <c r="K55" s="41"/>
    </row>
    <row r="56" spans="2:47" s="1" customFormat="1" ht="29.25" customHeight="1">
      <c r="B56" s="37"/>
      <c r="C56" s="144" t="s">
        <v>93</v>
      </c>
      <c r="D56" s="38"/>
      <c r="E56" s="38"/>
      <c r="F56" s="38"/>
      <c r="G56" s="38"/>
      <c r="H56" s="38"/>
      <c r="I56" s="114"/>
      <c r="J56" s="124">
        <f>J78</f>
        <v>0</v>
      </c>
      <c r="K56" s="41"/>
      <c r="AU56" s="20" t="s">
        <v>94</v>
      </c>
    </row>
    <row r="57" spans="2:11" s="7" customFormat="1" ht="24.95" customHeight="1">
      <c r="B57" s="145"/>
      <c r="C57" s="146"/>
      <c r="D57" s="147" t="s">
        <v>468</v>
      </c>
      <c r="E57" s="148"/>
      <c r="F57" s="148"/>
      <c r="G57" s="148"/>
      <c r="H57" s="148"/>
      <c r="I57" s="149"/>
      <c r="J57" s="150">
        <f>J79</f>
        <v>0</v>
      </c>
      <c r="K57" s="151"/>
    </row>
    <row r="58" spans="2:11" s="8" customFormat="1" ht="19.9" customHeight="1">
      <c r="B58" s="152"/>
      <c r="C58" s="153"/>
      <c r="D58" s="154" t="s">
        <v>469</v>
      </c>
      <c r="E58" s="155"/>
      <c r="F58" s="155"/>
      <c r="G58" s="155"/>
      <c r="H58" s="155"/>
      <c r="I58" s="156"/>
      <c r="J58" s="157">
        <f>J80</f>
        <v>0</v>
      </c>
      <c r="K58" s="158"/>
    </row>
    <row r="59" spans="2:11" s="1" customFormat="1" ht="21.75" customHeight="1">
      <c r="B59" s="37"/>
      <c r="C59" s="38"/>
      <c r="D59" s="38"/>
      <c r="E59" s="38"/>
      <c r="F59" s="38"/>
      <c r="G59" s="38"/>
      <c r="H59" s="38"/>
      <c r="I59" s="114"/>
      <c r="J59" s="38"/>
      <c r="K59" s="41"/>
    </row>
    <row r="60" spans="2:11" s="1" customFormat="1" ht="6.95" customHeight="1">
      <c r="B60" s="52"/>
      <c r="C60" s="53"/>
      <c r="D60" s="53"/>
      <c r="E60" s="53"/>
      <c r="F60" s="53"/>
      <c r="G60" s="53"/>
      <c r="H60" s="53"/>
      <c r="I60" s="135"/>
      <c r="J60" s="53"/>
      <c r="K60" s="54"/>
    </row>
    <row r="64" spans="2:12" s="1" customFormat="1" ht="6.95" customHeight="1">
      <c r="B64" s="55"/>
      <c r="C64" s="56"/>
      <c r="D64" s="56"/>
      <c r="E64" s="56"/>
      <c r="F64" s="56"/>
      <c r="G64" s="56"/>
      <c r="H64" s="56"/>
      <c r="I64" s="138"/>
      <c r="J64" s="56"/>
      <c r="K64" s="56"/>
      <c r="L64" s="57"/>
    </row>
    <row r="65" spans="2:12" s="1" customFormat="1" ht="36.95" customHeight="1">
      <c r="B65" s="37"/>
      <c r="C65" s="58" t="s">
        <v>107</v>
      </c>
      <c r="D65" s="59"/>
      <c r="E65" s="59"/>
      <c r="F65" s="59"/>
      <c r="G65" s="59"/>
      <c r="H65" s="59"/>
      <c r="I65" s="159"/>
      <c r="J65" s="59"/>
      <c r="K65" s="59"/>
      <c r="L65" s="57"/>
    </row>
    <row r="66" spans="2:12" s="1" customFormat="1" ht="6.95" customHeight="1">
      <c r="B66" s="37"/>
      <c r="C66" s="59"/>
      <c r="D66" s="59"/>
      <c r="E66" s="59"/>
      <c r="F66" s="59"/>
      <c r="G66" s="59"/>
      <c r="H66" s="59"/>
      <c r="I66" s="159"/>
      <c r="J66" s="59"/>
      <c r="K66" s="59"/>
      <c r="L66" s="57"/>
    </row>
    <row r="67" spans="2:12" s="1" customFormat="1" ht="14.45" customHeight="1">
      <c r="B67" s="37"/>
      <c r="C67" s="61" t="s">
        <v>18</v>
      </c>
      <c r="D67" s="59"/>
      <c r="E67" s="59"/>
      <c r="F67" s="59"/>
      <c r="G67" s="59"/>
      <c r="H67" s="59"/>
      <c r="I67" s="159"/>
      <c r="J67" s="59"/>
      <c r="K67" s="59"/>
      <c r="L67" s="57"/>
    </row>
    <row r="68" spans="2:12" s="1" customFormat="1" ht="22.5" customHeight="1">
      <c r="B68" s="37"/>
      <c r="C68" s="59"/>
      <c r="D68" s="59"/>
      <c r="E68" s="340" t="str">
        <f>E7</f>
        <v>Kopřivnice byt</v>
      </c>
      <c r="F68" s="341"/>
      <c r="G68" s="341"/>
      <c r="H68" s="341"/>
      <c r="I68" s="159"/>
      <c r="J68" s="59"/>
      <c r="K68" s="59"/>
      <c r="L68" s="57"/>
    </row>
    <row r="69" spans="2:12" s="1" customFormat="1" ht="14.45" customHeight="1">
      <c r="B69" s="37"/>
      <c r="C69" s="61" t="s">
        <v>88</v>
      </c>
      <c r="D69" s="59"/>
      <c r="E69" s="59"/>
      <c r="F69" s="59"/>
      <c r="G69" s="59"/>
      <c r="H69" s="59"/>
      <c r="I69" s="159"/>
      <c r="J69" s="59"/>
      <c r="K69" s="59"/>
      <c r="L69" s="57"/>
    </row>
    <row r="70" spans="2:12" s="1" customFormat="1" ht="23.25" customHeight="1">
      <c r="B70" s="37"/>
      <c r="C70" s="59"/>
      <c r="D70" s="59"/>
      <c r="E70" s="316" t="str">
        <f>E9</f>
        <v>2 - Kopřivnice_byt - Vedlejší a ostatní náklady</v>
      </c>
      <c r="F70" s="342"/>
      <c r="G70" s="342"/>
      <c r="H70" s="342"/>
      <c r="I70" s="159"/>
      <c r="J70" s="59"/>
      <c r="K70" s="59"/>
      <c r="L70" s="57"/>
    </row>
    <row r="71" spans="2:12" s="1" customFormat="1" ht="6.95" customHeight="1">
      <c r="B71" s="37"/>
      <c r="C71" s="59"/>
      <c r="D71" s="59"/>
      <c r="E71" s="59"/>
      <c r="F71" s="59"/>
      <c r="G71" s="59"/>
      <c r="H71" s="59"/>
      <c r="I71" s="159"/>
      <c r="J71" s="59"/>
      <c r="K71" s="59"/>
      <c r="L71" s="57"/>
    </row>
    <row r="72" spans="2:12" s="1" customFormat="1" ht="18" customHeight="1">
      <c r="B72" s="37"/>
      <c r="C72" s="61" t="s">
        <v>23</v>
      </c>
      <c r="D72" s="59"/>
      <c r="E72" s="59"/>
      <c r="F72" s="160" t="str">
        <f>F12</f>
        <v>Kopřivnice</v>
      </c>
      <c r="G72" s="59"/>
      <c r="H72" s="59"/>
      <c r="I72" s="161" t="s">
        <v>25</v>
      </c>
      <c r="J72" s="69" t="str">
        <f>IF(J12="","",J12)</f>
        <v>4. 8. 2018</v>
      </c>
      <c r="K72" s="59"/>
      <c r="L72" s="57"/>
    </row>
    <row r="73" spans="2:12" s="1" customFormat="1" ht="6.95" customHeight="1">
      <c r="B73" s="37"/>
      <c r="C73" s="59"/>
      <c r="D73" s="59"/>
      <c r="E73" s="59"/>
      <c r="F73" s="59"/>
      <c r="G73" s="59"/>
      <c r="H73" s="59"/>
      <c r="I73" s="159"/>
      <c r="J73" s="59"/>
      <c r="K73" s="59"/>
      <c r="L73" s="57"/>
    </row>
    <row r="74" spans="2:12" s="1" customFormat="1" ht="13.5">
      <c r="B74" s="37"/>
      <c r="C74" s="61" t="s">
        <v>27</v>
      </c>
      <c r="D74" s="59"/>
      <c r="E74" s="59"/>
      <c r="F74" s="160" t="str">
        <f>E15</f>
        <v xml:space="preserve"> </v>
      </c>
      <c r="G74" s="59"/>
      <c r="H74" s="59"/>
      <c r="I74" s="161" t="s">
        <v>33</v>
      </c>
      <c r="J74" s="160" t="str">
        <f>E21</f>
        <v xml:space="preserve"> </v>
      </c>
      <c r="K74" s="59"/>
      <c r="L74" s="57"/>
    </row>
    <row r="75" spans="2:12" s="1" customFormat="1" ht="14.45" customHeight="1">
      <c r="B75" s="37"/>
      <c r="C75" s="61" t="s">
        <v>31</v>
      </c>
      <c r="D75" s="59"/>
      <c r="E75" s="59"/>
      <c r="F75" s="160" t="str">
        <f>IF(E18="","",E18)</f>
        <v/>
      </c>
      <c r="G75" s="59"/>
      <c r="H75" s="59"/>
      <c r="I75" s="159"/>
      <c r="J75" s="59"/>
      <c r="K75" s="59"/>
      <c r="L75" s="57"/>
    </row>
    <row r="76" spans="2:12" s="1" customFormat="1" ht="10.35" customHeight="1">
      <c r="B76" s="37"/>
      <c r="C76" s="59"/>
      <c r="D76" s="59"/>
      <c r="E76" s="59"/>
      <c r="F76" s="59"/>
      <c r="G76" s="59"/>
      <c r="H76" s="59"/>
      <c r="I76" s="159"/>
      <c r="J76" s="59"/>
      <c r="K76" s="59"/>
      <c r="L76" s="57"/>
    </row>
    <row r="77" spans="2:20" s="9" customFormat="1" ht="29.25" customHeight="1">
      <c r="B77" s="162"/>
      <c r="C77" s="163" t="s">
        <v>108</v>
      </c>
      <c r="D77" s="164" t="s">
        <v>55</v>
      </c>
      <c r="E77" s="164" t="s">
        <v>51</v>
      </c>
      <c r="F77" s="164" t="s">
        <v>109</v>
      </c>
      <c r="G77" s="164" t="s">
        <v>110</v>
      </c>
      <c r="H77" s="164" t="s">
        <v>111</v>
      </c>
      <c r="I77" s="165" t="s">
        <v>112</v>
      </c>
      <c r="J77" s="164" t="s">
        <v>92</v>
      </c>
      <c r="K77" s="166" t="s">
        <v>113</v>
      </c>
      <c r="L77" s="167"/>
      <c r="M77" s="77" t="s">
        <v>114</v>
      </c>
      <c r="N77" s="78" t="s">
        <v>40</v>
      </c>
      <c r="O77" s="78" t="s">
        <v>115</v>
      </c>
      <c r="P77" s="78" t="s">
        <v>116</v>
      </c>
      <c r="Q77" s="78" t="s">
        <v>117</v>
      </c>
      <c r="R77" s="78" t="s">
        <v>118</v>
      </c>
      <c r="S77" s="78" t="s">
        <v>119</v>
      </c>
      <c r="T77" s="79" t="s">
        <v>120</v>
      </c>
    </row>
    <row r="78" spans="2:63" s="1" customFormat="1" ht="29.25" customHeight="1">
      <c r="B78" s="37"/>
      <c r="C78" s="83" t="s">
        <v>93</v>
      </c>
      <c r="D78" s="59"/>
      <c r="E78" s="59"/>
      <c r="F78" s="59"/>
      <c r="G78" s="59"/>
      <c r="H78" s="59"/>
      <c r="I78" s="159"/>
      <c r="J78" s="168">
        <f>BK78</f>
        <v>0</v>
      </c>
      <c r="K78" s="59"/>
      <c r="L78" s="57"/>
      <c r="M78" s="80"/>
      <c r="N78" s="81"/>
      <c r="O78" s="81"/>
      <c r="P78" s="169">
        <f>P79</f>
        <v>0</v>
      </c>
      <c r="Q78" s="81"/>
      <c r="R78" s="169">
        <f>R79</f>
        <v>0</v>
      </c>
      <c r="S78" s="81"/>
      <c r="T78" s="170">
        <f>T79</f>
        <v>0</v>
      </c>
      <c r="AT78" s="20" t="s">
        <v>69</v>
      </c>
      <c r="AU78" s="20" t="s">
        <v>94</v>
      </c>
      <c r="BK78" s="171">
        <f>BK79</f>
        <v>0</v>
      </c>
    </row>
    <row r="79" spans="2:63" s="10" customFormat="1" ht="37.35" customHeight="1">
      <c r="B79" s="172"/>
      <c r="C79" s="173"/>
      <c r="D79" s="174" t="s">
        <v>69</v>
      </c>
      <c r="E79" s="175" t="s">
        <v>444</v>
      </c>
      <c r="F79" s="175" t="s">
        <v>444</v>
      </c>
      <c r="G79" s="173"/>
      <c r="H79" s="173"/>
      <c r="I79" s="176"/>
      <c r="J79" s="177">
        <f>BK79</f>
        <v>0</v>
      </c>
      <c r="K79" s="173"/>
      <c r="L79" s="178"/>
      <c r="M79" s="179"/>
      <c r="N79" s="180"/>
      <c r="O79" s="180"/>
      <c r="P79" s="181">
        <f>P80</f>
        <v>0</v>
      </c>
      <c r="Q79" s="180"/>
      <c r="R79" s="181">
        <f>R80</f>
        <v>0</v>
      </c>
      <c r="S79" s="180"/>
      <c r="T79" s="182">
        <f>T80</f>
        <v>0</v>
      </c>
      <c r="AR79" s="183" t="s">
        <v>143</v>
      </c>
      <c r="AT79" s="184" t="s">
        <v>69</v>
      </c>
      <c r="AU79" s="184" t="s">
        <v>70</v>
      </c>
      <c r="AY79" s="183" t="s">
        <v>123</v>
      </c>
      <c r="BK79" s="185">
        <f>BK80</f>
        <v>0</v>
      </c>
    </row>
    <row r="80" spans="2:63" s="10" customFormat="1" ht="19.9" customHeight="1">
      <c r="B80" s="172"/>
      <c r="C80" s="173"/>
      <c r="D80" s="186" t="s">
        <v>69</v>
      </c>
      <c r="E80" s="187" t="s">
        <v>470</v>
      </c>
      <c r="F80" s="187" t="s">
        <v>471</v>
      </c>
      <c r="G80" s="173"/>
      <c r="H80" s="173"/>
      <c r="I80" s="176"/>
      <c r="J80" s="188">
        <f>BK80</f>
        <v>0</v>
      </c>
      <c r="K80" s="173"/>
      <c r="L80" s="178"/>
      <c r="M80" s="179"/>
      <c r="N80" s="180"/>
      <c r="O80" s="180"/>
      <c r="P80" s="181">
        <f>SUM(P81:P83)</f>
        <v>0</v>
      </c>
      <c r="Q80" s="180"/>
      <c r="R80" s="181">
        <f>SUM(R81:R83)</f>
        <v>0</v>
      </c>
      <c r="S80" s="180"/>
      <c r="T80" s="182">
        <f>SUM(T81:T83)</f>
        <v>0</v>
      </c>
      <c r="AR80" s="183" t="s">
        <v>143</v>
      </c>
      <c r="AT80" s="184" t="s">
        <v>69</v>
      </c>
      <c r="AU80" s="184" t="s">
        <v>75</v>
      </c>
      <c r="AY80" s="183" t="s">
        <v>123</v>
      </c>
      <c r="BK80" s="185">
        <f>SUM(BK81:BK83)</f>
        <v>0</v>
      </c>
    </row>
    <row r="81" spans="2:65" s="1" customFormat="1" ht="22.5" customHeight="1">
      <c r="B81" s="37"/>
      <c r="C81" s="189" t="s">
        <v>75</v>
      </c>
      <c r="D81" s="189" t="s">
        <v>126</v>
      </c>
      <c r="E81" s="190" t="s">
        <v>472</v>
      </c>
      <c r="F81" s="191" t="s">
        <v>473</v>
      </c>
      <c r="G81" s="192" t="s">
        <v>474</v>
      </c>
      <c r="H81" s="193">
        <v>1</v>
      </c>
      <c r="I81" s="194"/>
      <c r="J81" s="195">
        <f>ROUND(I81*H81,2)</f>
        <v>0</v>
      </c>
      <c r="K81" s="191" t="s">
        <v>21</v>
      </c>
      <c r="L81" s="57"/>
      <c r="M81" s="196" t="s">
        <v>21</v>
      </c>
      <c r="N81" s="197" t="s">
        <v>41</v>
      </c>
      <c r="O81" s="38"/>
      <c r="P81" s="198">
        <f>O81*H81</f>
        <v>0</v>
      </c>
      <c r="Q81" s="198">
        <v>0</v>
      </c>
      <c r="R81" s="198">
        <f>Q81*H81</f>
        <v>0</v>
      </c>
      <c r="S81" s="198">
        <v>0</v>
      </c>
      <c r="T81" s="199">
        <f>S81*H81</f>
        <v>0</v>
      </c>
      <c r="AR81" s="20" t="s">
        <v>441</v>
      </c>
      <c r="AT81" s="20" t="s">
        <v>126</v>
      </c>
      <c r="AU81" s="20" t="s">
        <v>79</v>
      </c>
      <c r="AY81" s="20" t="s">
        <v>123</v>
      </c>
      <c r="BE81" s="200">
        <f>IF(N81="základní",J81,0)</f>
        <v>0</v>
      </c>
      <c r="BF81" s="200">
        <f>IF(N81="snížená",J81,0)</f>
        <v>0</v>
      </c>
      <c r="BG81" s="200">
        <f>IF(N81="zákl. přenesená",J81,0)</f>
        <v>0</v>
      </c>
      <c r="BH81" s="200">
        <f>IF(N81="sníž. přenesená",J81,0)</f>
        <v>0</v>
      </c>
      <c r="BI81" s="200">
        <f>IF(N81="nulová",J81,0)</f>
        <v>0</v>
      </c>
      <c r="BJ81" s="20" t="s">
        <v>75</v>
      </c>
      <c r="BK81" s="200">
        <f>ROUND(I81*H81,2)</f>
        <v>0</v>
      </c>
      <c r="BL81" s="20" t="s">
        <v>441</v>
      </c>
      <c r="BM81" s="20" t="s">
        <v>475</v>
      </c>
    </row>
    <row r="82" spans="2:65" s="1" customFormat="1" ht="22.5" customHeight="1">
      <c r="B82" s="37"/>
      <c r="C82" s="189" t="s">
        <v>79</v>
      </c>
      <c r="D82" s="189" t="s">
        <v>126</v>
      </c>
      <c r="E82" s="190" t="s">
        <v>476</v>
      </c>
      <c r="F82" s="191" t="s">
        <v>477</v>
      </c>
      <c r="G82" s="192" t="s">
        <v>474</v>
      </c>
      <c r="H82" s="193">
        <v>1</v>
      </c>
      <c r="I82" s="194"/>
      <c r="J82" s="195">
        <f>ROUND(I82*H82,2)</f>
        <v>0</v>
      </c>
      <c r="K82" s="191" t="s">
        <v>21</v>
      </c>
      <c r="L82" s="57"/>
      <c r="M82" s="196" t="s">
        <v>21</v>
      </c>
      <c r="N82" s="197" t="s">
        <v>41</v>
      </c>
      <c r="O82" s="38"/>
      <c r="P82" s="198">
        <f>O82*H82</f>
        <v>0</v>
      </c>
      <c r="Q82" s="198">
        <v>0</v>
      </c>
      <c r="R82" s="198">
        <f>Q82*H82</f>
        <v>0</v>
      </c>
      <c r="S82" s="198">
        <v>0</v>
      </c>
      <c r="T82" s="199">
        <f>S82*H82</f>
        <v>0</v>
      </c>
      <c r="AR82" s="20" t="s">
        <v>441</v>
      </c>
      <c r="AT82" s="20" t="s">
        <v>126</v>
      </c>
      <c r="AU82" s="20" t="s">
        <v>79</v>
      </c>
      <c r="AY82" s="20" t="s">
        <v>123</v>
      </c>
      <c r="BE82" s="200">
        <f>IF(N82="základní",J82,0)</f>
        <v>0</v>
      </c>
      <c r="BF82" s="200">
        <f>IF(N82="snížená",J82,0)</f>
        <v>0</v>
      </c>
      <c r="BG82" s="200">
        <f>IF(N82="zákl. přenesená",J82,0)</f>
        <v>0</v>
      </c>
      <c r="BH82" s="200">
        <f>IF(N82="sníž. přenesená",J82,0)</f>
        <v>0</v>
      </c>
      <c r="BI82" s="200">
        <f>IF(N82="nulová",J82,0)</f>
        <v>0</v>
      </c>
      <c r="BJ82" s="20" t="s">
        <v>75</v>
      </c>
      <c r="BK82" s="200">
        <f>ROUND(I82*H82,2)</f>
        <v>0</v>
      </c>
      <c r="BL82" s="20" t="s">
        <v>441</v>
      </c>
      <c r="BM82" s="20" t="s">
        <v>478</v>
      </c>
    </row>
    <row r="83" spans="2:65" s="1" customFormat="1" ht="22.5" customHeight="1">
      <c r="B83" s="37"/>
      <c r="C83" s="189" t="s">
        <v>139</v>
      </c>
      <c r="D83" s="189" t="s">
        <v>126</v>
      </c>
      <c r="E83" s="190" t="s">
        <v>479</v>
      </c>
      <c r="F83" s="191" t="s">
        <v>480</v>
      </c>
      <c r="G83" s="192" t="s">
        <v>474</v>
      </c>
      <c r="H83" s="193">
        <v>1</v>
      </c>
      <c r="I83" s="194"/>
      <c r="J83" s="195">
        <f>ROUND(I83*H83,2)</f>
        <v>0</v>
      </c>
      <c r="K83" s="191" t="s">
        <v>21</v>
      </c>
      <c r="L83" s="57"/>
      <c r="M83" s="196" t="s">
        <v>21</v>
      </c>
      <c r="N83" s="216" t="s">
        <v>41</v>
      </c>
      <c r="O83" s="217"/>
      <c r="P83" s="218">
        <f>O83*H83</f>
        <v>0</v>
      </c>
      <c r="Q83" s="218">
        <v>0</v>
      </c>
      <c r="R83" s="218">
        <f>Q83*H83</f>
        <v>0</v>
      </c>
      <c r="S83" s="218">
        <v>0</v>
      </c>
      <c r="T83" s="219">
        <f>S83*H83</f>
        <v>0</v>
      </c>
      <c r="AR83" s="20" t="s">
        <v>441</v>
      </c>
      <c r="AT83" s="20" t="s">
        <v>126</v>
      </c>
      <c r="AU83" s="20" t="s">
        <v>79</v>
      </c>
      <c r="AY83" s="20" t="s">
        <v>123</v>
      </c>
      <c r="BE83" s="200">
        <f>IF(N83="základní",J83,0)</f>
        <v>0</v>
      </c>
      <c r="BF83" s="200">
        <f>IF(N83="snížená",J83,0)</f>
        <v>0</v>
      </c>
      <c r="BG83" s="200">
        <f>IF(N83="zákl. přenesená",J83,0)</f>
        <v>0</v>
      </c>
      <c r="BH83" s="200">
        <f>IF(N83="sníž. přenesená",J83,0)</f>
        <v>0</v>
      </c>
      <c r="BI83" s="200">
        <f>IF(N83="nulová",J83,0)</f>
        <v>0</v>
      </c>
      <c r="BJ83" s="20" t="s">
        <v>75</v>
      </c>
      <c r="BK83" s="200">
        <f>ROUND(I83*H83,2)</f>
        <v>0</v>
      </c>
      <c r="BL83" s="20" t="s">
        <v>441</v>
      </c>
      <c r="BM83" s="20" t="s">
        <v>481</v>
      </c>
    </row>
    <row r="84" spans="2:12" s="1" customFormat="1" ht="6.95" customHeight="1">
      <c r="B84" s="52"/>
      <c r="C84" s="53"/>
      <c r="D84" s="53"/>
      <c r="E84" s="53"/>
      <c r="F84" s="53"/>
      <c r="G84" s="53"/>
      <c r="H84" s="53"/>
      <c r="I84" s="135"/>
      <c r="J84" s="53"/>
      <c r="K84" s="53"/>
      <c r="L84" s="57"/>
    </row>
  </sheetData>
  <sheetProtection password="CC35" sheet="1" objects="1" scenarios="1" formatCells="0" formatColumns="0" formatRows="0" sort="0" autoFilter="0"/>
  <autoFilter ref="C77:K83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1" customFormat="1" ht="45" customHeight="1">
      <c r="B3" s="224"/>
      <c r="C3" s="347" t="s">
        <v>482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483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50" t="s">
        <v>484</v>
      </c>
      <c r="D6" s="350"/>
      <c r="E6" s="350"/>
      <c r="F6" s="350"/>
      <c r="G6" s="350"/>
      <c r="H6" s="350"/>
      <c r="I6" s="350"/>
      <c r="J6" s="350"/>
      <c r="K6" s="227"/>
    </row>
    <row r="7" spans="2:11" ht="15" customHeight="1">
      <c r="B7" s="230"/>
      <c r="C7" s="350" t="s">
        <v>485</v>
      </c>
      <c r="D7" s="350"/>
      <c r="E7" s="350"/>
      <c r="F7" s="350"/>
      <c r="G7" s="350"/>
      <c r="H7" s="350"/>
      <c r="I7" s="350"/>
      <c r="J7" s="350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50" t="s">
        <v>486</v>
      </c>
      <c r="D9" s="350"/>
      <c r="E9" s="350"/>
      <c r="F9" s="350"/>
      <c r="G9" s="350"/>
      <c r="H9" s="350"/>
      <c r="I9" s="350"/>
      <c r="J9" s="350"/>
      <c r="K9" s="227"/>
    </row>
    <row r="10" spans="2:11" ht="15" customHeight="1">
      <c r="B10" s="230"/>
      <c r="C10" s="229"/>
      <c r="D10" s="350" t="s">
        <v>487</v>
      </c>
      <c r="E10" s="350"/>
      <c r="F10" s="350"/>
      <c r="G10" s="350"/>
      <c r="H10" s="350"/>
      <c r="I10" s="350"/>
      <c r="J10" s="350"/>
      <c r="K10" s="227"/>
    </row>
    <row r="11" spans="2:11" ht="15" customHeight="1">
      <c r="B11" s="230"/>
      <c r="C11" s="231"/>
      <c r="D11" s="350" t="s">
        <v>488</v>
      </c>
      <c r="E11" s="350"/>
      <c r="F11" s="350"/>
      <c r="G11" s="350"/>
      <c r="H11" s="350"/>
      <c r="I11" s="350"/>
      <c r="J11" s="350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50" t="s">
        <v>489</v>
      </c>
      <c r="E13" s="350"/>
      <c r="F13" s="350"/>
      <c r="G13" s="350"/>
      <c r="H13" s="350"/>
      <c r="I13" s="350"/>
      <c r="J13" s="350"/>
      <c r="K13" s="227"/>
    </row>
    <row r="14" spans="2:11" ht="15" customHeight="1">
      <c r="B14" s="230"/>
      <c r="C14" s="231"/>
      <c r="D14" s="350" t="s">
        <v>490</v>
      </c>
      <c r="E14" s="350"/>
      <c r="F14" s="350"/>
      <c r="G14" s="350"/>
      <c r="H14" s="350"/>
      <c r="I14" s="350"/>
      <c r="J14" s="350"/>
      <c r="K14" s="227"/>
    </row>
    <row r="15" spans="2:11" ht="15" customHeight="1">
      <c r="B15" s="230"/>
      <c r="C15" s="231"/>
      <c r="D15" s="350" t="s">
        <v>491</v>
      </c>
      <c r="E15" s="350"/>
      <c r="F15" s="350"/>
      <c r="G15" s="350"/>
      <c r="H15" s="350"/>
      <c r="I15" s="350"/>
      <c r="J15" s="350"/>
      <c r="K15" s="227"/>
    </row>
    <row r="16" spans="2:11" ht="15" customHeight="1">
      <c r="B16" s="230"/>
      <c r="C16" s="231"/>
      <c r="D16" s="231"/>
      <c r="E16" s="232" t="s">
        <v>77</v>
      </c>
      <c r="F16" s="350" t="s">
        <v>492</v>
      </c>
      <c r="G16" s="350"/>
      <c r="H16" s="350"/>
      <c r="I16" s="350"/>
      <c r="J16" s="350"/>
      <c r="K16" s="227"/>
    </row>
    <row r="17" spans="2:11" ht="15" customHeight="1">
      <c r="B17" s="230"/>
      <c r="C17" s="231"/>
      <c r="D17" s="231"/>
      <c r="E17" s="232" t="s">
        <v>493</v>
      </c>
      <c r="F17" s="350" t="s">
        <v>494</v>
      </c>
      <c r="G17" s="350"/>
      <c r="H17" s="350"/>
      <c r="I17" s="350"/>
      <c r="J17" s="350"/>
      <c r="K17" s="227"/>
    </row>
    <row r="18" spans="2:11" ht="15" customHeight="1">
      <c r="B18" s="230"/>
      <c r="C18" s="231"/>
      <c r="D18" s="231"/>
      <c r="E18" s="232" t="s">
        <v>495</v>
      </c>
      <c r="F18" s="350" t="s">
        <v>496</v>
      </c>
      <c r="G18" s="350"/>
      <c r="H18" s="350"/>
      <c r="I18" s="350"/>
      <c r="J18" s="350"/>
      <c r="K18" s="227"/>
    </row>
    <row r="19" spans="2:11" ht="15" customHeight="1">
      <c r="B19" s="230"/>
      <c r="C19" s="231"/>
      <c r="D19" s="231"/>
      <c r="E19" s="232" t="s">
        <v>497</v>
      </c>
      <c r="F19" s="350" t="s">
        <v>498</v>
      </c>
      <c r="G19" s="350"/>
      <c r="H19" s="350"/>
      <c r="I19" s="350"/>
      <c r="J19" s="350"/>
      <c r="K19" s="227"/>
    </row>
    <row r="20" spans="2:11" ht="15" customHeight="1">
      <c r="B20" s="230"/>
      <c r="C20" s="231"/>
      <c r="D20" s="231"/>
      <c r="E20" s="232" t="s">
        <v>443</v>
      </c>
      <c r="F20" s="350" t="s">
        <v>444</v>
      </c>
      <c r="G20" s="350"/>
      <c r="H20" s="350"/>
      <c r="I20" s="350"/>
      <c r="J20" s="350"/>
      <c r="K20" s="227"/>
    </row>
    <row r="21" spans="2:11" ht="15" customHeight="1">
      <c r="B21" s="230"/>
      <c r="C21" s="231"/>
      <c r="D21" s="231"/>
      <c r="E21" s="232" t="s">
        <v>499</v>
      </c>
      <c r="F21" s="350" t="s">
        <v>500</v>
      </c>
      <c r="G21" s="350"/>
      <c r="H21" s="350"/>
      <c r="I21" s="350"/>
      <c r="J21" s="350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50" t="s">
        <v>501</v>
      </c>
      <c r="D23" s="350"/>
      <c r="E23" s="350"/>
      <c r="F23" s="350"/>
      <c r="G23" s="350"/>
      <c r="H23" s="350"/>
      <c r="I23" s="350"/>
      <c r="J23" s="350"/>
      <c r="K23" s="227"/>
    </row>
    <row r="24" spans="2:11" ht="15" customHeight="1">
      <c r="B24" s="230"/>
      <c r="C24" s="350" t="s">
        <v>502</v>
      </c>
      <c r="D24" s="350"/>
      <c r="E24" s="350"/>
      <c r="F24" s="350"/>
      <c r="G24" s="350"/>
      <c r="H24" s="350"/>
      <c r="I24" s="350"/>
      <c r="J24" s="350"/>
      <c r="K24" s="227"/>
    </row>
    <row r="25" spans="2:11" ht="15" customHeight="1">
      <c r="B25" s="230"/>
      <c r="C25" s="229"/>
      <c r="D25" s="350" t="s">
        <v>503</v>
      </c>
      <c r="E25" s="350"/>
      <c r="F25" s="350"/>
      <c r="G25" s="350"/>
      <c r="H25" s="350"/>
      <c r="I25" s="350"/>
      <c r="J25" s="350"/>
      <c r="K25" s="227"/>
    </row>
    <row r="26" spans="2:11" ht="15" customHeight="1">
      <c r="B26" s="230"/>
      <c r="C26" s="231"/>
      <c r="D26" s="350" t="s">
        <v>504</v>
      </c>
      <c r="E26" s="350"/>
      <c r="F26" s="350"/>
      <c r="G26" s="350"/>
      <c r="H26" s="350"/>
      <c r="I26" s="350"/>
      <c r="J26" s="350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50" t="s">
        <v>505</v>
      </c>
      <c r="E28" s="350"/>
      <c r="F28" s="350"/>
      <c r="G28" s="350"/>
      <c r="H28" s="350"/>
      <c r="I28" s="350"/>
      <c r="J28" s="350"/>
      <c r="K28" s="227"/>
    </row>
    <row r="29" spans="2:11" ht="15" customHeight="1">
      <c r="B29" s="230"/>
      <c r="C29" s="231"/>
      <c r="D29" s="350" t="s">
        <v>506</v>
      </c>
      <c r="E29" s="350"/>
      <c r="F29" s="350"/>
      <c r="G29" s="350"/>
      <c r="H29" s="350"/>
      <c r="I29" s="350"/>
      <c r="J29" s="350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50" t="s">
        <v>507</v>
      </c>
      <c r="E31" s="350"/>
      <c r="F31" s="350"/>
      <c r="G31" s="350"/>
      <c r="H31" s="350"/>
      <c r="I31" s="350"/>
      <c r="J31" s="350"/>
      <c r="K31" s="227"/>
    </row>
    <row r="32" spans="2:11" ht="15" customHeight="1">
      <c r="B32" s="230"/>
      <c r="C32" s="231"/>
      <c r="D32" s="350" t="s">
        <v>508</v>
      </c>
      <c r="E32" s="350"/>
      <c r="F32" s="350"/>
      <c r="G32" s="350"/>
      <c r="H32" s="350"/>
      <c r="I32" s="350"/>
      <c r="J32" s="350"/>
      <c r="K32" s="227"/>
    </row>
    <row r="33" spans="2:11" ht="15" customHeight="1">
      <c r="B33" s="230"/>
      <c r="C33" s="231"/>
      <c r="D33" s="350" t="s">
        <v>509</v>
      </c>
      <c r="E33" s="350"/>
      <c r="F33" s="350"/>
      <c r="G33" s="350"/>
      <c r="H33" s="350"/>
      <c r="I33" s="350"/>
      <c r="J33" s="350"/>
      <c r="K33" s="227"/>
    </row>
    <row r="34" spans="2:11" ht="15" customHeight="1">
      <c r="B34" s="230"/>
      <c r="C34" s="231"/>
      <c r="D34" s="229"/>
      <c r="E34" s="233" t="s">
        <v>108</v>
      </c>
      <c r="F34" s="229"/>
      <c r="G34" s="350" t="s">
        <v>510</v>
      </c>
      <c r="H34" s="350"/>
      <c r="I34" s="350"/>
      <c r="J34" s="350"/>
      <c r="K34" s="227"/>
    </row>
    <row r="35" spans="2:11" ht="30.75" customHeight="1">
      <c r="B35" s="230"/>
      <c r="C35" s="231"/>
      <c r="D35" s="229"/>
      <c r="E35" s="233" t="s">
        <v>511</v>
      </c>
      <c r="F35" s="229"/>
      <c r="G35" s="350" t="s">
        <v>512</v>
      </c>
      <c r="H35" s="350"/>
      <c r="I35" s="350"/>
      <c r="J35" s="350"/>
      <c r="K35" s="227"/>
    </row>
    <row r="36" spans="2:11" ht="15" customHeight="1">
      <c r="B36" s="230"/>
      <c r="C36" s="231"/>
      <c r="D36" s="229"/>
      <c r="E36" s="233" t="s">
        <v>51</v>
      </c>
      <c r="F36" s="229"/>
      <c r="G36" s="350" t="s">
        <v>513</v>
      </c>
      <c r="H36" s="350"/>
      <c r="I36" s="350"/>
      <c r="J36" s="350"/>
      <c r="K36" s="227"/>
    </row>
    <row r="37" spans="2:11" ht="15" customHeight="1">
      <c r="B37" s="230"/>
      <c r="C37" s="231"/>
      <c r="D37" s="229"/>
      <c r="E37" s="233" t="s">
        <v>109</v>
      </c>
      <c r="F37" s="229"/>
      <c r="G37" s="350" t="s">
        <v>514</v>
      </c>
      <c r="H37" s="350"/>
      <c r="I37" s="350"/>
      <c r="J37" s="350"/>
      <c r="K37" s="227"/>
    </row>
    <row r="38" spans="2:11" ht="15" customHeight="1">
      <c r="B38" s="230"/>
      <c r="C38" s="231"/>
      <c r="D38" s="229"/>
      <c r="E38" s="233" t="s">
        <v>110</v>
      </c>
      <c r="F38" s="229"/>
      <c r="G38" s="350" t="s">
        <v>515</v>
      </c>
      <c r="H38" s="350"/>
      <c r="I38" s="350"/>
      <c r="J38" s="350"/>
      <c r="K38" s="227"/>
    </row>
    <row r="39" spans="2:11" ht="15" customHeight="1">
      <c r="B39" s="230"/>
      <c r="C39" s="231"/>
      <c r="D39" s="229"/>
      <c r="E39" s="233" t="s">
        <v>111</v>
      </c>
      <c r="F39" s="229"/>
      <c r="G39" s="350" t="s">
        <v>516</v>
      </c>
      <c r="H39" s="350"/>
      <c r="I39" s="350"/>
      <c r="J39" s="350"/>
      <c r="K39" s="227"/>
    </row>
    <row r="40" spans="2:11" ht="15" customHeight="1">
      <c r="B40" s="230"/>
      <c r="C40" s="231"/>
      <c r="D40" s="229"/>
      <c r="E40" s="233" t="s">
        <v>517</v>
      </c>
      <c r="F40" s="229"/>
      <c r="G40" s="350" t="s">
        <v>518</v>
      </c>
      <c r="H40" s="350"/>
      <c r="I40" s="350"/>
      <c r="J40" s="350"/>
      <c r="K40" s="227"/>
    </row>
    <row r="41" spans="2:11" ht="15" customHeight="1">
      <c r="B41" s="230"/>
      <c r="C41" s="231"/>
      <c r="D41" s="229"/>
      <c r="E41" s="233"/>
      <c r="F41" s="229"/>
      <c r="G41" s="350" t="s">
        <v>519</v>
      </c>
      <c r="H41" s="350"/>
      <c r="I41" s="350"/>
      <c r="J41" s="350"/>
      <c r="K41" s="227"/>
    </row>
    <row r="42" spans="2:11" ht="15" customHeight="1">
      <c r="B42" s="230"/>
      <c r="C42" s="231"/>
      <c r="D42" s="229"/>
      <c r="E42" s="233" t="s">
        <v>520</v>
      </c>
      <c r="F42" s="229"/>
      <c r="G42" s="350" t="s">
        <v>521</v>
      </c>
      <c r="H42" s="350"/>
      <c r="I42" s="350"/>
      <c r="J42" s="350"/>
      <c r="K42" s="227"/>
    </row>
    <row r="43" spans="2:11" ht="15" customHeight="1">
      <c r="B43" s="230"/>
      <c r="C43" s="231"/>
      <c r="D43" s="229"/>
      <c r="E43" s="233" t="s">
        <v>113</v>
      </c>
      <c r="F43" s="229"/>
      <c r="G43" s="350" t="s">
        <v>522</v>
      </c>
      <c r="H43" s="350"/>
      <c r="I43" s="350"/>
      <c r="J43" s="350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50" t="s">
        <v>523</v>
      </c>
      <c r="E45" s="350"/>
      <c r="F45" s="350"/>
      <c r="G45" s="350"/>
      <c r="H45" s="350"/>
      <c r="I45" s="350"/>
      <c r="J45" s="350"/>
      <c r="K45" s="227"/>
    </row>
    <row r="46" spans="2:11" ht="15" customHeight="1">
      <c r="B46" s="230"/>
      <c r="C46" s="231"/>
      <c r="D46" s="231"/>
      <c r="E46" s="350" t="s">
        <v>524</v>
      </c>
      <c r="F46" s="350"/>
      <c r="G46" s="350"/>
      <c r="H46" s="350"/>
      <c r="I46" s="350"/>
      <c r="J46" s="350"/>
      <c r="K46" s="227"/>
    </row>
    <row r="47" spans="2:11" ht="15" customHeight="1">
      <c r="B47" s="230"/>
      <c r="C47" s="231"/>
      <c r="D47" s="231"/>
      <c r="E47" s="350" t="s">
        <v>525</v>
      </c>
      <c r="F47" s="350"/>
      <c r="G47" s="350"/>
      <c r="H47" s="350"/>
      <c r="I47" s="350"/>
      <c r="J47" s="350"/>
      <c r="K47" s="227"/>
    </row>
    <row r="48" spans="2:11" ht="15" customHeight="1">
      <c r="B48" s="230"/>
      <c r="C48" s="231"/>
      <c r="D48" s="231"/>
      <c r="E48" s="350" t="s">
        <v>526</v>
      </c>
      <c r="F48" s="350"/>
      <c r="G48" s="350"/>
      <c r="H48" s="350"/>
      <c r="I48" s="350"/>
      <c r="J48" s="350"/>
      <c r="K48" s="227"/>
    </row>
    <row r="49" spans="2:11" ht="15" customHeight="1">
      <c r="B49" s="230"/>
      <c r="C49" s="231"/>
      <c r="D49" s="350" t="s">
        <v>527</v>
      </c>
      <c r="E49" s="350"/>
      <c r="F49" s="350"/>
      <c r="G49" s="350"/>
      <c r="H49" s="350"/>
      <c r="I49" s="350"/>
      <c r="J49" s="350"/>
      <c r="K49" s="227"/>
    </row>
    <row r="50" spans="2:11" ht="25.5" customHeight="1">
      <c r="B50" s="226"/>
      <c r="C50" s="351" t="s">
        <v>528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50" t="s">
        <v>529</v>
      </c>
      <c r="D52" s="350"/>
      <c r="E52" s="350"/>
      <c r="F52" s="350"/>
      <c r="G52" s="350"/>
      <c r="H52" s="350"/>
      <c r="I52" s="350"/>
      <c r="J52" s="350"/>
      <c r="K52" s="227"/>
    </row>
    <row r="53" spans="2:11" ht="15" customHeight="1">
      <c r="B53" s="226"/>
      <c r="C53" s="350" t="s">
        <v>530</v>
      </c>
      <c r="D53" s="350"/>
      <c r="E53" s="350"/>
      <c r="F53" s="350"/>
      <c r="G53" s="350"/>
      <c r="H53" s="350"/>
      <c r="I53" s="350"/>
      <c r="J53" s="350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50" t="s">
        <v>531</v>
      </c>
      <c r="D55" s="350"/>
      <c r="E55" s="350"/>
      <c r="F55" s="350"/>
      <c r="G55" s="350"/>
      <c r="H55" s="350"/>
      <c r="I55" s="350"/>
      <c r="J55" s="350"/>
      <c r="K55" s="227"/>
    </row>
    <row r="56" spans="2:11" ht="15" customHeight="1">
      <c r="B56" s="226"/>
      <c r="C56" s="231"/>
      <c r="D56" s="350" t="s">
        <v>532</v>
      </c>
      <c r="E56" s="350"/>
      <c r="F56" s="350"/>
      <c r="G56" s="350"/>
      <c r="H56" s="350"/>
      <c r="I56" s="350"/>
      <c r="J56" s="350"/>
      <c r="K56" s="227"/>
    </row>
    <row r="57" spans="2:11" ht="15" customHeight="1">
      <c r="B57" s="226"/>
      <c r="C57" s="231"/>
      <c r="D57" s="350" t="s">
        <v>533</v>
      </c>
      <c r="E57" s="350"/>
      <c r="F57" s="350"/>
      <c r="G57" s="350"/>
      <c r="H57" s="350"/>
      <c r="I57" s="350"/>
      <c r="J57" s="350"/>
      <c r="K57" s="227"/>
    </row>
    <row r="58" spans="2:11" ht="15" customHeight="1">
      <c r="B58" s="226"/>
      <c r="C58" s="231"/>
      <c r="D58" s="350" t="s">
        <v>534</v>
      </c>
      <c r="E58" s="350"/>
      <c r="F58" s="350"/>
      <c r="G58" s="350"/>
      <c r="H58" s="350"/>
      <c r="I58" s="350"/>
      <c r="J58" s="350"/>
      <c r="K58" s="227"/>
    </row>
    <row r="59" spans="2:11" ht="15" customHeight="1">
      <c r="B59" s="226"/>
      <c r="C59" s="231"/>
      <c r="D59" s="350" t="s">
        <v>535</v>
      </c>
      <c r="E59" s="350"/>
      <c r="F59" s="350"/>
      <c r="G59" s="350"/>
      <c r="H59" s="350"/>
      <c r="I59" s="350"/>
      <c r="J59" s="350"/>
      <c r="K59" s="227"/>
    </row>
    <row r="60" spans="2:11" ht="15" customHeight="1">
      <c r="B60" s="226"/>
      <c r="C60" s="231"/>
      <c r="D60" s="349" t="s">
        <v>536</v>
      </c>
      <c r="E60" s="349"/>
      <c r="F60" s="349"/>
      <c r="G60" s="349"/>
      <c r="H60" s="349"/>
      <c r="I60" s="349"/>
      <c r="J60" s="349"/>
      <c r="K60" s="227"/>
    </row>
    <row r="61" spans="2:11" ht="15" customHeight="1">
      <c r="B61" s="226"/>
      <c r="C61" s="231"/>
      <c r="D61" s="350" t="s">
        <v>537</v>
      </c>
      <c r="E61" s="350"/>
      <c r="F61" s="350"/>
      <c r="G61" s="350"/>
      <c r="H61" s="350"/>
      <c r="I61" s="350"/>
      <c r="J61" s="350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50" t="s">
        <v>538</v>
      </c>
      <c r="E63" s="350"/>
      <c r="F63" s="350"/>
      <c r="G63" s="350"/>
      <c r="H63" s="350"/>
      <c r="I63" s="350"/>
      <c r="J63" s="350"/>
      <c r="K63" s="227"/>
    </row>
    <row r="64" spans="2:11" ht="15" customHeight="1">
      <c r="B64" s="226"/>
      <c r="C64" s="231"/>
      <c r="D64" s="349" t="s">
        <v>539</v>
      </c>
      <c r="E64" s="349"/>
      <c r="F64" s="349"/>
      <c r="G64" s="349"/>
      <c r="H64" s="349"/>
      <c r="I64" s="349"/>
      <c r="J64" s="349"/>
      <c r="K64" s="227"/>
    </row>
    <row r="65" spans="2:11" ht="15" customHeight="1">
      <c r="B65" s="226"/>
      <c r="C65" s="231"/>
      <c r="D65" s="350" t="s">
        <v>540</v>
      </c>
      <c r="E65" s="350"/>
      <c r="F65" s="350"/>
      <c r="G65" s="350"/>
      <c r="H65" s="350"/>
      <c r="I65" s="350"/>
      <c r="J65" s="350"/>
      <c r="K65" s="227"/>
    </row>
    <row r="66" spans="2:11" ht="15" customHeight="1">
      <c r="B66" s="226"/>
      <c r="C66" s="231"/>
      <c r="D66" s="350" t="s">
        <v>541</v>
      </c>
      <c r="E66" s="350"/>
      <c r="F66" s="350"/>
      <c r="G66" s="350"/>
      <c r="H66" s="350"/>
      <c r="I66" s="350"/>
      <c r="J66" s="350"/>
      <c r="K66" s="227"/>
    </row>
    <row r="67" spans="2:11" ht="15" customHeight="1">
      <c r="B67" s="226"/>
      <c r="C67" s="231"/>
      <c r="D67" s="350" t="s">
        <v>542</v>
      </c>
      <c r="E67" s="350"/>
      <c r="F67" s="350"/>
      <c r="G67" s="350"/>
      <c r="H67" s="350"/>
      <c r="I67" s="350"/>
      <c r="J67" s="350"/>
      <c r="K67" s="227"/>
    </row>
    <row r="68" spans="2:11" ht="15" customHeight="1">
      <c r="B68" s="226"/>
      <c r="C68" s="231"/>
      <c r="D68" s="350" t="s">
        <v>543</v>
      </c>
      <c r="E68" s="350"/>
      <c r="F68" s="350"/>
      <c r="G68" s="350"/>
      <c r="H68" s="350"/>
      <c r="I68" s="350"/>
      <c r="J68" s="350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86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544</v>
      </c>
      <c r="D74" s="245"/>
      <c r="E74" s="245"/>
      <c r="F74" s="245" t="s">
        <v>545</v>
      </c>
      <c r="G74" s="246"/>
      <c r="H74" s="245" t="s">
        <v>109</v>
      </c>
      <c r="I74" s="245" t="s">
        <v>55</v>
      </c>
      <c r="J74" s="245" t="s">
        <v>546</v>
      </c>
      <c r="K74" s="244"/>
    </row>
    <row r="75" spans="2:11" ht="17.25" customHeight="1">
      <c r="B75" s="243"/>
      <c r="C75" s="247" t="s">
        <v>547</v>
      </c>
      <c r="D75" s="247"/>
      <c r="E75" s="247"/>
      <c r="F75" s="248" t="s">
        <v>548</v>
      </c>
      <c r="G75" s="249"/>
      <c r="H75" s="247"/>
      <c r="I75" s="247"/>
      <c r="J75" s="247" t="s">
        <v>549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51</v>
      </c>
      <c r="D77" s="250"/>
      <c r="E77" s="250"/>
      <c r="F77" s="252" t="s">
        <v>550</v>
      </c>
      <c r="G77" s="251"/>
      <c r="H77" s="233" t="s">
        <v>551</v>
      </c>
      <c r="I77" s="233" t="s">
        <v>552</v>
      </c>
      <c r="J77" s="233">
        <v>20</v>
      </c>
      <c r="K77" s="244"/>
    </row>
    <row r="78" spans="2:11" ht="15" customHeight="1">
      <c r="B78" s="243"/>
      <c r="C78" s="233" t="s">
        <v>553</v>
      </c>
      <c r="D78" s="233"/>
      <c r="E78" s="233"/>
      <c r="F78" s="252" t="s">
        <v>550</v>
      </c>
      <c r="G78" s="251"/>
      <c r="H78" s="233" t="s">
        <v>554</v>
      </c>
      <c r="I78" s="233" t="s">
        <v>552</v>
      </c>
      <c r="J78" s="233">
        <v>120</v>
      </c>
      <c r="K78" s="244"/>
    </row>
    <row r="79" spans="2:11" ht="15" customHeight="1">
      <c r="B79" s="253"/>
      <c r="C79" s="233" t="s">
        <v>555</v>
      </c>
      <c r="D79" s="233"/>
      <c r="E79" s="233"/>
      <c r="F79" s="252" t="s">
        <v>470</v>
      </c>
      <c r="G79" s="251"/>
      <c r="H79" s="233" t="s">
        <v>556</v>
      </c>
      <c r="I79" s="233" t="s">
        <v>552</v>
      </c>
      <c r="J79" s="233">
        <v>50</v>
      </c>
      <c r="K79" s="244"/>
    </row>
    <row r="80" spans="2:11" ht="15" customHeight="1">
      <c r="B80" s="253"/>
      <c r="C80" s="233" t="s">
        <v>557</v>
      </c>
      <c r="D80" s="233"/>
      <c r="E80" s="233"/>
      <c r="F80" s="252" t="s">
        <v>550</v>
      </c>
      <c r="G80" s="251"/>
      <c r="H80" s="233" t="s">
        <v>558</v>
      </c>
      <c r="I80" s="233" t="s">
        <v>559</v>
      </c>
      <c r="J80" s="233"/>
      <c r="K80" s="244"/>
    </row>
    <row r="81" spans="2:11" ht="15" customHeight="1">
      <c r="B81" s="253"/>
      <c r="C81" s="254" t="s">
        <v>560</v>
      </c>
      <c r="D81" s="254"/>
      <c r="E81" s="254"/>
      <c r="F81" s="255" t="s">
        <v>470</v>
      </c>
      <c r="G81" s="254"/>
      <c r="H81" s="254" t="s">
        <v>561</v>
      </c>
      <c r="I81" s="254" t="s">
        <v>552</v>
      </c>
      <c r="J81" s="254">
        <v>15</v>
      </c>
      <c r="K81" s="244"/>
    </row>
    <row r="82" spans="2:11" ht="15" customHeight="1">
      <c r="B82" s="253"/>
      <c r="C82" s="254" t="s">
        <v>562</v>
      </c>
      <c r="D82" s="254"/>
      <c r="E82" s="254"/>
      <c r="F82" s="255" t="s">
        <v>470</v>
      </c>
      <c r="G82" s="254"/>
      <c r="H82" s="254" t="s">
        <v>563</v>
      </c>
      <c r="I82" s="254" t="s">
        <v>552</v>
      </c>
      <c r="J82" s="254">
        <v>15</v>
      </c>
      <c r="K82" s="244"/>
    </row>
    <row r="83" spans="2:11" ht="15" customHeight="1">
      <c r="B83" s="253"/>
      <c r="C83" s="254" t="s">
        <v>564</v>
      </c>
      <c r="D83" s="254"/>
      <c r="E83" s="254"/>
      <c r="F83" s="255" t="s">
        <v>470</v>
      </c>
      <c r="G83" s="254"/>
      <c r="H83" s="254" t="s">
        <v>565</v>
      </c>
      <c r="I83" s="254" t="s">
        <v>552</v>
      </c>
      <c r="J83" s="254">
        <v>20</v>
      </c>
      <c r="K83" s="244"/>
    </row>
    <row r="84" spans="2:11" ht="15" customHeight="1">
      <c r="B84" s="253"/>
      <c r="C84" s="254" t="s">
        <v>566</v>
      </c>
      <c r="D84" s="254"/>
      <c r="E84" s="254"/>
      <c r="F84" s="255" t="s">
        <v>470</v>
      </c>
      <c r="G84" s="254"/>
      <c r="H84" s="254" t="s">
        <v>567</v>
      </c>
      <c r="I84" s="254" t="s">
        <v>552</v>
      </c>
      <c r="J84" s="254">
        <v>20</v>
      </c>
      <c r="K84" s="244"/>
    </row>
    <row r="85" spans="2:11" ht="15" customHeight="1">
      <c r="B85" s="253"/>
      <c r="C85" s="233" t="s">
        <v>568</v>
      </c>
      <c r="D85" s="233"/>
      <c r="E85" s="233"/>
      <c r="F85" s="252" t="s">
        <v>470</v>
      </c>
      <c r="G85" s="251"/>
      <c r="H85" s="233" t="s">
        <v>569</v>
      </c>
      <c r="I85" s="233" t="s">
        <v>552</v>
      </c>
      <c r="J85" s="233">
        <v>50</v>
      </c>
      <c r="K85" s="244"/>
    </row>
    <row r="86" spans="2:11" ht="15" customHeight="1">
      <c r="B86" s="253"/>
      <c r="C86" s="233" t="s">
        <v>570</v>
      </c>
      <c r="D86" s="233"/>
      <c r="E86" s="233"/>
      <c r="F86" s="252" t="s">
        <v>470</v>
      </c>
      <c r="G86" s="251"/>
      <c r="H86" s="233" t="s">
        <v>571</v>
      </c>
      <c r="I86" s="233" t="s">
        <v>552</v>
      </c>
      <c r="J86" s="233">
        <v>20</v>
      </c>
      <c r="K86" s="244"/>
    </row>
    <row r="87" spans="2:11" ht="15" customHeight="1">
      <c r="B87" s="253"/>
      <c r="C87" s="233" t="s">
        <v>572</v>
      </c>
      <c r="D87" s="233"/>
      <c r="E87" s="233"/>
      <c r="F87" s="252" t="s">
        <v>470</v>
      </c>
      <c r="G87" s="251"/>
      <c r="H87" s="233" t="s">
        <v>573</v>
      </c>
      <c r="I87" s="233" t="s">
        <v>552</v>
      </c>
      <c r="J87" s="233">
        <v>20</v>
      </c>
      <c r="K87" s="244"/>
    </row>
    <row r="88" spans="2:11" ht="15" customHeight="1">
      <c r="B88" s="253"/>
      <c r="C88" s="233" t="s">
        <v>574</v>
      </c>
      <c r="D88" s="233"/>
      <c r="E88" s="233"/>
      <c r="F88" s="252" t="s">
        <v>470</v>
      </c>
      <c r="G88" s="251"/>
      <c r="H88" s="233" t="s">
        <v>575</v>
      </c>
      <c r="I88" s="233" t="s">
        <v>552</v>
      </c>
      <c r="J88" s="233">
        <v>50</v>
      </c>
      <c r="K88" s="244"/>
    </row>
    <row r="89" spans="2:11" ht="15" customHeight="1">
      <c r="B89" s="253"/>
      <c r="C89" s="233" t="s">
        <v>576</v>
      </c>
      <c r="D89" s="233"/>
      <c r="E89" s="233"/>
      <c r="F89" s="252" t="s">
        <v>470</v>
      </c>
      <c r="G89" s="251"/>
      <c r="H89" s="233" t="s">
        <v>576</v>
      </c>
      <c r="I89" s="233" t="s">
        <v>552</v>
      </c>
      <c r="J89" s="233">
        <v>50</v>
      </c>
      <c r="K89" s="244"/>
    </row>
    <row r="90" spans="2:11" ht="15" customHeight="1">
      <c r="B90" s="253"/>
      <c r="C90" s="233" t="s">
        <v>114</v>
      </c>
      <c r="D90" s="233"/>
      <c r="E90" s="233"/>
      <c r="F90" s="252" t="s">
        <v>470</v>
      </c>
      <c r="G90" s="251"/>
      <c r="H90" s="233" t="s">
        <v>577</v>
      </c>
      <c r="I90" s="233" t="s">
        <v>552</v>
      </c>
      <c r="J90" s="233">
        <v>255</v>
      </c>
      <c r="K90" s="244"/>
    </row>
    <row r="91" spans="2:11" ht="15" customHeight="1">
      <c r="B91" s="253"/>
      <c r="C91" s="233" t="s">
        <v>578</v>
      </c>
      <c r="D91" s="233"/>
      <c r="E91" s="233"/>
      <c r="F91" s="252" t="s">
        <v>550</v>
      </c>
      <c r="G91" s="251"/>
      <c r="H91" s="233" t="s">
        <v>579</v>
      </c>
      <c r="I91" s="233" t="s">
        <v>580</v>
      </c>
      <c r="J91" s="233"/>
      <c r="K91" s="244"/>
    </row>
    <row r="92" spans="2:11" ht="15" customHeight="1">
      <c r="B92" s="253"/>
      <c r="C92" s="233" t="s">
        <v>581</v>
      </c>
      <c r="D92" s="233"/>
      <c r="E92" s="233"/>
      <c r="F92" s="252" t="s">
        <v>550</v>
      </c>
      <c r="G92" s="251"/>
      <c r="H92" s="233" t="s">
        <v>582</v>
      </c>
      <c r="I92" s="233" t="s">
        <v>583</v>
      </c>
      <c r="J92" s="233"/>
      <c r="K92" s="244"/>
    </row>
    <row r="93" spans="2:11" ht="15" customHeight="1">
      <c r="B93" s="253"/>
      <c r="C93" s="233" t="s">
        <v>584</v>
      </c>
      <c r="D93" s="233"/>
      <c r="E93" s="233"/>
      <c r="F93" s="252" t="s">
        <v>550</v>
      </c>
      <c r="G93" s="251"/>
      <c r="H93" s="233" t="s">
        <v>584</v>
      </c>
      <c r="I93" s="233" t="s">
        <v>583</v>
      </c>
      <c r="J93" s="233"/>
      <c r="K93" s="244"/>
    </row>
    <row r="94" spans="2:11" ht="15" customHeight="1">
      <c r="B94" s="253"/>
      <c r="C94" s="233" t="s">
        <v>36</v>
      </c>
      <c r="D94" s="233"/>
      <c r="E94" s="233"/>
      <c r="F94" s="252" t="s">
        <v>550</v>
      </c>
      <c r="G94" s="251"/>
      <c r="H94" s="233" t="s">
        <v>585</v>
      </c>
      <c r="I94" s="233" t="s">
        <v>583</v>
      </c>
      <c r="J94" s="233"/>
      <c r="K94" s="244"/>
    </row>
    <row r="95" spans="2:11" ht="15" customHeight="1">
      <c r="B95" s="253"/>
      <c r="C95" s="233" t="s">
        <v>46</v>
      </c>
      <c r="D95" s="233"/>
      <c r="E95" s="233"/>
      <c r="F95" s="252" t="s">
        <v>550</v>
      </c>
      <c r="G95" s="251"/>
      <c r="H95" s="233" t="s">
        <v>586</v>
      </c>
      <c r="I95" s="233" t="s">
        <v>583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587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544</v>
      </c>
      <c r="D101" s="245"/>
      <c r="E101" s="245"/>
      <c r="F101" s="245" t="s">
        <v>545</v>
      </c>
      <c r="G101" s="246"/>
      <c r="H101" s="245" t="s">
        <v>109</v>
      </c>
      <c r="I101" s="245" t="s">
        <v>55</v>
      </c>
      <c r="J101" s="245" t="s">
        <v>546</v>
      </c>
      <c r="K101" s="244"/>
    </row>
    <row r="102" spans="2:11" ht="17.25" customHeight="1">
      <c r="B102" s="243"/>
      <c r="C102" s="247" t="s">
        <v>547</v>
      </c>
      <c r="D102" s="247"/>
      <c r="E102" s="247"/>
      <c r="F102" s="248" t="s">
        <v>548</v>
      </c>
      <c r="G102" s="249"/>
      <c r="H102" s="247"/>
      <c r="I102" s="247"/>
      <c r="J102" s="247" t="s">
        <v>549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51</v>
      </c>
      <c r="D104" s="250"/>
      <c r="E104" s="250"/>
      <c r="F104" s="252" t="s">
        <v>550</v>
      </c>
      <c r="G104" s="261"/>
      <c r="H104" s="233" t="s">
        <v>588</v>
      </c>
      <c r="I104" s="233" t="s">
        <v>552</v>
      </c>
      <c r="J104" s="233">
        <v>20</v>
      </c>
      <c r="K104" s="244"/>
    </row>
    <row r="105" spans="2:11" ht="15" customHeight="1">
      <c r="B105" s="243"/>
      <c r="C105" s="233" t="s">
        <v>553</v>
      </c>
      <c r="D105" s="233"/>
      <c r="E105" s="233"/>
      <c r="F105" s="252" t="s">
        <v>550</v>
      </c>
      <c r="G105" s="233"/>
      <c r="H105" s="233" t="s">
        <v>588</v>
      </c>
      <c r="I105" s="233" t="s">
        <v>552</v>
      </c>
      <c r="J105" s="233">
        <v>120</v>
      </c>
      <c r="K105" s="244"/>
    </row>
    <row r="106" spans="2:11" ht="15" customHeight="1">
      <c r="B106" s="253"/>
      <c r="C106" s="233" t="s">
        <v>555</v>
      </c>
      <c r="D106" s="233"/>
      <c r="E106" s="233"/>
      <c r="F106" s="252" t="s">
        <v>470</v>
      </c>
      <c r="G106" s="233"/>
      <c r="H106" s="233" t="s">
        <v>588</v>
      </c>
      <c r="I106" s="233" t="s">
        <v>552</v>
      </c>
      <c r="J106" s="233">
        <v>50</v>
      </c>
      <c r="K106" s="244"/>
    </row>
    <row r="107" spans="2:11" ht="15" customHeight="1">
      <c r="B107" s="253"/>
      <c r="C107" s="233" t="s">
        <v>557</v>
      </c>
      <c r="D107" s="233"/>
      <c r="E107" s="233"/>
      <c r="F107" s="252" t="s">
        <v>550</v>
      </c>
      <c r="G107" s="233"/>
      <c r="H107" s="233" t="s">
        <v>588</v>
      </c>
      <c r="I107" s="233" t="s">
        <v>559</v>
      </c>
      <c r="J107" s="233"/>
      <c r="K107" s="244"/>
    </row>
    <row r="108" spans="2:11" ht="15" customHeight="1">
      <c r="B108" s="253"/>
      <c r="C108" s="233" t="s">
        <v>568</v>
      </c>
      <c r="D108" s="233"/>
      <c r="E108" s="233"/>
      <c r="F108" s="252" t="s">
        <v>470</v>
      </c>
      <c r="G108" s="233"/>
      <c r="H108" s="233" t="s">
        <v>588</v>
      </c>
      <c r="I108" s="233" t="s">
        <v>552</v>
      </c>
      <c r="J108" s="233">
        <v>50</v>
      </c>
      <c r="K108" s="244"/>
    </row>
    <row r="109" spans="2:11" ht="15" customHeight="1">
      <c r="B109" s="253"/>
      <c r="C109" s="233" t="s">
        <v>576</v>
      </c>
      <c r="D109" s="233"/>
      <c r="E109" s="233"/>
      <c r="F109" s="252" t="s">
        <v>470</v>
      </c>
      <c r="G109" s="233"/>
      <c r="H109" s="233" t="s">
        <v>588</v>
      </c>
      <c r="I109" s="233" t="s">
        <v>552</v>
      </c>
      <c r="J109" s="233">
        <v>50</v>
      </c>
      <c r="K109" s="244"/>
    </row>
    <row r="110" spans="2:11" ht="15" customHeight="1">
      <c r="B110" s="253"/>
      <c r="C110" s="233" t="s">
        <v>574</v>
      </c>
      <c r="D110" s="233"/>
      <c r="E110" s="233"/>
      <c r="F110" s="252" t="s">
        <v>470</v>
      </c>
      <c r="G110" s="233"/>
      <c r="H110" s="233" t="s">
        <v>588</v>
      </c>
      <c r="I110" s="233" t="s">
        <v>552</v>
      </c>
      <c r="J110" s="233">
        <v>50</v>
      </c>
      <c r="K110" s="244"/>
    </row>
    <row r="111" spans="2:11" ht="15" customHeight="1">
      <c r="B111" s="253"/>
      <c r="C111" s="233" t="s">
        <v>51</v>
      </c>
      <c r="D111" s="233"/>
      <c r="E111" s="233"/>
      <c r="F111" s="252" t="s">
        <v>550</v>
      </c>
      <c r="G111" s="233"/>
      <c r="H111" s="233" t="s">
        <v>589</v>
      </c>
      <c r="I111" s="233" t="s">
        <v>552</v>
      </c>
      <c r="J111" s="233">
        <v>20</v>
      </c>
      <c r="K111" s="244"/>
    </row>
    <row r="112" spans="2:11" ht="15" customHeight="1">
      <c r="B112" s="253"/>
      <c r="C112" s="233" t="s">
        <v>590</v>
      </c>
      <c r="D112" s="233"/>
      <c r="E112" s="233"/>
      <c r="F112" s="252" t="s">
        <v>550</v>
      </c>
      <c r="G112" s="233"/>
      <c r="H112" s="233" t="s">
        <v>591</v>
      </c>
      <c r="I112" s="233" t="s">
        <v>552</v>
      </c>
      <c r="J112" s="233">
        <v>120</v>
      </c>
      <c r="K112" s="244"/>
    </row>
    <row r="113" spans="2:11" ht="15" customHeight="1">
      <c r="B113" s="253"/>
      <c r="C113" s="233" t="s">
        <v>36</v>
      </c>
      <c r="D113" s="233"/>
      <c r="E113" s="233"/>
      <c r="F113" s="252" t="s">
        <v>550</v>
      </c>
      <c r="G113" s="233"/>
      <c r="H113" s="233" t="s">
        <v>592</v>
      </c>
      <c r="I113" s="233" t="s">
        <v>583</v>
      </c>
      <c r="J113" s="233"/>
      <c r="K113" s="244"/>
    </row>
    <row r="114" spans="2:11" ht="15" customHeight="1">
      <c r="B114" s="253"/>
      <c r="C114" s="233" t="s">
        <v>46</v>
      </c>
      <c r="D114" s="233"/>
      <c r="E114" s="233"/>
      <c r="F114" s="252" t="s">
        <v>550</v>
      </c>
      <c r="G114" s="233"/>
      <c r="H114" s="233" t="s">
        <v>593</v>
      </c>
      <c r="I114" s="233" t="s">
        <v>583</v>
      </c>
      <c r="J114" s="233"/>
      <c r="K114" s="244"/>
    </row>
    <row r="115" spans="2:11" ht="15" customHeight="1">
      <c r="B115" s="253"/>
      <c r="C115" s="233" t="s">
        <v>55</v>
      </c>
      <c r="D115" s="233"/>
      <c r="E115" s="233"/>
      <c r="F115" s="252" t="s">
        <v>550</v>
      </c>
      <c r="G115" s="233"/>
      <c r="H115" s="233" t="s">
        <v>594</v>
      </c>
      <c r="I115" s="233" t="s">
        <v>595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596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544</v>
      </c>
      <c r="D121" s="245"/>
      <c r="E121" s="245"/>
      <c r="F121" s="245" t="s">
        <v>545</v>
      </c>
      <c r="G121" s="246"/>
      <c r="H121" s="245" t="s">
        <v>109</v>
      </c>
      <c r="I121" s="245" t="s">
        <v>55</v>
      </c>
      <c r="J121" s="245" t="s">
        <v>546</v>
      </c>
      <c r="K121" s="271"/>
    </row>
    <row r="122" spans="2:11" ht="17.25" customHeight="1">
      <c r="B122" s="270"/>
      <c r="C122" s="247" t="s">
        <v>547</v>
      </c>
      <c r="D122" s="247"/>
      <c r="E122" s="247"/>
      <c r="F122" s="248" t="s">
        <v>548</v>
      </c>
      <c r="G122" s="249"/>
      <c r="H122" s="247"/>
      <c r="I122" s="247"/>
      <c r="J122" s="247" t="s">
        <v>549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553</v>
      </c>
      <c r="D124" s="250"/>
      <c r="E124" s="250"/>
      <c r="F124" s="252" t="s">
        <v>550</v>
      </c>
      <c r="G124" s="233"/>
      <c r="H124" s="233" t="s">
        <v>588</v>
      </c>
      <c r="I124" s="233" t="s">
        <v>552</v>
      </c>
      <c r="J124" s="233">
        <v>120</v>
      </c>
      <c r="K124" s="274"/>
    </row>
    <row r="125" spans="2:11" ht="15" customHeight="1">
      <c r="B125" s="272"/>
      <c r="C125" s="233" t="s">
        <v>597</v>
      </c>
      <c r="D125" s="233"/>
      <c r="E125" s="233"/>
      <c r="F125" s="252" t="s">
        <v>550</v>
      </c>
      <c r="G125" s="233"/>
      <c r="H125" s="233" t="s">
        <v>598</v>
      </c>
      <c r="I125" s="233" t="s">
        <v>552</v>
      </c>
      <c r="J125" s="233" t="s">
        <v>599</v>
      </c>
      <c r="K125" s="274"/>
    </row>
    <row r="126" spans="2:11" ht="15" customHeight="1">
      <c r="B126" s="272"/>
      <c r="C126" s="233" t="s">
        <v>499</v>
      </c>
      <c r="D126" s="233"/>
      <c r="E126" s="233"/>
      <c r="F126" s="252" t="s">
        <v>550</v>
      </c>
      <c r="G126" s="233"/>
      <c r="H126" s="233" t="s">
        <v>600</v>
      </c>
      <c r="I126" s="233" t="s">
        <v>552</v>
      </c>
      <c r="J126" s="233" t="s">
        <v>599</v>
      </c>
      <c r="K126" s="274"/>
    </row>
    <row r="127" spans="2:11" ht="15" customHeight="1">
      <c r="B127" s="272"/>
      <c r="C127" s="233" t="s">
        <v>560</v>
      </c>
      <c r="D127" s="233"/>
      <c r="E127" s="233"/>
      <c r="F127" s="252" t="s">
        <v>470</v>
      </c>
      <c r="G127" s="233"/>
      <c r="H127" s="233" t="s">
        <v>561</v>
      </c>
      <c r="I127" s="233" t="s">
        <v>552</v>
      </c>
      <c r="J127" s="233">
        <v>15</v>
      </c>
      <c r="K127" s="274"/>
    </row>
    <row r="128" spans="2:11" ht="15" customHeight="1">
      <c r="B128" s="272"/>
      <c r="C128" s="254" t="s">
        <v>562</v>
      </c>
      <c r="D128" s="254"/>
      <c r="E128" s="254"/>
      <c r="F128" s="255" t="s">
        <v>470</v>
      </c>
      <c r="G128" s="254"/>
      <c r="H128" s="254" t="s">
        <v>563</v>
      </c>
      <c r="I128" s="254" t="s">
        <v>552</v>
      </c>
      <c r="J128" s="254">
        <v>15</v>
      </c>
      <c r="K128" s="274"/>
    </row>
    <row r="129" spans="2:11" ht="15" customHeight="1">
      <c r="B129" s="272"/>
      <c r="C129" s="254" t="s">
        <v>564</v>
      </c>
      <c r="D129" s="254"/>
      <c r="E129" s="254"/>
      <c r="F129" s="255" t="s">
        <v>470</v>
      </c>
      <c r="G129" s="254"/>
      <c r="H129" s="254" t="s">
        <v>565</v>
      </c>
      <c r="I129" s="254" t="s">
        <v>552</v>
      </c>
      <c r="J129" s="254">
        <v>20</v>
      </c>
      <c r="K129" s="274"/>
    </row>
    <row r="130" spans="2:11" ht="15" customHeight="1">
      <c r="B130" s="272"/>
      <c r="C130" s="254" t="s">
        <v>566</v>
      </c>
      <c r="D130" s="254"/>
      <c r="E130" s="254"/>
      <c r="F130" s="255" t="s">
        <v>470</v>
      </c>
      <c r="G130" s="254"/>
      <c r="H130" s="254" t="s">
        <v>567</v>
      </c>
      <c r="I130" s="254" t="s">
        <v>552</v>
      </c>
      <c r="J130" s="254">
        <v>20</v>
      </c>
      <c r="K130" s="274"/>
    </row>
    <row r="131" spans="2:11" ht="15" customHeight="1">
      <c r="B131" s="272"/>
      <c r="C131" s="233" t="s">
        <v>555</v>
      </c>
      <c r="D131" s="233"/>
      <c r="E131" s="233"/>
      <c r="F131" s="252" t="s">
        <v>470</v>
      </c>
      <c r="G131" s="233"/>
      <c r="H131" s="233" t="s">
        <v>588</v>
      </c>
      <c r="I131" s="233" t="s">
        <v>552</v>
      </c>
      <c r="J131" s="233">
        <v>50</v>
      </c>
      <c r="K131" s="274"/>
    </row>
    <row r="132" spans="2:11" ht="15" customHeight="1">
      <c r="B132" s="272"/>
      <c r="C132" s="233" t="s">
        <v>568</v>
      </c>
      <c r="D132" s="233"/>
      <c r="E132" s="233"/>
      <c r="F132" s="252" t="s">
        <v>470</v>
      </c>
      <c r="G132" s="233"/>
      <c r="H132" s="233" t="s">
        <v>588</v>
      </c>
      <c r="I132" s="233" t="s">
        <v>552</v>
      </c>
      <c r="J132" s="233">
        <v>50</v>
      </c>
      <c r="K132" s="274"/>
    </row>
    <row r="133" spans="2:11" ht="15" customHeight="1">
      <c r="B133" s="272"/>
      <c r="C133" s="233" t="s">
        <v>574</v>
      </c>
      <c r="D133" s="233"/>
      <c r="E133" s="233"/>
      <c r="F133" s="252" t="s">
        <v>470</v>
      </c>
      <c r="G133" s="233"/>
      <c r="H133" s="233" t="s">
        <v>588</v>
      </c>
      <c r="I133" s="233" t="s">
        <v>552</v>
      </c>
      <c r="J133" s="233">
        <v>50</v>
      </c>
      <c r="K133" s="274"/>
    </row>
    <row r="134" spans="2:11" ht="15" customHeight="1">
      <c r="B134" s="272"/>
      <c r="C134" s="233" t="s">
        <v>576</v>
      </c>
      <c r="D134" s="233"/>
      <c r="E134" s="233"/>
      <c r="F134" s="252" t="s">
        <v>470</v>
      </c>
      <c r="G134" s="233"/>
      <c r="H134" s="233" t="s">
        <v>588</v>
      </c>
      <c r="I134" s="233" t="s">
        <v>552</v>
      </c>
      <c r="J134" s="233">
        <v>50</v>
      </c>
      <c r="K134" s="274"/>
    </row>
    <row r="135" spans="2:11" ht="15" customHeight="1">
      <c r="B135" s="272"/>
      <c r="C135" s="233" t="s">
        <v>114</v>
      </c>
      <c r="D135" s="233"/>
      <c r="E135" s="233"/>
      <c r="F135" s="252" t="s">
        <v>470</v>
      </c>
      <c r="G135" s="233"/>
      <c r="H135" s="233" t="s">
        <v>601</v>
      </c>
      <c r="I135" s="233" t="s">
        <v>552</v>
      </c>
      <c r="J135" s="233">
        <v>255</v>
      </c>
      <c r="K135" s="274"/>
    </row>
    <row r="136" spans="2:11" ht="15" customHeight="1">
      <c r="B136" s="272"/>
      <c r="C136" s="233" t="s">
        <v>578</v>
      </c>
      <c r="D136" s="233"/>
      <c r="E136" s="233"/>
      <c r="F136" s="252" t="s">
        <v>550</v>
      </c>
      <c r="G136" s="233"/>
      <c r="H136" s="233" t="s">
        <v>602</v>
      </c>
      <c r="I136" s="233" t="s">
        <v>580</v>
      </c>
      <c r="J136" s="233"/>
      <c r="K136" s="274"/>
    </row>
    <row r="137" spans="2:11" ht="15" customHeight="1">
      <c r="B137" s="272"/>
      <c r="C137" s="233" t="s">
        <v>581</v>
      </c>
      <c r="D137" s="233"/>
      <c r="E137" s="233"/>
      <c r="F137" s="252" t="s">
        <v>550</v>
      </c>
      <c r="G137" s="233"/>
      <c r="H137" s="233" t="s">
        <v>603</v>
      </c>
      <c r="I137" s="233" t="s">
        <v>583</v>
      </c>
      <c r="J137" s="233"/>
      <c r="K137" s="274"/>
    </row>
    <row r="138" spans="2:11" ht="15" customHeight="1">
      <c r="B138" s="272"/>
      <c r="C138" s="233" t="s">
        <v>584</v>
      </c>
      <c r="D138" s="233"/>
      <c r="E138" s="233"/>
      <c r="F138" s="252" t="s">
        <v>550</v>
      </c>
      <c r="G138" s="233"/>
      <c r="H138" s="233" t="s">
        <v>584</v>
      </c>
      <c r="I138" s="233" t="s">
        <v>583</v>
      </c>
      <c r="J138" s="233"/>
      <c r="K138" s="274"/>
    </row>
    <row r="139" spans="2:11" ht="15" customHeight="1">
      <c r="B139" s="272"/>
      <c r="C139" s="233" t="s">
        <v>36</v>
      </c>
      <c r="D139" s="233"/>
      <c r="E139" s="233"/>
      <c r="F139" s="252" t="s">
        <v>550</v>
      </c>
      <c r="G139" s="233"/>
      <c r="H139" s="233" t="s">
        <v>604</v>
      </c>
      <c r="I139" s="233" t="s">
        <v>583</v>
      </c>
      <c r="J139" s="233"/>
      <c r="K139" s="274"/>
    </row>
    <row r="140" spans="2:11" ht="15" customHeight="1">
      <c r="B140" s="272"/>
      <c r="C140" s="233" t="s">
        <v>605</v>
      </c>
      <c r="D140" s="233"/>
      <c r="E140" s="233"/>
      <c r="F140" s="252" t="s">
        <v>550</v>
      </c>
      <c r="G140" s="233"/>
      <c r="H140" s="233" t="s">
        <v>606</v>
      </c>
      <c r="I140" s="233" t="s">
        <v>583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607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544</v>
      </c>
      <c r="D146" s="245"/>
      <c r="E146" s="245"/>
      <c r="F146" s="245" t="s">
        <v>545</v>
      </c>
      <c r="G146" s="246"/>
      <c r="H146" s="245" t="s">
        <v>109</v>
      </c>
      <c r="I146" s="245" t="s">
        <v>55</v>
      </c>
      <c r="J146" s="245" t="s">
        <v>546</v>
      </c>
      <c r="K146" s="244"/>
    </row>
    <row r="147" spans="2:11" ht="17.25" customHeight="1">
      <c r="B147" s="243"/>
      <c r="C147" s="247" t="s">
        <v>547</v>
      </c>
      <c r="D147" s="247"/>
      <c r="E147" s="247"/>
      <c r="F147" s="248" t="s">
        <v>548</v>
      </c>
      <c r="G147" s="249"/>
      <c r="H147" s="247"/>
      <c r="I147" s="247"/>
      <c r="J147" s="247" t="s">
        <v>549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553</v>
      </c>
      <c r="D149" s="233"/>
      <c r="E149" s="233"/>
      <c r="F149" s="279" t="s">
        <v>550</v>
      </c>
      <c r="G149" s="233"/>
      <c r="H149" s="278" t="s">
        <v>588</v>
      </c>
      <c r="I149" s="278" t="s">
        <v>552</v>
      </c>
      <c r="J149" s="278">
        <v>120</v>
      </c>
      <c r="K149" s="274"/>
    </row>
    <row r="150" spans="2:11" ht="15" customHeight="1">
      <c r="B150" s="253"/>
      <c r="C150" s="278" t="s">
        <v>597</v>
      </c>
      <c r="D150" s="233"/>
      <c r="E150" s="233"/>
      <c r="F150" s="279" t="s">
        <v>550</v>
      </c>
      <c r="G150" s="233"/>
      <c r="H150" s="278" t="s">
        <v>608</v>
      </c>
      <c r="I150" s="278" t="s">
        <v>552</v>
      </c>
      <c r="J150" s="278" t="s">
        <v>599</v>
      </c>
      <c r="K150" s="274"/>
    </row>
    <row r="151" spans="2:11" ht="15" customHeight="1">
      <c r="B151" s="253"/>
      <c r="C151" s="278" t="s">
        <v>499</v>
      </c>
      <c r="D151" s="233"/>
      <c r="E151" s="233"/>
      <c r="F151" s="279" t="s">
        <v>550</v>
      </c>
      <c r="G151" s="233"/>
      <c r="H151" s="278" t="s">
        <v>609</v>
      </c>
      <c r="I151" s="278" t="s">
        <v>552</v>
      </c>
      <c r="J151" s="278" t="s">
        <v>599</v>
      </c>
      <c r="K151" s="274"/>
    </row>
    <row r="152" spans="2:11" ht="15" customHeight="1">
      <c r="B152" s="253"/>
      <c r="C152" s="278" t="s">
        <v>555</v>
      </c>
      <c r="D152" s="233"/>
      <c r="E152" s="233"/>
      <c r="F152" s="279" t="s">
        <v>470</v>
      </c>
      <c r="G152" s="233"/>
      <c r="H152" s="278" t="s">
        <v>588</v>
      </c>
      <c r="I152" s="278" t="s">
        <v>552</v>
      </c>
      <c r="J152" s="278">
        <v>50</v>
      </c>
      <c r="K152" s="274"/>
    </row>
    <row r="153" spans="2:11" ht="15" customHeight="1">
      <c r="B153" s="253"/>
      <c r="C153" s="278" t="s">
        <v>557</v>
      </c>
      <c r="D153" s="233"/>
      <c r="E153" s="233"/>
      <c r="F153" s="279" t="s">
        <v>550</v>
      </c>
      <c r="G153" s="233"/>
      <c r="H153" s="278" t="s">
        <v>588</v>
      </c>
      <c r="I153" s="278" t="s">
        <v>559</v>
      </c>
      <c r="J153" s="278"/>
      <c r="K153" s="274"/>
    </row>
    <row r="154" spans="2:11" ht="15" customHeight="1">
      <c r="B154" s="253"/>
      <c r="C154" s="278" t="s">
        <v>568</v>
      </c>
      <c r="D154" s="233"/>
      <c r="E154" s="233"/>
      <c r="F154" s="279" t="s">
        <v>470</v>
      </c>
      <c r="G154" s="233"/>
      <c r="H154" s="278" t="s">
        <v>588</v>
      </c>
      <c r="I154" s="278" t="s">
        <v>552</v>
      </c>
      <c r="J154" s="278">
        <v>50</v>
      </c>
      <c r="K154" s="274"/>
    </row>
    <row r="155" spans="2:11" ht="15" customHeight="1">
      <c r="B155" s="253"/>
      <c r="C155" s="278" t="s">
        <v>576</v>
      </c>
      <c r="D155" s="233"/>
      <c r="E155" s="233"/>
      <c r="F155" s="279" t="s">
        <v>470</v>
      </c>
      <c r="G155" s="233"/>
      <c r="H155" s="278" t="s">
        <v>588</v>
      </c>
      <c r="I155" s="278" t="s">
        <v>552</v>
      </c>
      <c r="J155" s="278">
        <v>50</v>
      </c>
      <c r="K155" s="274"/>
    </row>
    <row r="156" spans="2:11" ht="15" customHeight="1">
      <c r="B156" s="253"/>
      <c r="C156" s="278" t="s">
        <v>574</v>
      </c>
      <c r="D156" s="233"/>
      <c r="E156" s="233"/>
      <c r="F156" s="279" t="s">
        <v>470</v>
      </c>
      <c r="G156" s="233"/>
      <c r="H156" s="278" t="s">
        <v>588</v>
      </c>
      <c r="I156" s="278" t="s">
        <v>552</v>
      </c>
      <c r="J156" s="278">
        <v>50</v>
      </c>
      <c r="K156" s="274"/>
    </row>
    <row r="157" spans="2:11" ht="15" customHeight="1">
      <c r="B157" s="253"/>
      <c r="C157" s="278" t="s">
        <v>91</v>
      </c>
      <c r="D157" s="233"/>
      <c r="E157" s="233"/>
      <c r="F157" s="279" t="s">
        <v>550</v>
      </c>
      <c r="G157" s="233"/>
      <c r="H157" s="278" t="s">
        <v>610</v>
      </c>
      <c r="I157" s="278" t="s">
        <v>552</v>
      </c>
      <c r="J157" s="278" t="s">
        <v>611</v>
      </c>
      <c r="K157" s="274"/>
    </row>
    <row r="158" spans="2:11" ht="15" customHeight="1">
      <c r="B158" s="253"/>
      <c r="C158" s="278" t="s">
        <v>612</v>
      </c>
      <c r="D158" s="233"/>
      <c r="E158" s="233"/>
      <c r="F158" s="279" t="s">
        <v>550</v>
      </c>
      <c r="G158" s="233"/>
      <c r="H158" s="278" t="s">
        <v>613</v>
      </c>
      <c r="I158" s="278" t="s">
        <v>583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614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544</v>
      </c>
      <c r="D164" s="245"/>
      <c r="E164" s="245"/>
      <c r="F164" s="245" t="s">
        <v>545</v>
      </c>
      <c r="G164" s="282"/>
      <c r="H164" s="283" t="s">
        <v>109</v>
      </c>
      <c r="I164" s="283" t="s">
        <v>55</v>
      </c>
      <c r="J164" s="245" t="s">
        <v>546</v>
      </c>
      <c r="K164" s="225"/>
    </row>
    <row r="165" spans="2:11" ht="17.25" customHeight="1">
      <c r="B165" s="226"/>
      <c r="C165" s="247" t="s">
        <v>547</v>
      </c>
      <c r="D165" s="247"/>
      <c r="E165" s="247"/>
      <c r="F165" s="248" t="s">
        <v>548</v>
      </c>
      <c r="G165" s="284"/>
      <c r="H165" s="285"/>
      <c r="I165" s="285"/>
      <c r="J165" s="247" t="s">
        <v>549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553</v>
      </c>
      <c r="D167" s="233"/>
      <c r="E167" s="233"/>
      <c r="F167" s="252" t="s">
        <v>550</v>
      </c>
      <c r="G167" s="233"/>
      <c r="H167" s="233" t="s">
        <v>588</v>
      </c>
      <c r="I167" s="233" t="s">
        <v>552</v>
      </c>
      <c r="J167" s="233">
        <v>120</v>
      </c>
      <c r="K167" s="274"/>
    </row>
    <row r="168" spans="2:11" ht="15" customHeight="1">
      <c r="B168" s="253"/>
      <c r="C168" s="233" t="s">
        <v>597</v>
      </c>
      <c r="D168" s="233"/>
      <c r="E168" s="233"/>
      <c r="F168" s="252" t="s">
        <v>550</v>
      </c>
      <c r="G168" s="233"/>
      <c r="H168" s="233" t="s">
        <v>598</v>
      </c>
      <c r="I168" s="233" t="s">
        <v>552</v>
      </c>
      <c r="J168" s="233" t="s">
        <v>599</v>
      </c>
      <c r="K168" s="274"/>
    </row>
    <row r="169" spans="2:11" ht="15" customHeight="1">
      <c r="B169" s="253"/>
      <c r="C169" s="233" t="s">
        <v>499</v>
      </c>
      <c r="D169" s="233"/>
      <c r="E169" s="233"/>
      <c r="F169" s="252" t="s">
        <v>550</v>
      </c>
      <c r="G169" s="233"/>
      <c r="H169" s="233" t="s">
        <v>615</v>
      </c>
      <c r="I169" s="233" t="s">
        <v>552</v>
      </c>
      <c r="J169" s="233" t="s">
        <v>599</v>
      </c>
      <c r="K169" s="274"/>
    </row>
    <row r="170" spans="2:11" ht="15" customHeight="1">
      <c r="B170" s="253"/>
      <c r="C170" s="233" t="s">
        <v>555</v>
      </c>
      <c r="D170" s="233"/>
      <c r="E170" s="233"/>
      <c r="F170" s="252" t="s">
        <v>470</v>
      </c>
      <c r="G170" s="233"/>
      <c r="H170" s="233" t="s">
        <v>615</v>
      </c>
      <c r="I170" s="233" t="s">
        <v>552</v>
      </c>
      <c r="J170" s="233">
        <v>50</v>
      </c>
      <c r="K170" s="274"/>
    </row>
    <row r="171" spans="2:11" ht="15" customHeight="1">
      <c r="B171" s="253"/>
      <c r="C171" s="233" t="s">
        <v>557</v>
      </c>
      <c r="D171" s="233"/>
      <c r="E171" s="233"/>
      <c r="F171" s="252" t="s">
        <v>550</v>
      </c>
      <c r="G171" s="233"/>
      <c r="H171" s="233" t="s">
        <v>615</v>
      </c>
      <c r="I171" s="233" t="s">
        <v>559</v>
      </c>
      <c r="J171" s="233"/>
      <c r="K171" s="274"/>
    </row>
    <row r="172" spans="2:11" ht="15" customHeight="1">
      <c r="B172" s="253"/>
      <c r="C172" s="233" t="s">
        <v>568</v>
      </c>
      <c r="D172" s="233"/>
      <c r="E172" s="233"/>
      <c r="F172" s="252" t="s">
        <v>470</v>
      </c>
      <c r="G172" s="233"/>
      <c r="H172" s="233" t="s">
        <v>615</v>
      </c>
      <c r="I172" s="233" t="s">
        <v>552</v>
      </c>
      <c r="J172" s="233">
        <v>50</v>
      </c>
      <c r="K172" s="274"/>
    </row>
    <row r="173" spans="2:11" ht="15" customHeight="1">
      <c r="B173" s="253"/>
      <c r="C173" s="233" t="s">
        <v>576</v>
      </c>
      <c r="D173" s="233"/>
      <c r="E173" s="233"/>
      <c r="F173" s="252" t="s">
        <v>470</v>
      </c>
      <c r="G173" s="233"/>
      <c r="H173" s="233" t="s">
        <v>615</v>
      </c>
      <c r="I173" s="233" t="s">
        <v>552</v>
      </c>
      <c r="J173" s="233">
        <v>50</v>
      </c>
      <c r="K173" s="274"/>
    </row>
    <row r="174" spans="2:11" ht="15" customHeight="1">
      <c r="B174" s="253"/>
      <c r="C174" s="233" t="s">
        <v>574</v>
      </c>
      <c r="D174" s="233"/>
      <c r="E174" s="233"/>
      <c r="F174" s="252" t="s">
        <v>470</v>
      </c>
      <c r="G174" s="233"/>
      <c r="H174" s="233" t="s">
        <v>615</v>
      </c>
      <c r="I174" s="233" t="s">
        <v>552</v>
      </c>
      <c r="J174" s="233">
        <v>50</v>
      </c>
      <c r="K174" s="274"/>
    </row>
    <row r="175" spans="2:11" ht="15" customHeight="1">
      <c r="B175" s="253"/>
      <c r="C175" s="233" t="s">
        <v>108</v>
      </c>
      <c r="D175" s="233"/>
      <c r="E175" s="233"/>
      <c r="F175" s="252" t="s">
        <v>550</v>
      </c>
      <c r="G175" s="233"/>
      <c r="H175" s="233" t="s">
        <v>616</v>
      </c>
      <c r="I175" s="233" t="s">
        <v>617</v>
      </c>
      <c r="J175" s="233"/>
      <c r="K175" s="274"/>
    </row>
    <row r="176" spans="2:11" ht="15" customHeight="1">
      <c r="B176" s="253"/>
      <c r="C176" s="233" t="s">
        <v>55</v>
      </c>
      <c r="D176" s="233"/>
      <c r="E176" s="233"/>
      <c r="F176" s="252" t="s">
        <v>550</v>
      </c>
      <c r="G176" s="233"/>
      <c r="H176" s="233" t="s">
        <v>618</v>
      </c>
      <c r="I176" s="233" t="s">
        <v>619</v>
      </c>
      <c r="J176" s="233">
        <v>1</v>
      </c>
      <c r="K176" s="274"/>
    </row>
    <row r="177" spans="2:11" ht="15" customHeight="1">
      <c r="B177" s="253"/>
      <c r="C177" s="233" t="s">
        <v>51</v>
      </c>
      <c r="D177" s="233"/>
      <c r="E177" s="233"/>
      <c r="F177" s="252" t="s">
        <v>550</v>
      </c>
      <c r="G177" s="233"/>
      <c r="H177" s="233" t="s">
        <v>620</v>
      </c>
      <c r="I177" s="233" t="s">
        <v>552</v>
      </c>
      <c r="J177" s="233">
        <v>20</v>
      </c>
      <c r="K177" s="274"/>
    </row>
    <row r="178" spans="2:11" ht="15" customHeight="1">
      <c r="B178" s="253"/>
      <c r="C178" s="233" t="s">
        <v>109</v>
      </c>
      <c r="D178" s="233"/>
      <c r="E178" s="233"/>
      <c r="F178" s="252" t="s">
        <v>550</v>
      </c>
      <c r="G178" s="233"/>
      <c r="H178" s="233" t="s">
        <v>621</v>
      </c>
      <c r="I178" s="233" t="s">
        <v>552</v>
      </c>
      <c r="J178" s="233">
        <v>255</v>
      </c>
      <c r="K178" s="274"/>
    </row>
    <row r="179" spans="2:11" ht="15" customHeight="1">
      <c r="B179" s="253"/>
      <c r="C179" s="233" t="s">
        <v>110</v>
      </c>
      <c r="D179" s="233"/>
      <c r="E179" s="233"/>
      <c r="F179" s="252" t="s">
        <v>550</v>
      </c>
      <c r="G179" s="233"/>
      <c r="H179" s="233" t="s">
        <v>515</v>
      </c>
      <c r="I179" s="233" t="s">
        <v>552</v>
      </c>
      <c r="J179" s="233">
        <v>10</v>
      </c>
      <c r="K179" s="274"/>
    </row>
    <row r="180" spans="2:11" ht="15" customHeight="1">
      <c r="B180" s="253"/>
      <c r="C180" s="233" t="s">
        <v>111</v>
      </c>
      <c r="D180" s="233"/>
      <c r="E180" s="233"/>
      <c r="F180" s="252" t="s">
        <v>550</v>
      </c>
      <c r="G180" s="233"/>
      <c r="H180" s="233" t="s">
        <v>622</v>
      </c>
      <c r="I180" s="233" t="s">
        <v>583</v>
      </c>
      <c r="J180" s="233"/>
      <c r="K180" s="274"/>
    </row>
    <row r="181" spans="2:11" ht="15" customHeight="1">
      <c r="B181" s="253"/>
      <c r="C181" s="233" t="s">
        <v>623</v>
      </c>
      <c r="D181" s="233"/>
      <c r="E181" s="233"/>
      <c r="F181" s="252" t="s">
        <v>550</v>
      </c>
      <c r="G181" s="233"/>
      <c r="H181" s="233" t="s">
        <v>624</v>
      </c>
      <c r="I181" s="233" t="s">
        <v>583</v>
      </c>
      <c r="J181" s="233"/>
      <c r="K181" s="274"/>
    </row>
    <row r="182" spans="2:11" ht="15" customHeight="1">
      <c r="B182" s="253"/>
      <c r="C182" s="233" t="s">
        <v>612</v>
      </c>
      <c r="D182" s="233"/>
      <c r="E182" s="233"/>
      <c r="F182" s="252" t="s">
        <v>550</v>
      </c>
      <c r="G182" s="233"/>
      <c r="H182" s="233" t="s">
        <v>625</v>
      </c>
      <c r="I182" s="233" t="s">
        <v>583</v>
      </c>
      <c r="J182" s="233"/>
      <c r="K182" s="274"/>
    </row>
    <row r="183" spans="2:11" ht="15" customHeight="1">
      <c r="B183" s="253"/>
      <c r="C183" s="233" t="s">
        <v>113</v>
      </c>
      <c r="D183" s="233"/>
      <c r="E183" s="233"/>
      <c r="F183" s="252" t="s">
        <v>470</v>
      </c>
      <c r="G183" s="233"/>
      <c r="H183" s="233" t="s">
        <v>626</v>
      </c>
      <c r="I183" s="233" t="s">
        <v>552</v>
      </c>
      <c r="J183" s="233">
        <v>50</v>
      </c>
      <c r="K183" s="274"/>
    </row>
    <row r="184" spans="2:11" ht="15" customHeight="1">
      <c r="B184" s="253"/>
      <c r="C184" s="233" t="s">
        <v>627</v>
      </c>
      <c r="D184" s="233"/>
      <c r="E184" s="233"/>
      <c r="F184" s="252" t="s">
        <v>470</v>
      </c>
      <c r="G184" s="233"/>
      <c r="H184" s="233" t="s">
        <v>628</v>
      </c>
      <c r="I184" s="233" t="s">
        <v>629</v>
      </c>
      <c r="J184" s="233"/>
      <c r="K184" s="274"/>
    </row>
    <row r="185" spans="2:11" ht="15" customHeight="1">
      <c r="B185" s="253"/>
      <c r="C185" s="233" t="s">
        <v>630</v>
      </c>
      <c r="D185" s="233"/>
      <c r="E185" s="233"/>
      <c r="F185" s="252" t="s">
        <v>470</v>
      </c>
      <c r="G185" s="233"/>
      <c r="H185" s="233" t="s">
        <v>631</v>
      </c>
      <c r="I185" s="233" t="s">
        <v>629</v>
      </c>
      <c r="J185" s="233"/>
      <c r="K185" s="274"/>
    </row>
    <row r="186" spans="2:11" ht="15" customHeight="1">
      <c r="B186" s="253"/>
      <c r="C186" s="233" t="s">
        <v>632</v>
      </c>
      <c r="D186" s="233"/>
      <c r="E186" s="233"/>
      <c r="F186" s="252" t="s">
        <v>470</v>
      </c>
      <c r="G186" s="233"/>
      <c r="H186" s="233" t="s">
        <v>633</v>
      </c>
      <c r="I186" s="233" t="s">
        <v>629</v>
      </c>
      <c r="J186" s="233"/>
      <c r="K186" s="274"/>
    </row>
    <row r="187" spans="2:11" ht="15" customHeight="1">
      <c r="B187" s="253"/>
      <c r="C187" s="286" t="s">
        <v>634</v>
      </c>
      <c r="D187" s="233"/>
      <c r="E187" s="233"/>
      <c r="F187" s="252" t="s">
        <v>470</v>
      </c>
      <c r="G187" s="233"/>
      <c r="H187" s="233" t="s">
        <v>635</v>
      </c>
      <c r="I187" s="233" t="s">
        <v>636</v>
      </c>
      <c r="J187" s="287" t="s">
        <v>637</v>
      </c>
      <c r="K187" s="274"/>
    </row>
    <row r="188" spans="2:11" ht="15" customHeight="1">
      <c r="B188" s="253"/>
      <c r="C188" s="238" t="s">
        <v>40</v>
      </c>
      <c r="D188" s="233"/>
      <c r="E188" s="233"/>
      <c r="F188" s="252" t="s">
        <v>550</v>
      </c>
      <c r="G188" s="233"/>
      <c r="H188" s="229" t="s">
        <v>638</v>
      </c>
      <c r="I188" s="233" t="s">
        <v>639</v>
      </c>
      <c r="J188" s="233"/>
      <c r="K188" s="274"/>
    </row>
    <row r="189" spans="2:11" ht="15" customHeight="1">
      <c r="B189" s="253"/>
      <c r="C189" s="238" t="s">
        <v>640</v>
      </c>
      <c r="D189" s="233"/>
      <c r="E189" s="233"/>
      <c r="F189" s="252" t="s">
        <v>550</v>
      </c>
      <c r="G189" s="233"/>
      <c r="H189" s="233" t="s">
        <v>641</v>
      </c>
      <c r="I189" s="233" t="s">
        <v>583</v>
      </c>
      <c r="J189" s="233"/>
      <c r="K189" s="274"/>
    </row>
    <row r="190" spans="2:11" ht="15" customHeight="1">
      <c r="B190" s="253"/>
      <c r="C190" s="238" t="s">
        <v>642</v>
      </c>
      <c r="D190" s="233"/>
      <c r="E190" s="233"/>
      <c r="F190" s="252" t="s">
        <v>550</v>
      </c>
      <c r="G190" s="233"/>
      <c r="H190" s="233" t="s">
        <v>643</v>
      </c>
      <c r="I190" s="233" t="s">
        <v>583</v>
      </c>
      <c r="J190" s="233"/>
      <c r="K190" s="274"/>
    </row>
    <row r="191" spans="2:11" ht="15" customHeight="1">
      <c r="B191" s="253"/>
      <c r="C191" s="238" t="s">
        <v>644</v>
      </c>
      <c r="D191" s="233"/>
      <c r="E191" s="233"/>
      <c r="F191" s="252" t="s">
        <v>470</v>
      </c>
      <c r="G191" s="233"/>
      <c r="H191" s="233" t="s">
        <v>645</v>
      </c>
      <c r="I191" s="233" t="s">
        <v>583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646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647</v>
      </c>
      <c r="D198" s="289"/>
      <c r="E198" s="289"/>
      <c r="F198" s="289" t="s">
        <v>648</v>
      </c>
      <c r="G198" s="290"/>
      <c r="H198" s="346" t="s">
        <v>649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639</v>
      </c>
      <c r="D200" s="233"/>
      <c r="E200" s="233"/>
      <c r="F200" s="252" t="s">
        <v>41</v>
      </c>
      <c r="G200" s="233"/>
      <c r="H200" s="344" t="s">
        <v>650</v>
      </c>
      <c r="I200" s="344"/>
      <c r="J200" s="344"/>
      <c r="K200" s="274"/>
    </row>
    <row r="201" spans="2:11" ht="15" customHeight="1">
      <c r="B201" s="253"/>
      <c r="C201" s="259"/>
      <c r="D201" s="233"/>
      <c r="E201" s="233"/>
      <c r="F201" s="252" t="s">
        <v>42</v>
      </c>
      <c r="G201" s="233"/>
      <c r="H201" s="344" t="s">
        <v>651</v>
      </c>
      <c r="I201" s="344"/>
      <c r="J201" s="344"/>
      <c r="K201" s="274"/>
    </row>
    <row r="202" spans="2:11" ht="15" customHeight="1">
      <c r="B202" s="253"/>
      <c r="C202" s="259"/>
      <c r="D202" s="233"/>
      <c r="E202" s="233"/>
      <c r="F202" s="252" t="s">
        <v>45</v>
      </c>
      <c r="G202" s="233"/>
      <c r="H202" s="344" t="s">
        <v>652</v>
      </c>
      <c r="I202" s="344"/>
      <c r="J202" s="344"/>
      <c r="K202" s="274"/>
    </row>
    <row r="203" spans="2:11" ht="15" customHeight="1">
      <c r="B203" s="253"/>
      <c r="C203" s="233"/>
      <c r="D203" s="233"/>
      <c r="E203" s="233"/>
      <c r="F203" s="252" t="s">
        <v>43</v>
      </c>
      <c r="G203" s="233"/>
      <c r="H203" s="344" t="s">
        <v>653</v>
      </c>
      <c r="I203" s="344"/>
      <c r="J203" s="344"/>
      <c r="K203" s="274"/>
    </row>
    <row r="204" spans="2:11" ht="15" customHeight="1">
      <c r="B204" s="253"/>
      <c r="C204" s="233"/>
      <c r="D204" s="233"/>
      <c r="E204" s="233"/>
      <c r="F204" s="252" t="s">
        <v>44</v>
      </c>
      <c r="G204" s="233"/>
      <c r="H204" s="344" t="s">
        <v>654</v>
      </c>
      <c r="I204" s="344"/>
      <c r="J204" s="344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595</v>
      </c>
      <c r="D206" s="233"/>
      <c r="E206" s="233"/>
      <c r="F206" s="252" t="s">
        <v>77</v>
      </c>
      <c r="G206" s="233"/>
      <c r="H206" s="344" t="s">
        <v>655</v>
      </c>
      <c r="I206" s="344"/>
      <c r="J206" s="344"/>
      <c r="K206" s="274"/>
    </row>
    <row r="207" spans="2:11" ht="15" customHeight="1">
      <c r="B207" s="253"/>
      <c r="C207" s="259"/>
      <c r="D207" s="233"/>
      <c r="E207" s="233"/>
      <c r="F207" s="252" t="s">
        <v>495</v>
      </c>
      <c r="G207" s="233"/>
      <c r="H207" s="344" t="s">
        <v>496</v>
      </c>
      <c r="I207" s="344"/>
      <c r="J207" s="344"/>
      <c r="K207" s="274"/>
    </row>
    <row r="208" spans="2:11" ht="15" customHeight="1">
      <c r="B208" s="253"/>
      <c r="C208" s="233"/>
      <c r="D208" s="233"/>
      <c r="E208" s="233"/>
      <c r="F208" s="252" t="s">
        <v>493</v>
      </c>
      <c r="G208" s="233"/>
      <c r="H208" s="344" t="s">
        <v>656</v>
      </c>
      <c r="I208" s="344"/>
      <c r="J208" s="344"/>
      <c r="K208" s="274"/>
    </row>
    <row r="209" spans="2:11" ht="15" customHeight="1">
      <c r="B209" s="291"/>
      <c r="C209" s="259"/>
      <c r="D209" s="259"/>
      <c r="E209" s="259"/>
      <c r="F209" s="252" t="s">
        <v>497</v>
      </c>
      <c r="G209" s="238"/>
      <c r="H209" s="345" t="s">
        <v>498</v>
      </c>
      <c r="I209" s="345"/>
      <c r="J209" s="345"/>
      <c r="K209" s="292"/>
    </row>
    <row r="210" spans="2:11" ht="15" customHeight="1">
      <c r="B210" s="291"/>
      <c r="C210" s="259"/>
      <c r="D210" s="259"/>
      <c r="E210" s="259"/>
      <c r="F210" s="252" t="s">
        <v>443</v>
      </c>
      <c r="G210" s="238"/>
      <c r="H210" s="345" t="s">
        <v>657</v>
      </c>
      <c r="I210" s="345"/>
      <c r="J210" s="345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619</v>
      </c>
      <c r="D212" s="259"/>
      <c r="E212" s="259"/>
      <c r="F212" s="252">
        <v>1</v>
      </c>
      <c r="G212" s="238"/>
      <c r="H212" s="345" t="s">
        <v>658</v>
      </c>
      <c r="I212" s="345"/>
      <c r="J212" s="345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5" t="s">
        <v>659</v>
      </c>
      <c r="I213" s="345"/>
      <c r="J213" s="345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5" t="s">
        <v>660</v>
      </c>
      <c r="I214" s="345"/>
      <c r="J214" s="345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5" t="s">
        <v>661</v>
      </c>
      <c r="I215" s="345"/>
      <c r="J215" s="345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mv1\mv</dc:creator>
  <cp:keywords/>
  <dc:description/>
  <cp:lastModifiedBy>mv</cp:lastModifiedBy>
  <dcterms:created xsi:type="dcterms:W3CDTF">2018-08-07T18:29:07Z</dcterms:created>
  <dcterms:modified xsi:type="dcterms:W3CDTF">2018-08-07T18:29:15Z</dcterms:modified>
  <cp:category/>
  <cp:version/>
  <cp:contentType/>
  <cp:contentStatus/>
</cp:coreProperties>
</file>