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6fb0bf5bec593362/DATA/Projekty MS/8 KOPŘIVNICE ZAKAZKY/2024 Kopřivnice/KULTURAK/Slepý VV/"/>
    </mc:Choice>
  </mc:AlternateContent>
  <xr:revisionPtr revIDLastSave="24" documentId="8_{098E9B6C-AFE3-412A-8340-72C225337E3D}" xr6:coauthVersionLast="47" xr6:coauthVersionMax="47" xr10:uidLastSave="{A47566E2-1FC7-4719-BDEC-227B330CC5F3}"/>
  <bookViews>
    <workbookView xWindow="-105" yWindow="0" windowWidth="19410" windowHeight="20985" activeTab="2" xr2:uid="{C5992FD0-F199-4DCA-84CE-BD1CF9D5EDA1}"/>
  </bookViews>
  <sheets>
    <sheet name="SO 101  KL" sheetId="3" r:id="rId1"/>
    <sheet name="SO 101  Rek" sheetId="2" r:id="rId2"/>
    <sheet name="SO 101  Pol" sheetId="1" r:id="rId3"/>
  </sheets>
  <externalReferences>
    <externalReference r:id="rId4"/>
    <externalReference r:id="rId5"/>
  </externalReferences>
  <definedNames>
    <definedName name="_xlnm.Print_Titles" localSheetId="2">'SO 101  Pol'!$1:$6</definedName>
    <definedName name="_xlnm.Print_Titles" localSheetId="1">'SO 101  Rek'!$1:$6</definedName>
    <definedName name="_xlnm.Print_Area" localSheetId="0">'SO 101  KL'!$A$1:$G$45</definedName>
    <definedName name="_xlnm.Print_Area" localSheetId="2">'SO 101  Pol'!$A$1:$G$102</definedName>
    <definedName name="_xlnm.Print_Area" localSheetId="1">'SO 101  Rek'!$A$1:$I$30</definedName>
    <definedName name="solver_lin" localSheetId="2" hidden="1">0</definedName>
    <definedName name="solver_num" localSheetId="2" hidden="1">0</definedName>
    <definedName name="solver_opt" localSheetId="2" hidden="1">'SO 101  Pol'!#REF!</definedName>
    <definedName name="solver_typ" localSheetId="2" hidden="1">1</definedName>
    <definedName name="solver_val" localSheetId="2" hidden="1">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56" i="1" l="1"/>
  <c r="BD56" i="1"/>
  <c r="BC56" i="1"/>
  <c r="BB56" i="1"/>
  <c r="K56" i="1"/>
  <c r="I56" i="1"/>
  <c r="G56" i="1"/>
  <c r="G52" i="1"/>
  <c r="B15" i="2"/>
  <c r="B14" i="2"/>
  <c r="B13" i="2"/>
  <c r="B12" i="2"/>
  <c r="B11" i="2"/>
  <c r="B10" i="2"/>
  <c r="B9" i="2"/>
  <c r="B7" i="2"/>
  <c r="F33" i="3"/>
  <c r="C33" i="3"/>
  <c r="C31" i="3"/>
  <c r="G23" i="3"/>
  <c r="G21" i="3"/>
  <c r="D21" i="3"/>
  <c r="C21" i="3"/>
  <c r="G20" i="3"/>
  <c r="D20" i="3"/>
  <c r="G19" i="3"/>
  <c r="D19" i="3"/>
  <c r="G18" i="3"/>
  <c r="D18" i="3"/>
  <c r="C18" i="3"/>
  <c r="G17" i="3"/>
  <c r="D17" i="3"/>
  <c r="C17" i="3"/>
  <c r="G16" i="3"/>
  <c r="G22" i="3" s="1"/>
  <c r="D16" i="3"/>
  <c r="C16" i="3"/>
  <c r="G15" i="3"/>
  <c r="D15" i="3"/>
  <c r="G7" i="3"/>
  <c r="I28" i="2"/>
  <c r="I27" i="2"/>
  <c r="I26" i="2"/>
  <c r="I25" i="2"/>
  <c r="I24" i="2"/>
  <c r="I23" i="2"/>
  <c r="I22" i="2"/>
  <c r="I21" i="2"/>
  <c r="H29" i="2" s="1"/>
  <c r="I15" i="2"/>
  <c r="H15" i="2"/>
  <c r="G15" i="2"/>
  <c r="F15" i="2"/>
  <c r="I14" i="2"/>
  <c r="H14" i="2"/>
  <c r="G14" i="2"/>
  <c r="G16" i="2" s="1"/>
  <c r="F14" i="2"/>
  <c r="I13" i="2"/>
  <c r="H13" i="2"/>
  <c r="G13" i="2"/>
  <c r="F13" i="2"/>
  <c r="I12" i="2"/>
  <c r="H12" i="2"/>
  <c r="G12" i="2"/>
  <c r="F12" i="2"/>
  <c r="I11" i="2"/>
  <c r="H11" i="2"/>
  <c r="G11" i="2"/>
  <c r="F11" i="2"/>
  <c r="I10" i="2"/>
  <c r="H10" i="2"/>
  <c r="G10" i="2"/>
  <c r="F10" i="2"/>
  <c r="I9" i="2"/>
  <c r="H9" i="2"/>
  <c r="G9" i="2"/>
  <c r="F9" i="2"/>
  <c r="I8" i="2"/>
  <c r="H8" i="2"/>
  <c r="G8" i="2"/>
  <c r="F8" i="2"/>
  <c r="I7" i="2"/>
  <c r="I16" i="2" s="1"/>
  <c r="H7" i="2"/>
  <c r="H16" i="2" s="1"/>
  <c r="G7" i="2"/>
  <c r="F7" i="2"/>
  <c r="F16" i="2" s="1"/>
  <c r="A7" i="2"/>
  <c r="K48" i="1"/>
  <c r="G51" i="1"/>
  <c r="G50" i="1"/>
  <c r="G49" i="1"/>
  <c r="G48" i="1"/>
  <c r="BE47" i="1"/>
  <c r="BD47" i="1"/>
  <c r="BC47" i="1"/>
  <c r="BB47" i="1"/>
  <c r="K47" i="1"/>
  <c r="I47" i="1"/>
  <c r="G47" i="1"/>
  <c r="G98" i="1"/>
  <c r="G96" i="1"/>
  <c r="G100" i="1"/>
  <c r="G95" i="1"/>
  <c r="G93" i="1"/>
  <c r="G91" i="1"/>
  <c r="G89" i="1"/>
  <c r="G87" i="1"/>
  <c r="G60" i="1"/>
  <c r="G44" i="1"/>
  <c r="I44" i="1"/>
  <c r="E65" i="1"/>
  <c r="E64" i="1" s="1"/>
  <c r="G41" i="1"/>
  <c r="G37" i="1"/>
  <c r="G36" i="1"/>
  <c r="E24" i="1"/>
  <c r="K24" i="1" s="1"/>
  <c r="G18" i="1"/>
  <c r="E15" i="1"/>
  <c r="E14" i="1" s="1"/>
  <c r="G84" i="1"/>
  <c r="G83" i="1"/>
  <c r="BE82" i="1"/>
  <c r="BD82" i="1"/>
  <c r="BC82" i="1"/>
  <c r="BB82" i="1"/>
  <c r="K82" i="1"/>
  <c r="I82" i="1"/>
  <c r="G82" i="1"/>
  <c r="BE81" i="1"/>
  <c r="BD81" i="1"/>
  <c r="BC81" i="1"/>
  <c r="BB81" i="1"/>
  <c r="E81" i="1"/>
  <c r="K81" i="1" s="1"/>
  <c r="BE80" i="1"/>
  <c r="BD80" i="1"/>
  <c r="BC80" i="1"/>
  <c r="BB80" i="1"/>
  <c r="E80" i="1"/>
  <c r="K80" i="1" s="1"/>
  <c r="BE79" i="1"/>
  <c r="BD79" i="1"/>
  <c r="BC79" i="1"/>
  <c r="BB79" i="1"/>
  <c r="E79" i="1"/>
  <c r="K79" i="1" s="1"/>
  <c r="BE78" i="1"/>
  <c r="BD78" i="1"/>
  <c r="BC78" i="1"/>
  <c r="BB78" i="1"/>
  <c r="K78" i="1"/>
  <c r="I78" i="1"/>
  <c r="G78" i="1"/>
  <c r="BE75" i="1"/>
  <c r="BE76" i="1" s="1"/>
  <c r="BD75" i="1"/>
  <c r="BD76" i="1" s="1"/>
  <c r="BC75" i="1"/>
  <c r="BC76" i="1" s="1"/>
  <c r="BB75" i="1"/>
  <c r="BB76" i="1" s="1"/>
  <c r="K75" i="1"/>
  <c r="K76" i="1" s="1"/>
  <c r="I75" i="1"/>
  <c r="I76" i="1" s="1"/>
  <c r="G75" i="1"/>
  <c r="G76" i="1" s="1"/>
  <c r="E13" i="2" s="1"/>
  <c r="BE72" i="1"/>
  <c r="BE73" i="1" s="1"/>
  <c r="BD72" i="1"/>
  <c r="BD73" i="1" s="1"/>
  <c r="BC72" i="1"/>
  <c r="BC73" i="1" s="1"/>
  <c r="BB72" i="1"/>
  <c r="BB73" i="1" s="1"/>
  <c r="K72" i="1"/>
  <c r="K73" i="1" s="1"/>
  <c r="I72" i="1"/>
  <c r="I73" i="1" s="1"/>
  <c r="G72" i="1"/>
  <c r="G73" i="1" s="1"/>
  <c r="E12" i="2" s="1"/>
  <c r="BE69" i="1"/>
  <c r="BD69" i="1"/>
  <c r="BC69" i="1"/>
  <c r="BB69" i="1"/>
  <c r="K69" i="1"/>
  <c r="I69" i="1"/>
  <c r="G69" i="1"/>
  <c r="BE68" i="1"/>
  <c r="BD68" i="1"/>
  <c r="BC68" i="1"/>
  <c r="BB68" i="1"/>
  <c r="K68" i="1"/>
  <c r="I68" i="1"/>
  <c r="G68" i="1"/>
  <c r="BE67" i="1"/>
  <c r="BD67" i="1"/>
  <c r="BC67" i="1"/>
  <c r="BB67" i="1"/>
  <c r="K67" i="1"/>
  <c r="I67" i="1"/>
  <c r="G67" i="1"/>
  <c r="BE66" i="1"/>
  <c r="BD66" i="1"/>
  <c r="BC66" i="1"/>
  <c r="BB66" i="1"/>
  <c r="K66" i="1"/>
  <c r="I66" i="1"/>
  <c r="G66" i="1"/>
  <c r="BE64" i="1"/>
  <c r="BD64" i="1"/>
  <c r="BC64" i="1"/>
  <c r="BB64" i="1"/>
  <c r="BE62" i="1"/>
  <c r="BD62" i="1"/>
  <c r="BC62" i="1"/>
  <c r="BB62" i="1"/>
  <c r="K62" i="1"/>
  <c r="I62" i="1"/>
  <c r="G62" i="1"/>
  <c r="BE61" i="1"/>
  <c r="BD61" i="1"/>
  <c r="BC61" i="1"/>
  <c r="BB61" i="1"/>
  <c r="K61" i="1"/>
  <c r="I61" i="1"/>
  <c r="G61" i="1"/>
  <c r="BE55" i="1"/>
  <c r="BD55" i="1"/>
  <c r="BC55" i="1"/>
  <c r="BB55" i="1"/>
  <c r="K55" i="1"/>
  <c r="I55" i="1"/>
  <c r="G55" i="1"/>
  <c r="BE46" i="1"/>
  <c r="BD46" i="1"/>
  <c r="BC46" i="1"/>
  <c r="BB46" i="1"/>
  <c r="K46" i="1"/>
  <c r="I46" i="1"/>
  <c r="G46" i="1"/>
  <c r="BE45" i="1"/>
  <c r="BD45" i="1"/>
  <c r="BC45" i="1"/>
  <c r="BB45" i="1"/>
  <c r="K45" i="1"/>
  <c r="I45" i="1"/>
  <c r="G45" i="1"/>
  <c r="BE43" i="1"/>
  <c r="BD43" i="1"/>
  <c r="BC43" i="1"/>
  <c r="BB43" i="1"/>
  <c r="K43" i="1"/>
  <c r="I43" i="1"/>
  <c r="G43" i="1"/>
  <c r="BE42" i="1"/>
  <c r="BD42" i="1"/>
  <c r="BC42" i="1"/>
  <c r="BB42" i="1"/>
  <c r="K42" i="1"/>
  <c r="I42" i="1"/>
  <c r="G42" i="1"/>
  <c r="G53" i="1" s="1"/>
  <c r="BE35" i="1"/>
  <c r="BD35" i="1"/>
  <c r="BC35" i="1"/>
  <c r="BB35" i="1"/>
  <c r="K35" i="1"/>
  <c r="I35" i="1"/>
  <c r="G35" i="1"/>
  <c r="BE32" i="1"/>
  <c r="BD32" i="1"/>
  <c r="BC32" i="1"/>
  <c r="BB32" i="1"/>
  <c r="K32" i="1"/>
  <c r="I32" i="1"/>
  <c r="G32" i="1"/>
  <c r="BE31" i="1"/>
  <c r="BD31" i="1"/>
  <c r="BC31" i="1"/>
  <c r="BB31" i="1"/>
  <c r="K31" i="1"/>
  <c r="I31" i="1"/>
  <c r="G31" i="1"/>
  <c r="BE30" i="1"/>
  <c r="BD30" i="1"/>
  <c r="BC30" i="1"/>
  <c r="BB30" i="1"/>
  <c r="K30" i="1"/>
  <c r="I30" i="1"/>
  <c r="G30" i="1"/>
  <c r="BE29" i="1"/>
  <c r="BD29" i="1"/>
  <c r="BC29" i="1"/>
  <c r="BB29" i="1"/>
  <c r="K29" i="1"/>
  <c r="I29" i="1"/>
  <c r="G29" i="1"/>
  <c r="BE27" i="1"/>
  <c r="BD27" i="1"/>
  <c r="BC27" i="1"/>
  <c r="BB27" i="1"/>
  <c r="K27" i="1"/>
  <c r="I27" i="1"/>
  <c r="G27" i="1"/>
  <c r="BE26" i="1"/>
  <c r="BD26" i="1"/>
  <c r="BC26" i="1"/>
  <c r="BB26" i="1"/>
  <c r="K26" i="1"/>
  <c r="I26" i="1"/>
  <c r="G26" i="1"/>
  <c r="BE24" i="1"/>
  <c r="BD24" i="1"/>
  <c r="BC24" i="1"/>
  <c r="BB24" i="1"/>
  <c r="BE23" i="1"/>
  <c r="BD23" i="1"/>
  <c r="BC23" i="1"/>
  <c r="BB23" i="1"/>
  <c r="K23" i="1"/>
  <c r="I23" i="1"/>
  <c r="G23" i="1"/>
  <c r="BE22" i="1"/>
  <c r="BD22" i="1"/>
  <c r="BC22" i="1"/>
  <c r="BB22" i="1"/>
  <c r="K22" i="1"/>
  <c r="I22" i="1"/>
  <c r="G22" i="1"/>
  <c r="BE21" i="1"/>
  <c r="BD21" i="1"/>
  <c r="BC21" i="1"/>
  <c r="BB21" i="1"/>
  <c r="K21" i="1"/>
  <c r="I21" i="1"/>
  <c r="G21" i="1"/>
  <c r="BE20" i="1"/>
  <c r="BD20" i="1"/>
  <c r="BC20" i="1"/>
  <c r="BB20" i="1"/>
  <c r="K20" i="1"/>
  <c r="I20" i="1"/>
  <c r="G20" i="1"/>
  <c r="BE17" i="1"/>
  <c r="BD17" i="1"/>
  <c r="BC17" i="1"/>
  <c r="BB17" i="1"/>
  <c r="K17" i="1"/>
  <c r="I17" i="1"/>
  <c r="G17" i="1"/>
  <c r="BE16" i="1"/>
  <c r="BD16" i="1"/>
  <c r="BC16" i="1"/>
  <c r="BB16" i="1"/>
  <c r="K16" i="1"/>
  <c r="I16" i="1"/>
  <c r="G16" i="1"/>
  <c r="BE14" i="1"/>
  <c r="BD14" i="1"/>
  <c r="BC14" i="1"/>
  <c r="BB14" i="1"/>
  <c r="BE13" i="1"/>
  <c r="BD13" i="1"/>
  <c r="BC13" i="1"/>
  <c r="BB13" i="1"/>
  <c r="K13" i="1"/>
  <c r="I13" i="1"/>
  <c r="G13" i="1"/>
  <c r="BE11" i="1"/>
  <c r="BD11" i="1"/>
  <c r="BC11" i="1"/>
  <c r="BB11" i="1"/>
  <c r="K11" i="1"/>
  <c r="I11" i="1"/>
  <c r="G11" i="1"/>
  <c r="BE10" i="1"/>
  <c r="BD10" i="1"/>
  <c r="BC10" i="1"/>
  <c r="BB10" i="1"/>
  <c r="K10" i="1"/>
  <c r="I10" i="1"/>
  <c r="G10" i="1"/>
  <c r="BE9" i="1"/>
  <c r="BD9" i="1"/>
  <c r="BC9" i="1"/>
  <c r="BB9" i="1"/>
  <c r="K9" i="1"/>
  <c r="I9" i="1"/>
  <c r="G9" i="1"/>
  <c r="BE8" i="1"/>
  <c r="BD8" i="1"/>
  <c r="BC8" i="1"/>
  <c r="BB8" i="1"/>
  <c r="K8" i="1"/>
  <c r="I8" i="1"/>
  <c r="G8" i="1"/>
  <c r="F3" i="1"/>
  <c r="E9" i="2" l="1"/>
  <c r="G101" i="1"/>
  <c r="E15" i="2" s="1"/>
  <c r="G58" i="1"/>
  <c r="E10" i="2" s="1"/>
  <c r="G39" i="1"/>
  <c r="E8" i="2" s="1"/>
  <c r="K64" i="1"/>
  <c r="K70" i="1" s="1"/>
  <c r="I64" i="1"/>
  <c r="I70" i="1" s="1"/>
  <c r="G64" i="1"/>
  <c r="G70" i="1" s="1"/>
  <c r="E11" i="2" s="1"/>
  <c r="G24" i="1"/>
  <c r="I24" i="1"/>
  <c r="I39" i="1"/>
  <c r="BE39" i="1"/>
  <c r="BB33" i="1"/>
  <c r="K39" i="1"/>
  <c r="K14" i="1"/>
  <c r="K33" i="1" s="1"/>
  <c r="I14" i="1"/>
  <c r="G14" i="1"/>
  <c r="BE33" i="1"/>
  <c r="BB85" i="1"/>
  <c r="BB101" i="1" s="1"/>
  <c r="I58" i="1"/>
  <c r="BC33" i="1"/>
  <c r="BD33" i="1"/>
  <c r="G80" i="1"/>
  <c r="I80" i="1"/>
  <c r="BC39" i="1"/>
  <c r="BE53" i="1"/>
  <c r="BC58" i="1"/>
  <c r="BD39" i="1"/>
  <c r="BD58" i="1"/>
  <c r="G79" i="1"/>
  <c r="BB53" i="1"/>
  <c r="BE58" i="1"/>
  <c r="I79" i="1"/>
  <c r="K85" i="1"/>
  <c r="K101" i="1" s="1"/>
  <c r="K53" i="1"/>
  <c r="I53" i="1"/>
  <c r="BC85" i="1"/>
  <c r="BC101" i="1" s="1"/>
  <c r="K58" i="1"/>
  <c r="BD85" i="1"/>
  <c r="BD101" i="1" s="1"/>
  <c r="BB39" i="1"/>
  <c r="BD53" i="1"/>
  <c r="BB58" i="1"/>
  <c r="BC53" i="1"/>
  <c r="BE85" i="1"/>
  <c r="BE101" i="1" s="1"/>
  <c r="BE70" i="1"/>
  <c r="BC70" i="1"/>
  <c r="BB70" i="1"/>
  <c r="BD70" i="1"/>
  <c r="G81" i="1"/>
  <c r="I81" i="1"/>
  <c r="G33" i="1" l="1"/>
  <c r="E7" i="2" s="1"/>
  <c r="I85" i="1"/>
  <c r="I101" i="1" s="1"/>
  <c r="I33" i="1"/>
  <c r="G85" i="1"/>
  <c r="E14" i="2" s="1"/>
  <c r="E16" i="2" l="1"/>
  <c r="C15" i="3" s="1"/>
  <c r="C19" i="3" s="1"/>
  <c r="C22" i="3" s="1"/>
  <c r="C23" i="3" s="1"/>
  <c r="F30" i="3" s="1"/>
  <c r="F31" i="3" s="1"/>
  <c r="F34" i="3" s="1"/>
  <c r="G103" i="1"/>
</calcChain>
</file>

<file path=xl/sharedStrings.xml><?xml version="1.0" encoding="utf-8"?>
<sst xmlns="http://schemas.openxmlformats.org/spreadsheetml/2006/main" count="374" uniqueCount="265">
  <si>
    <t>Slepý rozpočet</t>
  </si>
  <si>
    <t>Stavba :</t>
  </si>
  <si>
    <t>Rozpočet:</t>
  </si>
  <si>
    <t>Objekt 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</si>
  <si>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</si>
  <si>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</si>
  <si>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</si>
  <si>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</si>
  <si>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</si>
  <si>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</si>
  <si>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</si>
  <si>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</si>
  <si>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</si>
  <si>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</si>
  <si>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</si>
  <si>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Díl:</t>
  </si>
  <si>
    <t>1</t>
  </si>
  <si>
    <t>Zemní práce</t>
  </si>
  <si>
    <t>m2</t>
  </si>
  <si>
    <t>kus</t>
  </si>
  <si>
    <t>113106121R00</t>
  </si>
  <si>
    <t xml:space="preserve">Rozebrání dlažeb z betonových dlaždic na sucho </t>
  </si>
  <si>
    <t>113107625R00</t>
  </si>
  <si>
    <t xml:space="preserve">Odstranění podkladu nad 50 m2,kam.drcené tl.25 cm </t>
  </si>
  <si>
    <t>113201111R00</t>
  </si>
  <si>
    <t xml:space="preserve">Vytrhání obrubníků chodníkových a parkových </t>
  </si>
  <si>
    <t>m</t>
  </si>
  <si>
    <t>121101101R00</t>
  </si>
  <si>
    <t xml:space="preserve">Sejmutí ornice s přemístěním do 50 m </t>
  </si>
  <si>
    <t>m3</t>
  </si>
  <si>
    <t>122302201R00</t>
  </si>
  <si>
    <t xml:space="preserve">Odkopávky pro silnice v hor. 4 do 100 m3 </t>
  </si>
  <si>
    <t>122302209R00</t>
  </si>
  <si>
    <t xml:space="preserve">Příplatek za lepivost - odkop pro silnice v hor. 4 </t>
  </si>
  <si>
    <t>132301210R00</t>
  </si>
  <si>
    <t xml:space="preserve">Hloubení rýh š.do 200 cm hor.4 do 50 m3, STROJNĚ </t>
  </si>
  <si>
    <t>132301219R00</t>
  </si>
  <si>
    <t xml:space="preserve">Příplatek za lepivost - hloubení rýh 200cm v hor.4 </t>
  </si>
  <si>
    <t>162301101R00</t>
  </si>
  <si>
    <t xml:space="preserve">Vodorovné přemístění výkopku z hor.1-4 do 500 m </t>
  </si>
  <si>
    <t>162701105R00</t>
  </si>
  <si>
    <t xml:space="preserve">Vodorovné přemístění výkopku z hor.1-4 do 10000 m </t>
  </si>
  <si>
    <t>162701109R00</t>
  </si>
  <si>
    <t xml:space="preserve">Příplatek k vod. přemístění hor.1-4 za další 1 km </t>
  </si>
  <si>
    <t>162702199R00</t>
  </si>
  <si>
    <t xml:space="preserve">Poplatek za skládku zeminy </t>
  </si>
  <si>
    <t>167101102R00</t>
  </si>
  <si>
    <t xml:space="preserve">Nakládání výkopku z hor.1-4 v množství nad 100 m3 </t>
  </si>
  <si>
    <t>171201201R00</t>
  </si>
  <si>
    <t xml:space="preserve">Uložení sypaniny na skládky </t>
  </si>
  <si>
    <t>181101102R00</t>
  </si>
  <si>
    <t xml:space="preserve">Úprava pláně v zářezech v hor. 1-4, se zhutněním </t>
  </si>
  <si>
    <t>181300010RAB</t>
  </si>
  <si>
    <t>Rozprostření ornice v rovině tloušťka do 15 cm dovoz ornice ze vzdálenosti 1km, osetí trávou</t>
  </si>
  <si>
    <t>t</t>
  </si>
  <si>
    <t>Celkem za</t>
  </si>
  <si>
    <t>1 Zemní práce</t>
  </si>
  <si>
    <t>3</t>
  </si>
  <si>
    <t>Svislé a kompletní konstrukce</t>
  </si>
  <si>
    <t>3 Svislé a kompletní konstrukce</t>
  </si>
  <si>
    <t>5</t>
  </si>
  <si>
    <t>Komunikace</t>
  </si>
  <si>
    <t>564211111R00</t>
  </si>
  <si>
    <t>564831111R00</t>
  </si>
  <si>
    <t>564871111R00</t>
  </si>
  <si>
    <t>596215040R00</t>
  </si>
  <si>
    <t xml:space="preserve">Kladení zámkové dlažby tl. 8 cm do drtě tl. 4 cm </t>
  </si>
  <si>
    <t>592451158</t>
  </si>
  <si>
    <t>5 Komunikace</t>
  </si>
  <si>
    <t>8</t>
  </si>
  <si>
    <t>Trubní vedení</t>
  </si>
  <si>
    <t>8 Trubní vedení</t>
  </si>
  <si>
    <t>91</t>
  </si>
  <si>
    <t>Doplňující práce na komunikaci</t>
  </si>
  <si>
    <t>914001121RT6</t>
  </si>
  <si>
    <t>Osaz.sloupku dopr.značky vč. bet.základu+Al patka včetně sloupku a značky</t>
  </si>
  <si>
    <t>917862111R00</t>
  </si>
  <si>
    <t xml:space="preserve">Osazení stojat. obrub.bet. s opěrou,lože z C 16/20 </t>
  </si>
  <si>
    <t>918101111R00</t>
  </si>
  <si>
    <t xml:space="preserve">Lože pod obrubníky nebo obruby dlažeb z C 16/20 </t>
  </si>
  <si>
    <t>592R</t>
  </si>
  <si>
    <t>59217021</t>
  </si>
  <si>
    <t>Obrubník přechodový P betonový 150x250/145x975 mm</t>
  </si>
  <si>
    <t>59217022</t>
  </si>
  <si>
    <t>Obrubník přechodový L betonový 150x250/145x975 mm</t>
  </si>
  <si>
    <t>59217476</t>
  </si>
  <si>
    <t>Obrubník silniční nájezdový 1000/150/150 šedý</t>
  </si>
  <si>
    <t>59217488</t>
  </si>
  <si>
    <t>Obrubník silniční 1000/150/250</t>
  </si>
  <si>
    <t>91 Doplňující práce na komunikaci</t>
  </si>
  <si>
    <t>R000</t>
  </si>
  <si>
    <t>kpl</t>
  </si>
  <si>
    <t>97</t>
  </si>
  <si>
    <t>Prorážení otvorů</t>
  </si>
  <si>
    <t>979054441R00</t>
  </si>
  <si>
    <t xml:space="preserve">Očištění vybour. dlaždic </t>
  </si>
  <si>
    <t>97 Prorážení otvorů</t>
  </si>
  <si>
    <t>99</t>
  </si>
  <si>
    <t>Staveništní přesun hmot</t>
  </si>
  <si>
    <t>998223011R00</t>
  </si>
  <si>
    <t xml:space="preserve">Přesun hmot, pozemní komunikace, kryt dlážděný </t>
  </si>
  <si>
    <t>99 Staveništní přesun hmot</t>
  </si>
  <si>
    <t>D96</t>
  </si>
  <si>
    <t>Přesuny suti a vybouraných hmot</t>
  </si>
  <si>
    <t>979081111R00</t>
  </si>
  <si>
    <t xml:space="preserve">Odvoz suti a vybour. hmot na skládku do 1 km </t>
  </si>
  <si>
    <t>979081121R00</t>
  </si>
  <si>
    <t xml:space="preserve">Příplatek k odvozu za každý další 1 km </t>
  </si>
  <si>
    <t>979086112R00</t>
  </si>
  <si>
    <t xml:space="preserve">Nakládání nebo překládání suti a vybouraných hmot </t>
  </si>
  <si>
    <t>979093111R00</t>
  </si>
  <si>
    <t xml:space="preserve">Uložení suti na skládku bez zhutnění </t>
  </si>
  <si>
    <t>979990103R00</t>
  </si>
  <si>
    <t xml:space="preserve">Poplatek za skládku suti - beton </t>
  </si>
  <si>
    <t>979999973R00</t>
  </si>
  <si>
    <t xml:space="preserve">Poplatek za uložení, zemina a kamení, (skup.170504)  </t>
  </si>
  <si>
    <t>979999998R00</t>
  </si>
  <si>
    <t>Poplatek za uložení - asfalt</t>
  </si>
  <si>
    <t>D96 Přesuny suti a vybouraných hmot</t>
  </si>
  <si>
    <t>75*0,15</t>
  </si>
  <si>
    <t>113108305R00</t>
  </si>
  <si>
    <t>113109325R00</t>
  </si>
  <si>
    <t>Odstranění asfaltové vrstvy pl.do 50 m2, tl. do 5 cm  (litý asfalt)</t>
  </si>
  <si>
    <t>Ruční výkop jam, rýh a šachet v hornině tř. 1 - 3 (nad vedením CETIN, ČEZ)</t>
  </si>
  <si>
    <t>112,7*10</t>
  </si>
  <si>
    <t>278+(11,25*2)</t>
  </si>
  <si>
    <t>711</t>
  </si>
  <si>
    <t>Ostatní</t>
  </si>
  <si>
    <t>711 Ostatní</t>
  </si>
  <si>
    <t>139601101R00</t>
  </si>
  <si>
    <t xml:space="preserve">Trativody z PVC drenážních flexibilních trubek, lože štěrkopískové, obsyp kamenivem, trubky průměr 100 mm  </t>
  </si>
  <si>
    <t>212810010RAC</t>
  </si>
  <si>
    <t xml:space="preserve">Výplň odvodňov. trativodů kam. hrubě drcen. 8/16 mm  </t>
  </si>
  <si>
    <t>212561111R00</t>
  </si>
  <si>
    <t xml:space="preserve">Opláštění trativodů z geotext., do sklonu 1:2,5 </t>
  </si>
  <si>
    <t>212971110R00</t>
  </si>
  <si>
    <t xml:space="preserve">Montáž nopové fólie svisle, včetně dodávky fólie </t>
  </si>
  <si>
    <t>711823121RT2</t>
  </si>
  <si>
    <t xml:space="preserve">Podklad ze štěrkopísku po zhutnění tloušťky do 5 cm </t>
  </si>
  <si>
    <t>Podklad ze štěrkodrti po zhutnění tloušťky 10 cm (0/32)</t>
  </si>
  <si>
    <t xml:space="preserve">Zřízení vrstvy z geotextilie skl.do 1:5, š.do 3 m  </t>
  </si>
  <si>
    <t>568111111R00</t>
  </si>
  <si>
    <t>Dlažba SLP skladba 20x10x8 cm antracit</t>
  </si>
  <si>
    <t>silnicni:</t>
  </si>
  <si>
    <t>obruby:46*0,06</t>
  </si>
  <si>
    <t>SO 101 Komunikace</t>
  </si>
  <si>
    <t>564861111R00</t>
  </si>
  <si>
    <t>Podklad ze štěrkodrti po zhutnění tloušťky 20 cm  (32/63)</t>
  </si>
  <si>
    <t>Podklad ze štěrkodrti po zhutnění tloušťky 25 cm (32/63)</t>
  </si>
  <si>
    <t xml:space="preserve">Výšková úprava vstupu do 20 cm, zvýšení poklopu  </t>
  </si>
  <si>
    <t>899331111R00</t>
  </si>
  <si>
    <t xml:space="preserve">Odstranění doprav.značek se sloupky, s bet.patkami  </t>
  </si>
  <si>
    <t>966006132R00</t>
  </si>
  <si>
    <t>Ochrana stromů bedněním</t>
  </si>
  <si>
    <t>R001</t>
  </si>
  <si>
    <t>Dopravní a inženýrská opatření vč. zpracování PD a vyřízení stanovení přechodné úpravy provozu</t>
  </si>
  <si>
    <t>R002</t>
  </si>
  <si>
    <t>R003</t>
  </si>
  <si>
    <t>Geodetické práce - vytýčení stavby</t>
  </si>
  <si>
    <t>Zařízení staveniště - zřízenmí, nájem, demontáž</t>
  </si>
  <si>
    <t>R004</t>
  </si>
  <si>
    <t>R005</t>
  </si>
  <si>
    <t>Fotodokumenatce</t>
  </si>
  <si>
    <t>R006</t>
  </si>
  <si>
    <t>DSPS včetně elektronické formy dwg, 2 x tisk</t>
  </si>
  <si>
    <t>R007</t>
  </si>
  <si>
    <t>Statické zatěžovací zkoušky</t>
  </si>
  <si>
    <t>ks</t>
  </si>
  <si>
    <t>460030061RT1</t>
  </si>
  <si>
    <t>592R1</t>
  </si>
  <si>
    <t>Kladení dlažeb - velkoformát</t>
  </si>
  <si>
    <t>59R</t>
  </si>
  <si>
    <t>Oprava plochy u Kulturního domu v Kopřivnici</t>
  </si>
  <si>
    <t>Rozpočet :</t>
  </si>
  <si>
    <t/>
  </si>
  <si>
    <t>REKAPITULACE  STAVEBNÍCH  DÍLŮ</t>
  </si>
  <si>
    <t>Stavební díl</t>
  </si>
  <si>
    <t>HSV</t>
  </si>
  <si>
    <t>PSV</t>
  </si>
  <si>
    <t>Dodávka</t>
  </si>
  <si>
    <t>Montáž</t>
  </si>
  <si>
    <t>HZS</t>
  </si>
  <si>
    <t>CELKEM  OBJEKT</t>
  </si>
  <si>
    <t>VEDLEJŠÍ ROZPOČTOVÉ  NÁKLADY</t>
  </si>
  <si>
    <t>Název VRN</t>
  </si>
  <si>
    <t>Kč</t>
  </si>
  <si>
    <t>%</t>
  </si>
  <si>
    <t>Základna</t>
  </si>
  <si>
    <t>Ztížené výrobní podmínky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</si>
  <si>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</si>
  <si>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</si>
  <si>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</si>
  <si>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</si>
  <si>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</si>
  <si>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 (IČD)</t>
  </si>
  <si>
    <t>Rezerva rozpočtu</t>
  </si>
  <si>
    <t>CELKEM VRN</t>
  </si>
  <si>
    <t>POLOŽKOVÝ ROZPOČET</t>
  </si>
  <si>
    <t>Rozpočet</t>
  </si>
  <si>
    <t xml:space="preserve">JKSO </t>
  </si>
  <si>
    <t>Objekt</t>
  </si>
  <si>
    <t xml:space="preserve">SKP </t>
  </si>
  <si>
    <t>SO 101</t>
  </si>
  <si>
    <t>Měrná jednotka</t>
  </si>
  <si>
    <t>Stavba</t>
  </si>
  <si>
    <t>Počet jednotek</t>
  </si>
  <si>
    <t>001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</si>
  <si>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</si>
  <si>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</si>
  <si>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</si>
  <si>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</si>
  <si>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</si>
  <si>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</si>
  <si>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</si>
  <si>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</si>
  <si>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</si>
  <si>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</si>
  <si>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</si>
  <si>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</si>
  <si>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</si>
  <si>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</si>
  <si>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</si>
  <si>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</si>
  <si>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</si>
  <si>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</si>
  <si>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</si>
  <si>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</si>
  <si>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</si>
  <si>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Ostatní náklady neuvedené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</si>
  <si>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</si>
  <si>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</si>
  <si>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</si>
  <si>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</si>
  <si>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</si>
  <si>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</si>
  <si>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</si>
  <si>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</si>
  <si>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</si>
  <si>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>Základ pro DPH</t>
  </si>
  <si>
    <t xml:space="preserve">%  </t>
  </si>
  <si>
    <t>DPH</t>
  </si>
  <si>
    <t xml:space="preserve">% </t>
  </si>
  <si>
    <t>CENA ZA OBJEKT CELKEM</t>
  </si>
  <si>
    <t>Poznámka :</t>
  </si>
  <si>
    <t xml:space="preserve"> </t>
  </si>
  <si>
    <t>Podél budovy</t>
  </si>
  <si>
    <t>Poznámka k položce:
Rozsah omezení včetně rozpracování ZOV pro vydání Stanovení DDZ a povolení uzavírky si zajistí dodavatel stavby.</t>
  </si>
  <si>
    <t>Poznámka k položce:
Dodavatel zajistí zpracování fotodokumentace průběhu prací na stavbě, kterou následně předá investorovi. Fotodokumentace bude dokladovat postup prací, nasazení  stavebních mechanismů i provádění zkoušek. Snímky budou předány na CD ve složkách pojmenovaných dle jednotlivých dnů.</t>
  </si>
  <si>
    <t>Poznámka k položce:
Dokumentace skutečného provedení stavby, vedení stavebního deníku, závěrečná zpráva o kvalitě, vše včetně digitální formy.</t>
  </si>
  <si>
    <t>Poznámka k položce:
vytyčení stávajících inženýrských sítí  vč. kopaných sond pro ověření polohy</t>
  </si>
  <si>
    <t>Vytýčení inženýrských sítí</t>
  </si>
  <si>
    <t xml:space="preserve">Poznámka k položce: Při provádění stavby bude dodržena norma ČSN 83 9061 </t>
  </si>
  <si>
    <t>321m*1 Cetin + 10m*2 ČEZ VN</t>
  </si>
  <si>
    <t>Odstranění podkladu pl.50 m2, bet.prostý tl.25 cm</t>
  </si>
  <si>
    <t>Položka zahrnuje i ruční dočištění a odbourání betonu podél budovy</t>
  </si>
  <si>
    <t>tvárnice drenážní 100% recyklát LD-PE 33x33x5 cm, hmotnost 7,02 kg/m2, nosnost až 800 t/m2</t>
  </si>
  <si>
    <t>Kladení drenážní dlažby do lože, včetně dodávky dlaždic 14.2 x 14.2 x 4.5 cm (4ks do jedné tvárnice)</t>
  </si>
  <si>
    <t>Město Kopřivnice, Štefánikova 1163/12, 742 21 Kopřivnice</t>
  </si>
  <si>
    <t>Poznámka k položce: Vytýčení stavby + geodetické zaměření k ověření skutečně realizovaných množství prací a pro vypracování dokumentace skutečného provedení stavby ve všech smluvně požadovaných formátech. Zanesení do digitální technické mapy MSKraje.</t>
  </si>
  <si>
    <r>
      <t xml:space="preserve">dlažba 800x800x160 přírodní                                            </t>
    </r>
    <r>
      <rPr>
        <sz val="8"/>
        <color rgb="FF0000FF"/>
        <rFont val="Arial"/>
        <family val="2"/>
        <charset val="238"/>
      </rPr>
      <t>(ostatní dodávku zajistí zhotovitel ze skladu objednatele - skladem 26 palet = 83m2)</t>
    </r>
  </si>
  <si>
    <t>67352007R</t>
  </si>
  <si>
    <t>Geotextilie netkaná 600g/m2 (210*1.05)</t>
  </si>
  <si>
    <t>894411010RAF</t>
  </si>
  <si>
    <t>D+M Vpusť uliční z betonových dílců DN 450, s odkalištěm, napojení, DN 150, mříž litina 500x500mm 40t, hl. 1,67m</t>
  </si>
  <si>
    <t>Položka dodávku a montáž-  Díl uliční vpusti spodní s odkaljištěm,
Mříž vtoková, D400, Prstenec vyrovnávací, Skruž horní, Skruž středová s otvorem DN 450/150, Skruž středová betonová,
Osazení mříží litinových s rámem, Zřízení vpusti uliční z dílců typ UV - 50 normální, Přesun hmot, trubní vedení otevř. výkop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</si>
</sst>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"/>
    <numFmt numFmtId="166" formatCode="dd/mm/yy"/>
    <numFmt numFmtId="167" formatCode="#,##0.00\ &quot;Kč&quot;"/>
    <numFmt numFmtId="168" formatCode="#,##0\ &quot;Kč&quot;"/>
  </numFmts>
  <fonts count="21" x14ac:knownFonts="1">
    <font>
      <sz val="10"/>
      <name val="Arial CE"/>
      <charset val="238"/>
    </font>
    <font>
      <sz val="10"/>
      <name val="Arial CE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8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9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8"/>
      <color rgb="FF1A1B37"/>
      <name val="Segoe UI"/>
      <family val="2"/>
      <charset val="238"/>
    </font>
    <font>
      <b/>
      <sz val="14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sz val="8"/>
      <color rgb="FF0000FF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40"/>
      </patternFill>
    </fill>
  </fills>
  <borders count="6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5" fillId="0" borderId="0" xfId="1" applyFont="1" applyAlignment="1">
      <alignment horizontal="right"/>
    </xf>
    <xf numFmtId="0" fontId="3" fillId="0" borderId="3" xfId="1" applyFont="1" applyBorder="1"/>
    <xf numFmtId="0" fontId="7" fillId="0" borderId="4" xfId="1" applyFont="1" applyBorder="1" applyAlignment="1">
      <alignment horizontal="right"/>
    </xf>
    <xf numFmtId="49" fontId="3" fillId="0" borderId="3" xfId="1" applyNumberFormat="1" applyFont="1" applyBorder="1" applyAlignment="1">
      <alignment horizontal="left"/>
    </xf>
    <xf numFmtId="0" fontId="3" fillId="0" borderId="5" xfId="1" applyFont="1" applyBorder="1"/>
    <xf numFmtId="0" fontId="3" fillId="0" borderId="8" xfId="1" applyFont="1" applyBorder="1"/>
    <xf numFmtId="0" fontId="7" fillId="0" borderId="0" xfId="1" applyFont="1"/>
    <xf numFmtId="0" fontId="3" fillId="0" borderId="0" xfId="1" applyFont="1" applyAlignment="1">
      <alignment horizontal="right"/>
    </xf>
    <xf numFmtId="49" fontId="7" fillId="2" borderId="11" xfId="1" applyNumberFormat="1" applyFont="1" applyFill="1" applyBorder="1"/>
    <xf numFmtId="0" fontId="7" fillId="2" borderId="12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 wrapText="1"/>
    </xf>
    <xf numFmtId="0" fontId="6" fillId="0" borderId="13" xfId="1" applyFont="1" applyBorder="1" applyAlignment="1">
      <alignment horizontal="center"/>
    </xf>
    <xf numFmtId="49" fontId="6" fillId="0" borderId="13" xfId="1" applyNumberFormat="1" applyFont="1" applyBorder="1" applyAlignment="1">
      <alignment horizontal="left"/>
    </xf>
    <xf numFmtId="0" fontId="6" fillId="0" borderId="14" xfId="1" applyFont="1" applyBorder="1"/>
    <xf numFmtId="0" fontId="3" fillId="0" borderId="15" xfId="1" applyFont="1" applyBorder="1" applyAlignment="1">
      <alignment horizontal="center"/>
    </xf>
    <xf numFmtId="0" fontId="3" fillId="0" borderId="15" xfId="1" applyFont="1" applyBorder="1" applyAlignment="1">
      <alignment horizontal="right"/>
    </xf>
    <xf numFmtId="0" fontId="3" fillId="0" borderId="12" xfId="1" applyFont="1" applyBorder="1"/>
    <xf numFmtId="0" fontId="3" fillId="0" borderId="16" xfId="1" applyFont="1" applyBorder="1"/>
    <xf numFmtId="0" fontId="3" fillId="0" borderId="17" xfId="1" applyFont="1" applyBorder="1"/>
    <xf numFmtId="0" fontId="8" fillId="0" borderId="0" xfId="1" applyFont="1"/>
    <xf numFmtId="0" fontId="9" fillId="0" borderId="18" xfId="1" applyFont="1" applyBorder="1" applyAlignment="1">
      <alignment horizontal="center" vertical="top"/>
    </xf>
    <xf numFmtId="49" fontId="9" fillId="0" borderId="18" xfId="1" applyNumberFormat="1" applyFont="1" applyBorder="1" applyAlignment="1">
      <alignment horizontal="left" vertical="top"/>
    </xf>
    <xf numFmtId="0" fontId="9" fillId="0" borderId="18" xfId="1" applyFont="1" applyBorder="1" applyAlignment="1">
      <alignment vertical="top" wrapText="1"/>
    </xf>
    <xf numFmtId="49" fontId="9" fillId="0" borderId="18" xfId="1" applyNumberFormat="1" applyFont="1" applyBorder="1" applyAlignment="1">
      <alignment horizontal="center" shrinkToFit="1"/>
    </xf>
    <xf numFmtId="4" fontId="9" fillId="0" borderId="18" xfId="1" applyNumberFormat="1" applyFont="1" applyBorder="1" applyAlignment="1">
      <alignment horizontal="right"/>
    </xf>
    <xf numFmtId="4" fontId="9" fillId="0" borderId="18" xfId="1" applyNumberFormat="1" applyFont="1" applyBorder="1"/>
    <xf numFmtId="164" fontId="9" fillId="0" borderId="18" xfId="1" applyNumberFormat="1" applyFont="1" applyBorder="1"/>
    <xf numFmtId="4" fontId="9" fillId="0" borderId="17" xfId="1" applyNumberFormat="1" applyFont="1" applyBorder="1"/>
    <xf numFmtId="0" fontId="7" fillId="0" borderId="13" xfId="1" applyFont="1" applyBorder="1" applyAlignment="1">
      <alignment horizontal="center"/>
    </xf>
    <xf numFmtId="49" fontId="7" fillId="0" borderId="13" xfId="1" applyNumberFormat="1" applyFont="1" applyBorder="1" applyAlignment="1">
      <alignment horizontal="right"/>
    </xf>
    <xf numFmtId="4" fontId="10" fillId="3" borderId="21" xfId="1" applyNumberFormat="1" applyFont="1" applyFill="1" applyBorder="1" applyAlignment="1">
      <alignment horizontal="right" wrapText="1"/>
    </xf>
    <xf numFmtId="0" fontId="10" fillId="0" borderId="23" xfId="0" applyFont="1" applyBorder="1" applyAlignment="1">
      <alignment horizontal="right"/>
    </xf>
    <xf numFmtId="0" fontId="3" fillId="0" borderId="22" xfId="1" applyFont="1" applyBorder="1"/>
    <xf numFmtId="4" fontId="3" fillId="0" borderId="23" xfId="1" applyNumberFormat="1" applyFont="1" applyBorder="1"/>
    <xf numFmtId="0" fontId="12" fillId="0" borderId="0" xfId="1" applyFont="1" applyAlignment="1">
      <alignment wrapText="1"/>
    </xf>
    <xf numFmtId="0" fontId="3" fillId="2" borderId="11" xfId="1" applyFont="1" applyFill="1" applyBorder="1" applyAlignment="1">
      <alignment horizontal="center"/>
    </xf>
    <xf numFmtId="49" fontId="13" fillId="2" borderId="11" xfId="1" applyNumberFormat="1" applyFont="1" applyFill="1" applyBorder="1" applyAlignment="1">
      <alignment horizontal="left"/>
    </xf>
    <xf numFmtId="0" fontId="13" fillId="2" borderId="14" xfId="1" applyFont="1" applyFill="1" applyBorder="1"/>
    <xf numFmtId="0" fontId="3" fillId="2" borderId="15" xfId="1" applyFont="1" applyFill="1" applyBorder="1" applyAlignment="1">
      <alignment horizontal="center"/>
    </xf>
    <xf numFmtId="4" fontId="3" fillId="2" borderId="15" xfId="1" applyNumberFormat="1" applyFont="1" applyFill="1" applyBorder="1" applyAlignment="1">
      <alignment horizontal="right"/>
    </xf>
    <xf numFmtId="4" fontId="3" fillId="2" borderId="12" xfId="1" applyNumberFormat="1" applyFont="1" applyFill="1" applyBorder="1" applyAlignment="1">
      <alignment horizontal="right"/>
    </xf>
    <xf numFmtId="4" fontId="6" fillId="2" borderId="11" xfId="1" applyNumberFormat="1" applyFont="1" applyFill="1" applyBorder="1"/>
    <xf numFmtId="0" fontId="3" fillId="2" borderId="15" xfId="1" applyFont="1" applyFill="1" applyBorder="1"/>
    <xf numFmtId="4" fontId="6" fillId="2" borderId="12" xfId="1" applyNumberFormat="1" applyFont="1" applyFill="1" applyBorder="1"/>
    <xf numFmtId="3" fontId="3" fillId="0" borderId="0" xfId="1" applyNumberFormat="1" applyFont="1"/>
    <xf numFmtId="0" fontId="14" fillId="0" borderId="0" xfId="1" applyFont="1"/>
    <xf numFmtId="0" fontId="15" fillId="0" borderId="0" xfId="1" applyFont="1"/>
    <xf numFmtId="3" fontId="15" fillId="0" borderId="0" xfId="1" applyNumberFormat="1" applyFont="1" applyAlignment="1">
      <alignment horizontal="right"/>
    </xf>
    <xf numFmtId="4" fontId="15" fillId="0" borderId="0" xfId="1" applyNumberFormat="1" applyFont="1"/>
    <xf numFmtId="0" fontId="9" fillId="0" borderId="18" xfId="1" applyFont="1" applyBorder="1" applyAlignment="1">
      <alignment horizontal="center" vertical="center"/>
    </xf>
    <xf numFmtId="49" fontId="9" fillId="0" borderId="18" xfId="1" applyNumberFormat="1" applyFont="1" applyBorder="1" applyAlignment="1">
      <alignment horizontal="left" vertical="center"/>
    </xf>
    <xf numFmtId="0" fontId="9" fillId="0" borderId="18" xfId="1" applyFont="1" applyBorder="1" applyAlignment="1">
      <alignment vertical="center" wrapText="1"/>
    </xf>
    <xf numFmtId="49" fontId="9" fillId="0" borderId="18" xfId="1" applyNumberFormat="1" applyFont="1" applyBorder="1" applyAlignment="1">
      <alignment horizontal="center" vertical="center" shrinkToFit="1"/>
    </xf>
    <xf numFmtId="4" fontId="9" fillId="0" borderId="18" xfId="1" applyNumberFormat="1" applyFont="1" applyBorder="1" applyAlignment="1">
      <alignment horizontal="right" vertical="center"/>
    </xf>
    <xf numFmtId="4" fontId="9" fillId="0" borderId="18" xfId="1" applyNumberFormat="1" applyFont="1" applyBorder="1" applyAlignment="1">
      <alignment vertical="center"/>
    </xf>
    <xf numFmtId="164" fontId="9" fillId="0" borderId="18" xfId="1" applyNumberFormat="1" applyFont="1" applyBorder="1" applyAlignment="1">
      <alignment vertical="center"/>
    </xf>
    <xf numFmtId="4" fontId="9" fillId="0" borderId="17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49" fontId="9" fillId="0" borderId="11" xfId="1" applyNumberFormat="1" applyFont="1" applyBorder="1" applyAlignment="1">
      <alignment horizontal="left" vertical="top"/>
    </xf>
    <xf numFmtId="4" fontId="6" fillId="0" borderId="0" xfId="1" applyNumberFormat="1" applyFont="1"/>
    <xf numFmtId="49" fontId="6" fillId="0" borderId="25" xfId="1" applyNumberFormat="1" applyFont="1" applyBorder="1"/>
    <xf numFmtId="49" fontId="6" fillId="0" borderId="3" xfId="1" applyNumberFormat="1" applyFont="1" applyBorder="1"/>
    <xf numFmtId="49" fontId="3" fillId="0" borderId="3" xfId="1" applyNumberFormat="1" applyFont="1" applyBorder="1"/>
    <xf numFmtId="49" fontId="3" fillId="0" borderId="3" xfId="1" applyNumberFormat="1" applyFont="1" applyBorder="1" applyAlignment="1">
      <alignment horizontal="right"/>
    </xf>
    <xf numFmtId="0" fontId="3" fillId="0" borderId="4" xfId="1" applyFont="1" applyBorder="1"/>
    <xf numFmtId="49" fontId="3" fillId="0" borderId="3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0" xfId="0" applyFont="1"/>
    <xf numFmtId="49" fontId="6" fillId="0" borderId="8" xfId="1" applyNumberFormat="1" applyFont="1" applyBorder="1"/>
    <xf numFmtId="49" fontId="3" fillId="0" borderId="8" xfId="1" applyNumberFormat="1" applyFont="1" applyBorder="1"/>
    <xf numFmtId="49" fontId="3" fillId="0" borderId="8" xfId="1" applyNumberFormat="1" applyFont="1" applyBorder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7" fillId="0" borderId="0" xfId="0" applyFont="1" applyAlignment="1">
      <alignment horizontal="centerContinuous"/>
    </xf>
    <xf numFmtId="49" fontId="6" fillId="2" borderId="26" xfId="0" applyNumberFormat="1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49" fontId="7" fillId="0" borderId="32" xfId="0" applyNumberFormat="1" applyFont="1" applyBorder="1"/>
    <xf numFmtId="0" fontId="7" fillId="0" borderId="0" xfId="0" applyFont="1"/>
    <xf numFmtId="3" fontId="3" fillId="0" borderId="33" xfId="0" applyNumberFormat="1" applyFont="1" applyBorder="1"/>
    <xf numFmtId="4" fontId="3" fillId="0" borderId="23" xfId="0" applyNumberFormat="1" applyFont="1" applyBorder="1"/>
    <xf numFmtId="3" fontId="3" fillId="0" borderId="13" xfId="0" applyNumberFormat="1" applyFont="1" applyBorder="1"/>
    <xf numFmtId="3" fontId="3" fillId="0" borderId="34" xfId="0" applyNumberFormat="1" applyFont="1" applyBorder="1"/>
    <xf numFmtId="0" fontId="6" fillId="2" borderId="26" xfId="0" applyFont="1" applyFill="1" applyBorder="1"/>
    <xf numFmtId="0" fontId="6" fillId="2" borderId="27" xfId="0" applyFont="1" applyFill="1" applyBorder="1"/>
    <xf numFmtId="3" fontId="6" fillId="2" borderId="28" xfId="0" applyNumberFormat="1" applyFont="1" applyFill="1" applyBorder="1"/>
    <xf numFmtId="4" fontId="6" fillId="2" borderId="29" xfId="0" applyNumberFormat="1" applyFont="1" applyFill="1" applyBorder="1"/>
    <xf numFmtId="3" fontId="6" fillId="2" borderId="30" xfId="0" applyNumberFormat="1" applyFont="1" applyFill="1" applyBorder="1"/>
    <xf numFmtId="3" fontId="6" fillId="2" borderId="31" xfId="0" applyNumberFormat="1" applyFont="1" applyFill="1" applyBorder="1"/>
    <xf numFmtId="0" fontId="6" fillId="0" borderId="0" xfId="0" applyFont="1"/>
    <xf numFmtId="3" fontId="17" fillId="0" borderId="0" xfId="0" applyNumberFormat="1" applyFont="1" applyAlignment="1">
      <alignment horizontal="centerContinuous"/>
    </xf>
    <xf numFmtId="3" fontId="3" fillId="0" borderId="0" xfId="0" applyNumberFormat="1" applyFont="1"/>
    <xf numFmtId="0" fontId="6" fillId="2" borderId="35" xfId="0" applyFont="1" applyFill="1" applyBorder="1"/>
    <xf numFmtId="0" fontId="6" fillId="2" borderId="36" xfId="0" applyFont="1" applyFill="1" applyBorder="1"/>
    <xf numFmtId="0" fontId="3" fillId="2" borderId="37" xfId="0" applyFont="1" applyFill="1" applyBorder="1"/>
    <xf numFmtId="0" fontId="6" fillId="2" borderId="38" xfId="0" applyFont="1" applyFill="1" applyBorder="1" applyAlignment="1">
      <alignment horizontal="right"/>
    </xf>
    <xf numFmtId="0" fontId="6" fillId="2" borderId="36" xfId="0" applyFont="1" applyFill="1" applyBorder="1" applyAlignment="1">
      <alignment horizontal="right"/>
    </xf>
    <xf numFmtId="0" fontId="6" fillId="2" borderId="39" xfId="0" applyFont="1" applyFill="1" applyBorder="1" applyAlignment="1">
      <alignment horizontal="center"/>
    </xf>
    <xf numFmtId="4" fontId="18" fillId="2" borderId="36" xfId="0" applyNumberFormat="1" applyFont="1" applyFill="1" applyBorder="1" applyAlignment="1">
      <alignment horizontal="right"/>
    </xf>
    <xf numFmtId="4" fontId="18" fillId="2" borderId="37" xfId="0" applyNumberFormat="1" applyFont="1" applyFill="1" applyBorder="1" applyAlignment="1">
      <alignment horizontal="right"/>
    </xf>
    <xf numFmtId="0" fontId="3" fillId="0" borderId="40" xfId="0" applyFont="1" applyBorder="1"/>
    <xf numFmtId="0" fontId="3" fillId="0" borderId="41" xfId="0" applyFont="1" applyBorder="1"/>
    <xf numFmtId="0" fontId="3" fillId="0" borderId="42" xfId="0" applyFont="1" applyBorder="1"/>
    <xf numFmtId="3" fontId="3" fillId="0" borderId="43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3" fontId="3" fillId="0" borderId="44" xfId="0" applyNumberFormat="1" applyFont="1" applyBorder="1" applyAlignment="1">
      <alignment horizontal="right"/>
    </xf>
    <xf numFmtId="4" fontId="3" fillId="0" borderId="41" xfId="0" applyNumberFormat="1" applyFont="1" applyBorder="1" applyAlignment="1">
      <alignment horizontal="right"/>
    </xf>
    <xf numFmtId="3" fontId="3" fillId="0" borderId="42" xfId="0" applyNumberFormat="1" applyFont="1" applyBorder="1" applyAlignment="1">
      <alignment horizontal="right"/>
    </xf>
    <xf numFmtId="0" fontId="3" fillId="2" borderId="45" xfId="0" applyFont="1" applyFill="1" applyBorder="1"/>
    <xf numFmtId="0" fontId="6" fillId="2" borderId="46" xfId="0" applyFont="1" applyFill="1" applyBorder="1"/>
    <xf numFmtId="0" fontId="3" fillId="2" borderId="46" xfId="0" applyFont="1" applyFill="1" applyBorder="1"/>
    <xf numFmtId="4" fontId="3" fillId="2" borderId="47" xfId="0" applyNumberFormat="1" applyFont="1" applyFill="1" applyBorder="1"/>
    <xf numFmtId="4" fontId="3" fillId="2" borderId="45" xfId="0" applyNumberFormat="1" applyFont="1" applyFill="1" applyBorder="1"/>
    <xf numFmtId="4" fontId="3" fillId="2" borderId="46" xfId="0" applyNumberFormat="1" applyFont="1" applyFill="1" applyBorder="1"/>
    <xf numFmtId="3" fontId="7" fillId="0" borderId="0" xfId="0" applyNumberFormat="1" applyFont="1"/>
    <xf numFmtId="4" fontId="7" fillId="0" borderId="0" xfId="0" applyNumberFormat="1" applyFont="1"/>
    <xf numFmtId="4" fontId="3" fillId="0" borderId="0" xfId="0" applyNumberFormat="1" applyFont="1"/>
    <xf numFmtId="0" fontId="17" fillId="0" borderId="48" xfId="0" applyFont="1" applyBorder="1" applyAlignment="1">
      <alignment horizontal="centerContinuous" vertical="top"/>
    </xf>
    <xf numFmtId="0" fontId="3" fillId="0" borderId="48" xfId="0" applyFont="1" applyBorder="1" applyAlignment="1">
      <alignment horizontal="centerContinuous"/>
    </xf>
    <xf numFmtId="0" fontId="3" fillId="0" borderId="51" xfId="0" applyFont="1" applyBorder="1"/>
    <xf numFmtId="0" fontId="17" fillId="0" borderId="55" xfId="0" applyFont="1" applyBorder="1" applyAlignment="1">
      <alignment horizontal="centerContinuous" vertical="center"/>
    </xf>
    <xf numFmtId="0" fontId="19" fillId="0" borderId="56" xfId="0" applyFont="1" applyBorder="1" applyAlignment="1">
      <alignment horizontal="centerContinuous" vertical="center"/>
    </xf>
    <xf numFmtId="0" fontId="3" fillId="0" borderId="56" xfId="0" applyFont="1" applyBorder="1" applyAlignment="1">
      <alignment horizontal="centerContinuous" vertical="center"/>
    </xf>
    <xf numFmtId="0" fontId="3" fillId="0" borderId="57" xfId="0" applyFont="1" applyBorder="1" applyAlignment="1">
      <alignment horizontal="centerContinuous" vertical="center"/>
    </xf>
    <xf numFmtId="0" fontId="6" fillId="2" borderId="26" xfId="0" applyFont="1" applyFill="1" applyBorder="1" applyAlignment="1">
      <alignment horizontal="left"/>
    </xf>
    <xf numFmtId="0" fontId="3" fillId="2" borderId="27" xfId="0" applyFont="1" applyFill="1" applyBorder="1" applyAlignment="1">
      <alignment horizontal="left"/>
    </xf>
    <xf numFmtId="0" fontId="3" fillId="2" borderId="28" xfId="0" applyFont="1" applyFill="1" applyBorder="1" applyAlignment="1">
      <alignment horizontal="centerContinuous"/>
    </xf>
    <xf numFmtId="0" fontId="6" fillId="2" borderId="27" xfId="0" applyFont="1" applyFill="1" applyBorder="1" applyAlignment="1">
      <alignment horizontal="centerContinuous"/>
    </xf>
    <xf numFmtId="0" fontId="3" fillId="2" borderId="27" xfId="0" applyFont="1" applyFill="1" applyBorder="1" applyAlignment="1">
      <alignment horizontal="centerContinuous"/>
    </xf>
    <xf numFmtId="0" fontId="3" fillId="0" borderId="58" xfId="0" applyFont="1" applyBorder="1"/>
    <xf numFmtId="4" fontId="3" fillId="0" borderId="50" xfId="0" applyNumberFormat="1" applyFont="1" applyBorder="1"/>
    <xf numFmtId="0" fontId="3" fillId="0" borderId="35" xfId="0" applyFont="1" applyBorder="1"/>
    <xf numFmtId="3" fontId="3" fillId="0" borderId="36" xfId="0" applyNumberFormat="1" applyFont="1" applyBorder="1"/>
    <xf numFmtId="0" fontId="3" fillId="0" borderId="39" xfId="0" applyFont="1" applyBorder="1"/>
    <xf numFmtId="3" fontId="3" fillId="0" borderId="50" xfId="0" applyNumberFormat="1" applyFont="1" applyBorder="1"/>
    <xf numFmtId="3" fontId="3" fillId="0" borderId="15" xfId="0" applyNumberFormat="1" applyFont="1" applyBorder="1"/>
    <xf numFmtId="0" fontId="3" fillId="0" borderId="12" xfId="0" applyFont="1" applyBorder="1"/>
    <xf numFmtId="0" fontId="3" fillId="0" borderId="43" xfId="0" applyFont="1" applyBorder="1"/>
    <xf numFmtId="0" fontId="3" fillId="0" borderId="41" xfId="0" applyFont="1" applyBorder="1" applyAlignment="1">
      <alignment shrinkToFit="1"/>
    </xf>
    <xf numFmtId="0" fontId="3" fillId="0" borderId="32" xfId="0" applyFont="1" applyBorder="1"/>
    <xf numFmtId="4" fontId="3" fillId="0" borderId="60" xfId="0" applyNumberFormat="1" applyFont="1" applyBorder="1"/>
    <xf numFmtId="0" fontId="3" fillId="0" borderId="45" xfId="0" applyFont="1" applyBorder="1"/>
    <xf numFmtId="3" fontId="3" fillId="0" borderId="46" xfId="0" applyNumberFormat="1" applyFont="1" applyBorder="1"/>
    <xf numFmtId="0" fontId="3" fillId="0" borderId="59" xfId="0" applyFont="1" applyBorder="1"/>
    <xf numFmtId="0" fontId="6" fillId="2" borderId="39" xfId="0" applyFont="1" applyFill="1" applyBorder="1"/>
    <xf numFmtId="0" fontId="6" fillId="2" borderId="61" xfId="0" applyFont="1" applyFill="1" applyBorder="1"/>
    <xf numFmtId="0" fontId="6" fillId="2" borderId="37" xfId="0" applyFont="1" applyFill="1" applyBorder="1"/>
    <xf numFmtId="0" fontId="3" fillId="0" borderId="63" xfId="0" applyFont="1" applyBorder="1"/>
    <xf numFmtId="0" fontId="3" fillId="0" borderId="64" xfId="0" applyFont="1" applyBorder="1"/>
    <xf numFmtId="165" fontId="3" fillId="0" borderId="17" xfId="0" applyNumberFormat="1" applyFont="1" applyBorder="1" applyAlignment="1">
      <alignment horizontal="right"/>
    </xf>
    <xf numFmtId="0" fontId="3" fillId="0" borderId="17" xfId="0" applyFont="1" applyBorder="1"/>
    <xf numFmtId="0" fontId="3" fillId="0" borderId="15" xfId="0" applyFont="1" applyBorder="1"/>
    <xf numFmtId="165" fontId="3" fillId="0" borderId="12" xfId="0" applyNumberFormat="1" applyFont="1" applyBorder="1" applyAlignment="1">
      <alignment horizontal="right"/>
    </xf>
    <xf numFmtId="0" fontId="19" fillId="2" borderId="45" xfId="0" applyFont="1" applyFill="1" applyBorder="1"/>
    <xf numFmtId="0" fontId="19" fillId="2" borderId="46" xfId="0" applyFont="1" applyFill="1" applyBorder="1"/>
    <xf numFmtId="0" fontId="19" fillId="2" borderId="59" xfId="0" applyFont="1" applyFill="1" applyBorder="1"/>
    <xf numFmtId="0" fontId="19" fillId="0" borderId="0" xfId="0" applyFont="1"/>
    <xf numFmtId="0" fontId="6" fillId="0" borderId="24" xfId="1" applyFont="1" applyBorder="1"/>
    <xf numFmtId="0" fontId="16" fillId="0" borderId="0" xfId="0" applyFont="1" applyAlignment="1">
      <alignment vertical="center"/>
    </xf>
    <xf numFmtId="0" fontId="10" fillId="3" borderId="22" xfId="1" applyFont="1" applyFill="1" applyBorder="1" applyAlignment="1" applyProtection="1">
      <alignment horizontal="left" wrapText="1"/>
      <protection locked="0"/>
    </xf>
    <xf numFmtId="4" fontId="3" fillId="2" borderId="12" xfId="1" applyNumberFormat="1" applyFont="1" applyFill="1" applyBorder="1" applyAlignment="1" applyProtection="1">
      <alignment horizontal="right"/>
      <protection locked="0"/>
    </xf>
    <xf numFmtId="0" fontId="3" fillId="0" borderId="15" xfId="1" applyFont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justify"/>
      <protection locked="0"/>
    </xf>
    <xf numFmtId="0" fontId="6" fillId="2" borderId="35" xfId="0" applyFont="1" applyFill="1" applyBorder="1" applyAlignment="1" applyProtection="1">
      <alignment horizontal="left"/>
      <protection locked="0"/>
    </xf>
    <xf numFmtId="0" fontId="7" fillId="2" borderId="39" xfId="0" applyFont="1" applyFill="1" applyBorder="1" applyAlignment="1" applyProtection="1">
      <alignment horizontal="centerContinuous"/>
      <protection locked="0"/>
    </xf>
    <xf numFmtId="49" fontId="18" fillId="2" borderId="36" xfId="0" applyNumberFormat="1" applyFont="1" applyFill="1" applyBorder="1" applyAlignment="1" applyProtection="1">
      <alignment horizontal="left"/>
      <protection locked="0"/>
    </xf>
    <xf numFmtId="49" fontId="7" fillId="2" borderId="39" xfId="0" applyNumberFormat="1" applyFont="1" applyFill="1" applyBorder="1" applyAlignment="1" applyProtection="1">
      <alignment horizontal="centerContinuous"/>
      <protection locked="0"/>
    </xf>
    <xf numFmtId="0" fontId="7" fillId="0" borderId="49" xfId="0" applyFont="1" applyBorder="1" applyProtection="1">
      <protection locked="0"/>
    </xf>
    <xf numFmtId="49" fontId="7" fillId="0" borderId="50" xfId="0" applyNumberFormat="1" applyFont="1" applyBorder="1" applyAlignment="1" applyProtection="1">
      <alignment horizontal="left"/>
      <protection locked="0"/>
    </xf>
    <xf numFmtId="0" fontId="3" fillId="0" borderId="51" xfId="0" applyFont="1" applyBorder="1" applyProtection="1">
      <protection locked="0"/>
    </xf>
    <xf numFmtId="0" fontId="7" fillId="0" borderId="12" xfId="0" applyFont="1" applyBorder="1" applyProtection="1">
      <protection locked="0"/>
    </xf>
    <xf numFmtId="49" fontId="7" fillId="0" borderId="15" xfId="0" applyNumberFormat="1" applyFont="1" applyBorder="1" applyProtection="1">
      <protection locked="0"/>
    </xf>
    <xf numFmtId="49" fontId="7" fillId="0" borderId="12" xfId="0" applyNumberFormat="1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0" borderId="52" xfId="0" applyFont="1" applyBorder="1" applyAlignment="1" applyProtection="1">
      <alignment horizontal="left"/>
      <protection locked="0"/>
    </xf>
    <xf numFmtId="0" fontId="6" fillId="0" borderId="51" xfId="0" applyFont="1" applyBorder="1" applyProtection="1">
      <protection locked="0"/>
    </xf>
    <xf numFmtId="49" fontId="7" fillId="0" borderId="52" xfId="0" applyNumberFormat="1" applyFont="1" applyBorder="1" applyAlignment="1" applyProtection="1">
      <alignment horizontal="left"/>
      <protection locked="0"/>
    </xf>
    <xf numFmtId="49" fontId="6" fillId="2" borderId="51" xfId="0" applyNumberFormat="1" applyFont="1" applyFill="1" applyBorder="1" applyProtection="1">
      <protection locked="0"/>
    </xf>
    <xf numFmtId="49" fontId="3" fillId="2" borderId="12" xfId="0" applyNumberFormat="1" applyFont="1" applyFill="1" applyBorder="1" applyProtection="1">
      <protection locked="0"/>
    </xf>
    <xf numFmtId="49" fontId="6" fillId="2" borderId="15" xfId="0" applyNumberFormat="1" applyFont="1" applyFill="1" applyBorder="1" applyProtection="1">
      <protection locked="0"/>
    </xf>
    <xf numFmtId="49" fontId="3" fillId="2" borderId="15" xfId="0" applyNumberFormat="1" applyFont="1" applyFill="1" applyBorder="1" applyProtection="1">
      <protection locked="0"/>
    </xf>
    <xf numFmtId="3" fontId="7" fillId="0" borderId="52" xfId="0" applyNumberFormat="1" applyFont="1" applyBorder="1" applyAlignment="1" applyProtection="1">
      <alignment horizontal="left"/>
      <protection locked="0"/>
    </xf>
    <xf numFmtId="49" fontId="6" fillId="2" borderId="32" xfId="0" applyNumberFormat="1" applyFont="1" applyFill="1" applyBorder="1" applyProtection="1">
      <protection locked="0"/>
    </xf>
    <xf numFmtId="49" fontId="3" fillId="2" borderId="23" xfId="0" applyNumberFormat="1" applyFont="1" applyFill="1" applyBorder="1" applyProtection="1">
      <protection locked="0"/>
    </xf>
    <xf numFmtId="49" fontId="6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7" fillId="0" borderId="11" xfId="0" applyNumberFormat="1" applyFont="1" applyBorder="1" applyAlignment="1" applyProtection="1">
      <alignment horizontal="left"/>
      <protection locked="0"/>
    </xf>
    <xf numFmtId="0" fontId="7" fillId="0" borderId="53" xfId="0" applyFont="1" applyBorder="1" applyProtection="1">
      <protection locked="0"/>
    </xf>
    <xf numFmtId="0" fontId="7" fillId="0" borderId="54" xfId="0" applyFont="1" applyBorder="1" applyAlignment="1" applyProtection="1">
      <alignment horizontal="left"/>
      <protection locked="0"/>
    </xf>
    <xf numFmtId="0" fontId="7" fillId="0" borderId="54" xfId="0" applyFont="1" applyBorder="1" applyProtection="1">
      <protection locked="0"/>
    </xf>
    <xf numFmtId="0" fontId="7" fillId="0" borderId="51" xfId="0" applyFont="1" applyBorder="1" applyProtection="1">
      <protection locked="0"/>
    </xf>
    <xf numFmtId="0" fontId="7" fillId="0" borderId="49" xfId="0" applyFont="1" applyBorder="1" applyAlignment="1" applyProtection="1">
      <alignment horizontal="left"/>
      <protection locked="0"/>
    </xf>
    <xf numFmtId="0" fontId="7" fillId="0" borderId="42" xfId="0" applyFont="1" applyBorder="1" applyAlignment="1" applyProtection="1">
      <alignment horizontal="left"/>
      <protection locked="0"/>
    </xf>
    <xf numFmtId="0" fontId="3" fillId="0" borderId="32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3" fillId="0" borderId="22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166" fontId="3" fillId="0" borderId="0" xfId="0" applyNumberFormat="1" applyFont="1" applyProtection="1">
      <protection locked="0"/>
    </xf>
    <xf numFmtId="0" fontId="3" fillId="0" borderId="44" xfId="0" applyFont="1" applyBorder="1" applyProtection="1">
      <protection locked="0"/>
    </xf>
    <xf numFmtId="0" fontId="3" fillId="0" borderId="62" xfId="0" applyFont="1" applyBorder="1" applyProtection="1">
      <protection locked="0"/>
    </xf>
    <xf numFmtId="0" fontId="3" fillId="0" borderId="0" xfId="0" applyFont="1" applyAlignment="1">
      <alignment horizontal="left" wrapText="1"/>
    </xf>
    <xf numFmtId="167" fontId="3" fillId="0" borderId="14" xfId="0" applyNumberFormat="1" applyFont="1" applyBorder="1" applyAlignment="1">
      <alignment horizontal="right" indent="2"/>
    </xf>
    <xf numFmtId="167" fontId="3" fillId="0" borderId="54" xfId="0" applyNumberFormat="1" applyFont="1" applyBorder="1" applyAlignment="1">
      <alignment horizontal="right" indent="2"/>
    </xf>
    <xf numFmtId="168" fontId="3" fillId="0" borderId="14" xfId="0" applyNumberFormat="1" applyFont="1" applyBorder="1" applyAlignment="1">
      <alignment horizontal="right" indent="2"/>
    </xf>
    <xf numFmtId="168" fontId="3" fillId="0" borderId="54" xfId="0" applyNumberFormat="1" applyFont="1" applyBorder="1" applyAlignment="1">
      <alignment horizontal="right" indent="2"/>
    </xf>
    <xf numFmtId="167" fontId="19" fillId="2" borderId="65" xfId="0" applyNumberFormat="1" applyFont="1" applyFill="1" applyBorder="1" applyAlignment="1">
      <alignment horizontal="right" indent="2"/>
    </xf>
    <xf numFmtId="167" fontId="19" fillId="2" borderId="47" xfId="0" applyNumberFormat="1" applyFont="1" applyFill="1" applyBorder="1" applyAlignment="1">
      <alignment horizontal="right" indent="2"/>
    </xf>
    <xf numFmtId="0" fontId="9" fillId="0" borderId="0" xfId="0" applyFont="1" applyAlignment="1" applyProtection="1">
      <alignment horizontal="left" vertical="top" wrapText="1"/>
      <protection locked="0"/>
    </xf>
    <xf numFmtId="0" fontId="3" fillId="0" borderId="45" xfId="0" applyFont="1" applyBorder="1" applyAlignment="1">
      <alignment horizontal="center" shrinkToFit="1"/>
    </xf>
    <xf numFmtId="0" fontId="3" fillId="0" borderId="59" xfId="0" applyFont="1" applyBorder="1" applyAlignment="1">
      <alignment horizontal="center" shrinkToFit="1"/>
    </xf>
    <xf numFmtId="0" fontId="7" fillId="0" borderId="11" xfId="0" applyFont="1" applyBorder="1" applyAlignment="1" applyProtection="1">
      <alignment horizontal="left"/>
      <protection locked="0"/>
    </xf>
    <xf numFmtId="0" fontId="7" fillId="0" borderId="14" xfId="0" applyFont="1" applyBorder="1" applyAlignment="1" applyProtection="1">
      <alignment horizontal="left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9" xfId="1" applyFont="1" applyBorder="1" applyAlignment="1">
      <alignment horizontal="left"/>
    </xf>
    <xf numFmtId="0" fontId="3" fillId="0" borderId="8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3" fontId="6" fillId="2" borderId="46" xfId="0" applyNumberFormat="1" applyFont="1" applyFill="1" applyBorder="1" applyAlignment="1">
      <alignment horizontal="right"/>
    </xf>
    <xf numFmtId="3" fontId="6" fillId="2" borderId="47" xfId="0" applyNumberFormat="1" applyFont="1" applyFill="1" applyBorder="1" applyAlignment="1">
      <alignment horizontal="right"/>
    </xf>
    <xf numFmtId="49" fontId="10" fillId="3" borderId="19" xfId="1" applyNumberFormat="1" applyFont="1" applyFill="1" applyBorder="1" applyAlignment="1">
      <alignment horizontal="left" wrapText="1"/>
    </xf>
    <xf numFmtId="49" fontId="11" fillId="0" borderId="20" xfId="0" applyNumberFormat="1" applyFont="1" applyBorder="1" applyAlignment="1">
      <alignment horizontal="left" wrapText="1"/>
    </xf>
    <xf numFmtId="0" fontId="2" fillId="0" borderId="0" xfId="1" applyFont="1" applyAlignment="1">
      <alignment horizontal="center"/>
    </xf>
    <xf numFmtId="49" fontId="3" fillId="0" borderId="6" xfId="1" applyNumberFormat="1" applyFont="1" applyBorder="1" applyAlignment="1">
      <alignment horizontal="center"/>
    </xf>
    <xf numFmtId="0" fontId="3" fillId="0" borderId="9" xfId="1" applyFont="1" applyBorder="1" applyAlignment="1">
      <alignment horizontal="center" shrinkToFit="1"/>
    </xf>
    <xf numFmtId="0" fontId="3" fillId="0" borderId="8" xfId="1" applyFont="1" applyBorder="1" applyAlignment="1">
      <alignment horizontal="center" shrinkToFit="1"/>
    </xf>
    <xf numFmtId="0" fontId="3" fillId="0" borderId="10" xfId="1" applyFont="1" applyBorder="1" applyAlignment="1">
      <alignment horizontal="center" shrinkToFit="1"/>
    </xf>
    <xf numFmtId="164" fontId="9" fillId="0" borderId="64" xfId="1" applyNumberFormat="1" applyFont="1" applyBorder="1" applyAlignment="1">
      <alignment vertical="center"/>
    </xf>
    <xf numFmtId="0" fontId="10" fillId="3" borderId="22" xfId="1" applyFont="1" applyFill="1" applyBorder="1" applyAlignment="1">
      <alignment horizontal="left" wrapText="1"/>
    </xf>
    <xf numFmtId="4" fontId="9" fillId="4" borderId="18" xfId="1" applyNumberFormat="1" applyFont="1" applyFill="1" applyBorder="1" applyAlignment="1" applyProtection="1">
      <alignment horizontal="right"/>
      <protection locked="0"/>
    </xf>
    <xf numFmtId="4" fontId="9" fillId="4" borderId="18" xfId="1" applyNumberFormat="1" applyFont="1" applyFill="1" applyBorder="1" applyAlignment="1" applyProtection="1">
      <alignment horizontal="right" vertical="center"/>
      <protection locked="0"/>
    </xf>
    <xf numFmtId="0" fontId="10" fillId="5" borderId="22" xfId="1" applyFont="1" applyFill="1" applyBorder="1" applyAlignment="1" applyProtection="1">
      <alignment horizontal="left" wrapText="1"/>
      <protection locked="0"/>
    </xf>
  </cellXfs>
  <cellStyles count="2">
    <cellStyle name="Normální" xfId="0" builtinId="0"/>
    <cellStyle name="normální_POL.XLS" xfId="1" xr:uid="{1D9E3181-B01A-4B6B-BB2B-3738AA21D3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wietelskylnz-my.sharepoint.com/personal/o_matus_swietelsky_cz/Documents/Desktop/soukr/&#352;tramberk/Oprava%20MK%20&#352;tramberk%202025_rozpo&#269;et.xls" TargetMode="External"/><Relationship Id="rId1" Type="http://schemas.openxmlformats.org/officeDocument/2006/relationships/externalLinkPath" Target="soukr/&#352;tramberk/Oprava%20MK%20&#352;tramberk%202025_rozpo&#269;et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.matus\Downloads\Rozpo&#269;et_chodn&#237;k%20Doln&#237;%20Lutyn&#283;.xls" TargetMode="External"/><Relationship Id="rId1" Type="http://schemas.openxmlformats.org/officeDocument/2006/relationships/externalLinkPath" Target="file:///C:\Users\o.matus\Downloads\Rozpo&#269;et_chodn&#237;k%20Doln&#237;%20Lutyn&#2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vba"/>
      <sheetName val="SO 001  KL"/>
      <sheetName val="SO 001  Rek"/>
      <sheetName val="SO 001  Pol"/>
      <sheetName val="SO 101  KL"/>
      <sheetName val="SO 101  Rek"/>
      <sheetName val="SO 101  Pol"/>
      <sheetName val="SO 102  KL"/>
      <sheetName val="SO 102  Rek"/>
      <sheetName val="SO 102  Pol"/>
      <sheetName val="SO 103 Po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21">
          <cell r="A21" t="str">
            <v>Ztížené výrobní podmínky</v>
          </cell>
          <cell r="I21">
            <v>0</v>
          </cell>
        </row>
        <row r="22">
          <cell r="A22" t="str">
            <v>Oborová přirážka</v>
          </cell>
          <cell r="I22">
            <v>0</v>
          </cell>
        </row>
        <row r="23">
          <cell r="A23" t="str">
            <v>Přesun stavebních kapacit</v>
          </cell>
          <cell r="I23">
            <v>0</v>
          </cell>
        </row>
        <row r="24">
          <cell r="A24" t="str">
            <v>Mimostaveništní doprava</v>
          </cell>
          <cell r="I24">
            <v>0</v>
          </cell>
        </row>
        <row r="25">
          <cell r="A25" t="str">
            <v>Zařízení staveniště</v>
          </cell>
          <cell r="I25">
            <v>0</v>
          </cell>
        </row>
        <row r="26">
          <cell r="A26" t="str">
            <v>Provoz investora</v>
          </cell>
          <cell r="I26">
            <v>0</v>
          </cell>
        </row>
        <row r="27">
          <cell r="A27" t="str">
            <v>Kompletační činnost (IČD)</v>
          </cell>
          <cell r="I27">
            <v>0</v>
          </cell>
        </row>
        <row r="29">
          <cell r="H29">
            <v>0</v>
          </cell>
        </row>
      </sheetData>
      <sheetData sheetId="6">
        <row r="7">
          <cell r="B7" t="str">
            <v>1</v>
          </cell>
        </row>
        <row r="12">
          <cell r="BB12">
            <v>0</v>
          </cell>
          <cell r="BC12">
            <v>0</v>
          </cell>
          <cell r="BD12">
            <v>0</v>
          </cell>
          <cell r="BE12">
            <v>0</v>
          </cell>
        </row>
        <row r="19">
          <cell r="BB19">
            <v>0</v>
          </cell>
          <cell r="BC19">
            <v>0</v>
          </cell>
          <cell r="BD19">
            <v>0</v>
          </cell>
          <cell r="BE19">
            <v>0</v>
          </cell>
        </row>
        <row r="22">
          <cell r="BB22">
            <v>0</v>
          </cell>
          <cell r="BC22">
            <v>0</v>
          </cell>
          <cell r="BD22">
            <v>0</v>
          </cell>
          <cell r="BE22">
            <v>0</v>
          </cell>
        </row>
        <row r="28">
          <cell r="BB28">
            <v>0</v>
          </cell>
          <cell r="BC28">
            <v>0</v>
          </cell>
          <cell r="BD28">
            <v>0</v>
          </cell>
          <cell r="BE28">
            <v>0</v>
          </cell>
        </row>
        <row r="45">
          <cell r="BB45">
            <v>0</v>
          </cell>
          <cell r="BC45">
            <v>0</v>
          </cell>
          <cell r="BD45">
            <v>0</v>
          </cell>
          <cell r="BE45">
            <v>0</v>
          </cell>
        </row>
        <row r="48">
          <cell r="BB48">
            <v>0</v>
          </cell>
          <cell r="BC48">
            <v>0</v>
          </cell>
          <cell r="BD48">
            <v>0</v>
          </cell>
          <cell r="BE48">
            <v>0</v>
          </cell>
        </row>
        <row r="51">
          <cell r="BB51">
            <v>0</v>
          </cell>
          <cell r="BC51">
            <v>0</v>
          </cell>
          <cell r="BD51">
            <v>0</v>
          </cell>
          <cell r="BE51">
            <v>0</v>
          </cell>
        </row>
        <row r="54">
          <cell r="BB54">
            <v>0</v>
          </cell>
          <cell r="BC54">
            <v>0</v>
          </cell>
          <cell r="BD54">
            <v>0</v>
          </cell>
          <cell r="BE54">
            <v>0</v>
          </cell>
        </row>
        <row r="61">
          <cell r="BB61">
            <v>0</v>
          </cell>
          <cell r="BC61">
            <v>0</v>
          </cell>
          <cell r="BD61">
            <v>0</v>
          </cell>
          <cell r="BE61">
            <v>0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vba"/>
      <sheetName val="SO 000  KL"/>
      <sheetName val="SO 000  Rek"/>
      <sheetName val="SO 000  Pol"/>
      <sheetName val="SO 001  KL"/>
      <sheetName val="SO 001  Rek"/>
      <sheetName val="SO 001  Pol"/>
      <sheetName val="SO 101  KL"/>
      <sheetName val="SO 101  Rek"/>
      <sheetName val="SO 101  Pol"/>
      <sheetName val="SO 102  KL"/>
      <sheetName val="SO 102  Rek"/>
      <sheetName val="SO 102  Pol"/>
      <sheetName val="SO 103  KL"/>
      <sheetName val="SO 103  Rek"/>
      <sheetName val="SO 103  Pol"/>
      <sheetName val="SO 104  KL"/>
      <sheetName val="SO 104  Rek"/>
      <sheetName val="SO 104  Pol"/>
      <sheetName val="SO 401  KL"/>
      <sheetName val="SO 401  Rek"/>
      <sheetName val="SO 401  P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H1" t="str">
            <v/>
          </cell>
        </row>
      </sheetData>
      <sheetData sheetId="18"/>
      <sheetData sheetId="19"/>
      <sheetData sheetId="20"/>
      <sheetData sheetId="2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7836-168F-4E03-934A-2F5BCD1C9D65}">
  <dimension ref="A1:BE51"/>
  <sheetViews>
    <sheetView view="pageBreakPreview" topLeftCell="A4" zoomScale="145" zoomScaleNormal="100" zoomScaleSheetLayoutView="145" workbookViewId="0">
      <selection activeCell="G12" activeCellId="1" sqref="A25:G29 A2:G12"/>
    </sheetView>
  </sheetViews>
  <sheetFormatPr defaultRowHeight="12.75" x14ac:dyDescent="0.2"/>
  <cols>
    <col min="1" max="1" width="2" style="73" customWidth="1"/>
    <col min="2" max="2" width="15" style="73" customWidth="1"/>
    <col min="3" max="3" width="15.85546875" style="73" customWidth="1"/>
    <col min="4" max="4" width="14.5703125" style="73" customWidth="1"/>
    <col min="5" max="5" width="13.5703125" style="73" customWidth="1"/>
    <col min="6" max="6" width="16.5703125" style="73" customWidth="1"/>
    <col min="7" max="7" width="15.28515625" style="73" customWidth="1"/>
    <col min="8" max="256" width="9.140625" style="73"/>
    <col min="257" max="257" width="2" style="73" customWidth="1"/>
    <col min="258" max="258" width="15" style="73" customWidth="1"/>
    <col min="259" max="259" width="15.85546875" style="73" customWidth="1"/>
    <col min="260" max="260" width="14.5703125" style="73" customWidth="1"/>
    <col min="261" max="261" width="13.5703125" style="73" customWidth="1"/>
    <col min="262" max="262" width="16.5703125" style="73" customWidth="1"/>
    <col min="263" max="263" width="15.28515625" style="73" customWidth="1"/>
    <col min="264" max="512" width="9.140625" style="73"/>
    <col min="513" max="513" width="2" style="73" customWidth="1"/>
    <col min="514" max="514" width="15" style="73" customWidth="1"/>
    <col min="515" max="515" width="15.85546875" style="73" customWidth="1"/>
    <col min="516" max="516" width="14.5703125" style="73" customWidth="1"/>
    <col min="517" max="517" width="13.5703125" style="73" customWidth="1"/>
    <col min="518" max="518" width="16.5703125" style="73" customWidth="1"/>
    <col min="519" max="519" width="15.28515625" style="73" customWidth="1"/>
    <col min="520" max="768" width="9.140625" style="73"/>
    <col min="769" max="769" width="2" style="73" customWidth="1"/>
    <col min="770" max="770" width="15" style="73" customWidth="1"/>
    <col min="771" max="771" width="15.85546875" style="73" customWidth="1"/>
    <col min="772" max="772" width="14.5703125" style="73" customWidth="1"/>
    <col min="773" max="773" width="13.5703125" style="73" customWidth="1"/>
    <col min="774" max="774" width="16.5703125" style="73" customWidth="1"/>
    <col min="775" max="775" width="15.28515625" style="73" customWidth="1"/>
    <col min="776" max="1024" width="9.140625" style="73"/>
    <col min="1025" max="1025" width="2" style="73" customWidth="1"/>
    <col min="1026" max="1026" width="15" style="73" customWidth="1"/>
    <col min="1027" max="1027" width="15.85546875" style="73" customWidth="1"/>
    <col min="1028" max="1028" width="14.5703125" style="73" customWidth="1"/>
    <col min="1029" max="1029" width="13.5703125" style="73" customWidth="1"/>
    <col min="1030" max="1030" width="16.5703125" style="73" customWidth="1"/>
    <col min="1031" max="1031" width="15.28515625" style="73" customWidth="1"/>
    <col min="1032" max="1280" width="9.140625" style="73"/>
    <col min="1281" max="1281" width="2" style="73" customWidth="1"/>
    <col min="1282" max="1282" width="15" style="73" customWidth="1"/>
    <col min="1283" max="1283" width="15.85546875" style="73" customWidth="1"/>
    <col min="1284" max="1284" width="14.5703125" style="73" customWidth="1"/>
    <col min="1285" max="1285" width="13.5703125" style="73" customWidth="1"/>
    <col min="1286" max="1286" width="16.5703125" style="73" customWidth="1"/>
    <col min="1287" max="1287" width="15.28515625" style="73" customWidth="1"/>
    <col min="1288" max="1536" width="9.140625" style="73"/>
    <col min="1537" max="1537" width="2" style="73" customWidth="1"/>
    <col min="1538" max="1538" width="15" style="73" customWidth="1"/>
    <col min="1539" max="1539" width="15.85546875" style="73" customWidth="1"/>
    <col min="1540" max="1540" width="14.5703125" style="73" customWidth="1"/>
    <col min="1541" max="1541" width="13.5703125" style="73" customWidth="1"/>
    <col min="1542" max="1542" width="16.5703125" style="73" customWidth="1"/>
    <col min="1543" max="1543" width="15.28515625" style="73" customWidth="1"/>
    <col min="1544" max="1792" width="9.140625" style="73"/>
    <col min="1793" max="1793" width="2" style="73" customWidth="1"/>
    <col min="1794" max="1794" width="15" style="73" customWidth="1"/>
    <col min="1795" max="1795" width="15.85546875" style="73" customWidth="1"/>
    <col min="1796" max="1796" width="14.5703125" style="73" customWidth="1"/>
    <col min="1797" max="1797" width="13.5703125" style="73" customWidth="1"/>
    <col min="1798" max="1798" width="16.5703125" style="73" customWidth="1"/>
    <col min="1799" max="1799" width="15.28515625" style="73" customWidth="1"/>
    <col min="1800" max="2048" width="9.140625" style="73"/>
    <col min="2049" max="2049" width="2" style="73" customWidth="1"/>
    <col min="2050" max="2050" width="15" style="73" customWidth="1"/>
    <col min="2051" max="2051" width="15.85546875" style="73" customWidth="1"/>
    <col min="2052" max="2052" width="14.5703125" style="73" customWidth="1"/>
    <col min="2053" max="2053" width="13.5703125" style="73" customWidth="1"/>
    <col min="2054" max="2054" width="16.5703125" style="73" customWidth="1"/>
    <col min="2055" max="2055" width="15.28515625" style="73" customWidth="1"/>
    <col min="2056" max="2304" width="9.140625" style="73"/>
    <col min="2305" max="2305" width="2" style="73" customWidth="1"/>
    <col min="2306" max="2306" width="15" style="73" customWidth="1"/>
    <col min="2307" max="2307" width="15.85546875" style="73" customWidth="1"/>
    <col min="2308" max="2308" width="14.5703125" style="73" customWidth="1"/>
    <col min="2309" max="2309" width="13.5703125" style="73" customWidth="1"/>
    <col min="2310" max="2310" width="16.5703125" style="73" customWidth="1"/>
    <col min="2311" max="2311" width="15.28515625" style="73" customWidth="1"/>
    <col min="2312" max="2560" width="9.140625" style="73"/>
    <col min="2561" max="2561" width="2" style="73" customWidth="1"/>
    <col min="2562" max="2562" width="15" style="73" customWidth="1"/>
    <col min="2563" max="2563" width="15.85546875" style="73" customWidth="1"/>
    <col min="2564" max="2564" width="14.5703125" style="73" customWidth="1"/>
    <col min="2565" max="2565" width="13.5703125" style="73" customWidth="1"/>
    <col min="2566" max="2566" width="16.5703125" style="73" customWidth="1"/>
    <col min="2567" max="2567" width="15.28515625" style="73" customWidth="1"/>
    <col min="2568" max="2816" width="9.140625" style="73"/>
    <col min="2817" max="2817" width="2" style="73" customWidth="1"/>
    <col min="2818" max="2818" width="15" style="73" customWidth="1"/>
    <col min="2819" max="2819" width="15.85546875" style="73" customWidth="1"/>
    <col min="2820" max="2820" width="14.5703125" style="73" customWidth="1"/>
    <col min="2821" max="2821" width="13.5703125" style="73" customWidth="1"/>
    <col min="2822" max="2822" width="16.5703125" style="73" customWidth="1"/>
    <col min="2823" max="2823" width="15.28515625" style="73" customWidth="1"/>
    <col min="2824" max="3072" width="9.140625" style="73"/>
    <col min="3073" max="3073" width="2" style="73" customWidth="1"/>
    <col min="3074" max="3074" width="15" style="73" customWidth="1"/>
    <col min="3075" max="3075" width="15.85546875" style="73" customWidth="1"/>
    <col min="3076" max="3076" width="14.5703125" style="73" customWidth="1"/>
    <col min="3077" max="3077" width="13.5703125" style="73" customWidth="1"/>
    <col min="3078" max="3078" width="16.5703125" style="73" customWidth="1"/>
    <col min="3079" max="3079" width="15.28515625" style="73" customWidth="1"/>
    <col min="3080" max="3328" width="9.140625" style="73"/>
    <col min="3329" max="3329" width="2" style="73" customWidth="1"/>
    <col min="3330" max="3330" width="15" style="73" customWidth="1"/>
    <col min="3331" max="3331" width="15.85546875" style="73" customWidth="1"/>
    <col min="3332" max="3332" width="14.5703125" style="73" customWidth="1"/>
    <col min="3333" max="3333" width="13.5703125" style="73" customWidth="1"/>
    <col min="3334" max="3334" width="16.5703125" style="73" customWidth="1"/>
    <col min="3335" max="3335" width="15.28515625" style="73" customWidth="1"/>
    <col min="3336" max="3584" width="9.140625" style="73"/>
    <col min="3585" max="3585" width="2" style="73" customWidth="1"/>
    <col min="3586" max="3586" width="15" style="73" customWidth="1"/>
    <col min="3587" max="3587" width="15.85546875" style="73" customWidth="1"/>
    <col min="3588" max="3588" width="14.5703125" style="73" customWidth="1"/>
    <col min="3589" max="3589" width="13.5703125" style="73" customWidth="1"/>
    <col min="3590" max="3590" width="16.5703125" style="73" customWidth="1"/>
    <col min="3591" max="3591" width="15.28515625" style="73" customWidth="1"/>
    <col min="3592" max="3840" width="9.140625" style="73"/>
    <col min="3841" max="3841" width="2" style="73" customWidth="1"/>
    <col min="3842" max="3842" width="15" style="73" customWidth="1"/>
    <col min="3843" max="3843" width="15.85546875" style="73" customWidth="1"/>
    <col min="3844" max="3844" width="14.5703125" style="73" customWidth="1"/>
    <col min="3845" max="3845" width="13.5703125" style="73" customWidth="1"/>
    <col min="3846" max="3846" width="16.5703125" style="73" customWidth="1"/>
    <col min="3847" max="3847" width="15.28515625" style="73" customWidth="1"/>
    <col min="3848" max="4096" width="9.140625" style="73"/>
    <col min="4097" max="4097" width="2" style="73" customWidth="1"/>
    <col min="4098" max="4098" width="15" style="73" customWidth="1"/>
    <col min="4099" max="4099" width="15.85546875" style="73" customWidth="1"/>
    <col min="4100" max="4100" width="14.5703125" style="73" customWidth="1"/>
    <col min="4101" max="4101" width="13.5703125" style="73" customWidth="1"/>
    <col min="4102" max="4102" width="16.5703125" style="73" customWidth="1"/>
    <col min="4103" max="4103" width="15.28515625" style="73" customWidth="1"/>
    <col min="4104" max="4352" width="9.140625" style="73"/>
    <col min="4353" max="4353" width="2" style="73" customWidth="1"/>
    <col min="4354" max="4354" width="15" style="73" customWidth="1"/>
    <col min="4355" max="4355" width="15.85546875" style="73" customWidth="1"/>
    <col min="4356" max="4356" width="14.5703125" style="73" customWidth="1"/>
    <col min="4357" max="4357" width="13.5703125" style="73" customWidth="1"/>
    <col min="4358" max="4358" width="16.5703125" style="73" customWidth="1"/>
    <col min="4359" max="4359" width="15.28515625" style="73" customWidth="1"/>
    <col min="4360" max="4608" width="9.140625" style="73"/>
    <col min="4609" max="4609" width="2" style="73" customWidth="1"/>
    <col min="4610" max="4610" width="15" style="73" customWidth="1"/>
    <col min="4611" max="4611" width="15.85546875" style="73" customWidth="1"/>
    <col min="4612" max="4612" width="14.5703125" style="73" customWidth="1"/>
    <col min="4613" max="4613" width="13.5703125" style="73" customWidth="1"/>
    <col min="4614" max="4614" width="16.5703125" style="73" customWidth="1"/>
    <col min="4615" max="4615" width="15.28515625" style="73" customWidth="1"/>
    <col min="4616" max="4864" width="9.140625" style="73"/>
    <col min="4865" max="4865" width="2" style="73" customWidth="1"/>
    <col min="4866" max="4866" width="15" style="73" customWidth="1"/>
    <col min="4867" max="4867" width="15.85546875" style="73" customWidth="1"/>
    <col min="4868" max="4868" width="14.5703125" style="73" customWidth="1"/>
    <col min="4869" max="4869" width="13.5703125" style="73" customWidth="1"/>
    <col min="4870" max="4870" width="16.5703125" style="73" customWidth="1"/>
    <col min="4871" max="4871" width="15.28515625" style="73" customWidth="1"/>
    <col min="4872" max="5120" width="9.140625" style="73"/>
    <col min="5121" max="5121" width="2" style="73" customWidth="1"/>
    <col min="5122" max="5122" width="15" style="73" customWidth="1"/>
    <col min="5123" max="5123" width="15.85546875" style="73" customWidth="1"/>
    <col min="5124" max="5124" width="14.5703125" style="73" customWidth="1"/>
    <col min="5125" max="5125" width="13.5703125" style="73" customWidth="1"/>
    <col min="5126" max="5126" width="16.5703125" style="73" customWidth="1"/>
    <col min="5127" max="5127" width="15.28515625" style="73" customWidth="1"/>
    <col min="5128" max="5376" width="9.140625" style="73"/>
    <col min="5377" max="5377" width="2" style="73" customWidth="1"/>
    <col min="5378" max="5378" width="15" style="73" customWidth="1"/>
    <col min="5379" max="5379" width="15.85546875" style="73" customWidth="1"/>
    <col min="5380" max="5380" width="14.5703125" style="73" customWidth="1"/>
    <col min="5381" max="5381" width="13.5703125" style="73" customWidth="1"/>
    <col min="5382" max="5382" width="16.5703125" style="73" customWidth="1"/>
    <col min="5383" max="5383" width="15.28515625" style="73" customWidth="1"/>
    <col min="5384" max="5632" width="9.140625" style="73"/>
    <col min="5633" max="5633" width="2" style="73" customWidth="1"/>
    <col min="5634" max="5634" width="15" style="73" customWidth="1"/>
    <col min="5635" max="5635" width="15.85546875" style="73" customWidth="1"/>
    <col min="5636" max="5636" width="14.5703125" style="73" customWidth="1"/>
    <col min="5637" max="5637" width="13.5703125" style="73" customWidth="1"/>
    <col min="5638" max="5638" width="16.5703125" style="73" customWidth="1"/>
    <col min="5639" max="5639" width="15.28515625" style="73" customWidth="1"/>
    <col min="5640" max="5888" width="9.140625" style="73"/>
    <col min="5889" max="5889" width="2" style="73" customWidth="1"/>
    <col min="5890" max="5890" width="15" style="73" customWidth="1"/>
    <col min="5891" max="5891" width="15.85546875" style="73" customWidth="1"/>
    <col min="5892" max="5892" width="14.5703125" style="73" customWidth="1"/>
    <col min="5893" max="5893" width="13.5703125" style="73" customWidth="1"/>
    <col min="5894" max="5894" width="16.5703125" style="73" customWidth="1"/>
    <col min="5895" max="5895" width="15.28515625" style="73" customWidth="1"/>
    <col min="5896" max="6144" width="9.140625" style="73"/>
    <col min="6145" max="6145" width="2" style="73" customWidth="1"/>
    <col min="6146" max="6146" width="15" style="73" customWidth="1"/>
    <col min="6147" max="6147" width="15.85546875" style="73" customWidth="1"/>
    <col min="6148" max="6148" width="14.5703125" style="73" customWidth="1"/>
    <col min="6149" max="6149" width="13.5703125" style="73" customWidth="1"/>
    <col min="6150" max="6150" width="16.5703125" style="73" customWidth="1"/>
    <col min="6151" max="6151" width="15.28515625" style="73" customWidth="1"/>
    <col min="6152" max="6400" width="9.140625" style="73"/>
    <col min="6401" max="6401" width="2" style="73" customWidth="1"/>
    <col min="6402" max="6402" width="15" style="73" customWidth="1"/>
    <col min="6403" max="6403" width="15.85546875" style="73" customWidth="1"/>
    <col min="6404" max="6404" width="14.5703125" style="73" customWidth="1"/>
    <col min="6405" max="6405" width="13.5703125" style="73" customWidth="1"/>
    <col min="6406" max="6406" width="16.5703125" style="73" customWidth="1"/>
    <col min="6407" max="6407" width="15.28515625" style="73" customWidth="1"/>
    <col min="6408" max="6656" width="9.140625" style="73"/>
    <col min="6657" max="6657" width="2" style="73" customWidth="1"/>
    <col min="6658" max="6658" width="15" style="73" customWidth="1"/>
    <col min="6659" max="6659" width="15.85546875" style="73" customWidth="1"/>
    <col min="6660" max="6660" width="14.5703125" style="73" customWidth="1"/>
    <col min="6661" max="6661" width="13.5703125" style="73" customWidth="1"/>
    <col min="6662" max="6662" width="16.5703125" style="73" customWidth="1"/>
    <col min="6663" max="6663" width="15.28515625" style="73" customWidth="1"/>
    <col min="6664" max="6912" width="9.140625" style="73"/>
    <col min="6913" max="6913" width="2" style="73" customWidth="1"/>
    <col min="6914" max="6914" width="15" style="73" customWidth="1"/>
    <col min="6915" max="6915" width="15.85546875" style="73" customWidth="1"/>
    <col min="6916" max="6916" width="14.5703125" style="73" customWidth="1"/>
    <col min="6917" max="6917" width="13.5703125" style="73" customWidth="1"/>
    <col min="6918" max="6918" width="16.5703125" style="73" customWidth="1"/>
    <col min="6919" max="6919" width="15.28515625" style="73" customWidth="1"/>
    <col min="6920" max="7168" width="9.140625" style="73"/>
    <col min="7169" max="7169" width="2" style="73" customWidth="1"/>
    <col min="7170" max="7170" width="15" style="73" customWidth="1"/>
    <col min="7171" max="7171" width="15.85546875" style="73" customWidth="1"/>
    <col min="7172" max="7172" width="14.5703125" style="73" customWidth="1"/>
    <col min="7173" max="7173" width="13.5703125" style="73" customWidth="1"/>
    <col min="7174" max="7174" width="16.5703125" style="73" customWidth="1"/>
    <col min="7175" max="7175" width="15.28515625" style="73" customWidth="1"/>
    <col min="7176" max="7424" width="9.140625" style="73"/>
    <col min="7425" max="7425" width="2" style="73" customWidth="1"/>
    <col min="7426" max="7426" width="15" style="73" customWidth="1"/>
    <col min="7427" max="7427" width="15.85546875" style="73" customWidth="1"/>
    <col min="7428" max="7428" width="14.5703125" style="73" customWidth="1"/>
    <col min="7429" max="7429" width="13.5703125" style="73" customWidth="1"/>
    <col min="7430" max="7430" width="16.5703125" style="73" customWidth="1"/>
    <col min="7431" max="7431" width="15.28515625" style="73" customWidth="1"/>
    <col min="7432" max="7680" width="9.140625" style="73"/>
    <col min="7681" max="7681" width="2" style="73" customWidth="1"/>
    <col min="7682" max="7682" width="15" style="73" customWidth="1"/>
    <col min="7683" max="7683" width="15.85546875" style="73" customWidth="1"/>
    <col min="7684" max="7684" width="14.5703125" style="73" customWidth="1"/>
    <col min="7685" max="7685" width="13.5703125" style="73" customWidth="1"/>
    <col min="7686" max="7686" width="16.5703125" style="73" customWidth="1"/>
    <col min="7687" max="7687" width="15.28515625" style="73" customWidth="1"/>
    <col min="7688" max="7936" width="9.140625" style="73"/>
    <col min="7937" max="7937" width="2" style="73" customWidth="1"/>
    <col min="7938" max="7938" width="15" style="73" customWidth="1"/>
    <col min="7939" max="7939" width="15.85546875" style="73" customWidth="1"/>
    <col min="7940" max="7940" width="14.5703125" style="73" customWidth="1"/>
    <col min="7941" max="7941" width="13.5703125" style="73" customWidth="1"/>
    <col min="7942" max="7942" width="16.5703125" style="73" customWidth="1"/>
    <col min="7943" max="7943" width="15.28515625" style="73" customWidth="1"/>
    <col min="7944" max="8192" width="9.140625" style="73"/>
    <col min="8193" max="8193" width="2" style="73" customWidth="1"/>
    <col min="8194" max="8194" width="15" style="73" customWidth="1"/>
    <col min="8195" max="8195" width="15.85546875" style="73" customWidth="1"/>
    <col min="8196" max="8196" width="14.5703125" style="73" customWidth="1"/>
    <col min="8197" max="8197" width="13.5703125" style="73" customWidth="1"/>
    <col min="8198" max="8198" width="16.5703125" style="73" customWidth="1"/>
    <col min="8199" max="8199" width="15.28515625" style="73" customWidth="1"/>
    <col min="8200" max="8448" width="9.140625" style="73"/>
    <col min="8449" max="8449" width="2" style="73" customWidth="1"/>
    <col min="8450" max="8450" width="15" style="73" customWidth="1"/>
    <col min="8451" max="8451" width="15.85546875" style="73" customWidth="1"/>
    <col min="8452" max="8452" width="14.5703125" style="73" customWidth="1"/>
    <col min="8453" max="8453" width="13.5703125" style="73" customWidth="1"/>
    <col min="8454" max="8454" width="16.5703125" style="73" customWidth="1"/>
    <col min="8455" max="8455" width="15.28515625" style="73" customWidth="1"/>
    <col min="8456" max="8704" width="9.140625" style="73"/>
    <col min="8705" max="8705" width="2" style="73" customWidth="1"/>
    <col min="8706" max="8706" width="15" style="73" customWidth="1"/>
    <col min="8707" max="8707" width="15.85546875" style="73" customWidth="1"/>
    <col min="8708" max="8708" width="14.5703125" style="73" customWidth="1"/>
    <col min="8709" max="8709" width="13.5703125" style="73" customWidth="1"/>
    <col min="8710" max="8710" width="16.5703125" style="73" customWidth="1"/>
    <col min="8711" max="8711" width="15.28515625" style="73" customWidth="1"/>
    <col min="8712" max="8960" width="9.140625" style="73"/>
    <col min="8961" max="8961" width="2" style="73" customWidth="1"/>
    <col min="8962" max="8962" width="15" style="73" customWidth="1"/>
    <col min="8963" max="8963" width="15.85546875" style="73" customWidth="1"/>
    <col min="8964" max="8964" width="14.5703125" style="73" customWidth="1"/>
    <col min="8965" max="8965" width="13.5703125" style="73" customWidth="1"/>
    <col min="8966" max="8966" width="16.5703125" style="73" customWidth="1"/>
    <col min="8967" max="8967" width="15.28515625" style="73" customWidth="1"/>
    <col min="8968" max="9216" width="9.140625" style="73"/>
    <col min="9217" max="9217" width="2" style="73" customWidth="1"/>
    <col min="9218" max="9218" width="15" style="73" customWidth="1"/>
    <col min="9219" max="9219" width="15.85546875" style="73" customWidth="1"/>
    <col min="9220" max="9220" width="14.5703125" style="73" customWidth="1"/>
    <col min="9221" max="9221" width="13.5703125" style="73" customWidth="1"/>
    <col min="9222" max="9222" width="16.5703125" style="73" customWidth="1"/>
    <col min="9223" max="9223" width="15.28515625" style="73" customWidth="1"/>
    <col min="9224" max="9472" width="9.140625" style="73"/>
    <col min="9473" max="9473" width="2" style="73" customWidth="1"/>
    <col min="9474" max="9474" width="15" style="73" customWidth="1"/>
    <col min="9475" max="9475" width="15.85546875" style="73" customWidth="1"/>
    <col min="9476" max="9476" width="14.5703125" style="73" customWidth="1"/>
    <col min="9477" max="9477" width="13.5703125" style="73" customWidth="1"/>
    <col min="9478" max="9478" width="16.5703125" style="73" customWidth="1"/>
    <col min="9479" max="9479" width="15.28515625" style="73" customWidth="1"/>
    <col min="9480" max="9728" width="9.140625" style="73"/>
    <col min="9729" max="9729" width="2" style="73" customWidth="1"/>
    <col min="9730" max="9730" width="15" style="73" customWidth="1"/>
    <col min="9731" max="9731" width="15.85546875" style="73" customWidth="1"/>
    <col min="9732" max="9732" width="14.5703125" style="73" customWidth="1"/>
    <col min="9733" max="9733" width="13.5703125" style="73" customWidth="1"/>
    <col min="9734" max="9734" width="16.5703125" style="73" customWidth="1"/>
    <col min="9735" max="9735" width="15.28515625" style="73" customWidth="1"/>
    <col min="9736" max="9984" width="9.140625" style="73"/>
    <col min="9985" max="9985" width="2" style="73" customWidth="1"/>
    <col min="9986" max="9986" width="15" style="73" customWidth="1"/>
    <col min="9987" max="9987" width="15.85546875" style="73" customWidth="1"/>
    <col min="9988" max="9988" width="14.5703125" style="73" customWidth="1"/>
    <col min="9989" max="9989" width="13.5703125" style="73" customWidth="1"/>
    <col min="9990" max="9990" width="16.5703125" style="73" customWidth="1"/>
    <col min="9991" max="9991" width="15.28515625" style="73" customWidth="1"/>
    <col min="9992" max="10240" width="9.140625" style="73"/>
    <col min="10241" max="10241" width="2" style="73" customWidth="1"/>
    <col min="10242" max="10242" width="15" style="73" customWidth="1"/>
    <col min="10243" max="10243" width="15.85546875" style="73" customWidth="1"/>
    <col min="10244" max="10244" width="14.5703125" style="73" customWidth="1"/>
    <col min="10245" max="10245" width="13.5703125" style="73" customWidth="1"/>
    <col min="10246" max="10246" width="16.5703125" style="73" customWidth="1"/>
    <col min="10247" max="10247" width="15.28515625" style="73" customWidth="1"/>
    <col min="10248" max="10496" width="9.140625" style="73"/>
    <col min="10497" max="10497" width="2" style="73" customWidth="1"/>
    <col min="10498" max="10498" width="15" style="73" customWidth="1"/>
    <col min="10499" max="10499" width="15.85546875" style="73" customWidth="1"/>
    <col min="10500" max="10500" width="14.5703125" style="73" customWidth="1"/>
    <col min="10501" max="10501" width="13.5703125" style="73" customWidth="1"/>
    <col min="10502" max="10502" width="16.5703125" style="73" customWidth="1"/>
    <col min="10503" max="10503" width="15.28515625" style="73" customWidth="1"/>
    <col min="10504" max="10752" width="9.140625" style="73"/>
    <col min="10753" max="10753" width="2" style="73" customWidth="1"/>
    <col min="10754" max="10754" width="15" style="73" customWidth="1"/>
    <col min="10755" max="10755" width="15.85546875" style="73" customWidth="1"/>
    <col min="10756" max="10756" width="14.5703125" style="73" customWidth="1"/>
    <col min="10757" max="10757" width="13.5703125" style="73" customWidth="1"/>
    <col min="10758" max="10758" width="16.5703125" style="73" customWidth="1"/>
    <col min="10759" max="10759" width="15.28515625" style="73" customWidth="1"/>
    <col min="10760" max="11008" width="9.140625" style="73"/>
    <col min="11009" max="11009" width="2" style="73" customWidth="1"/>
    <col min="11010" max="11010" width="15" style="73" customWidth="1"/>
    <col min="11011" max="11011" width="15.85546875" style="73" customWidth="1"/>
    <col min="11012" max="11012" width="14.5703125" style="73" customWidth="1"/>
    <col min="11013" max="11013" width="13.5703125" style="73" customWidth="1"/>
    <col min="11014" max="11014" width="16.5703125" style="73" customWidth="1"/>
    <col min="11015" max="11015" width="15.28515625" style="73" customWidth="1"/>
    <col min="11016" max="11264" width="9.140625" style="73"/>
    <col min="11265" max="11265" width="2" style="73" customWidth="1"/>
    <col min="11266" max="11266" width="15" style="73" customWidth="1"/>
    <col min="11267" max="11267" width="15.85546875" style="73" customWidth="1"/>
    <col min="11268" max="11268" width="14.5703125" style="73" customWidth="1"/>
    <col min="11269" max="11269" width="13.5703125" style="73" customWidth="1"/>
    <col min="11270" max="11270" width="16.5703125" style="73" customWidth="1"/>
    <col min="11271" max="11271" width="15.28515625" style="73" customWidth="1"/>
    <col min="11272" max="11520" width="9.140625" style="73"/>
    <col min="11521" max="11521" width="2" style="73" customWidth="1"/>
    <col min="11522" max="11522" width="15" style="73" customWidth="1"/>
    <col min="11523" max="11523" width="15.85546875" style="73" customWidth="1"/>
    <col min="11524" max="11524" width="14.5703125" style="73" customWidth="1"/>
    <col min="11525" max="11525" width="13.5703125" style="73" customWidth="1"/>
    <col min="11526" max="11526" width="16.5703125" style="73" customWidth="1"/>
    <col min="11527" max="11527" width="15.28515625" style="73" customWidth="1"/>
    <col min="11528" max="11776" width="9.140625" style="73"/>
    <col min="11777" max="11777" width="2" style="73" customWidth="1"/>
    <col min="11778" max="11778" width="15" style="73" customWidth="1"/>
    <col min="11779" max="11779" width="15.85546875" style="73" customWidth="1"/>
    <col min="11780" max="11780" width="14.5703125" style="73" customWidth="1"/>
    <col min="11781" max="11781" width="13.5703125" style="73" customWidth="1"/>
    <col min="11782" max="11782" width="16.5703125" style="73" customWidth="1"/>
    <col min="11783" max="11783" width="15.28515625" style="73" customWidth="1"/>
    <col min="11784" max="12032" width="9.140625" style="73"/>
    <col min="12033" max="12033" width="2" style="73" customWidth="1"/>
    <col min="12034" max="12034" width="15" style="73" customWidth="1"/>
    <col min="12035" max="12035" width="15.85546875" style="73" customWidth="1"/>
    <col min="12036" max="12036" width="14.5703125" style="73" customWidth="1"/>
    <col min="12037" max="12037" width="13.5703125" style="73" customWidth="1"/>
    <col min="12038" max="12038" width="16.5703125" style="73" customWidth="1"/>
    <col min="12039" max="12039" width="15.28515625" style="73" customWidth="1"/>
    <col min="12040" max="12288" width="9.140625" style="73"/>
    <col min="12289" max="12289" width="2" style="73" customWidth="1"/>
    <col min="12290" max="12290" width="15" style="73" customWidth="1"/>
    <col min="12291" max="12291" width="15.85546875" style="73" customWidth="1"/>
    <col min="12292" max="12292" width="14.5703125" style="73" customWidth="1"/>
    <col min="12293" max="12293" width="13.5703125" style="73" customWidth="1"/>
    <col min="12294" max="12294" width="16.5703125" style="73" customWidth="1"/>
    <col min="12295" max="12295" width="15.28515625" style="73" customWidth="1"/>
    <col min="12296" max="12544" width="9.140625" style="73"/>
    <col min="12545" max="12545" width="2" style="73" customWidth="1"/>
    <col min="12546" max="12546" width="15" style="73" customWidth="1"/>
    <col min="12547" max="12547" width="15.85546875" style="73" customWidth="1"/>
    <col min="12548" max="12548" width="14.5703125" style="73" customWidth="1"/>
    <col min="12549" max="12549" width="13.5703125" style="73" customWidth="1"/>
    <col min="12550" max="12550" width="16.5703125" style="73" customWidth="1"/>
    <col min="12551" max="12551" width="15.28515625" style="73" customWidth="1"/>
    <col min="12552" max="12800" width="9.140625" style="73"/>
    <col min="12801" max="12801" width="2" style="73" customWidth="1"/>
    <col min="12802" max="12802" width="15" style="73" customWidth="1"/>
    <col min="12803" max="12803" width="15.85546875" style="73" customWidth="1"/>
    <col min="12804" max="12804" width="14.5703125" style="73" customWidth="1"/>
    <col min="12805" max="12805" width="13.5703125" style="73" customWidth="1"/>
    <col min="12806" max="12806" width="16.5703125" style="73" customWidth="1"/>
    <col min="12807" max="12807" width="15.28515625" style="73" customWidth="1"/>
    <col min="12808" max="13056" width="9.140625" style="73"/>
    <col min="13057" max="13057" width="2" style="73" customWidth="1"/>
    <col min="13058" max="13058" width="15" style="73" customWidth="1"/>
    <col min="13059" max="13059" width="15.85546875" style="73" customWidth="1"/>
    <col min="13060" max="13060" width="14.5703125" style="73" customWidth="1"/>
    <col min="13061" max="13061" width="13.5703125" style="73" customWidth="1"/>
    <col min="13062" max="13062" width="16.5703125" style="73" customWidth="1"/>
    <col min="13063" max="13063" width="15.28515625" style="73" customWidth="1"/>
    <col min="13064" max="13312" width="9.140625" style="73"/>
    <col min="13313" max="13313" width="2" style="73" customWidth="1"/>
    <col min="13314" max="13314" width="15" style="73" customWidth="1"/>
    <col min="13315" max="13315" width="15.85546875" style="73" customWidth="1"/>
    <col min="13316" max="13316" width="14.5703125" style="73" customWidth="1"/>
    <col min="13317" max="13317" width="13.5703125" style="73" customWidth="1"/>
    <col min="13318" max="13318" width="16.5703125" style="73" customWidth="1"/>
    <col min="13319" max="13319" width="15.28515625" style="73" customWidth="1"/>
    <col min="13320" max="13568" width="9.140625" style="73"/>
    <col min="13569" max="13569" width="2" style="73" customWidth="1"/>
    <col min="13570" max="13570" width="15" style="73" customWidth="1"/>
    <col min="13571" max="13571" width="15.85546875" style="73" customWidth="1"/>
    <col min="13572" max="13572" width="14.5703125" style="73" customWidth="1"/>
    <col min="13573" max="13573" width="13.5703125" style="73" customWidth="1"/>
    <col min="13574" max="13574" width="16.5703125" style="73" customWidth="1"/>
    <col min="13575" max="13575" width="15.28515625" style="73" customWidth="1"/>
    <col min="13576" max="13824" width="9.140625" style="73"/>
    <col min="13825" max="13825" width="2" style="73" customWidth="1"/>
    <col min="13826" max="13826" width="15" style="73" customWidth="1"/>
    <col min="13827" max="13827" width="15.85546875" style="73" customWidth="1"/>
    <col min="13828" max="13828" width="14.5703125" style="73" customWidth="1"/>
    <col min="13829" max="13829" width="13.5703125" style="73" customWidth="1"/>
    <col min="13830" max="13830" width="16.5703125" style="73" customWidth="1"/>
    <col min="13831" max="13831" width="15.28515625" style="73" customWidth="1"/>
    <col min="13832" max="14080" width="9.140625" style="73"/>
    <col min="14081" max="14081" width="2" style="73" customWidth="1"/>
    <col min="14082" max="14082" width="15" style="73" customWidth="1"/>
    <col min="14083" max="14083" width="15.85546875" style="73" customWidth="1"/>
    <col min="14084" max="14084" width="14.5703125" style="73" customWidth="1"/>
    <col min="14085" max="14085" width="13.5703125" style="73" customWidth="1"/>
    <col min="14086" max="14086" width="16.5703125" style="73" customWidth="1"/>
    <col min="14087" max="14087" width="15.28515625" style="73" customWidth="1"/>
    <col min="14088" max="14336" width="9.140625" style="73"/>
    <col min="14337" max="14337" width="2" style="73" customWidth="1"/>
    <col min="14338" max="14338" width="15" style="73" customWidth="1"/>
    <col min="14339" max="14339" width="15.85546875" style="73" customWidth="1"/>
    <col min="14340" max="14340" width="14.5703125" style="73" customWidth="1"/>
    <col min="14341" max="14341" width="13.5703125" style="73" customWidth="1"/>
    <col min="14342" max="14342" width="16.5703125" style="73" customWidth="1"/>
    <col min="14343" max="14343" width="15.28515625" style="73" customWidth="1"/>
    <col min="14344" max="14592" width="9.140625" style="73"/>
    <col min="14593" max="14593" width="2" style="73" customWidth="1"/>
    <col min="14594" max="14594" width="15" style="73" customWidth="1"/>
    <col min="14595" max="14595" width="15.85546875" style="73" customWidth="1"/>
    <col min="14596" max="14596" width="14.5703125" style="73" customWidth="1"/>
    <col min="14597" max="14597" width="13.5703125" style="73" customWidth="1"/>
    <col min="14598" max="14598" width="16.5703125" style="73" customWidth="1"/>
    <col min="14599" max="14599" width="15.28515625" style="73" customWidth="1"/>
    <col min="14600" max="14848" width="9.140625" style="73"/>
    <col min="14849" max="14849" width="2" style="73" customWidth="1"/>
    <col min="14850" max="14850" width="15" style="73" customWidth="1"/>
    <col min="14851" max="14851" width="15.85546875" style="73" customWidth="1"/>
    <col min="14852" max="14852" width="14.5703125" style="73" customWidth="1"/>
    <col min="14853" max="14853" width="13.5703125" style="73" customWidth="1"/>
    <col min="14854" max="14854" width="16.5703125" style="73" customWidth="1"/>
    <col min="14855" max="14855" width="15.28515625" style="73" customWidth="1"/>
    <col min="14856" max="15104" width="9.140625" style="73"/>
    <col min="15105" max="15105" width="2" style="73" customWidth="1"/>
    <col min="15106" max="15106" width="15" style="73" customWidth="1"/>
    <col min="15107" max="15107" width="15.85546875" style="73" customWidth="1"/>
    <col min="15108" max="15108" width="14.5703125" style="73" customWidth="1"/>
    <col min="15109" max="15109" width="13.5703125" style="73" customWidth="1"/>
    <col min="15110" max="15110" width="16.5703125" style="73" customWidth="1"/>
    <col min="15111" max="15111" width="15.28515625" style="73" customWidth="1"/>
    <col min="15112" max="15360" width="9.140625" style="73"/>
    <col min="15361" max="15361" width="2" style="73" customWidth="1"/>
    <col min="15362" max="15362" width="15" style="73" customWidth="1"/>
    <col min="15363" max="15363" width="15.85546875" style="73" customWidth="1"/>
    <col min="15364" max="15364" width="14.5703125" style="73" customWidth="1"/>
    <col min="15365" max="15365" width="13.5703125" style="73" customWidth="1"/>
    <col min="15366" max="15366" width="16.5703125" style="73" customWidth="1"/>
    <col min="15367" max="15367" width="15.28515625" style="73" customWidth="1"/>
    <col min="15368" max="15616" width="9.140625" style="73"/>
    <col min="15617" max="15617" width="2" style="73" customWidth="1"/>
    <col min="15618" max="15618" width="15" style="73" customWidth="1"/>
    <col min="15619" max="15619" width="15.85546875" style="73" customWidth="1"/>
    <col min="15620" max="15620" width="14.5703125" style="73" customWidth="1"/>
    <col min="15621" max="15621" width="13.5703125" style="73" customWidth="1"/>
    <col min="15622" max="15622" width="16.5703125" style="73" customWidth="1"/>
    <col min="15623" max="15623" width="15.28515625" style="73" customWidth="1"/>
    <col min="15624" max="15872" width="9.140625" style="73"/>
    <col min="15873" max="15873" width="2" style="73" customWidth="1"/>
    <col min="15874" max="15874" width="15" style="73" customWidth="1"/>
    <col min="15875" max="15875" width="15.85546875" style="73" customWidth="1"/>
    <col min="15876" max="15876" width="14.5703125" style="73" customWidth="1"/>
    <col min="15877" max="15877" width="13.5703125" style="73" customWidth="1"/>
    <col min="15878" max="15878" width="16.5703125" style="73" customWidth="1"/>
    <col min="15879" max="15879" width="15.28515625" style="73" customWidth="1"/>
    <col min="15880" max="16128" width="9.140625" style="73"/>
    <col min="16129" max="16129" width="2" style="73" customWidth="1"/>
    <col min="16130" max="16130" width="15" style="73" customWidth="1"/>
    <col min="16131" max="16131" width="15.85546875" style="73" customWidth="1"/>
    <col min="16132" max="16132" width="14.5703125" style="73" customWidth="1"/>
    <col min="16133" max="16133" width="13.5703125" style="73" customWidth="1"/>
    <col min="16134" max="16134" width="16.5703125" style="73" customWidth="1"/>
    <col min="16135" max="16135" width="15.28515625" style="73" customWidth="1"/>
    <col min="16136" max="16384" width="9.140625" style="73"/>
  </cols>
  <sheetData>
    <row r="1" spans="1:57" ht="24.75" customHeight="1" thickBot="1" x14ac:dyDescent="0.25">
      <c r="A1" s="125" t="s">
        <v>197</v>
      </c>
      <c r="B1" s="126"/>
      <c r="C1" s="126"/>
      <c r="D1" s="126"/>
      <c r="E1" s="126"/>
      <c r="F1" s="126"/>
      <c r="G1" s="126"/>
    </row>
    <row r="2" spans="1:57" ht="12.75" customHeight="1" x14ac:dyDescent="0.2">
      <c r="A2" s="172" t="s">
        <v>198</v>
      </c>
      <c r="B2" s="173"/>
      <c r="C2" s="174" t="s">
        <v>172</v>
      </c>
      <c r="D2" s="174"/>
      <c r="E2" s="175"/>
      <c r="F2" s="176" t="s">
        <v>199</v>
      </c>
      <c r="G2" s="177"/>
    </row>
    <row r="3" spans="1:57" ht="3" hidden="1" customHeight="1" x14ac:dyDescent="0.2">
      <c r="A3" s="178"/>
      <c r="B3" s="179"/>
      <c r="C3" s="180"/>
      <c r="D3" s="180"/>
      <c r="E3" s="181"/>
      <c r="F3" s="182"/>
      <c r="G3" s="183"/>
    </row>
    <row r="4" spans="1:57" ht="12" customHeight="1" x14ac:dyDescent="0.2">
      <c r="A4" s="184" t="s">
        <v>200</v>
      </c>
      <c r="B4" s="179"/>
      <c r="C4" s="180"/>
      <c r="D4" s="180"/>
      <c r="E4" s="181"/>
      <c r="F4" s="182" t="s">
        <v>201</v>
      </c>
      <c r="G4" s="185"/>
    </row>
    <row r="5" spans="1:57" ht="12.95" customHeight="1" x14ac:dyDescent="0.2">
      <c r="A5" s="186" t="s">
        <v>202</v>
      </c>
      <c r="B5" s="187"/>
      <c r="C5" s="188" t="s">
        <v>61</v>
      </c>
      <c r="D5" s="189"/>
      <c r="E5" s="187"/>
      <c r="F5" s="182" t="s">
        <v>203</v>
      </c>
      <c r="G5" s="183"/>
    </row>
    <row r="6" spans="1:57" ht="12.95" customHeight="1" x14ac:dyDescent="0.2">
      <c r="A6" s="184" t="s">
        <v>204</v>
      </c>
      <c r="B6" s="179"/>
      <c r="C6" s="180"/>
      <c r="D6" s="180"/>
      <c r="E6" s="181"/>
      <c r="F6" s="182" t="s">
        <v>205</v>
      </c>
      <c r="G6" s="190">
        <v>0</v>
      </c>
    </row>
    <row r="7" spans="1:57" ht="12.95" customHeight="1" x14ac:dyDescent="0.2">
      <c r="A7" s="191" t="s">
        <v>206</v>
      </c>
      <c r="B7" s="192"/>
      <c r="C7" s="193" t="s">
        <v>172</v>
      </c>
      <c r="D7" s="194"/>
      <c r="E7" s="194"/>
      <c r="F7" s="195" t="s">
        <v>207</v>
      </c>
      <c r="G7" s="190">
        <f>IF(G6=0,,ROUND((F30+F32)/G6,1))</f>
        <v>0</v>
      </c>
    </row>
    <row r="8" spans="1:57" x14ac:dyDescent="0.2">
      <c r="A8" s="196" t="s">
        <v>208</v>
      </c>
      <c r="B8" s="182"/>
      <c r="C8" s="220"/>
      <c r="D8" s="220"/>
      <c r="E8" s="221"/>
      <c r="F8" s="182" t="s">
        <v>209</v>
      </c>
      <c r="G8" s="197"/>
    </row>
    <row r="9" spans="1:57" x14ac:dyDescent="0.2">
      <c r="A9" s="196" t="s">
        <v>210</v>
      </c>
      <c r="B9" s="182"/>
      <c r="C9" s="220"/>
      <c r="D9" s="220"/>
      <c r="E9" s="221"/>
      <c r="F9" s="182"/>
      <c r="G9" s="197"/>
    </row>
    <row r="10" spans="1:57" x14ac:dyDescent="0.2">
      <c r="A10" s="196" t="s">
        <v>211</v>
      </c>
      <c r="B10" s="182"/>
      <c r="C10" s="222" t="s">
        <v>257</v>
      </c>
      <c r="D10" s="220"/>
      <c r="E10" s="220"/>
      <c r="F10" s="182"/>
      <c r="G10" s="198"/>
    </row>
    <row r="11" spans="1:57" ht="13.5" customHeight="1" x14ac:dyDescent="0.2">
      <c r="A11" s="196" t="s">
        <v>212</v>
      </c>
      <c r="B11" s="182"/>
      <c r="C11" s="220"/>
      <c r="D11" s="220"/>
      <c r="E11" s="220"/>
      <c r="F11" s="182" t="s">
        <v>213</v>
      </c>
      <c r="G11" s="198"/>
      <c r="BA11" s="99"/>
      <c r="BB11" s="99"/>
      <c r="BC11" s="99"/>
      <c r="BD11" s="99"/>
      <c r="BE11" s="99"/>
    </row>
    <row r="12" spans="1:57" ht="12.75" customHeight="1" x14ac:dyDescent="0.2">
      <c r="A12" s="199" t="s">
        <v>214</v>
      </c>
      <c r="B12" s="179"/>
      <c r="C12" s="223"/>
      <c r="D12" s="223"/>
      <c r="E12" s="223"/>
      <c r="F12" s="200" t="s">
        <v>215</v>
      </c>
      <c r="G12" s="201"/>
    </row>
    <row r="13" spans="1:57" ht="28.5" customHeight="1" thickBot="1" x14ac:dyDescent="0.25">
      <c r="A13" s="128" t="s">
        <v>216</v>
      </c>
      <c r="B13" s="129"/>
      <c r="C13" s="129"/>
      <c r="D13" s="129"/>
      <c r="E13" s="130"/>
      <c r="F13" s="130"/>
      <c r="G13" s="131"/>
    </row>
    <row r="14" spans="1:57" ht="17.25" customHeight="1" thickBot="1" x14ac:dyDescent="0.25">
      <c r="A14" s="132" t="s">
        <v>217</v>
      </c>
      <c r="B14" s="133"/>
      <c r="C14" s="134"/>
      <c r="D14" s="135" t="s">
        <v>218</v>
      </c>
      <c r="E14" s="136"/>
      <c r="F14" s="136"/>
      <c r="G14" s="134"/>
    </row>
    <row r="15" spans="1:57" ht="15.95" customHeight="1" x14ac:dyDescent="0.2">
      <c r="A15" s="137"/>
      <c r="B15" s="109" t="s">
        <v>219</v>
      </c>
      <c r="C15" s="138">
        <f>'SO 101  Rek'!E16</f>
        <v>0</v>
      </c>
      <c r="D15" s="139" t="str">
        <f>'[1]SO 101  Rek'!A21</f>
        <v>Ztížené výrobní podmínky</v>
      </c>
      <c r="E15" s="140"/>
      <c r="F15" s="141"/>
      <c r="G15" s="142">
        <f>'[1]SO 101  Rek'!I21</f>
        <v>0</v>
      </c>
    </row>
    <row r="16" spans="1:57" ht="15.95" customHeight="1" x14ac:dyDescent="0.2">
      <c r="A16" s="137" t="s">
        <v>220</v>
      </c>
      <c r="B16" s="109" t="s">
        <v>221</v>
      </c>
      <c r="C16" s="142">
        <f>'[1]SO 101  Rek'!F16</f>
        <v>0</v>
      </c>
      <c r="D16" s="127" t="str">
        <f>'[1]SO 101  Rek'!A22</f>
        <v>Oborová přirážka</v>
      </c>
      <c r="E16" s="143"/>
      <c r="F16" s="144"/>
      <c r="G16" s="142">
        <f>'[1]SO 101  Rek'!I22</f>
        <v>0</v>
      </c>
    </row>
    <row r="17" spans="1:7" ht="15.95" customHeight="1" x14ac:dyDescent="0.2">
      <c r="A17" s="137" t="s">
        <v>222</v>
      </c>
      <c r="B17" s="109" t="s">
        <v>223</v>
      </c>
      <c r="C17" s="142">
        <f>'[1]SO 101  Rek'!H16</f>
        <v>0</v>
      </c>
      <c r="D17" s="127" t="str">
        <f>'[1]SO 101  Rek'!A23</f>
        <v>Přesun stavebních kapacit</v>
      </c>
      <c r="E17" s="143"/>
      <c r="F17" s="144"/>
      <c r="G17" s="142">
        <f>'[1]SO 101  Rek'!I23</f>
        <v>0</v>
      </c>
    </row>
    <row r="18" spans="1:7" ht="15.95" customHeight="1" x14ac:dyDescent="0.2">
      <c r="A18" s="145" t="s">
        <v>224</v>
      </c>
      <c r="B18" s="146" t="s">
        <v>225</v>
      </c>
      <c r="C18" s="142">
        <f>'[1]SO 101  Rek'!G16</f>
        <v>0</v>
      </c>
      <c r="D18" s="127" t="str">
        <f>'[1]SO 101  Rek'!A24</f>
        <v>Mimostaveništní doprava</v>
      </c>
      <c r="E18" s="143"/>
      <c r="F18" s="144"/>
      <c r="G18" s="142">
        <f>'[1]SO 101  Rek'!I24</f>
        <v>0</v>
      </c>
    </row>
    <row r="19" spans="1:7" ht="15.95" customHeight="1" x14ac:dyDescent="0.2">
      <c r="A19" s="108" t="s">
        <v>226</v>
      </c>
      <c r="B19" s="109"/>
      <c r="C19" s="138">
        <f>SUM(C15:C18)</f>
        <v>0</v>
      </c>
      <c r="D19" s="127" t="str">
        <f>'[1]SO 101  Rek'!A25</f>
        <v>Zařízení staveniště</v>
      </c>
      <c r="E19" s="143"/>
      <c r="F19" s="144"/>
      <c r="G19" s="142">
        <f>'[1]SO 101  Rek'!I25</f>
        <v>0</v>
      </c>
    </row>
    <row r="20" spans="1:7" ht="15.95" customHeight="1" x14ac:dyDescent="0.2">
      <c r="A20" s="108"/>
      <c r="B20" s="109"/>
      <c r="C20" s="142"/>
      <c r="D20" s="127" t="str">
        <f>'[1]SO 101  Rek'!A26</f>
        <v>Provoz investora</v>
      </c>
      <c r="E20" s="143"/>
      <c r="F20" s="144"/>
      <c r="G20" s="142">
        <f>'[1]SO 101  Rek'!I26</f>
        <v>0</v>
      </c>
    </row>
    <row r="21" spans="1:7" ht="15.95" customHeight="1" x14ac:dyDescent="0.2">
      <c r="A21" s="108" t="s">
        <v>181</v>
      </c>
      <c r="B21" s="109"/>
      <c r="C21" s="142">
        <f>'[1]SO 101  Rek'!I16</f>
        <v>0</v>
      </c>
      <c r="D21" s="127" t="str">
        <f>'[1]SO 101  Rek'!A27</f>
        <v>Kompletační činnost (IČD)</v>
      </c>
      <c r="E21" s="143"/>
      <c r="F21" s="144"/>
      <c r="G21" s="142">
        <f>'[1]SO 101  Rek'!I27</f>
        <v>0</v>
      </c>
    </row>
    <row r="22" spans="1:7" ht="15.95" customHeight="1" x14ac:dyDescent="0.2">
      <c r="A22" s="147" t="s">
        <v>227</v>
      </c>
      <c r="C22" s="138">
        <f>C19+C21</f>
        <v>0</v>
      </c>
      <c r="D22" s="127" t="s">
        <v>228</v>
      </c>
      <c r="E22" s="143"/>
      <c r="F22" s="144"/>
      <c r="G22" s="142">
        <f>G23-SUM(G15:G21)</f>
        <v>0</v>
      </c>
    </row>
    <row r="23" spans="1:7" ht="15.95" customHeight="1" thickBot="1" x14ac:dyDescent="0.25">
      <c r="A23" s="218" t="s">
        <v>229</v>
      </c>
      <c r="B23" s="219"/>
      <c r="C23" s="148">
        <f>C22+G23</f>
        <v>0</v>
      </c>
      <c r="D23" s="149" t="s">
        <v>230</v>
      </c>
      <c r="E23" s="150"/>
      <c r="F23" s="151"/>
      <c r="G23" s="142">
        <f>'[1]SO 101  Rek'!H29</f>
        <v>0</v>
      </c>
    </row>
    <row r="24" spans="1:7" x14ac:dyDescent="0.2">
      <c r="A24" s="100" t="s">
        <v>231</v>
      </c>
      <c r="B24" s="101"/>
      <c r="C24" s="152"/>
      <c r="D24" s="101" t="s">
        <v>232</v>
      </c>
      <c r="E24" s="101"/>
      <c r="F24" s="153" t="s">
        <v>233</v>
      </c>
      <c r="G24" s="154"/>
    </row>
    <row r="25" spans="1:7" x14ac:dyDescent="0.2">
      <c r="A25" s="202" t="s">
        <v>234</v>
      </c>
      <c r="B25" s="170"/>
      <c r="C25" s="203"/>
      <c r="D25" s="170" t="s">
        <v>234</v>
      </c>
      <c r="E25" s="170"/>
      <c r="F25" s="204" t="s">
        <v>234</v>
      </c>
      <c r="G25" s="205"/>
    </row>
    <row r="26" spans="1:7" ht="37.5" customHeight="1" x14ac:dyDescent="0.2">
      <c r="A26" s="202" t="s">
        <v>235</v>
      </c>
      <c r="B26" s="206"/>
      <c r="C26" s="203"/>
      <c r="D26" s="170" t="s">
        <v>235</v>
      </c>
      <c r="E26" s="170"/>
      <c r="F26" s="204" t="s">
        <v>235</v>
      </c>
      <c r="G26" s="205"/>
    </row>
    <row r="27" spans="1:7" x14ac:dyDescent="0.2">
      <c r="A27" s="202"/>
      <c r="B27" s="207"/>
      <c r="C27" s="203"/>
      <c r="D27" s="170"/>
      <c r="E27" s="170"/>
      <c r="F27" s="204"/>
      <c r="G27" s="205"/>
    </row>
    <row r="28" spans="1:7" x14ac:dyDescent="0.2">
      <c r="A28" s="202" t="s">
        <v>236</v>
      </c>
      <c r="B28" s="170"/>
      <c r="C28" s="203"/>
      <c r="D28" s="204" t="s">
        <v>237</v>
      </c>
      <c r="E28" s="203"/>
      <c r="F28" s="170" t="s">
        <v>237</v>
      </c>
      <c r="G28" s="205"/>
    </row>
    <row r="29" spans="1:7" ht="69" customHeight="1" x14ac:dyDescent="0.2">
      <c r="A29" s="202"/>
      <c r="B29" s="170"/>
      <c r="C29" s="208"/>
      <c r="D29" s="209"/>
      <c r="E29" s="208"/>
      <c r="F29" s="170"/>
      <c r="G29" s="205"/>
    </row>
    <row r="30" spans="1:7" x14ac:dyDescent="0.2">
      <c r="A30" s="155" t="s">
        <v>238</v>
      </c>
      <c r="B30" s="156"/>
      <c r="C30" s="157">
        <v>21</v>
      </c>
      <c r="D30" s="156" t="s">
        <v>239</v>
      </c>
      <c r="E30" s="158"/>
      <c r="F30" s="211">
        <f>C23-F32</f>
        <v>0</v>
      </c>
      <c r="G30" s="212"/>
    </row>
    <row r="31" spans="1:7" x14ac:dyDescent="0.2">
      <c r="A31" s="155" t="s">
        <v>240</v>
      </c>
      <c r="B31" s="156"/>
      <c r="C31" s="157">
        <f>C30</f>
        <v>21</v>
      </c>
      <c r="D31" s="156" t="s">
        <v>241</v>
      </c>
      <c r="E31" s="158"/>
      <c r="F31" s="211">
        <f>ROUND(PRODUCT(F30,C31/100),2)</f>
        <v>0</v>
      </c>
      <c r="G31" s="212"/>
    </row>
    <row r="32" spans="1:7" x14ac:dyDescent="0.2">
      <c r="A32" s="155" t="s">
        <v>238</v>
      </c>
      <c r="B32" s="156"/>
      <c r="C32" s="157">
        <v>0</v>
      </c>
      <c r="D32" s="156" t="s">
        <v>241</v>
      </c>
      <c r="E32" s="158"/>
      <c r="F32" s="213">
        <v>0</v>
      </c>
      <c r="G32" s="214"/>
    </row>
    <row r="33" spans="1:8" x14ac:dyDescent="0.2">
      <c r="A33" s="155" t="s">
        <v>240</v>
      </c>
      <c r="B33" s="159"/>
      <c r="C33" s="160">
        <f>C32</f>
        <v>0</v>
      </c>
      <c r="D33" s="156" t="s">
        <v>241</v>
      </c>
      <c r="E33" s="144"/>
      <c r="F33" s="213">
        <f>ROUND(PRODUCT(F32,C33/100),0)</f>
        <v>0</v>
      </c>
      <c r="G33" s="214"/>
    </row>
    <row r="34" spans="1:8" s="164" customFormat="1" ht="19.5" customHeight="1" thickBot="1" x14ac:dyDescent="0.3">
      <c r="A34" s="161" t="s">
        <v>242</v>
      </c>
      <c r="B34" s="162"/>
      <c r="C34" s="162"/>
      <c r="D34" s="162"/>
      <c r="E34" s="163"/>
      <c r="F34" s="215">
        <f>ROUND(SUM(F30:F33),2)</f>
        <v>0</v>
      </c>
      <c r="G34" s="216"/>
    </row>
    <row r="35" spans="1:8" x14ac:dyDescent="0.2">
      <c r="A35" s="170"/>
      <c r="B35" s="170"/>
      <c r="C35" s="170"/>
      <c r="D35" s="170"/>
      <c r="E35" s="170"/>
      <c r="F35" s="170"/>
      <c r="G35" s="170"/>
    </row>
    <row r="36" spans="1:8" x14ac:dyDescent="0.2">
      <c r="A36" s="170" t="s">
        <v>243</v>
      </c>
      <c r="B36" s="170"/>
      <c r="C36" s="170"/>
      <c r="D36" s="170"/>
      <c r="E36" s="170"/>
      <c r="F36" s="170"/>
      <c r="G36" s="170"/>
      <c r="H36" s="73" t="s">
        <v>244</v>
      </c>
    </row>
    <row r="37" spans="1:8" ht="14.25" customHeight="1" x14ac:dyDescent="0.2">
      <c r="A37" s="170"/>
      <c r="B37" s="217"/>
      <c r="C37" s="217"/>
      <c r="D37" s="217"/>
      <c r="E37" s="217"/>
      <c r="F37" s="217"/>
      <c r="G37" s="217"/>
      <c r="H37" s="73" t="s">
        <v>244</v>
      </c>
    </row>
    <row r="38" spans="1:8" ht="12.75" customHeight="1" x14ac:dyDescent="0.2">
      <c r="A38" s="171"/>
      <c r="B38" s="217"/>
      <c r="C38" s="217"/>
      <c r="D38" s="217"/>
      <c r="E38" s="217"/>
      <c r="F38" s="217"/>
      <c r="G38" s="217"/>
      <c r="H38" s="73" t="s">
        <v>244</v>
      </c>
    </row>
    <row r="39" spans="1:8" x14ac:dyDescent="0.2">
      <c r="A39" s="171"/>
      <c r="B39" s="217"/>
      <c r="C39" s="217"/>
      <c r="D39" s="217"/>
      <c r="E39" s="217"/>
      <c r="F39" s="217"/>
      <c r="G39" s="217"/>
      <c r="H39" s="73" t="s">
        <v>244</v>
      </c>
    </row>
    <row r="40" spans="1:8" x14ac:dyDescent="0.2">
      <c r="A40" s="171"/>
      <c r="B40" s="217"/>
      <c r="C40" s="217"/>
      <c r="D40" s="217"/>
      <c r="E40" s="217"/>
      <c r="F40" s="217"/>
      <c r="G40" s="217"/>
      <c r="H40" s="73" t="s">
        <v>244</v>
      </c>
    </row>
    <row r="41" spans="1:8" x14ac:dyDescent="0.2">
      <c r="A41" s="171"/>
      <c r="B41" s="217"/>
      <c r="C41" s="217"/>
      <c r="D41" s="217"/>
      <c r="E41" s="217"/>
      <c r="F41" s="217"/>
      <c r="G41" s="217"/>
      <c r="H41" s="73" t="s">
        <v>244</v>
      </c>
    </row>
    <row r="42" spans="1:8" x14ac:dyDescent="0.2">
      <c r="A42" s="171"/>
      <c r="B42" s="217"/>
      <c r="C42" s="217"/>
      <c r="D42" s="217"/>
      <c r="E42" s="217"/>
      <c r="F42" s="217"/>
      <c r="G42" s="217"/>
      <c r="H42" s="73" t="s">
        <v>244</v>
      </c>
    </row>
    <row r="43" spans="1:8" x14ac:dyDescent="0.2">
      <c r="A43" s="171"/>
      <c r="B43" s="217"/>
      <c r="C43" s="217"/>
      <c r="D43" s="217"/>
      <c r="E43" s="217"/>
      <c r="F43" s="217"/>
      <c r="G43" s="217"/>
      <c r="H43" s="73" t="s">
        <v>244</v>
      </c>
    </row>
    <row r="44" spans="1:8" ht="12.75" customHeight="1" x14ac:dyDescent="0.2">
      <c r="A44" s="171"/>
      <c r="B44" s="217"/>
      <c r="C44" s="217"/>
      <c r="D44" s="217"/>
      <c r="E44" s="217"/>
      <c r="F44" s="217"/>
      <c r="G44" s="217"/>
      <c r="H44" s="73" t="s">
        <v>244</v>
      </c>
    </row>
    <row r="45" spans="1:8" ht="12.75" customHeight="1" x14ac:dyDescent="0.2">
      <c r="A45" s="171"/>
      <c r="B45" s="217"/>
      <c r="C45" s="217"/>
      <c r="D45" s="217"/>
      <c r="E45" s="217"/>
      <c r="F45" s="217"/>
      <c r="G45" s="217"/>
      <c r="H45" s="73" t="s">
        <v>244</v>
      </c>
    </row>
    <row r="46" spans="1:8" x14ac:dyDescent="0.2">
      <c r="B46" s="210"/>
      <c r="C46" s="210"/>
      <c r="D46" s="210"/>
      <c r="E46" s="210"/>
      <c r="F46" s="210"/>
      <c r="G46" s="210"/>
    </row>
    <row r="47" spans="1:8" x14ac:dyDescent="0.2">
      <c r="B47" s="210"/>
      <c r="C47" s="210"/>
      <c r="D47" s="210"/>
      <c r="E47" s="210"/>
      <c r="F47" s="210"/>
      <c r="G47" s="210"/>
    </row>
    <row r="48" spans="1:8" x14ac:dyDescent="0.2">
      <c r="B48" s="210"/>
      <c r="C48" s="210"/>
      <c r="D48" s="210"/>
      <c r="E48" s="210"/>
      <c r="F48" s="210"/>
      <c r="G48" s="210"/>
    </row>
    <row r="49" spans="2:7" x14ac:dyDescent="0.2">
      <c r="B49" s="210"/>
      <c r="C49" s="210"/>
      <c r="D49" s="210"/>
      <c r="E49" s="210"/>
      <c r="F49" s="210"/>
      <c r="G49" s="210"/>
    </row>
    <row r="50" spans="2:7" x14ac:dyDescent="0.2">
      <c r="B50" s="210"/>
      <c r="C50" s="210"/>
      <c r="D50" s="210"/>
      <c r="E50" s="210"/>
      <c r="F50" s="210"/>
      <c r="G50" s="210"/>
    </row>
    <row r="51" spans="2:7" x14ac:dyDescent="0.2">
      <c r="B51" s="210"/>
      <c r="C51" s="210"/>
      <c r="D51" s="210"/>
      <c r="E51" s="210"/>
      <c r="F51" s="210"/>
      <c r="G51" s="210"/>
    </row>
  </sheetData>
  <sheetProtection algorithmName="SHA-512" hashValue="KS0r2YrMReGSBi1fOnAFIPgIwSFYzXOtKpLPmB6x4W8b1aIECYO7wgvptEQOQiV3N7Mucnu5J/eS5LMFIjGxJw==" saltValue="ZQlLDdhxkwlJbIW9LJjM5g==" spinCount="100000" sheet="1" objects="1" scenarios="1" selectLockedCells="1"/>
  <mergeCells count="18">
    <mergeCell ref="A23:B23"/>
    <mergeCell ref="C8:E8"/>
    <mergeCell ref="C9:E9"/>
    <mergeCell ref="C10:E10"/>
    <mergeCell ref="C11:E11"/>
    <mergeCell ref="C12:E12"/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</mergeCells>
  <pageMargins left="0.59055118110236227" right="0.39370078740157483" top="0.59055118110236227" bottom="0.98425196850393704" header="0.19685039370078741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E9947-C25D-4CCB-B266-4B5093F1BDCB}">
  <dimension ref="A1:BE80"/>
  <sheetViews>
    <sheetView view="pageBreakPreview" zoomScaleNormal="100" workbookViewId="0">
      <selection activeCell="A8" sqref="A8"/>
    </sheetView>
  </sheetViews>
  <sheetFormatPr defaultRowHeight="12.75" x14ac:dyDescent="0.2"/>
  <cols>
    <col min="1" max="1" width="5.85546875" style="73" customWidth="1"/>
    <col min="2" max="2" width="6.140625" style="73" customWidth="1"/>
    <col min="3" max="3" width="11.42578125" style="73" customWidth="1"/>
    <col min="4" max="4" width="15.85546875" style="73" customWidth="1"/>
    <col min="5" max="5" width="12.28515625" style="73" customWidth="1"/>
    <col min="6" max="6" width="10.85546875" style="73" customWidth="1"/>
    <col min="7" max="7" width="11" style="73" customWidth="1"/>
    <col min="8" max="8" width="11.140625" style="73" customWidth="1"/>
    <col min="9" max="9" width="10.7109375" style="73" customWidth="1"/>
    <col min="10" max="256" width="9.140625" style="73"/>
    <col min="257" max="257" width="5.85546875" style="73" customWidth="1"/>
    <col min="258" max="258" width="6.140625" style="73" customWidth="1"/>
    <col min="259" max="259" width="11.42578125" style="73" customWidth="1"/>
    <col min="260" max="260" width="15.85546875" style="73" customWidth="1"/>
    <col min="261" max="261" width="12.28515625" style="73" customWidth="1"/>
    <col min="262" max="262" width="10.85546875" style="73" customWidth="1"/>
    <col min="263" max="263" width="11" style="73" customWidth="1"/>
    <col min="264" max="264" width="11.140625" style="73" customWidth="1"/>
    <col min="265" max="265" width="10.7109375" style="73" customWidth="1"/>
    <col min="266" max="512" width="9.140625" style="73"/>
    <col min="513" max="513" width="5.85546875" style="73" customWidth="1"/>
    <col min="514" max="514" width="6.140625" style="73" customWidth="1"/>
    <col min="515" max="515" width="11.42578125" style="73" customWidth="1"/>
    <col min="516" max="516" width="15.85546875" style="73" customWidth="1"/>
    <col min="517" max="517" width="12.28515625" style="73" customWidth="1"/>
    <col min="518" max="518" width="10.85546875" style="73" customWidth="1"/>
    <col min="519" max="519" width="11" style="73" customWidth="1"/>
    <col min="520" max="520" width="11.140625" style="73" customWidth="1"/>
    <col min="521" max="521" width="10.7109375" style="73" customWidth="1"/>
    <col min="522" max="768" width="9.140625" style="73"/>
    <col min="769" max="769" width="5.85546875" style="73" customWidth="1"/>
    <col min="770" max="770" width="6.140625" style="73" customWidth="1"/>
    <col min="771" max="771" width="11.42578125" style="73" customWidth="1"/>
    <col min="772" max="772" width="15.85546875" style="73" customWidth="1"/>
    <col min="773" max="773" width="12.28515625" style="73" customWidth="1"/>
    <col min="774" max="774" width="10.85546875" style="73" customWidth="1"/>
    <col min="775" max="775" width="11" style="73" customWidth="1"/>
    <col min="776" max="776" width="11.140625" style="73" customWidth="1"/>
    <col min="777" max="777" width="10.7109375" style="73" customWidth="1"/>
    <col min="778" max="1024" width="9.140625" style="73"/>
    <col min="1025" max="1025" width="5.85546875" style="73" customWidth="1"/>
    <col min="1026" max="1026" width="6.140625" style="73" customWidth="1"/>
    <col min="1027" max="1027" width="11.42578125" style="73" customWidth="1"/>
    <col min="1028" max="1028" width="15.85546875" style="73" customWidth="1"/>
    <col min="1029" max="1029" width="12.28515625" style="73" customWidth="1"/>
    <col min="1030" max="1030" width="10.85546875" style="73" customWidth="1"/>
    <col min="1031" max="1031" width="11" style="73" customWidth="1"/>
    <col min="1032" max="1032" width="11.140625" style="73" customWidth="1"/>
    <col min="1033" max="1033" width="10.7109375" style="73" customWidth="1"/>
    <col min="1034" max="1280" width="9.140625" style="73"/>
    <col min="1281" max="1281" width="5.85546875" style="73" customWidth="1"/>
    <col min="1282" max="1282" width="6.140625" style="73" customWidth="1"/>
    <col min="1283" max="1283" width="11.42578125" style="73" customWidth="1"/>
    <col min="1284" max="1284" width="15.85546875" style="73" customWidth="1"/>
    <col min="1285" max="1285" width="12.28515625" style="73" customWidth="1"/>
    <col min="1286" max="1286" width="10.85546875" style="73" customWidth="1"/>
    <col min="1287" max="1287" width="11" style="73" customWidth="1"/>
    <col min="1288" max="1288" width="11.140625" style="73" customWidth="1"/>
    <col min="1289" max="1289" width="10.7109375" style="73" customWidth="1"/>
    <col min="1290" max="1536" width="9.140625" style="73"/>
    <col min="1537" max="1537" width="5.85546875" style="73" customWidth="1"/>
    <col min="1538" max="1538" width="6.140625" style="73" customWidth="1"/>
    <col min="1539" max="1539" width="11.42578125" style="73" customWidth="1"/>
    <col min="1540" max="1540" width="15.85546875" style="73" customWidth="1"/>
    <col min="1541" max="1541" width="12.28515625" style="73" customWidth="1"/>
    <col min="1542" max="1542" width="10.85546875" style="73" customWidth="1"/>
    <col min="1543" max="1543" width="11" style="73" customWidth="1"/>
    <col min="1544" max="1544" width="11.140625" style="73" customWidth="1"/>
    <col min="1545" max="1545" width="10.7109375" style="73" customWidth="1"/>
    <col min="1546" max="1792" width="9.140625" style="73"/>
    <col min="1793" max="1793" width="5.85546875" style="73" customWidth="1"/>
    <col min="1794" max="1794" width="6.140625" style="73" customWidth="1"/>
    <col min="1795" max="1795" width="11.42578125" style="73" customWidth="1"/>
    <col min="1796" max="1796" width="15.85546875" style="73" customWidth="1"/>
    <col min="1797" max="1797" width="12.28515625" style="73" customWidth="1"/>
    <col min="1798" max="1798" width="10.85546875" style="73" customWidth="1"/>
    <col min="1799" max="1799" width="11" style="73" customWidth="1"/>
    <col min="1800" max="1800" width="11.140625" style="73" customWidth="1"/>
    <col min="1801" max="1801" width="10.7109375" style="73" customWidth="1"/>
    <col min="1802" max="2048" width="9.140625" style="73"/>
    <col min="2049" max="2049" width="5.85546875" style="73" customWidth="1"/>
    <col min="2050" max="2050" width="6.140625" style="73" customWidth="1"/>
    <col min="2051" max="2051" width="11.42578125" style="73" customWidth="1"/>
    <col min="2052" max="2052" width="15.85546875" style="73" customWidth="1"/>
    <col min="2053" max="2053" width="12.28515625" style="73" customWidth="1"/>
    <col min="2054" max="2054" width="10.85546875" style="73" customWidth="1"/>
    <col min="2055" max="2055" width="11" style="73" customWidth="1"/>
    <col min="2056" max="2056" width="11.140625" style="73" customWidth="1"/>
    <col min="2057" max="2057" width="10.7109375" style="73" customWidth="1"/>
    <col min="2058" max="2304" width="9.140625" style="73"/>
    <col min="2305" max="2305" width="5.85546875" style="73" customWidth="1"/>
    <col min="2306" max="2306" width="6.140625" style="73" customWidth="1"/>
    <col min="2307" max="2307" width="11.42578125" style="73" customWidth="1"/>
    <col min="2308" max="2308" width="15.85546875" style="73" customWidth="1"/>
    <col min="2309" max="2309" width="12.28515625" style="73" customWidth="1"/>
    <col min="2310" max="2310" width="10.85546875" style="73" customWidth="1"/>
    <col min="2311" max="2311" width="11" style="73" customWidth="1"/>
    <col min="2312" max="2312" width="11.140625" style="73" customWidth="1"/>
    <col min="2313" max="2313" width="10.7109375" style="73" customWidth="1"/>
    <col min="2314" max="2560" width="9.140625" style="73"/>
    <col min="2561" max="2561" width="5.85546875" style="73" customWidth="1"/>
    <col min="2562" max="2562" width="6.140625" style="73" customWidth="1"/>
    <col min="2563" max="2563" width="11.42578125" style="73" customWidth="1"/>
    <col min="2564" max="2564" width="15.85546875" style="73" customWidth="1"/>
    <col min="2565" max="2565" width="12.28515625" style="73" customWidth="1"/>
    <col min="2566" max="2566" width="10.85546875" style="73" customWidth="1"/>
    <col min="2567" max="2567" width="11" style="73" customWidth="1"/>
    <col min="2568" max="2568" width="11.140625" style="73" customWidth="1"/>
    <col min="2569" max="2569" width="10.7109375" style="73" customWidth="1"/>
    <col min="2570" max="2816" width="9.140625" style="73"/>
    <col min="2817" max="2817" width="5.85546875" style="73" customWidth="1"/>
    <col min="2818" max="2818" width="6.140625" style="73" customWidth="1"/>
    <col min="2819" max="2819" width="11.42578125" style="73" customWidth="1"/>
    <col min="2820" max="2820" width="15.85546875" style="73" customWidth="1"/>
    <col min="2821" max="2821" width="12.28515625" style="73" customWidth="1"/>
    <col min="2822" max="2822" width="10.85546875" style="73" customWidth="1"/>
    <col min="2823" max="2823" width="11" style="73" customWidth="1"/>
    <col min="2824" max="2824" width="11.140625" style="73" customWidth="1"/>
    <col min="2825" max="2825" width="10.7109375" style="73" customWidth="1"/>
    <col min="2826" max="3072" width="9.140625" style="73"/>
    <col min="3073" max="3073" width="5.85546875" style="73" customWidth="1"/>
    <col min="3074" max="3074" width="6.140625" style="73" customWidth="1"/>
    <col min="3075" max="3075" width="11.42578125" style="73" customWidth="1"/>
    <col min="3076" max="3076" width="15.85546875" style="73" customWidth="1"/>
    <col min="3077" max="3077" width="12.28515625" style="73" customWidth="1"/>
    <col min="3078" max="3078" width="10.85546875" style="73" customWidth="1"/>
    <col min="3079" max="3079" width="11" style="73" customWidth="1"/>
    <col min="3080" max="3080" width="11.140625" style="73" customWidth="1"/>
    <col min="3081" max="3081" width="10.7109375" style="73" customWidth="1"/>
    <col min="3082" max="3328" width="9.140625" style="73"/>
    <col min="3329" max="3329" width="5.85546875" style="73" customWidth="1"/>
    <col min="3330" max="3330" width="6.140625" style="73" customWidth="1"/>
    <col min="3331" max="3331" width="11.42578125" style="73" customWidth="1"/>
    <col min="3332" max="3332" width="15.85546875" style="73" customWidth="1"/>
    <col min="3333" max="3333" width="12.28515625" style="73" customWidth="1"/>
    <col min="3334" max="3334" width="10.85546875" style="73" customWidth="1"/>
    <col min="3335" max="3335" width="11" style="73" customWidth="1"/>
    <col min="3336" max="3336" width="11.140625" style="73" customWidth="1"/>
    <col min="3337" max="3337" width="10.7109375" style="73" customWidth="1"/>
    <col min="3338" max="3584" width="9.140625" style="73"/>
    <col min="3585" max="3585" width="5.85546875" style="73" customWidth="1"/>
    <col min="3586" max="3586" width="6.140625" style="73" customWidth="1"/>
    <col min="3587" max="3587" width="11.42578125" style="73" customWidth="1"/>
    <col min="3588" max="3588" width="15.85546875" style="73" customWidth="1"/>
    <col min="3589" max="3589" width="12.28515625" style="73" customWidth="1"/>
    <col min="3590" max="3590" width="10.85546875" style="73" customWidth="1"/>
    <col min="3591" max="3591" width="11" style="73" customWidth="1"/>
    <col min="3592" max="3592" width="11.140625" style="73" customWidth="1"/>
    <col min="3593" max="3593" width="10.7109375" style="73" customWidth="1"/>
    <col min="3594" max="3840" width="9.140625" style="73"/>
    <col min="3841" max="3841" width="5.85546875" style="73" customWidth="1"/>
    <col min="3842" max="3842" width="6.140625" style="73" customWidth="1"/>
    <col min="3843" max="3843" width="11.42578125" style="73" customWidth="1"/>
    <col min="3844" max="3844" width="15.85546875" style="73" customWidth="1"/>
    <col min="3845" max="3845" width="12.28515625" style="73" customWidth="1"/>
    <col min="3846" max="3846" width="10.85546875" style="73" customWidth="1"/>
    <col min="3847" max="3847" width="11" style="73" customWidth="1"/>
    <col min="3848" max="3848" width="11.140625" style="73" customWidth="1"/>
    <col min="3849" max="3849" width="10.7109375" style="73" customWidth="1"/>
    <col min="3850" max="4096" width="9.140625" style="73"/>
    <col min="4097" max="4097" width="5.85546875" style="73" customWidth="1"/>
    <col min="4098" max="4098" width="6.140625" style="73" customWidth="1"/>
    <col min="4099" max="4099" width="11.42578125" style="73" customWidth="1"/>
    <col min="4100" max="4100" width="15.85546875" style="73" customWidth="1"/>
    <col min="4101" max="4101" width="12.28515625" style="73" customWidth="1"/>
    <col min="4102" max="4102" width="10.85546875" style="73" customWidth="1"/>
    <col min="4103" max="4103" width="11" style="73" customWidth="1"/>
    <col min="4104" max="4104" width="11.140625" style="73" customWidth="1"/>
    <col min="4105" max="4105" width="10.7109375" style="73" customWidth="1"/>
    <col min="4106" max="4352" width="9.140625" style="73"/>
    <col min="4353" max="4353" width="5.85546875" style="73" customWidth="1"/>
    <col min="4354" max="4354" width="6.140625" style="73" customWidth="1"/>
    <col min="4355" max="4355" width="11.42578125" style="73" customWidth="1"/>
    <col min="4356" max="4356" width="15.85546875" style="73" customWidth="1"/>
    <col min="4357" max="4357" width="12.28515625" style="73" customWidth="1"/>
    <col min="4358" max="4358" width="10.85546875" style="73" customWidth="1"/>
    <col min="4359" max="4359" width="11" style="73" customWidth="1"/>
    <col min="4360" max="4360" width="11.140625" style="73" customWidth="1"/>
    <col min="4361" max="4361" width="10.7109375" style="73" customWidth="1"/>
    <col min="4362" max="4608" width="9.140625" style="73"/>
    <col min="4609" max="4609" width="5.85546875" style="73" customWidth="1"/>
    <col min="4610" max="4610" width="6.140625" style="73" customWidth="1"/>
    <col min="4611" max="4611" width="11.42578125" style="73" customWidth="1"/>
    <col min="4612" max="4612" width="15.85546875" style="73" customWidth="1"/>
    <col min="4613" max="4613" width="12.28515625" style="73" customWidth="1"/>
    <col min="4614" max="4614" width="10.85546875" style="73" customWidth="1"/>
    <col min="4615" max="4615" width="11" style="73" customWidth="1"/>
    <col min="4616" max="4616" width="11.140625" style="73" customWidth="1"/>
    <col min="4617" max="4617" width="10.7109375" style="73" customWidth="1"/>
    <col min="4618" max="4864" width="9.140625" style="73"/>
    <col min="4865" max="4865" width="5.85546875" style="73" customWidth="1"/>
    <col min="4866" max="4866" width="6.140625" style="73" customWidth="1"/>
    <col min="4867" max="4867" width="11.42578125" style="73" customWidth="1"/>
    <col min="4868" max="4868" width="15.85546875" style="73" customWidth="1"/>
    <col min="4869" max="4869" width="12.28515625" style="73" customWidth="1"/>
    <col min="4870" max="4870" width="10.85546875" style="73" customWidth="1"/>
    <col min="4871" max="4871" width="11" style="73" customWidth="1"/>
    <col min="4872" max="4872" width="11.140625" style="73" customWidth="1"/>
    <col min="4873" max="4873" width="10.7109375" style="73" customWidth="1"/>
    <col min="4874" max="5120" width="9.140625" style="73"/>
    <col min="5121" max="5121" width="5.85546875" style="73" customWidth="1"/>
    <col min="5122" max="5122" width="6.140625" style="73" customWidth="1"/>
    <col min="5123" max="5123" width="11.42578125" style="73" customWidth="1"/>
    <col min="5124" max="5124" width="15.85546875" style="73" customWidth="1"/>
    <col min="5125" max="5125" width="12.28515625" style="73" customWidth="1"/>
    <col min="5126" max="5126" width="10.85546875" style="73" customWidth="1"/>
    <col min="5127" max="5127" width="11" style="73" customWidth="1"/>
    <col min="5128" max="5128" width="11.140625" style="73" customWidth="1"/>
    <col min="5129" max="5129" width="10.7109375" style="73" customWidth="1"/>
    <col min="5130" max="5376" width="9.140625" style="73"/>
    <col min="5377" max="5377" width="5.85546875" style="73" customWidth="1"/>
    <col min="5378" max="5378" width="6.140625" style="73" customWidth="1"/>
    <col min="5379" max="5379" width="11.42578125" style="73" customWidth="1"/>
    <col min="5380" max="5380" width="15.85546875" style="73" customWidth="1"/>
    <col min="5381" max="5381" width="12.28515625" style="73" customWidth="1"/>
    <col min="5382" max="5382" width="10.85546875" style="73" customWidth="1"/>
    <col min="5383" max="5383" width="11" style="73" customWidth="1"/>
    <col min="5384" max="5384" width="11.140625" style="73" customWidth="1"/>
    <col min="5385" max="5385" width="10.7109375" style="73" customWidth="1"/>
    <col min="5386" max="5632" width="9.140625" style="73"/>
    <col min="5633" max="5633" width="5.85546875" style="73" customWidth="1"/>
    <col min="5634" max="5634" width="6.140625" style="73" customWidth="1"/>
    <col min="5635" max="5635" width="11.42578125" style="73" customWidth="1"/>
    <col min="5636" max="5636" width="15.85546875" style="73" customWidth="1"/>
    <col min="5637" max="5637" width="12.28515625" style="73" customWidth="1"/>
    <col min="5638" max="5638" width="10.85546875" style="73" customWidth="1"/>
    <col min="5639" max="5639" width="11" style="73" customWidth="1"/>
    <col min="5640" max="5640" width="11.140625" style="73" customWidth="1"/>
    <col min="5641" max="5641" width="10.7109375" style="73" customWidth="1"/>
    <col min="5642" max="5888" width="9.140625" style="73"/>
    <col min="5889" max="5889" width="5.85546875" style="73" customWidth="1"/>
    <col min="5890" max="5890" width="6.140625" style="73" customWidth="1"/>
    <col min="5891" max="5891" width="11.42578125" style="73" customWidth="1"/>
    <col min="5892" max="5892" width="15.85546875" style="73" customWidth="1"/>
    <col min="5893" max="5893" width="12.28515625" style="73" customWidth="1"/>
    <col min="5894" max="5894" width="10.85546875" style="73" customWidth="1"/>
    <col min="5895" max="5895" width="11" style="73" customWidth="1"/>
    <col min="5896" max="5896" width="11.140625" style="73" customWidth="1"/>
    <col min="5897" max="5897" width="10.7109375" style="73" customWidth="1"/>
    <col min="5898" max="6144" width="9.140625" style="73"/>
    <col min="6145" max="6145" width="5.85546875" style="73" customWidth="1"/>
    <col min="6146" max="6146" width="6.140625" style="73" customWidth="1"/>
    <col min="6147" max="6147" width="11.42578125" style="73" customWidth="1"/>
    <col min="6148" max="6148" width="15.85546875" style="73" customWidth="1"/>
    <col min="6149" max="6149" width="12.28515625" style="73" customWidth="1"/>
    <col min="6150" max="6150" width="10.85546875" style="73" customWidth="1"/>
    <col min="6151" max="6151" width="11" style="73" customWidth="1"/>
    <col min="6152" max="6152" width="11.140625" style="73" customWidth="1"/>
    <col min="6153" max="6153" width="10.7109375" style="73" customWidth="1"/>
    <col min="6154" max="6400" width="9.140625" style="73"/>
    <col min="6401" max="6401" width="5.85546875" style="73" customWidth="1"/>
    <col min="6402" max="6402" width="6.140625" style="73" customWidth="1"/>
    <col min="6403" max="6403" width="11.42578125" style="73" customWidth="1"/>
    <col min="6404" max="6404" width="15.85546875" style="73" customWidth="1"/>
    <col min="6405" max="6405" width="12.28515625" style="73" customWidth="1"/>
    <col min="6406" max="6406" width="10.85546875" style="73" customWidth="1"/>
    <col min="6407" max="6407" width="11" style="73" customWidth="1"/>
    <col min="6408" max="6408" width="11.140625" style="73" customWidth="1"/>
    <col min="6409" max="6409" width="10.7109375" style="73" customWidth="1"/>
    <col min="6410" max="6656" width="9.140625" style="73"/>
    <col min="6657" max="6657" width="5.85546875" style="73" customWidth="1"/>
    <col min="6658" max="6658" width="6.140625" style="73" customWidth="1"/>
    <col min="6659" max="6659" width="11.42578125" style="73" customWidth="1"/>
    <col min="6660" max="6660" width="15.85546875" style="73" customWidth="1"/>
    <col min="6661" max="6661" width="12.28515625" style="73" customWidth="1"/>
    <col min="6662" max="6662" width="10.85546875" style="73" customWidth="1"/>
    <col min="6663" max="6663" width="11" style="73" customWidth="1"/>
    <col min="6664" max="6664" width="11.140625" style="73" customWidth="1"/>
    <col min="6665" max="6665" width="10.7109375" style="73" customWidth="1"/>
    <col min="6666" max="6912" width="9.140625" style="73"/>
    <col min="6913" max="6913" width="5.85546875" style="73" customWidth="1"/>
    <col min="6914" max="6914" width="6.140625" style="73" customWidth="1"/>
    <col min="6915" max="6915" width="11.42578125" style="73" customWidth="1"/>
    <col min="6916" max="6916" width="15.85546875" style="73" customWidth="1"/>
    <col min="6917" max="6917" width="12.28515625" style="73" customWidth="1"/>
    <col min="6918" max="6918" width="10.85546875" style="73" customWidth="1"/>
    <col min="6919" max="6919" width="11" style="73" customWidth="1"/>
    <col min="6920" max="6920" width="11.140625" style="73" customWidth="1"/>
    <col min="6921" max="6921" width="10.7109375" style="73" customWidth="1"/>
    <col min="6922" max="7168" width="9.140625" style="73"/>
    <col min="7169" max="7169" width="5.85546875" style="73" customWidth="1"/>
    <col min="7170" max="7170" width="6.140625" style="73" customWidth="1"/>
    <col min="7171" max="7171" width="11.42578125" style="73" customWidth="1"/>
    <col min="7172" max="7172" width="15.85546875" style="73" customWidth="1"/>
    <col min="7173" max="7173" width="12.28515625" style="73" customWidth="1"/>
    <col min="7174" max="7174" width="10.85546875" style="73" customWidth="1"/>
    <col min="7175" max="7175" width="11" style="73" customWidth="1"/>
    <col min="7176" max="7176" width="11.140625" style="73" customWidth="1"/>
    <col min="7177" max="7177" width="10.7109375" style="73" customWidth="1"/>
    <col min="7178" max="7424" width="9.140625" style="73"/>
    <col min="7425" max="7425" width="5.85546875" style="73" customWidth="1"/>
    <col min="7426" max="7426" width="6.140625" style="73" customWidth="1"/>
    <col min="7427" max="7427" width="11.42578125" style="73" customWidth="1"/>
    <col min="7428" max="7428" width="15.85546875" style="73" customWidth="1"/>
    <col min="7429" max="7429" width="12.28515625" style="73" customWidth="1"/>
    <col min="7430" max="7430" width="10.85546875" style="73" customWidth="1"/>
    <col min="7431" max="7431" width="11" style="73" customWidth="1"/>
    <col min="7432" max="7432" width="11.140625" style="73" customWidth="1"/>
    <col min="7433" max="7433" width="10.7109375" style="73" customWidth="1"/>
    <col min="7434" max="7680" width="9.140625" style="73"/>
    <col min="7681" max="7681" width="5.85546875" style="73" customWidth="1"/>
    <col min="7682" max="7682" width="6.140625" style="73" customWidth="1"/>
    <col min="7683" max="7683" width="11.42578125" style="73" customWidth="1"/>
    <col min="7684" max="7684" width="15.85546875" style="73" customWidth="1"/>
    <col min="7685" max="7685" width="12.28515625" style="73" customWidth="1"/>
    <col min="7686" max="7686" width="10.85546875" style="73" customWidth="1"/>
    <col min="7687" max="7687" width="11" style="73" customWidth="1"/>
    <col min="7688" max="7688" width="11.140625" style="73" customWidth="1"/>
    <col min="7689" max="7689" width="10.7109375" style="73" customWidth="1"/>
    <col min="7690" max="7936" width="9.140625" style="73"/>
    <col min="7937" max="7937" width="5.85546875" style="73" customWidth="1"/>
    <col min="7938" max="7938" width="6.140625" style="73" customWidth="1"/>
    <col min="7939" max="7939" width="11.42578125" style="73" customWidth="1"/>
    <col min="7940" max="7940" width="15.85546875" style="73" customWidth="1"/>
    <col min="7941" max="7941" width="12.28515625" style="73" customWidth="1"/>
    <col min="7942" max="7942" width="10.85546875" style="73" customWidth="1"/>
    <col min="7943" max="7943" width="11" style="73" customWidth="1"/>
    <col min="7944" max="7944" width="11.140625" style="73" customWidth="1"/>
    <col min="7945" max="7945" width="10.7109375" style="73" customWidth="1"/>
    <col min="7946" max="8192" width="9.140625" style="73"/>
    <col min="8193" max="8193" width="5.85546875" style="73" customWidth="1"/>
    <col min="8194" max="8194" width="6.140625" style="73" customWidth="1"/>
    <col min="8195" max="8195" width="11.42578125" style="73" customWidth="1"/>
    <col min="8196" max="8196" width="15.85546875" style="73" customWidth="1"/>
    <col min="8197" max="8197" width="12.28515625" style="73" customWidth="1"/>
    <col min="8198" max="8198" width="10.85546875" style="73" customWidth="1"/>
    <col min="8199" max="8199" width="11" style="73" customWidth="1"/>
    <col min="8200" max="8200" width="11.140625" style="73" customWidth="1"/>
    <col min="8201" max="8201" width="10.7109375" style="73" customWidth="1"/>
    <col min="8202" max="8448" width="9.140625" style="73"/>
    <col min="8449" max="8449" width="5.85546875" style="73" customWidth="1"/>
    <col min="8450" max="8450" width="6.140625" style="73" customWidth="1"/>
    <col min="8451" max="8451" width="11.42578125" style="73" customWidth="1"/>
    <col min="8452" max="8452" width="15.85546875" style="73" customWidth="1"/>
    <col min="8453" max="8453" width="12.28515625" style="73" customWidth="1"/>
    <col min="8454" max="8454" width="10.85546875" style="73" customWidth="1"/>
    <col min="8455" max="8455" width="11" style="73" customWidth="1"/>
    <col min="8456" max="8456" width="11.140625" style="73" customWidth="1"/>
    <col min="8457" max="8457" width="10.7109375" style="73" customWidth="1"/>
    <col min="8458" max="8704" width="9.140625" style="73"/>
    <col min="8705" max="8705" width="5.85546875" style="73" customWidth="1"/>
    <col min="8706" max="8706" width="6.140625" style="73" customWidth="1"/>
    <col min="8707" max="8707" width="11.42578125" style="73" customWidth="1"/>
    <col min="8708" max="8708" width="15.85546875" style="73" customWidth="1"/>
    <col min="8709" max="8709" width="12.28515625" style="73" customWidth="1"/>
    <col min="8710" max="8710" width="10.85546875" style="73" customWidth="1"/>
    <col min="8711" max="8711" width="11" style="73" customWidth="1"/>
    <col min="8712" max="8712" width="11.140625" style="73" customWidth="1"/>
    <col min="8713" max="8713" width="10.7109375" style="73" customWidth="1"/>
    <col min="8714" max="8960" width="9.140625" style="73"/>
    <col min="8961" max="8961" width="5.85546875" style="73" customWidth="1"/>
    <col min="8962" max="8962" width="6.140625" style="73" customWidth="1"/>
    <col min="8963" max="8963" width="11.42578125" style="73" customWidth="1"/>
    <col min="8964" max="8964" width="15.85546875" style="73" customWidth="1"/>
    <col min="8965" max="8965" width="12.28515625" style="73" customWidth="1"/>
    <col min="8966" max="8966" width="10.85546875" style="73" customWidth="1"/>
    <col min="8967" max="8967" width="11" style="73" customWidth="1"/>
    <col min="8968" max="8968" width="11.140625" style="73" customWidth="1"/>
    <col min="8969" max="8969" width="10.7109375" style="73" customWidth="1"/>
    <col min="8970" max="9216" width="9.140625" style="73"/>
    <col min="9217" max="9217" width="5.85546875" style="73" customWidth="1"/>
    <col min="9218" max="9218" width="6.140625" style="73" customWidth="1"/>
    <col min="9219" max="9219" width="11.42578125" style="73" customWidth="1"/>
    <col min="9220" max="9220" width="15.85546875" style="73" customWidth="1"/>
    <col min="9221" max="9221" width="12.28515625" style="73" customWidth="1"/>
    <col min="9222" max="9222" width="10.85546875" style="73" customWidth="1"/>
    <col min="9223" max="9223" width="11" style="73" customWidth="1"/>
    <col min="9224" max="9224" width="11.140625" style="73" customWidth="1"/>
    <col min="9225" max="9225" width="10.7109375" style="73" customWidth="1"/>
    <col min="9226" max="9472" width="9.140625" style="73"/>
    <col min="9473" max="9473" width="5.85546875" style="73" customWidth="1"/>
    <col min="9474" max="9474" width="6.140625" style="73" customWidth="1"/>
    <col min="9475" max="9475" width="11.42578125" style="73" customWidth="1"/>
    <col min="9476" max="9476" width="15.85546875" style="73" customWidth="1"/>
    <col min="9477" max="9477" width="12.28515625" style="73" customWidth="1"/>
    <col min="9478" max="9478" width="10.85546875" style="73" customWidth="1"/>
    <col min="9479" max="9479" width="11" style="73" customWidth="1"/>
    <col min="9480" max="9480" width="11.140625" style="73" customWidth="1"/>
    <col min="9481" max="9481" width="10.7109375" style="73" customWidth="1"/>
    <col min="9482" max="9728" width="9.140625" style="73"/>
    <col min="9729" max="9729" width="5.85546875" style="73" customWidth="1"/>
    <col min="9730" max="9730" width="6.140625" style="73" customWidth="1"/>
    <col min="9731" max="9731" width="11.42578125" style="73" customWidth="1"/>
    <col min="9732" max="9732" width="15.85546875" style="73" customWidth="1"/>
    <col min="9733" max="9733" width="12.28515625" style="73" customWidth="1"/>
    <col min="9734" max="9734" width="10.85546875" style="73" customWidth="1"/>
    <col min="9735" max="9735" width="11" style="73" customWidth="1"/>
    <col min="9736" max="9736" width="11.140625" style="73" customWidth="1"/>
    <col min="9737" max="9737" width="10.7109375" style="73" customWidth="1"/>
    <col min="9738" max="9984" width="9.140625" style="73"/>
    <col min="9985" max="9985" width="5.85546875" style="73" customWidth="1"/>
    <col min="9986" max="9986" width="6.140625" style="73" customWidth="1"/>
    <col min="9987" max="9987" width="11.42578125" style="73" customWidth="1"/>
    <col min="9988" max="9988" width="15.85546875" style="73" customWidth="1"/>
    <col min="9989" max="9989" width="12.28515625" style="73" customWidth="1"/>
    <col min="9990" max="9990" width="10.85546875" style="73" customWidth="1"/>
    <col min="9991" max="9991" width="11" style="73" customWidth="1"/>
    <col min="9992" max="9992" width="11.140625" style="73" customWidth="1"/>
    <col min="9993" max="9993" width="10.7109375" style="73" customWidth="1"/>
    <col min="9994" max="10240" width="9.140625" style="73"/>
    <col min="10241" max="10241" width="5.85546875" style="73" customWidth="1"/>
    <col min="10242" max="10242" width="6.140625" style="73" customWidth="1"/>
    <col min="10243" max="10243" width="11.42578125" style="73" customWidth="1"/>
    <col min="10244" max="10244" width="15.85546875" style="73" customWidth="1"/>
    <col min="10245" max="10245" width="12.28515625" style="73" customWidth="1"/>
    <col min="10246" max="10246" width="10.85546875" style="73" customWidth="1"/>
    <col min="10247" max="10247" width="11" style="73" customWidth="1"/>
    <col min="10248" max="10248" width="11.140625" style="73" customWidth="1"/>
    <col min="10249" max="10249" width="10.7109375" style="73" customWidth="1"/>
    <col min="10250" max="10496" width="9.140625" style="73"/>
    <col min="10497" max="10497" width="5.85546875" style="73" customWidth="1"/>
    <col min="10498" max="10498" width="6.140625" style="73" customWidth="1"/>
    <col min="10499" max="10499" width="11.42578125" style="73" customWidth="1"/>
    <col min="10500" max="10500" width="15.85546875" style="73" customWidth="1"/>
    <col min="10501" max="10501" width="12.28515625" style="73" customWidth="1"/>
    <col min="10502" max="10502" width="10.85546875" style="73" customWidth="1"/>
    <col min="10503" max="10503" width="11" style="73" customWidth="1"/>
    <col min="10504" max="10504" width="11.140625" style="73" customWidth="1"/>
    <col min="10505" max="10505" width="10.7109375" style="73" customWidth="1"/>
    <col min="10506" max="10752" width="9.140625" style="73"/>
    <col min="10753" max="10753" width="5.85546875" style="73" customWidth="1"/>
    <col min="10754" max="10754" width="6.140625" style="73" customWidth="1"/>
    <col min="10755" max="10755" width="11.42578125" style="73" customWidth="1"/>
    <col min="10756" max="10756" width="15.85546875" style="73" customWidth="1"/>
    <col min="10757" max="10757" width="12.28515625" style="73" customWidth="1"/>
    <col min="10758" max="10758" width="10.85546875" style="73" customWidth="1"/>
    <col min="10759" max="10759" width="11" style="73" customWidth="1"/>
    <col min="10760" max="10760" width="11.140625" style="73" customWidth="1"/>
    <col min="10761" max="10761" width="10.7109375" style="73" customWidth="1"/>
    <col min="10762" max="11008" width="9.140625" style="73"/>
    <col min="11009" max="11009" width="5.85546875" style="73" customWidth="1"/>
    <col min="11010" max="11010" width="6.140625" style="73" customWidth="1"/>
    <col min="11011" max="11011" width="11.42578125" style="73" customWidth="1"/>
    <col min="11012" max="11012" width="15.85546875" style="73" customWidth="1"/>
    <col min="11013" max="11013" width="12.28515625" style="73" customWidth="1"/>
    <col min="11014" max="11014" width="10.85546875" style="73" customWidth="1"/>
    <col min="11015" max="11015" width="11" style="73" customWidth="1"/>
    <col min="11016" max="11016" width="11.140625" style="73" customWidth="1"/>
    <col min="11017" max="11017" width="10.7109375" style="73" customWidth="1"/>
    <col min="11018" max="11264" width="9.140625" style="73"/>
    <col min="11265" max="11265" width="5.85546875" style="73" customWidth="1"/>
    <col min="11266" max="11266" width="6.140625" style="73" customWidth="1"/>
    <col min="11267" max="11267" width="11.42578125" style="73" customWidth="1"/>
    <col min="11268" max="11268" width="15.85546875" style="73" customWidth="1"/>
    <col min="11269" max="11269" width="12.28515625" style="73" customWidth="1"/>
    <col min="11270" max="11270" width="10.85546875" style="73" customWidth="1"/>
    <col min="11271" max="11271" width="11" style="73" customWidth="1"/>
    <col min="11272" max="11272" width="11.140625" style="73" customWidth="1"/>
    <col min="11273" max="11273" width="10.7109375" style="73" customWidth="1"/>
    <col min="11274" max="11520" width="9.140625" style="73"/>
    <col min="11521" max="11521" width="5.85546875" style="73" customWidth="1"/>
    <col min="11522" max="11522" width="6.140625" style="73" customWidth="1"/>
    <col min="11523" max="11523" width="11.42578125" style="73" customWidth="1"/>
    <col min="11524" max="11524" width="15.85546875" style="73" customWidth="1"/>
    <col min="11525" max="11525" width="12.28515625" style="73" customWidth="1"/>
    <col min="11526" max="11526" width="10.85546875" style="73" customWidth="1"/>
    <col min="11527" max="11527" width="11" style="73" customWidth="1"/>
    <col min="11528" max="11528" width="11.140625" style="73" customWidth="1"/>
    <col min="11529" max="11529" width="10.7109375" style="73" customWidth="1"/>
    <col min="11530" max="11776" width="9.140625" style="73"/>
    <col min="11777" max="11777" width="5.85546875" style="73" customWidth="1"/>
    <col min="11778" max="11778" width="6.140625" style="73" customWidth="1"/>
    <col min="11779" max="11779" width="11.42578125" style="73" customWidth="1"/>
    <col min="11780" max="11780" width="15.85546875" style="73" customWidth="1"/>
    <col min="11781" max="11781" width="12.28515625" style="73" customWidth="1"/>
    <col min="11782" max="11782" width="10.85546875" style="73" customWidth="1"/>
    <col min="11783" max="11783" width="11" style="73" customWidth="1"/>
    <col min="11784" max="11784" width="11.140625" style="73" customWidth="1"/>
    <col min="11785" max="11785" width="10.7109375" style="73" customWidth="1"/>
    <col min="11786" max="12032" width="9.140625" style="73"/>
    <col min="12033" max="12033" width="5.85546875" style="73" customWidth="1"/>
    <col min="12034" max="12034" width="6.140625" style="73" customWidth="1"/>
    <col min="12035" max="12035" width="11.42578125" style="73" customWidth="1"/>
    <col min="12036" max="12036" width="15.85546875" style="73" customWidth="1"/>
    <col min="12037" max="12037" width="12.28515625" style="73" customWidth="1"/>
    <col min="12038" max="12038" width="10.85546875" style="73" customWidth="1"/>
    <col min="12039" max="12039" width="11" style="73" customWidth="1"/>
    <col min="12040" max="12040" width="11.140625" style="73" customWidth="1"/>
    <col min="12041" max="12041" width="10.7109375" style="73" customWidth="1"/>
    <col min="12042" max="12288" width="9.140625" style="73"/>
    <col min="12289" max="12289" width="5.85546875" style="73" customWidth="1"/>
    <col min="12290" max="12290" width="6.140625" style="73" customWidth="1"/>
    <col min="12291" max="12291" width="11.42578125" style="73" customWidth="1"/>
    <col min="12292" max="12292" width="15.85546875" style="73" customWidth="1"/>
    <col min="12293" max="12293" width="12.28515625" style="73" customWidth="1"/>
    <col min="12294" max="12294" width="10.85546875" style="73" customWidth="1"/>
    <col min="12295" max="12295" width="11" style="73" customWidth="1"/>
    <col min="12296" max="12296" width="11.140625" style="73" customWidth="1"/>
    <col min="12297" max="12297" width="10.7109375" style="73" customWidth="1"/>
    <col min="12298" max="12544" width="9.140625" style="73"/>
    <col min="12545" max="12545" width="5.85546875" style="73" customWidth="1"/>
    <col min="12546" max="12546" width="6.140625" style="73" customWidth="1"/>
    <col min="12547" max="12547" width="11.42578125" style="73" customWidth="1"/>
    <col min="12548" max="12548" width="15.85546875" style="73" customWidth="1"/>
    <col min="12549" max="12549" width="12.28515625" style="73" customWidth="1"/>
    <col min="12550" max="12550" width="10.85546875" style="73" customWidth="1"/>
    <col min="12551" max="12551" width="11" style="73" customWidth="1"/>
    <col min="12552" max="12552" width="11.140625" style="73" customWidth="1"/>
    <col min="12553" max="12553" width="10.7109375" style="73" customWidth="1"/>
    <col min="12554" max="12800" width="9.140625" style="73"/>
    <col min="12801" max="12801" width="5.85546875" style="73" customWidth="1"/>
    <col min="12802" max="12802" width="6.140625" style="73" customWidth="1"/>
    <col min="12803" max="12803" width="11.42578125" style="73" customWidth="1"/>
    <col min="12804" max="12804" width="15.85546875" style="73" customWidth="1"/>
    <col min="12805" max="12805" width="12.28515625" style="73" customWidth="1"/>
    <col min="12806" max="12806" width="10.85546875" style="73" customWidth="1"/>
    <col min="12807" max="12807" width="11" style="73" customWidth="1"/>
    <col min="12808" max="12808" width="11.140625" style="73" customWidth="1"/>
    <col min="12809" max="12809" width="10.7109375" style="73" customWidth="1"/>
    <col min="12810" max="13056" width="9.140625" style="73"/>
    <col min="13057" max="13057" width="5.85546875" style="73" customWidth="1"/>
    <col min="13058" max="13058" width="6.140625" style="73" customWidth="1"/>
    <col min="13059" max="13059" width="11.42578125" style="73" customWidth="1"/>
    <col min="13060" max="13060" width="15.85546875" style="73" customWidth="1"/>
    <col min="13061" max="13061" width="12.28515625" style="73" customWidth="1"/>
    <col min="13062" max="13062" width="10.85546875" style="73" customWidth="1"/>
    <col min="13063" max="13063" width="11" style="73" customWidth="1"/>
    <col min="13064" max="13064" width="11.140625" style="73" customWidth="1"/>
    <col min="13065" max="13065" width="10.7109375" style="73" customWidth="1"/>
    <col min="13066" max="13312" width="9.140625" style="73"/>
    <col min="13313" max="13313" width="5.85546875" style="73" customWidth="1"/>
    <col min="13314" max="13314" width="6.140625" style="73" customWidth="1"/>
    <col min="13315" max="13315" width="11.42578125" style="73" customWidth="1"/>
    <col min="13316" max="13316" width="15.85546875" style="73" customWidth="1"/>
    <col min="13317" max="13317" width="12.28515625" style="73" customWidth="1"/>
    <col min="13318" max="13318" width="10.85546875" style="73" customWidth="1"/>
    <col min="13319" max="13319" width="11" style="73" customWidth="1"/>
    <col min="13320" max="13320" width="11.140625" style="73" customWidth="1"/>
    <col min="13321" max="13321" width="10.7109375" style="73" customWidth="1"/>
    <col min="13322" max="13568" width="9.140625" style="73"/>
    <col min="13569" max="13569" width="5.85546875" style="73" customWidth="1"/>
    <col min="13570" max="13570" width="6.140625" style="73" customWidth="1"/>
    <col min="13571" max="13571" width="11.42578125" style="73" customWidth="1"/>
    <col min="13572" max="13572" width="15.85546875" style="73" customWidth="1"/>
    <col min="13573" max="13573" width="12.28515625" style="73" customWidth="1"/>
    <col min="13574" max="13574" width="10.85546875" style="73" customWidth="1"/>
    <col min="13575" max="13575" width="11" style="73" customWidth="1"/>
    <col min="13576" max="13576" width="11.140625" style="73" customWidth="1"/>
    <col min="13577" max="13577" width="10.7109375" style="73" customWidth="1"/>
    <col min="13578" max="13824" width="9.140625" style="73"/>
    <col min="13825" max="13825" width="5.85546875" style="73" customWidth="1"/>
    <col min="13826" max="13826" width="6.140625" style="73" customWidth="1"/>
    <col min="13827" max="13827" width="11.42578125" style="73" customWidth="1"/>
    <col min="13828" max="13828" width="15.85546875" style="73" customWidth="1"/>
    <col min="13829" max="13829" width="12.28515625" style="73" customWidth="1"/>
    <col min="13830" max="13830" width="10.85546875" style="73" customWidth="1"/>
    <col min="13831" max="13831" width="11" style="73" customWidth="1"/>
    <col min="13832" max="13832" width="11.140625" style="73" customWidth="1"/>
    <col min="13833" max="13833" width="10.7109375" style="73" customWidth="1"/>
    <col min="13834" max="14080" width="9.140625" style="73"/>
    <col min="14081" max="14081" width="5.85546875" style="73" customWidth="1"/>
    <col min="14082" max="14082" width="6.140625" style="73" customWidth="1"/>
    <col min="14083" max="14083" width="11.42578125" style="73" customWidth="1"/>
    <col min="14084" max="14084" width="15.85546875" style="73" customWidth="1"/>
    <col min="14085" max="14085" width="12.28515625" style="73" customWidth="1"/>
    <col min="14086" max="14086" width="10.85546875" style="73" customWidth="1"/>
    <col min="14087" max="14087" width="11" style="73" customWidth="1"/>
    <col min="14088" max="14088" width="11.140625" style="73" customWidth="1"/>
    <col min="14089" max="14089" width="10.7109375" style="73" customWidth="1"/>
    <col min="14090" max="14336" width="9.140625" style="73"/>
    <col min="14337" max="14337" width="5.85546875" style="73" customWidth="1"/>
    <col min="14338" max="14338" width="6.140625" style="73" customWidth="1"/>
    <col min="14339" max="14339" width="11.42578125" style="73" customWidth="1"/>
    <col min="14340" max="14340" width="15.85546875" style="73" customWidth="1"/>
    <col min="14341" max="14341" width="12.28515625" style="73" customWidth="1"/>
    <col min="14342" max="14342" width="10.85546875" style="73" customWidth="1"/>
    <col min="14343" max="14343" width="11" style="73" customWidth="1"/>
    <col min="14344" max="14344" width="11.140625" style="73" customWidth="1"/>
    <col min="14345" max="14345" width="10.7109375" style="73" customWidth="1"/>
    <col min="14346" max="14592" width="9.140625" style="73"/>
    <col min="14593" max="14593" width="5.85546875" style="73" customWidth="1"/>
    <col min="14594" max="14594" width="6.140625" style="73" customWidth="1"/>
    <col min="14595" max="14595" width="11.42578125" style="73" customWidth="1"/>
    <col min="14596" max="14596" width="15.85546875" style="73" customWidth="1"/>
    <col min="14597" max="14597" width="12.28515625" style="73" customWidth="1"/>
    <col min="14598" max="14598" width="10.85546875" style="73" customWidth="1"/>
    <col min="14599" max="14599" width="11" style="73" customWidth="1"/>
    <col min="14600" max="14600" width="11.140625" style="73" customWidth="1"/>
    <col min="14601" max="14601" width="10.7109375" style="73" customWidth="1"/>
    <col min="14602" max="14848" width="9.140625" style="73"/>
    <col min="14849" max="14849" width="5.85546875" style="73" customWidth="1"/>
    <col min="14850" max="14850" width="6.140625" style="73" customWidth="1"/>
    <col min="14851" max="14851" width="11.42578125" style="73" customWidth="1"/>
    <col min="14852" max="14852" width="15.85546875" style="73" customWidth="1"/>
    <col min="14853" max="14853" width="12.28515625" style="73" customWidth="1"/>
    <col min="14854" max="14854" width="10.85546875" style="73" customWidth="1"/>
    <col min="14855" max="14855" width="11" style="73" customWidth="1"/>
    <col min="14856" max="14856" width="11.140625" style="73" customWidth="1"/>
    <col min="14857" max="14857" width="10.7109375" style="73" customWidth="1"/>
    <col min="14858" max="15104" width="9.140625" style="73"/>
    <col min="15105" max="15105" width="5.85546875" style="73" customWidth="1"/>
    <col min="15106" max="15106" width="6.140625" style="73" customWidth="1"/>
    <col min="15107" max="15107" width="11.42578125" style="73" customWidth="1"/>
    <col min="15108" max="15108" width="15.85546875" style="73" customWidth="1"/>
    <col min="15109" max="15109" width="12.28515625" style="73" customWidth="1"/>
    <col min="15110" max="15110" width="10.85546875" style="73" customWidth="1"/>
    <col min="15111" max="15111" width="11" style="73" customWidth="1"/>
    <col min="15112" max="15112" width="11.140625" style="73" customWidth="1"/>
    <col min="15113" max="15113" width="10.7109375" style="73" customWidth="1"/>
    <col min="15114" max="15360" width="9.140625" style="73"/>
    <col min="15361" max="15361" width="5.85546875" style="73" customWidth="1"/>
    <col min="15362" max="15362" width="6.140625" style="73" customWidth="1"/>
    <col min="15363" max="15363" width="11.42578125" style="73" customWidth="1"/>
    <col min="15364" max="15364" width="15.85546875" style="73" customWidth="1"/>
    <col min="15365" max="15365" width="12.28515625" style="73" customWidth="1"/>
    <col min="15366" max="15366" width="10.85546875" style="73" customWidth="1"/>
    <col min="15367" max="15367" width="11" style="73" customWidth="1"/>
    <col min="15368" max="15368" width="11.140625" style="73" customWidth="1"/>
    <col min="15369" max="15369" width="10.7109375" style="73" customWidth="1"/>
    <col min="15370" max="15616" width="9.140625" style="73"/>
    <col min="15617" max="15617" width="5.85546875" style="73" customWidth="1"/>
    <col min="15618" max="15618" width="6.140625" style="73" customWidth="1"/>
    <col min="15619" max="15619" width="11.42578125" style="73" customWidth="1"/>
    <col min="15620" max="15620" width="15.85546875" style="73" customWidth="1"/>
    <col min="15621" max="15621" width="12.28515625" style="73" customWidth="1"/>
    <col min="15622" max="15622" width="10.85546875" style="73" customWidth="1"/>
    <col min="15623" max="15623" width="11" style="73" customWidth="1"/>
    <col min="15624" max="15624" width="11.140625" style="73" customWidth="1"/>
    <col min="15625" max="15625" width="10.7109375" style="73" customWidth="1"/>
    <col min="15626" max="15872" width="9.140625" style="73"/>
    <col min="15873" max="15873" width="5.85546875" style="73" customWidth="1"/>
    <col min="15874" max="15874" width="6.140625" style="73" customWidth="1"/>
    <col min="15875" max="15875" width="11.42578125" style="73" customWidth="1"/>
    <col min="15876" max="15876" width="15.85546875" style="73" customWidth="1"/>
    <col min="15877" max="15877" width="12.28515625" style="73" customWidth="1"/>
    <col min="15878" max="15878" width="10.85546875" style="73" customWidth="1"/>
    <col min="15879" max="15879" width="11" style="73" customWidth="1"/>
    <col min="15880" max="15880" width="11.140625" style="73" customWidth="1"/>
    <col min="15881" max="15881" width="10.7109375" style="73" customWidth="1"/>
    <col min="15882" max="16128" width="9.140625" style="73"/>
    <col min="16129" max="16129" width="5.85546875" style="73" customWidth="1"/>
    <col min="16130" max="16130" width="6.140625" style="73" customWidth="1"/>
    <col min="16131" max="16131" width="11.42578125" style="73" customWidth="1"/>
    <col min="16132" max="16132" width="15.85546875" style="73" customWidth="1"/>
    <col min="16133" max="16133" width="12.28515625" style="73" customWidth="1"/>
    <col min="16134" max="16134" width="10.85546875" style="73" customWidth="1"/>
    <col min="16135" max="16135" width="11" style="73" customWidth="1"/>
    <col min="16136" max="16136" width="11.140625" style="73" customWidth="1"/>
    <col min="16137" max="16137" width="10.7109375" style="73" customWidth="1"/>
    <col min="16138" max="16384" width="9.140625" style="73"/>
  </cols>
  <sheetData>
    <row r="1" spans="1:9" ht="13.5" thickTop="1" x14ac:dyDescent="0.2">
      <c r="A1" s="224" t="s">
        <v>1</v>
      </c>
      <c r="B1" s="225"/>
      <c r="C1" s="67" t="s">
        <v>172</v>
      </c>
      <c r="D1" s="68"/>
      <c r="E1" s="69"/>
      <c r="F1" s="68"/>
      <c r="G1" s="70" t="s">
        <v>173</v>
      </c>
      <c r="H1" s="71" t="s">
        <v>174</v>
      </c>
      <c r="I1" s="72"/>
    </row>
    <row r="2" spans="1:9" ht="13.5" thickBot="1" x14ac:dyDescent="0.25">
      <c r="A2" s="226" t="s">
        <v>3</v>
      </c>
      <c r="B2" s="227"/>
      <c r="C2" s="74" t="s">
        <v>145</v>
      </c>
      <c r="D2" s="75"/>
      <c r="E2" s="76"/>
      <c r="F2" s="75"/>
      <c r="G2" s="228" t="s">
        <v>145</v>
      </c>
      <c r="H2" s="229"/>
      <c r="I2" s="230"/>
    </row>
    <row r="3" spans="1:9" ht="13.5" thickTop="1" x14ac:dyDescent="0.2"/>
    <row r="4" spans="1:9" ht="19.5" customHeight="1" x14ac:dyDescent="0.25">
      <c r="A4" s="77" t="s">
        <v>175</v>
      </c>
      <c r="B4" s="78"/>
      <c r="C4" s="78"/>
      <c r="D4" s="78"/>
      <c r="E4" s="78"/>
      <c r="F4" s="78"/>
      <c r="G4" s="78"/>
      <c r="H4" s="78"/>
      <c r="I4" s="78"/>
    </row>
    <row r="5" spans="1:9" ht="13.5" thickBot="1" x14ac:dyDescent="0.25"/>
    <row r="6" spans="1:9" ht="13.5" thickBot="1" x14ac:dyDescent="0.25">
      <c r="A6" s="79"/>
      <c r="B6" s="80" t="s">
        <v>176</v>
      </c>
      <c r="C6" s="80"/>
      <c r="D6" s="81"/>
      <c r="E6" s="82" t="s">
        <v>177</v>
      </c>
      <c r="F6" s="83" t="s">
        <v>178</v>
      </c>
      <c r="G6" s="83" t="s">
        <v>179</v>
      </c>
      <c r="H6" s="83" t="s">
        <v>180</v>
      </c>
      <c r="I6" s="84" t="s">
        <v>181</v>
      </c>
    </row>
    <row r="7" spans="1:9" x14ac:dyDescent="0.2">
      <c r="A7" s="85" t="str">
        <f>'[1]SO 101  Pol'!B7</f>
        <v>1</v>
      </c>
      <c r="B7" s="86" t="str">
        <f>'SO 101  Pol'!C7</f>
        <v>Zemní práce</v>
      </c>
      <c r="D7" s="87"/>
      <c r="E7" s="88">
        <f>'SO 101  Pol'!G33</f>
        <v>0</v>
      </c>
      <c r="F7" s="89">
        <f>'[1]SO 101  Pol'!BB12</f>
        <v>0</v>
      </c>
      <c r="G7" s="89">
        <f>'[1]SO 101  Pol'!BC12</f>
        <v>0</v>
      </c>
      <c r="H7" s="89">
        <f>'[1]SO 101  Pol'!BD12</f>
        <v>0</v>
      </c>
      <c r="I7" s="90">
        <f>'[1]SO 101  Pol'!BE12</f>
        <v>0</v>
      </c>
    </row>
    <row r="8" spans="1:9" x14ac:dyDescent="0.2">
      <c r="A8" s="85" t="s">
        <v>57</v>
      </c>
      <c r="B8" s="86" t="s">
        <v>58</v>
      </c>
      <c r="D8" s="87"/>
      <c r="E8" s="88">
        <f>'SO 101  Pol'!G39</f>
        <v>0</v>
      </c>
      <c r="F8" s="89">
        <f>'[1]SO 101  Pol'!BB19</f>
        <v>0</v>
      </c>
      <c r="G8" s="89">
        <f>'[1]SO 101  Pol'!BC19</f>
        <v>0</v>
      </c>
      <c r="H8" s="89">
        <f>'[1]SO 101  Pol'!BD19</f>
        <v>0</v>
      </c>
      <c r="I8" s="90">
        <f>'[1]SO 101  Pol'!BE19</f>
        <v>0</v>
      </c>
    </row>
    <row r="9" spans="1:9" x14ac:dyDescent="0.2">
      <c r="A9" s="85" t="s">
        <v>60</v>
      </c>
      <c r="B9" s="86" t="str">
        <f>'SO 101  Pol'!C40</f>
        <v>Komunikace</v>
      </c>
      <c r="D9" s="87"/>
      <c r="E9" s="88">
        <f>'SO 101  Pol'!G53</f>
        <v>0</v>
      </c>
      <c r="F9" s="89">
        <f>'[1]SO 101  Pol'!BB22</f>
        <v>0</v>
      </c>
      <c r="G9" s="89">
        <f>'[1]SO 101  Pol'!BC22</f>
        <v>0</v>
      </c>
      <c r="H9" s="89">
        <f>'[1]SO 101  Pol'!BD22</f>
        <v>0</v>
      </c>
      <c r="I9" s="90">
        <f>'[1]SO 101  Pol'!BE22</f>
        <v>0</v>
      </c>
    </row>
    <row r="10" spans="1:9" x14ac:dyDescent="0.2">
      <c r="A10" s="85" t="s">
        <v>69</v>
      </c>
      <c r="B10" s="86" t="str">
        <f>'SO 101  Pol'!C54</f>
        <v>Trubní vedení</v>
      </c>
      <c r="D10" s="87"/>
      <c r="E10" s="88">
        <f>'SO 101  Pol'!G58</f>
        <v>0</v>
      </c>
      <c r="F10" s="89">
        <f>'[1]SO 101  Pol'!BB28</f>
        <v>0</v>
      </c>
      <c r="G10" s="89">
        <f>'[1]SO 101  Pol'!BC28</f>
        <v>0</v>
      </c>
      <c r="H10" s="89">
        <f>'[1]SO 101  Pol'!BD28</f>
        <v>0</v>
      </c>
      <c r="I10" s="90">
        <f>'[1]SO 101  Pol'!BE28</f>
        <v>0</v>
      </c>
    </row>
    <row r="11" spans="1:9" x14ac:dyDescent="0.2">
      <c r="A11" s="85" t="s">
        <v>72</v>
      </c>
      <c r="B11" s="86" t="str">
        <f>'SO 101  Pol'!C59</f>
        <v>Doplňující práce na komunikaci</v>
      </c>
      <c r="D11" s="87"/>
      <c r="E11" s="88">
        <f>'SO 101  Pol'!G70</f>
        <v>0</v>
      </c>
      <c r="F11" s="89">
        <f>'[1]SO 101  Pol'!BB45</f>
        <v>0</v>
      </c>
      <c r="G11" s="89">
        <f>'[1]SO 101  Pol'!BC45</f>
        <v>0</v>
      </c>
      <c r="H11" s="89">
        <f>'[1]SO 101  Pol'!BD45</f>
        <v>0</v>
      </c>
      <c r="I11" s="90">
        <f>'[1]SO 101  Pol'!BE45</f>
        <v>0</v>
      </c>
    </row>
    <row r="12" spans="1:9" x14ac:dyDescent="0.2">
      <c r="A12" s="85" t="s">
        <v>92</v>
      </c>
      <c r="B12" s="86" t="str">
        <f>'SO 101  Pol'!C73</f>
        <v>97 Prorážení otvorů</v>
      </c>
      <c r="D12" s="87"/>
      <c r="E12" s="88">
        <f>'SO 101  Pol'!G73</f>
        <v>0</v>
      </c>
      <c r="F12" s="89">
        <f>'[1]SO 101  Pol'!BB48</f>
        <v>0</v>
      </c>
      <c r="G12" s="89">
        <f>'[1]SO 101  Pol'!BC48</f>
        <v>0</v>
      </c>
      <c r="H12" s="89">
        <f>'[1]SO 101  Pol'!BD48</f>
        <v>0</v>
      </c>
      <c r="I12" s="90">
        <f>'[1]SO 101  Pol'!BE48</f>
        <v>0</v>
      </c>
    </row>
    <row r="13" spans="1:9" x14ac:dyDescent="0.2">
      <c r="A13" s="85" t="s">
        <v>97</v>
      </c>
      <c r="B13" s="86" t="str">
        <f>'SO 101  Pol'!C74</f>
        <v>Staveništní přesun hmot</v>
      </c>
      <c r="D13" s="87"/>
      <c r="E13" s="88">
        <f>'SO 101  Pol'!G76</f>
        <v>0</v>
      </c>
      <c r="F13" s="89">
        <f>'[1]SO 101  Pol'!BB51</f>
        <v>0</v>
      </c>
      <c r="G13" s="89">
        <f>'[1]SO 101  Pol'!BC51</f>
        <v>0</v>
      </c>
      <c r="H13" s="89">
        <f>'[1]SO 101  Pol'!BD51</f>
        <v>0</v>
      </c>
      <c r="I13" s="90">
        <f>'[1]SO 101  Pol'!BE51</f>
        <v>0</v>
      </c>
    </row>
    <row r="14" spans="1:9" x14ac:dyDescent="0.2">
      <c r="A14" s="85" t="s">
        <v>102</v>
      </c>
      <c r="B14" s="86" t="str">
        <f>'SO 101  Pol'!C77</f>
        <v>Přesuny suti a vybouraných hmot</v>
      </c>
      <c r="D14" s="87"/>
      <c r="E14" s="88">
        <f>'SO 101  Pol'!G85</f>
        <v>0</v>
      </c>
      <c r="F14" s="89">
        <f>'[1]SO 101  Pol'!BB54</f>
        <v>0</v>
      </c>
      <c r="G14" s="89">
        <f>'[1]SO 101  Pol'!BC54</f>
        <v>0</v>
      </c>
      <c r="H14" s="89">
        <f>'[1]SO 101  Pol'!BD54</f>
        <v>0</v>
      </c>
      <c r="I14" s="90">
        <f>'[1]SO 101  Pol'!BE54</f>
        <v>0</v>
      </c>
    </row>
    <row r="15" spans="1:9" ht="13.5" thickBot="1" x14ac:dyDescent="0.25">
      <c r="A15" s="85" t="s">
        <v>126</v>
      </c>
      <c r="B15" s="86" t="str">
        <f>'SO 101  Pol'!C86</f>
        <v>Ostatní</v>
      </c>
      <c r="D15" s="87"/>
      <c r="E15" s="88">
        <f>'SO 101  Pol'!G101</f>
        <v>0</v>
      </c>
      <c r="F15" s="89">
        <f>'[1]SO 101  Pol'!BB61</f>
        <v>0</v>
      </c>
      <c r="G15" s="89">
        <f>'[1]SO 101  Pol'!BC61</f>
        <v>0</v>
      </c>
      <c r="H15" s="89">
        <f>'[1]SO 101  Pol'!BD61</f>
        <v>0</v>
      </c>
      <c r="I15" s="90">
        <f>'[1]SO 101  Pol'!BE61</f>
        <v>0</v>
      </c>
    </row>
    <row r="16" spans="1:9" s="97" customFormat="1" ht="13.5" thickBot="1" x14ac:dyDescent="0.25">
      <c r="A16" s="91"/>
      <c r="B16" s="92" t="s">
        <v>182</v>
      </c>
      <c r="C16" s="92"/>
      <c r="D16" s="93"/>
      <c r="E16" s="94">
        <f>SUM(E7:E15)</f>
        <v>0</v>
      </c>
      <c r="F16" s="95">
        <f>SUM(F7:F15)</f>
        <v>0</v>
      </c>
      <c r="G16" s="95">
        <f>SUM(G7:G15)</f>
        <v>0</v>
      </c>
      <c r="H16" s="95">
        <f>SUM(H7:H15)</f>
        <v>0</v>
      </c>
      <c r="I16" s="96">
        <f>SUM(I7:I15)</f>
        <v>0</v>
      </c>
    </row>
    <row r="18" spans="1:57" ht="19.5" customHeight="1" x14ac:dyDescent="0.25">
      <c r="A18" s="78" t="s">
        <v>183</v>
      </c>
      <c r="B18" s="78"/>
      <c r="C18" s="78"/>
      <c r="D18" s="78"/>
      <c r="E18" s="78"/>
      <c r="F18" s="78"/>
      <c r="G18" s="98"/>
      <c r="H18" s="78"/>
      <c r="I18" s="78"/>
      <c r="BA18" s="99"/>
      <c r="BB18" s="99"/>
      <c r="BC18" s="99"/>
      <c r="BD18" s="99"/>
      <c r="BE18" s="99"/>
    </row>
    <row r="19" spans="1:57" ht="13.5" thickBot="1" x14ac:dyDescent="0.25"/>
    <row r="20" spans="1:57" x14ac:dyDescent="0.2">
      <c r="A20" s="100" t="s">
        <v>184</v>
      </c>
      <c r="B20" s="101"/>
      <c r="C20" s="101"/>
      <c r="D20" s="102"/>
      <c r="E20" s="103" t="s">
        <v>185</v>
      </c>
      <c r="F20" s="104" t="s">
        <v>186</v>
      </c>
      <c r="G20" s="105" t="s">
        <v>187</v>
      </c>
      <c r="H20" s="106"/>
      <c r="I20" s="107" t="s">
        <v>185</v>
      </c>
    </row>
    <row r="21" spans="1:57" x14ac:dyDescent="0.2">
      <c r="A21" s="108" t="s">
        <v>188</v>
      </c>
      <c r="B21" s="109"/>
      <c r="C21" s="109"/>
      <c r="D21" s="110"/>
      <c r="E21" s="111">
        <v>0</v>
      </c>
      <c r="F21" s="112">
        <v>0</v>
      </c>
      <c r="G21" s="113"/>
      <c r="H21" s="114"/>
      <c r="I21" s="115">
        <f t="shared" ref="I21:I28" si="0">E21+F21*G21/100</f>
        <v>0</v>
      </c>
      <c r="BA21" s="73">
        <v>0</v>
      </c>
    </row>
    <row r="22" spans="1:57" x14ac:dyDescent="0.2">
      <c r="A22" s="108" t="s">
        <v>189</v>
      </c>
      <c r="B22" s="109"/>
      <c r="C22" s="109"/>
      <c r="D22" s="110"/>
      <c r="E22" s="111">
        <v>0</v>
      </c>
      <c r="F22" s="112">
        <v>0</v>
      </c>
      <c r="G22" s="113"/>
      <c r="H22" s="114"/>
      <c r="I22" s="115">
        <f t="shared" si="0"/>
        <v>0</v>
      </c>
      <c r="BA22" s="73">
        <v>0</v>
      </c>
    </row>
    <row r="23" spans="1:57" x14ac:dyDescent="0.2">
      <c r="A23" s="108" t="s">
        <v>190</v>
      </c>
      <c r="B23" s="109"/>
      <c r="C23" s="109"/>
      <c r="D23" s="110"/>
      <c r="E23" s="111">
        <v>0</v>
      </c>
      <c r="F23" s="112">
        <v>0</v>
      </c>
      <c r="G23" s="113"/>
      <c r="H23" s="114"/>
      <c r="I23" s="115">
        <f t="shared" si="0"/>
        <v>0</v>
      </c>
      <c r="BA23" s="73">
        <v>0</v>
      </c>
    </row>
    <row r="24" spans="1:57" x14ac:dyDescent="0.2">
      <c r="A24" s="108" t="s">
        <v>191</v>
      </c>
      <c r="B24" s="109"/>
      <c r="C24" s="109"/>
      <c r="D24" s="110"/>
      <c r="E24" s="111">
        <v>0</v>
      </c>
      <c r="F24" s="112">
        <v>0</v>
      </c>
      <c r="G24" s="113"/>
      <c r="H24" s="114"/>
      <c r="I24" s="115">
        <f t="shared" si="0"/>
        <v>0</v>
      </c>
      <c r="BA24" s="73">
        <v>0</v>
      </c>
    </row>
    <row r="25" spans="1:57" x14ac:dyDescent="0.2">
      <c r="A25" s="108" t="s">
        <v>192</v>
      </c>
      <c r="B25" s="109"/>
      <c r="C25" s="109"/>
      <c r="D25" s="110"/>
      <c r="E25" s="111">
        <v>0</v>
      </c>
      <c r="F25" s="112">
        <v>0</v>
      </c>
      <c r="G25" s="113"/>
      <c r="H25" s="114"/>
      <c r="I25" s="115">
        <f t="shared" si="0"/>
        <v>0</v>
      </c>
      <c r="BA25" s="73">
        <v>1</v>
      </c>
    </row>
    <row r="26" spans="1:57" x14ac:dyDescent="0.2">
      <c r="A26" s="108" t="s">
        <v>193</v>
      </c>
      <c r="B26" s="109"/>
      <c r="C26" s="109"/>
      <c r="D26" s="110"/>
      <c r="E26" s="111">
        <v>0</v>
      </c>
      <c r="F26" s="112">
        <v>0</v>
      </c>
      <c r="G26" s="113"/>
      <c r="H26" s="114"/>
      <c r="I26" s="115">
        <f t="shared" si="0"/>
        <v>0</v>
      </c>
      <c r="BA26" s="73">
        <v>1</v>
      </c>
    </row>
    <row r="27" spans="1:57" x14ac:dyDescent="0.2">
      <c r="A27" s="108" t="s">
        <v>194</v>
      </c>
      <c r="B27" s="109"/>
      <c r="C27" s="109"/>
      <c r="D27" s="110"/>
      <c r="E27" s="111">
        <v>0</v>
      </c>
      <c r="F27" s="112">
        <v>0</v>
      </c>
      <c r="G27" s="113"/>
      <c r="H27" s="114"/>
      <c r="I27" s="115">
        <f t="shared" si="0"/>
        <v>0</v>
      </c>
      <c r="BA27" s="73">
        <v>2</v>
      </c>
    </row>
    <row r="28" spans="1:57" x14ac:dyDescent="0.2">
      <c r="A28" s="108" t="s">
        <v>195</v>
      </c>
      <c r="B28" s="109"/>
      <c r="C28" s="109"/>
      <c r="D28" s="110"/>
      <c r="E28" s="111">
        <v>0</v>
      </c>
      <c r="F28" s="112">
        <v>0</v>
      </c>
      <c r="G28" s="113"/>
      <c r="H28" s="114"/>
      <c r="I28" s="115">
        <f t="shared" si="0"/>
        <v>0</v>
      </c>
      <c r="BA28" s="73">
        <v>2</v>
      </c>
    </row>
    <row r="29" spans="1:57" ht="13.5" thickBot="1" x14ac:dyDescent="0.25">
      <c r="A29" s="116"/>
      <c r="B29" s="117" t="s">
        <v>196</v>
      </c>
      <c r="C29" s="118"/>
      <c r="D29" s="119"/>
      <c r="E29" s="120"/>
      <c r="F29" s="121"/>
      <c r="G29" s="121"/>
      <c r="H29" s="231">
        <f>SUM(I21:I28)</f>
        <v>0</v>
      </c>
      <c r="I29" s="232"/>
    </row>
    <row r="31" spans="1:57" x14ac:dyDescent="0.2">
      <c r="B31" s="97"/>
      <c r="F31" s="122"/>
      <c r="G31" s="123"/>
      <c r="H31" s="123"/>
      <c r="I31" s="124"/>
    </row>
    <row r="32" spans="1:57" x14ac:dyDescent="0.2">
      <c r="F32" s="122"/>
      <c r="G32" s="123"/>
      <c r="H32" s="123"/>
      <c r="I32" s="124"/>
    </row>
    <row r="33" spans="6:9" x14ac:dyDescent="0.2">
      <c r="F33" s="122"/>
      <c r="G33" s="123"/>
      <c r="H33" s="123"/>
      <c r="I33" s="124"/>
    </row>
    <row r="34" spans="6:9" x14ac:dyDescent="0.2">
      <c r="F34" s="122"/>
      <c r="G34" s="123"/>
      <c r="H34" s="123"/>
      <c r="I34" s="124"/>
    </row>
    <row r="35" spans="6:9" x14ac:dyDescent="0.2">
      <c r="F35" s="122"/>
      <c r="G35" s="123"/>
      <c r="H35" s="123"/>
      <c r="I35" s="124"/>
    </row>
    <row r="36" spans="6:9" x14ac:dyDescent="0.2">
      <c r="F36" s="122"/>
      <c r="G36" s="123"/>
      <c r="H36" s="123"/>
      <c r="I36" s="124"/>
    </row>
    <row r="37" spans="6:9" x14ac:dyDescent="0.2">
      <c r="F37" s="122"/>
      <c r="G37" s="123"/>
      <c r="H37" s="123"/>
      <c r="I37" s="124"/>
    </row>
    <row r="38" spans="6:9" x14ac:dyDescent="0.2">
      <c r="F38" s="122"/>
      <c r="G38" s="123"/>
      <c r="H38" s="123"/>
      <c r="I38" s="124"/>
    </row>
    <row r="39" spans="6:9" x14ac:dyDescent="0.2">
      <c r="F39" s="122"/>
      <c r="G39" s="123"/>
      <c r="H39" s="123"/>
      <c r="I39" s="124"/>
    </row>
    <row r="40" spans="6:9" x14ac:dyDescent="0.2">
      <c r="F40" s="122"/>
      <c r="G40" s="123"/>
      <c r="H40" s="123"/>
      <c r="I40" s="124"/>
    </row>
    <row r="41" spans="6:9" x14ac:dyDescent="0.2">
      <c r="F41" s="122"/>
      <c r="G41" s="123"/>
      <c r="H41" s="123"/>
      <c r="I41" s="124"/>
    </row>
    <row r="42" spans="6:9" x14ac:dyDescent="0.2">
      <c r="F42" s="122"/>
      <c r="G42" s="123"/>
      <c r="H42" s="123"/>
      <c r="I42" s="124"/>
    </row>
    <row r="43" spans="6:9" x14ac:dyDescent="0.2">
      <c r="F43" s="122"/>
      <c r="G43" s="123"/>
      <c r="H43" s="123"/>
      <c r="I43" s="124"/>
    </row>
    <row r="44" spans="6:9" x14ac:dyDescent="0.2">
      <c r="F44" s="122"/>
      <c r="G44" s="123"/>
      <c r="H44" s="123"/>
      <c r="I44" s="124"/>
    </row>
    <row r="45" spans="6:9" x14ac:dyDescent="0.2">
      <c r="F45" s="122"/>
      <c r="G45" s="123"/>
      <c r="H45" s="123"/>
      <c r="I45" s="124"/>
    </row>
    <row r="46" spans="6:9" x14ac:dyDescent="0.2">
      <c r="F46" s="122"/>
      <c r="G46" s="123"/>
      <c r="H46" s="123"/>
      <c r="I46" s="124"/>
    </row>
    <row r="47" spans="6:9" x14ac:dyDescent="0.2">
      <c r="F47" s="122"/>
      <c r="G47" s="123"/>
      <c r="H47" s="123"/>
      <c r="I47" s="124"/>
    </row>
    <row r="48" spans="6:9" x14ac:dyDescent="0.2">
      <c r="F48" s="122"/>
      <c r="G48" s="123"/>
      <c r="H48" s="123"/>
      <c r="I48" s="124"/>
    </row>
    <row r="49" spans="6:9" x14ac:dyDescent="0.2">
      <c r="F49" s="122"/>
      <c r="G49" s="123"/>
      <c r="H49" s="123"/>
      <c r="I49" s="124"/>
    </row>
    <row r="50" spans="6:9" x14ac:dyDescent="0.2">
      <c r="F50" s="122"/>
      <c r="G50" s="123"/>
      <c r="H50" s="123"/>
      <c r="I50" s="124"/>
    </row>
    <row r="51" spans="6:9" x14ac:dyDescent="0.2">
      <c r="F51" s="122"/>
      <c r="G51" s="123"/>
      <c r="H51" s="123"/>
      <c r="I51" s="124"/>
    </row>
    <row r="52" spans="6:9" x14ac:dyDescent="0.2">
      <c r="F52" s="122"/>
      <c r="G52" s="123"/>
      <c r="H52" s="123"/>
      <c r="I52" s="124"/>
    </row>
    <row r="53" spans="6:9" x14ac:dyDescent="0.2">
      <c r="F53" s="122"/>
      <c r="G53" s="123"/>
      <c r="H53" s="123"/>
      <c r="I53" s="124"/>
    </row>
    <row r="54" spans="6:9" x14ac:dyDescent="0.2">
      <c r="F54" s="122"/>
      <c r="G54" s="123"/>
      <c r="H54" s="123"/>
      <c r="I54" s="124"/>
    </row>
    <row r="55" spans="6:9" x14ac:dyDescent="0.2">
      <c r="F55" s="122"/>
      <c r="G55" s="123"/>
      <c r="H55" s="123"/>
      <c r="I55" s="124"/>
    </row>
    <row r="56" spans="6:9" x14ac:dyDescent="0.2">
      <c r="F56" s="122"/>
      <c r="G56" s="123"/>
      <c r="H56" s="123"/>
      <c r="I56" s="124"/>
    </row>
    <row r="57" spans="6:9" x14ac:dyDescent="0.2">
      <c r="F57" s="122"/>
      <c r="G57" s="123"/>
      <c r="H57" s="123"/>
      <c r="I57" s="124"/>
    </row>
    <row r="58" spans="6:9" x14ac:dyDescent="0.2">
      <c r="F58" s="122"/>
      <c r="G58" s="123"/>
      <c r="H58" s="123"/>
      <c r="I58" s="124"/>
    </row>
    <row r="59" spans="6:9" x14ac:dyDescent="0.2">
      <c r="F59" s="122"/>
      <c r="G59" s="123"/>
      <c r="H59" s="123"/>
      <c r="I59" s="124"/>
    </row>
    <row r="60" spans="6:9" x14ac:dyDescent="0.2">
      <c r="F60" s="122"/>
      <c r="G60" s="123"/>
      <c r="H60" s="123"/>
      <c r="I60" s="124"/>
    </row>
    <row r="61" spans="6:9" x14ac:dyDescent="0.2">
      <c r="F61" s="122"/>
      <c r="G61" s="123"/>
      <c r="H61" s="123"/>
      <c r="I61" s="124"/>
    </row>
    <row r="62" spans="6:9" x14ac:dyDescent="0.2">
      <c r="F62" s="122"/>
      <c r="G62" s="123"/>
      <c r="H62" s="123"/>
      <c r="I62" s="124"/>
    </row>
    <row r="63" spans="6:9" x14ac:dyDescent="0.2">
      <c r="F63" s="122"/>
      <c r="G63" s="123"/>
      <c r="H63" s="123"/>
      <c r="I63" s="124"/>
    </row>
    <row r="64" spans="6:9" x14ac:dyDescent="0.2">
      <c r="F64" s="122"/>
      <c r="G64" s="123"/>
      <c r="H64" s="123"/>
      <c r="I64" s="124"/>
    </row>
    <row r="65" spans="6:9" x14ac:dyDescent="0.2">
      <c r="F65" s="122"/>
      <c r="G65" s="123"/>
      <c r="H65" s="123"/>
      <c r="I65" s="124"/>
    </row>
    <row r="66" spans="6:9" x14ac:dyDescent="0.2">
      <c r="F66" s="122"/>
      <c r="G66" s="123"/>
      <c r="H66" s="123"/>
      <c r="I66" s="124"/>
    </row>
    <row r="67" spans="6:9" x14ac:dyDescent="0.2">
      <c r="F67" s="122"/>
      <c r="G67" s="123"/>
      <c r="H67" s="123"/>
      <c r="I67" s="124"/>
    </row>
    <row r="68" spans="6:9" x14ac:dyDescent="0.2">
      <c r="F68" s="122"/>
      <c r="G68" s="123"/>
      <c r="H68" s="123"/>
      <c r="I68" s="124"/>
    </row>
    <row r="69" spans="6:9" x14ac:dyDescent="0.2">
      <c r="F69" s="122"/>
      <c r="G69" s="123"/>
      <c r="H69" s="123"/>
      <c r="I69" s="124"/>
    </row>
    <row r="70" spans="6:9" x14ac:dyDescent="0.2">
      <c r="F70" s="122"/>
      <c r="G70" s="123"/>
      <c r="H70" s="123"/>
      <c r="I70" s="124"/>
    </row>
    <row r="71" spans="6:9" x14ac:dyDescent="0.2">
      <c r="F71" s="122"/>
      <c r="G71" s="123"/>
      <c r="H71" s="123"/>
      <c r="I71" s="124"/>
    </row>
    <row r="72" spans="6:9" x14ac:dyDescent="0.2">
      <c r="F72" s="122"/>
      <c r="G72" s="123"/>
      <c r="H72" s="123"/>
      <c r="I72" s="124"/>
    </row>
    <row r="73" spans="6:9" x14ac:dyDescent="0.2">
      <c r="F73" s="122"/>
      <c r="G73" s="123"/>
      <c r="H73" s="123"/>
      <c r="I73" s="124"/>
    </row>
    <row r="74" spans="6:9" x14ac:dyDescent="0.2">
      <c r="F74" s="122"/>
      <c r="G74" s="123"/>
      <c r="H74" s="123"/>
      <c r="I74" s="124"/>
    </row>
    <row r="75" spans="6:9" x14ac:dyDescent="0.2">
      <c r="F75" s="122"/>
      <c r="G75" s="123"/>
      <c r="H75" s="123"/>
      <c r="I75" s="124"/>
    </row>
    <row r="76" spans="6:9" x14ac:dyDescent="0.2">
      <c r="F76" s="122"/>
      <c r="G76" s="123"/>
      <c r="H76" s="123"/>
      <c r="I76" s="124"/>
    </row>
    <row r="77" spans="6:9" x14ac:dyDescent="0.2">
      <c r="F77" s="122"/>
      <c r="G77" s="123"/>
      <c r="H77" s="123"/>
      <c r="I77" s="124"/>
    </row>
    <row r="78" spans="6:9" x14ac:dyDescent="0.2">
      <c r="F78" s="122"/>
      <c r="G78" s="123"/>
      <c r="H78" s="123"/>
      <c r="I78" s="124"/>
    </row>
    <row r="79" spans="6:9" x14ac:dyDescent="0.2">
      <c r="F79" s="122"/>
      <c r="G79" s="123"/>
      <c r="H79" s="123"/>
      <c r="I79" s="124"/>
    </row>
    <row r="80" spans="6:9" x14ac:dyDescent="0.2">
      <c r="F80" s="122"/>
      <c r="G80" s="123"/>
      <c r="H80" s="123"/>
      <c r="I80" s="124"/>
    </row>
  </sheetData>
  <mergeCells count="4">
    <mergeCell ref="A1:B1"/>
    <mergeCell ref="A2:B2"/>
    <mergeCell ref="G2:I2"/>
    <mergeCell ref="H29:I29"/>
  </mergeCells>
  <pageMargins left="0.59055118110236227" right="0.39370078740157483" top="0.59055118110236227" bottom="0.98425196850393704" header="0.19685039370078741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2BF6-FEF7-4FB2-BDB6-2F928807588A}">
  <sheetPr>
    <pageSetUpPr fitToPage="1"/>
  </sheetPr>
  <dimension ref="A1:CB156"/>
  <sheetViews>
    <sheetView showGridLines="0" showZeros="0" tabSelected="1" view="pageBreakPreview" zoomScale="130" zoomScaleNormal="100" zoomScaleSheetLayoutView="130" workbookViewId="0">
      <selection activeCell="F11" sqref="F11"/>
    </sheetView>
  </sheetViews>
  <sheetFormatPr defaultColWidth="9.140625" defaultRowHeight="12.75" x14ac:dyDescent="0.2"/>
  <cols>
    <col min="1" max="1" width="4.42578125" style="1" customWidth="1"/>
    <col min="2" max="2" width="11.5703125" style="1" customWidth="1"/>
    <col min="3" max="3" width="40.42578125" style="1" customWidth="1"/>
    <col min="4" max="4" width="5.5703125" style="1" customWidth="1"/>
    <col min="5" max="5" width="8.5703125" style="11" customWidth="1"/>
    <col min="6" max="6" width="9.85546875" style="1" customWidth="1"/>
    <col min="7" max="7" width="13.85546875" style="1" customWidth="1"/>
    <col min="8" max="8" width="11.7109375" style="1" hidden="1" customWidth="1"/>
    <col min="9" max="9" width="11.5703125" style="1" hidden="1" customWidth="1"/>
    <col min="10" max="10" width="11" style="1" hidden="1" customWidth="1"/>
    <col min="11" max="11" width="10.42578125" style="1" hidden="1" customWidth="1"/>
    <col min="12" max="12" width="75.42578125" style="1" customWidth="1"/>
    <col min="13" max="13" width="45.28515625" style="1" customWidth="1"/>
    <col min="14" max="256" width="9.140625" style="1"/>
    <col min="257" max="257" width="4.42578125" style="1" customWidth="1"/>
    <col min="258" max="258" width="11.5703125" style="1" customWidth="1"/>
    <col min="259" max="259" width="40.42578125" style="1" customWidth="1"/>
    <col min="260" max="260" width="5.5703125" style="1" customWidth="1"/>
    <col min="261" max="261" width="8.5703125" style="1" customWidth="1"/>
    <col min="262" max="262" width="9.85546875" style="1" customWidth="1"/>
    <col min="263" max="263" width="13.85546875" style="1" customWidth="1"/>
    <col min="264" max="264" width="11.7109375" style="1" customWidth="1"/>
    <col min="265" max="265" width="11.5703125" style="1" customWidth="1"/>
    <col min="266" max="266" width="11" style="1" customWidth="1"/>
    <col min="267" max="267" width="10.42578125" style="1" customWidth="1"/>
    <col min="268" max="268" width="75.42578125" style="1" customWidth="1"/>
    <col min="269" max="269" width="45.28515625" style="1" customWidth="1"/>
    <col min="270" max="512" width="9.140625" style="1"/>
    <col min="513" max="513" width="4.42578125" style="1" customWidth="1"/>
    <col min="514" max="514" width="11.5703125" style="1" customWidth="1"/>
    <col min="515" max="515" width="40.42578125" style="1" customWidth="1"/>
    <col min="516" max="516" width="5.5703125" style="1" customWidth="1"/>
    <col min="517" max="517" width="8.5703125" style="1" customWidth="1"/>
    <col min="518" max="518" width="9.85546875" style="1" customWidth="1"/>
    <col min="519" max="519" width="13.85546875" style="1" customWidth="1"/>
    <col min="520" max="520" width="11.7109375" style="1" customWidth="1"/>
    <col min="521" max="521" width="11.5703125" style="1" customWidth="1"/>
    <col min="522" max="522" width="11" style="1" customWidth="1"/>
    <col min="523" max="523" width="10.42578125" style="1" customWidth="1"/>
    <col min="524" max="524" width="75.42578125" style="1" customWidth="1"/>
    <col min="525" max="525" width="45.28515625" style="1" customWidth="1"/>
    <col min="526" max="768" width="9.140625" style="1"/>
    <col min="769" max="769" width="4.42578125" style="1" customWidth="1"/>
    <col min="770" max="770" width="11.5703125" style="1" customWidth="1"/>
    <col min="771" max="771" width="40.42578125" style="1" customWidth="1"/>
    <col min="772" max="772" width="5.5703125" style="1" customWidth="1"/>
    <col min="773" max="773" width="8.5703125" style="1" customWidth="1"/>
    <col min="774" max="774" width="9.85546875" style="1" customWidth="1"/>
    <col min="775" max="775" width="13.85546875" style="1" customWidth="1"/>
    <col min="776" max="776" width="11.7109375" style="1" customWidth="1"/>
    <col min="777" max="777" width="11.5703125" style="1" customWidth="1"/>
    <col min="778" max="778" width="11" style="1" customWidth="1"/>
    <col min="779" max="779" width="10.42578125" style="1" customWidth="1"/>
    <col min="780" max="780" width="75.42578125" style="1" customWidth="1"/>
    <col min="781" max="781" width="45.28515625" style="1" customWidth="1"/>
    <col min="782" max="1024" width="9.140625" style="1"/>
    <col min="1025" max="1025" width="4.42578125" style="1" customWidth="1"/>
    <col min="1026" max="1026" width="11.5703125" style="1" customWidth="1"/>
    <col min="1027" max="1027" width="40.42578125" style="1" customWidth="1"/>
    <col min="1028" max="1028" width="5.5703125" style="1" customWidth="1"/>
    <col min="1029" max="1029" width="8.5703125" style="1" customWidth="1"/>
    <col min="1030" max="1030" width="9.85546875" style="1" customWidth="1"/>
    <col min="1031" max="1031" width="13.85546875" style="1" customWidth="1"/>
    <col min="1032" max="1032" width="11.7109375" style="1" customWidth="1"/>
    <col min="1033" max="1033" width="11.5703125" style="1" customWidth="1"/>
    <col min="1034" max="1034" width="11" style="1" customWidth="1"/>
    <col min="1035" max="1035" width="10.42578125" style="1" customWidth="1"/>
    <col min="1036" max="1036" width="75.42578125" style="1" customWidth="1"/>
    <col min="1037" max="1037" width="45.28515625" style="1" customWidth="1"/>
    <col min="1038" max="1280" width="9.140625" style="1"/>
    <col min="1281" max="1281" width="4.42578125" style="1" customWidth="1"/>
    <col min="1282" max="1282" width="11.5703125" style="1" customWidth="1"/>
    <col min="1283" max="1283" width="40.42578125" style="1" customWidth="1"/>
    <col min="1284" max="1284" width="5.5703125" style="1" customWidth="1"/>
    <col min="1285" max="1285" width="8.5703125" style="1" customWidth="1"/>
    <col min="1286" max="1286" width="9.85546875" style="1" customWidth="1"/>
    <col min="1287" max="1287" width="13.85546875" style="1" customWidth="1"/>
    <col min="1288" max="1288" width="11.7109375" style="1" customWidth="1"/>
    <col min="1289" max="1289" width="11.5703125" style="1" customWidth="1"/>
    <col min="1290" max="1290" width="11" style="1" customWidth="1"/>
    <col min="1291" max="1291" width="10.42578125" style="1" customWidth="1"/>
    <col min="1292" max="1292" width="75.42578125" style="1" customWidth="1"/>
    <col min="1293" max="1293" width="45.28515625" style="1" customWidth="1"/>
    <col min="1294" max="1536" width="9.140625" style="1"/>
    <col min="1537" max="1537" width="4.42578125" style="1" customWidth="1"/>
    <col min="1538" max="1538" width="11.5703125" style="1" customWidth="1"/>
    <col min="1539" max="1539" width="40.42578125" style="1" customWidth="1"/>
    <col min="1540" max="1540" width="5.5703125" style="1" customWidth="1"/>
    <col min="1541" max="1541" width="8.5703125" style="1" customWidth="1"/>
    <col min="1542" max="1542" width="9.85546875" style="1" customWidth="1"/>
    <col min="1543" max="1543" width="13.85546875" style="1" customWidth="1"/>
    <col min="1544" max="1544" width="11.7109375" style="1" customWidth="1"/>
    <col min="1545" max="1545" width="11.5703125" style="1" customWidth="1"/>
    <col min="1546" max="1546" width="11" style="1" customWidth="1"/>
    <col min="1547" max="1547" width="10.42578125" style="1" customWidth="1"/>
    <col min="1548" max="1548" width="75.42578125" style="1" customWidth="1"/>
    <col min="1549" max="1549" width="45.28515625" style="1" customWidth="1"/>
    <col min="1550" max="1792" width="9.140625" style="1"/>
    <col min="1793" max="1793" width="4.42578125" style="1" customWidth="1"/>
    <col min="1794" max="1794" width="11.5703125" style="1" customWidth="1"/>
    <col min="1795" max="1795" width="40.42578125" style="1" customWidth="1"/>
    <col min="1796" max="1796" width="5.5703125" style="1" customWidth="1"/>
    <col min="1797" max="1797" width="8.5703125" style="1" customWidth="1"/>
    <col min="1798" max="1798" width="9.85546875" style="1" customWidth="1"/>
    <col min="1799" max="1799" width="13.85546875" style="1" customWidth="1"/>
    <col min="1800" max="1800" width="11.7109375" style="1" customWidth="1"/>
    <col min="1801" max="1801" width="11.5703125" style="1" customWidth="1"/>
    <col min="1802" max="1802" width="11" style="1" customWidth="1"/>
    <col min="1803" max="1803" width="10.42578125" style="1" customWidth="1"/>
    <col min="1804" max="1804" width="75.42578125" style="1" customWidth="1"/>
    <col min="1805" max="1805" width="45.28515625" style="1" customWidth="1"/>
    <col min="1806" max="2048" width="9.140625" style="1"/>
    <col min="2049" max="2049" width="4.42578125" style="1" customWidth="1"/>
    <col min="2050" max="2050" width="11.5703125" style="1" customWidth="1"/>
    <col min="2051" max="2051" width="40.42578125" style="1" customWidth="1"/>
    <col min="2052" max="2052" width="5.5703125" style="1" customWidth="1"/>
    <col min="2053" max="2053" width="8.5703125" style="1" customWidth="1"/>
    <col min="2054" max="2054" width="9.85546875" style="1" customWidth="1"/>
    <col min="2055" max="2055" width="13.85546875" style="1" customWidth="1"/>
    <col min="2056" max="2056" width="11.7109375" style="1" customWidth="1"/>
    <col min="2057" max="2057" width="11.5703125" style="1" customWidth="1"/>
    <col min="2058" max="2058" width="11" style="1" customWidth="1"/>
    <col min="2059" max="2059" width="10.42578125" style="1" customWidth="1"/>
    <col min="2060" max="2060" width="75.42578125" style="1" customWidth="1"/>
    <col min="2061" max="2061" width="45.28515625" style="1" customWidth="1"/>
    <col min="2062" max="2304" width="9.140625" style="1"/>
    <col min="2305" max="2305" width="4.42578125" style="1" customWidth="1"/>
    <col min="2306" max="2306" width="11.5703125" style="1" customWidth="1"/>
    <col min="2307" max="2307" width="40.42578125" style="1" customWidth="1"/>
    <col min="2308" max="2308" width="5.5703125" style="1" customWidth="1"/>
    <col min="2309" max="2309" width="8.5703125" style="1" customWidth="1"/>
    <col min="2310" max="2310" width="9.85546875" style="1" customWidth="1"/>
    <col min="2311" max="2311" width="13.85546875" style="1" customWidth="1"/>
    <col min="2312" max="2312" width="11.7109375" style="1" customWidth="1"/>
    <col min="2313" max="2313" width="11.5703125" style="1" customWidth="1"/>
    <col min="2314" max="2314" width="11" style="1" customWidth="1"/>
    <col min="2315" max="2315" width="10.42578125" style="1" customWidth="1"/>
    <col min="2316" max="2316" width="75.42578125" style="1" customWidth="1"/>
    <col min="2317" max="2317" width="45.28515625" style="1" customWidth="1"/>
    <col min="2318" max="2560" width="9.140625" style="1"/>
    <col min="2561" max="2561" width="4.42578125" style="1" customWidth="1"/>
    <col min="2562" max="2562" width="11.5703125" style="1" customWidth="1"/>
    <col min="2563" max="2563" width="40.42578125" style="1" customWidth="1"/>
    <col min="2564" max="2564" width="5.5703125" style="1" customWidth="1"/>
    <col min="2565" max="2565" width="8.5703125" style="1" customWidth="1"/>
    <col min="2566" max="2566" width="9.85546875" style="1" customWidth="1"/>
    <col min="2567" max="2567" width="13.85546875" style="1" customWidth="1"/>
    <col min="2568" max="2568" width="11.7109375" style="1" customWidth="1"/>
    <col min="2569" max="2569" width="11.5703125" style="1" customWidth="1"/>
    <col min="2570" max="2570" width="11" style="1" customWidth="1"/>
    <col min="2571" max="2571" width="10.42578125" style="1" customWidth="1"/>
    <col min="2572" max="2572" width="75.42578125" style="1" customWidth="1"/>
    <col min="2573" max="2573" width="45.28515625" style="1" customWidth="1"/>
    <col min="2574" max="2816" width="9.140625" style="1"/>
    <col min="2817" max="2817" width="4.42578125" style="1" customWidth="1"/>
    <col min="2818" max="2818" width="11.5703125" style="1" customWidth="1"/>
    <col min="2819" max="2819" width="40.42578125" style="1" customWidth="1"/>
    <col min="2820" max="2820" width="5.5703125" style="1" customWidth="1"/>
    <col min="2821" max="2821" width="8.5703125" style="1" customWidth="1"/>
    <col min="2822" max="2822" width="9.85546875" style="1" customWidth="1"/>
    <col min="2823" max="2823" width="13.85546875" style="1" customWidth="1"/>
    <col min="2824" max="2824" width="11.7109375" style="1" customWidth="1"/>
    <col min="2825" max="2825" width="11.5703125" style="1" customWidth="1"/>
    <col min="2826" max="2826" width="11" style="1" customWidth="1"/>
    <col min="2827" max="2827" width="10.42578125" style="1" customWidth="1"/>
    <col min="2828" max="2828" width="75.42578125" style="1" customWidth="1"/>
    <col min="2829" max="2829" width="45.28515625" style="1" customWidth="1"/>
    <col min="2830" max="3072" width="9.140625" style="1"/>
    <col min="3073" max="3073" width="4.42578125" style="1" customWidth="1"/>
    <col min="3074" max="3074" width="11.5703125" style="1" customWidth="1"/>
    <col min="3075" max="3075" width="40.42578125" style="1" customWidth="1"/>
    <col min="3076" max="3076" width="5.5703125" style="1" customWidth="1"/>
    <col min="3077" max="3077" width="8.5703125" style="1" customWidth="1"/>
    <col min="3078" max="3078" width="9.85546875" style="1" customWidth="1"/>
    <col min="3079" max="3079" width="13.85546875" style="1" customWidth="1"/>
    <col min="3080" max="3080" width="11.7109375" style="1" customWidth="1"/>
    <col min="3081" max="3081" width="11.5703125" style="1" customWidth="1"/>
    <col min="3082" max="3082" width="11" style="1" customWidth="1"/>
    <col min="3083" max="3083" width="10.42578125" style="1" customWidth="1"/>
    <col min="3084" max="3084" width="75.42578125" style="1" customWidth="1"/>
    <col min="3085" max="3085" width="45.28515625" style="1" customWidth="1"/>
    <col min="3086" max="3328" width="9.140625" style="1"/>
    <col min="3329" max="3329" width="4.42578125" style="1" customWidth="1"/>
    <col min="3330" max="3330" width="11.5703125" style="1" customWidth="1"/>
    <col min="3331" max="3331" width="40.42578125" style="1" customWidth="1"/>
    <col min="3332" max="3332" width="5.5703125" style="1" customWidth="1"/>
    <col min="3333" max="3333" width="8.5703125" style="1" customWidth="1"/>
    <col min="3334" max="3334" width="9.85546875" style="1" customWidth="1"/>
    <col min="3335" max="3335" width="13.85546875" style="1" customWidth="1"/>
    <col min="3336" max="3336" width="11.7109375" style="1" customWidth="1"/>
    <col min="3337" max="3337" width="11.5703125" style="1" customWidth="1"/>
    <col min="3338" max="3338" width="11" style="1" customWidth="1"/>
    <col min="3339" max="3339" width="10.42578125" style="1" customWidth="1"/>
    <col min="3340" max="3340" width="75.42578125" style="1" customWidth="1"/>
    <col min="3341" max="3341" width="45.28515625" style="1" customWidth="1"/>
    <col min="3342" max="3584" width="9.140625" style="1"/>
    <col min="3585" max="3585" width="4.42578125" style="1" customWidth="1"/>
    <col min="3586" max="3586" width="11.5703125" style="1" customWidth="1"/>
    <col min="3587" max="3587" width="40.42578125" style="1" customWidth="1"/>
    <col min="3588" max="3588" width="5.5703125" style="1" customWidth="1"/>
    <col min="3589" max="3589" width="8.5703125" style="1" customWidth="1"/>
    <col min="3590" max="3590" width="9.85546875" style="1" customWidth="1"/>
    <col min="3591" max="3591" width="13.85546875" style="1" customWidth="1"/>
    <col min="3592" max="3592" width="11.7109375" style="1" customWidth="1"/>
    <col min="3593" max="3593" width="11.5703125" style="1" customWidth="1"/>
    <col min="3594" max="3594" width="11" style="1" customWidth="1"/>
    <col min="3595" max="3595" width="10.42578125" style="1" customWidth="1"/>
    <col min="3596" max="3596" width="75.42578125" style="1" customWidth="1"/>
    <col min="3597" max="3597" width="45.28515625" style="1" customWidth="1"/>
    <col min="3598" max="3840" width="9.140625" style="1"/>
    <col min="3841" max="3841" width="4.42578125" style="1" customWidth="1"/>
    <col min="3842" max="3842" width="11.5703125" style="1" customWidth="1"/>
    <col min="3843" max="3843" width="40.42578125" style="1" customWidth="1"/>
    <col min="3844" max="3844" width="5.5703125" style="1" customWidth="1"/>
    <col min="3845" max="3845" width="8.5703125" style="1" customWidth="1"/>
    <col min="3846" max="3846" width="9.85546875" style="1" customWidth="1"/>
    <col min="3847" max="3847" width="13.85546875" style="1" customWidth="1"/>
    <col min="3848" max="3848" width="11.7109375" style="1" customWidth="1"/>
    <col min="3849" max="3849" width="11.5703125" style="1" customWidth="1"/>
    <col min="3850" max="3850" width="11" style="1" customWidth="1"/>
    <col min="3851" max="3851" width="10.42578125" style="1" customWidth="1"/>
    <col min="3852" max="3852" width="75.42578125" style="1" customWidth="1"/>
    <col min="3853" max="3853" width="45.28515625" style="1" customWidth="1"/>
    <col min="3854" max="4096" width="9.140625" style="1"/>
    <col min="4097" max="4097" width="4.42578125" style="1" customWidth="1"/>
    <col min="4098" max="4098" width="11.5703125" style="1" customWidth="1"/>
    <col min="4099" max="4099" width="40.42578125" style="1" customWidth="1"/>
    <col min="4100" max="4100" width="5.5703125" style="1" customWidth="1"/>
    <col min="4101" max="4101" width="8.5703125" style="1" customWidth="1"/>
    <col min="4102" max="4102" width="9.85546875" style="1" customWidth="1"/>
    <col min="4103" max="4103" width="13.85546875" style="1" customWidth="1"/>
    <col min="4104" max="4104" width="11.7109375" style="1" customWidth="1"/>
    <col min="4105" max="4105" width="11.5703125" style="1" customWidth="1"/>
    <col min="4106" max="4106" width="11" style="1" customWidth="1"/>
    <col min="4107" max="4107" width="10.42578125" style="1" customWidth="1"/>
    <col min="4108" max="4108" width="75.42578125" style="1" customWidth="1"/>
    <col min="4109" max="4109" width="45.28515625" style="1" customWidth="1"/>
    <col min="4110" max="4352" width="9.140625" style="1"/>
    <col min="4353" max="4353" width="4.42578125" style="1" customWidth="1"/>
    <col min="4354" max="4354" width="11.5703125" style="1" customWidth="1"/>
    <col min="4355" max="4355" width="40.42578125" style="1" customWidth="1"/>
    <col min="4356" max="4356" width="5.5703125" style="1" customWidth="1"/>
    <col min="4357" max="4357" width="8.5703125" style="1" customWidth="1"/>
    <col min="4358" max="4358" width="9.85546875" style="1" customWidth="1"/>
    <col min="4359" max="4359" width="13.85546875" style="1" customWidth="1"/>
    <col min="4360" max="4360" width="11.7109375" style="1" customWidth="1"/>
    <col min="4361" max="4361" width="11.5703125" style="1" customWidth="1"/>
    <col min="4362" max="4362" width="11" style="1" customWidth="1"/>
    <col min="4363" max="4363" width="10.42578125" style="1" customWidth="1"/>
    <col min="4364" max="4364" width="75.42578125" style="1" customWidth="1"/>
    <col min="4365" max="4365" width="45.28515625" style="1" customWidth="1"/>
    <col min="4366" max="4608" width="9.140625" style="1"/>
    <col min="4609" max="4609" width="4.42578125" style="1" customWidth="1"/>
    <col min="4610" max="4610" width="11.5703125" style="1" customWidth="1"/>
    <col min="4611" max="4611" width="40.42578125" style="1" customWidth="1"/>
    <col min="4612" max="4612" width="5.5703125" style="1" customWidth="1"/>
    <col min="4613" max="4613" width="8.5703125" style="1" customWidth="1"/>
    <col min="4614" max="4614" width="9.85546875" style="1" customWidth="1"/>
    <col min="4615" max="4615" width="13.85546875" style="1" customWidth="1"/>
    <col min="4616" max="4616" width="11.7109375" style="1" customWidth="1"/>
    <col min="4617" max="4617" width="11.5703125" style="1" customWidth="1"/>
    <col min="4618" max="4618" width="11" style="1" customWidth="1"/>
    <col min="4619" max="4619" width="10.42578125" style="1" customWidth="1"/>
    <col min="4620" max="4620" width="75.42578125" style="1" customWidth="1"/>
    <col min="4621" max="4621" width="45.28515625" style="1" customWidth="1"/>
    <col min="4622" max="4864" width="9.140625" style="1"/>
    <col min="4865" max="4865" width="4.42578125" style="1" customWidth="1"/>
    <col min="4866" max="4866" width="11.5703125" style="1" customWidth="1"/>
    <col min="4867" max="4867" width="40.42578125" style="1" customWidth="1"/>
    <col min="4868" max="4868" width="5.5703125" style="1" customWidth="1"/>
    <col min="4869" max="4869" width="8.5703125" style="1" customWidth="1"/>
    <col min="4870" max="4870" width="9.85546875" style="1" customWidth="1"/>
    <col min="4871" max="4871" width="13.85546875" style="1" customWidth="1"/>
    <col min="4872" max="4872" width="11.7109375" style="1" customWidth="1"/>
    <col min="4873" max="4873" width="11.5703125" style="1" customWidth="1"/>
    <col min="4874" max="4874" width="11" style="1" customWidth="1"/>
    <col min="4875" max="4875" width="10.42578125" style="1" customWidth="1"/>
    <col min="4876" max="4876" width="75.42578125" style="1" customWidth="1"/>
    <col min="4877" max="4877" width="45.28515625" style="1" customWidth="1"/>
    <col min="4878" max="5120" width="9.140625" style="1"/>
    <col min="5121" max="5121" width="4.42578125" style="1" customWidth="1"/>
    <col min="5122" max="5122" width="11.5703125" style="1" customWidth="1"/>
    <col min="5123" max="5123" width="40.42578125" style="1" customWidth="1"/>
    <col min="5124" max="5124" width="5.5703125" style="1" customWidth="1"/>
    <col min="5125" max="5125" width="8.5703125" style="1" customWidth="1"/>
    <col min="5126" max="5126" width="9.85546875" style="1" customWidth="1"/>
    <col min="5127" max="5127" width="13.85546875" style="1" customWidth="1"/>
    <col min="5128" max="5128" width="11.7109375" style="1" customWidth="1"/>
    <col min="5129" max="5129" width="11.5703125" style="1" customWidth="1"/>
    <col min="5130" max="5130" width="11" style="1" customWidth="1"/>
    <col min="5131" max="5131" width="10.42578125" style="1" customWidth="1"/>
    <col min="5132" max="5132" width="75.42578125" style="1" customWidth="1"/>
    <col min="5133" max="5133" width="45.28515625" style="1" customWidth="1"/>
    <col min="5134" max="5376" width="9.140625" style="1"/>
    <col min="5377" max="5377" width="4.42578125" style="1" customWidth="1"/>
    <col min="5378" max="5378" width="11.5703125" style="1" customWidth="1"/>
    <col min="5379" max="5379" width="40.42578125" style="1" customWidth="1"/>
    <col min="5380" max="5380" width="5.5703125" style="1" customWidth="1"/>
    <col min="5381" max="5381" width="8.5703125" style="1" customWidth="1"/>
    <col min="5382" max="5382" width="9.85546875" style="1" customWidth="1"/>
    <col min="5383" max="5383" width="13.85546875" style="1" customWidth="1"/>
    <col min="5384" max="5384" width="11.7109375" style="1" customWidth="1"/>
    <col min="5385" max="5385" width="11.5703125" style="1" customWidth="1"/>
    <col min="5386" max="5386" width="11" style="1" customWidth="1"/>
    <col min="5387" max="5387" width="10.42578125" style="1" customWidth="1"/>
    <col min="5388" max="5388" width="75.42578125" style="1" customWidth="1"/>
    <col min="5389" max="5389" width="45.28515625" style="1" customWidth="1"/>
    <col min="5390" max="5632" width="9.140625" style="1"/>
    <col min="5633" max="5633" width="4.42578125" style="1" customWidth="1"/>
    <col min="5634" max="5634" width="11.5703125" style="1" customWidth="1"/>
    <col min="5635" max="5635" width="40.42578125" style="1" customWidth="1"/>
    <col min="5636" max="5636" width="5.5703125" style="1" customWidth="1"/>
    <col min="5637" max="5637" width="8.5703125" style="1" customWidth="1"/>
    <col min="5638" max="5638" width="9.85546875" style="1" customWidth="1"/>
    <col min="5639" max="5639" width="13.85546875" style="1" customWidth="1"/>
    <col min="5640" max="5640" width="11.7109375" style="1" customWidth="1"/>
    <col min="5641" max="5641" width="11.5703125" style="1" customWidth="1"/>
    <col min="5642" max="5642" width="11" style="1" customWidth="1"/>
    <col min="5643" max="5643" width="10.42578125" style="1" customWidth="1"/>
    <col min="5644" max="5644" width="75.42578125" style="1" customWidth="1"/>
    <col min="5645" max="5645" width="45.28515625" style="1" customWidth="1"/>
    <col min="5646" max="5888" width="9.140625" style="1"/>
    <col min="5889" max="5889" width="4.42578125" style="1" customWidth="1"/>
    <col min="5890" max="5890" width="11.5703125" style="1" customWidth="1"/>
    <col min="5891" max="5891" width="40.42578125" style="1" customWidth="1"/>
    <col min="5892" max="5892" width="5.5703125" style="1" customWidth="1"/>
    <col min="5893" max="5893" width="8.5703125" style="1" customWidth="1"/>
    <col min="5894" max="5894" width="9.85546875" style="1" customWidth="1"/>
    <col min="5895" max="5895" width="13.85546875" style="1" customWidth="1"/>
    <col min="5896" max="5896" width="11.7109375" style="1" customWidth="1"/>
    <col min="5897" max="5897" width="11.5703125" style="1" customWidth="1"/>
    <col min="5898" max="5898" width="11" style="1" customWidth="1"/>
    <col min="5899" max="5899" width="10.42578125" style="1" customWidth="1"/>
    <col min="5900" max="5900" width="75.42578125" style="1" customWidth="1"/>
    <col min="5901" max="5901" width="45.28515625" style="1" customWidth="1"/>
    <col min="5902" max="6144" width="9.140625" style="1"/>
    <col min="6145" max="6145" width="4.42578125" style="1" customWidth="1"/>
    <col min="6146" max="6146" width="11.5703125" style="1" customWidth="1"/>
    <col min="6147" max="6147" width="40.42578125" style="1" customWidth="1"/>
    <col min="6148" max="6148" width="5.5703125" style="1" customWidth="1"/>
    <col min="6149" max="6149" width="8.5703125" style="1" customWidth="1"/>
    <col min="6150" max="6150" width="9.85546875" style="1" customWidth="1"/>
    <col min="6151" max="6151" width="13.85546875" style="1" customWidth="1"/>
    <col min="6152" max="6152" width="11.7109375" style="1" customWidth="1"/>
    <col min="6153" max="6153" width="11.5703125" style="1" customWidth="1"/>
    <col min="6154" max="6154" width="11" style="1" customWidth="1"/>
    <col min="6155" max="6155" width="10.42578125" style="1" customWidth="1"/>
    <col min="6156" max="6156" width="75.42578125" style="1" customWidth="1"/>
    <col min="6157" max="6157" width="45.28515625" style="1" customWidth="1"/>
    <col min="6158" max="6400" width="9.140625" style="1"/>
    <col min="6401" max="6401" width="4.42578125" style="1" customWidth="1"/>
    <col min="6402" max="6402" width="11.5703125" style="1" customWidth="1"/>
    <col min="6403" max="6403" width="40.42578125" style="1" customWidth="1"/>
    <col min="6404" max="6404" width="5.5703125" style="1" customWidth="1"/>
    <col min="6405" max="6405" width="8.5703125" style="1" customWidth="1"/>
    <col min="6406" max="6406" width="9.85546875" style="1" customWidth="1"/>
    <col min="6407" max="6407" width="13.85546875" style="1" customWidth="1"/>
    <col min="6408" max="6408" width="11.7109375" style="1" customWidth="1"/>
    <col min="6409" max="6409" width="11.5703125" style="1" customWidth="1"/>
    <col min="6410" max="6410" width="11" style="1" customWidth="1"/>
    <col min="6411" max="6411" width="10.42578125" style="1" customWidth="1"/>
    <col min="6412" max="6412" width="75.42578125" style="1" customWidth="1"/>
    <col min="6413" max="6413" width="45.28515625" style="1" customWidth="1"/>
    <col min="6414" max="6656" width="9.140625" style="1"/>
    <col min="6657" max="6657" width="4.42578125" style="1" customWidth="1"/>
    <col min="6658" max="6658" width="11.5703125" style="1" customWidth="1"/>
    <col min="6659" max="6659" width="40.42578125" style="1" customWidth="1"/>
    <col min="6660" max="6660" width="5.5703125" style="1" customWidth="1"/>
    <col min="6661" max="6661" width="8.5703125" style="1" customWidth="1"/>
    <col min="6662" max="6662" width="9.85546875" style="1" customWidth="1"/>
    <col min="6663" max="6663" width="13.85546875" style="1" customWidth="1"/>
    <col min="6664" max="6664" width="11.7109375" style="1" customWidth="1"/>
    <col min="6665" max="6665" width="11.5703125" style="1" customWidth="1"/>
    <col min="6666" max="6666" width="11" style="1" customWidth="1"/>
    <col min="6667" max="6667" width="10.42578125" style="1" customWidth="1"/>
    <col min="6668" max="6668" width="75.42578125" style="1" customWidth="1"/>
    <col min="6669" max="6669" width="45.28515625" style="1" customWidth="1"/>
    <col min="6670" max="6912" width="9.140625" style="1"/>
    <col min="6913" max="6913" width="4.42578125" style="1" customWidth="1"/>
    <col min="6914" max="6914" width="11.5703125" style="1" customWidth="1"/>
    <col min="6915" max="6915" width="40.42578125" style="1" customWidth="1"/>
    <col min="6916" max="6916" width="5.5703125" style="1" customWidth="1"/>
    <col min="6917" max="6917" width="8.5703125" style="1" customWidth="1"/>
    <col min="6918" max="6918" width="9.85546875" style="1" customWidth="1"/>
    <col min="6919" max="6919" width="13.85546875" style="1" customWidth="1"/>
    <col min="6920" max="6920" width="11.7109375" style="1" customWidth="1"/>
    <col min="6921" max="6921" width="11.5703125" style="1" customWidth="1"/>
    <col min="6922" max="6922" width="11" style="1" customWidth="1"/>
    <col min="6923" max="6923" width="10.42578125" style="1" customWidth="1"/>
    <col min="6924" max="6924" width="75.42578125" style="1" customWidth="1"/>
    <col min="6925" max="6925" width="45.28515625" style="1" customWidth="1"/>
    <col min="6926" max="7168" width="9.140625" style="1"/>
    <col min="7169" max="7169" width="4.42578125" style="1" customWidth="1"/>
    <col min="7170" max="7170" width="11.5703125" style="1" customWidth="1"/>
    <col min="7171" max="7171" width="40.42578125" style="1" customWidth="1"/>
    <col min="7172" max="7172" width="5.5703125" style="1" customWidth="1"/>
    <col min="7173" max="7173" width="8.5703125" style="1" customWidth="1"/>
    <col min="7174" max="7174" width="9.85546875" style="1" customWidth="1"/>
    <col min="7175" max="7175" width="13.85546875" style="1" customWidth="1"/>
    <col min="7176" max="7176" width="11.7109375" style="1" customWidth="1"/>
    <col min="7177" max="7177" width="11.5703125" style="1" customWidth="1"/>
    <col min="7178" max="7178" width="11" style="1" customWidth="1"/>
    <col min="7179" max="7179" width="10.42578125" style="1" customWidth="1"/>
    <col min="7180" max="7180" width="75.42578125" style="1" customWidth="1"/>
    <col min="7181" max="7181" width="45.28515625" style="1" customWidth="1"/>
    <col min="7182" max="7424" width="9.140625" style="1"/>
    <col min="7425" max="7425" width="4.42578125" style="1" customWidth="1"/>
    <col min="7426" max="7426" width="11.5703125" style="1" customWidth="1"/>
    <col min="7427" max="7427" width="40.42578125" style="1" customWidth="1"/>
    <col min="7428" max="7428" width="5.5703125" style="1" customWidth="1"/>
    <col min="7429" max="7429" width="8.5703125" style="1" customWidth="1"/>
    <col min="7430" max="7430" width="9.85546875" style="1" customWidth="1"/>
    <col min="7431" max="7431" width="13.85546875" style="1" customWidth="1"/>
    <col min="7432" max="7432" width="11.7109375" style="1" customWidth="1"/>
    <col min="7433" max="7433" width="11.5703125" style="1" customWidth="1"/>
    <col min="7434" max="7434" width="11" style="1" customWidth="1"/>
    <col min="7435" max="7435" width="10.42578125" style="1" customWidth="1"/>
    <col min="7436" max="7436" width="75.42578125" style="1" customWidth="1"/>
    <col min="7437" max="7437" width="45.28515625" style="1" customWidth="1"/>
    <col min="7438" max="7680" width="9.140625" style="1"/>
    <col min="7681" max="7681" width="4.42578125" style="1" customWidth="1"/>
    <col min="7682" max="7682" width="11.5703125" style="1" customWidth="1"/>
    <col min="7683" max="7683" width="40.42578125" style="1" customWidth="1"/>
    <col min="7684" max="7684" width="5.5703125" style="1" customWidth="1"/>
    <col min="7685" max="7685" width="8.5703125" style="1" customWidth="1"/>
    <col min="7686" max="7686" width="9.85546875" style="1" customWidth="1"/>
    <col min="7687" max="7687" width="13.85546875" style="1" customWidth="1"/>
    <col min="7688" max="7688" width="11.7109375" style="1" customWidth="1"/>
    <col min="7689" max="7689" width="11.5703125" style="1" customWidth="1"/>
    <col min="7690" max="7690" width="11" style="1" customWidth="1"/>
    <col min="7691" max="7691" width="10.42578125" style="1" customWidth="1"/>
    <col min="7692" max="7692" width="75.42578125" style="1" customWidth="1"/>
    <col min="7693" max="7693" width="45.28515625" style="1" customWidth="1"/>
    <col min="7694" max="7936" width="9.140625" style="1"/>
    <col min="7937" max="7937" width="4.42578125" style="1" customWidth="1"/>
    <col min="7938" max="7938" width="11.5703125" style="1" customWidth="1"/>
    <col min="7939" max="7939" width="40.42578125" style="1" customWidth="1"/>
    <col min="7940" max="7940" width="5.5703125" style="1" customWidth="1"/>
    <col min="7941" max="7941" width="8.5703125" style="1" customWidth="1"/>
    <col min="7942" max="7942" width="9.85546875" style="1" customWidth="1"/>
    <col min="7943" max="7943" width="13.85546875" style="1" customWidth="1"/>
    <col min="7944" max="7944" width="11.7109375" style="1" customWidth="1"/>
    <col min="7945" max="7945" width="11.5703125" style="1" customWidth="1"/>
    <col min="7946" max="7946" width="11" style="1" customWidth="1"/>
    <col min="7947" max="7947" width="10.42578125" style="1" customWidth="1"/>
    <col min="7948" max="7948" width="75.42578125" style="1" customWidth="1"/>
    <col min="7949" max="7949" width="45.28515625" style="1" customWidth="1"/>
    <col min="7950" max="8192" width="9.140625" style="1"/>
    <col min="8193" max="8193" width="4.42578125" style="1" customWidth="1"/>
    <col min="8194" max="8194" width="11.5703125" style="1" customWidth="1"/>
    <col min="8195" max="8195" width="40.42578125" style="1" customWidth="1"/>
    <col min="8196" max="8196" width="5.5703125" style="1" customWidth="1"/>
    <col min="8197" max="8197" width="8.5703125" style="1" customWidth="1"/>
    <col min="8198" max="8198" width="9.85546875" style="1" customWidth="1"/>
    <col min="8199" max="8199" width="13.85546875" style="1" customWidth="1"/>
    <col min="8200" max="8200" width="11.7109375" style="1" customWidth="1"/>
    <col min="8201" max="8201" width="11.5703125" style="1" customWidth="1"/>
    <col min="8202" max="8202" width="11" style="1" customWidth="1"/>
    <col min="8203" max="8203" width="10.42578125" style="1" customWidth="1"/>
    <col min="8204" max="8204" width="75.42578125" style="1" customWidth="1"/>
    <col min="8205" max="8205" width="45.28515625" style="1" customWidth="1"/>
    <col min="8206" max="8448" width="9.140625" style="1"/>
    <col min="8449" max="8449" width="4.42578125" style="1" customWidth="1"/>
    <col min="8450" max="8450" width="11.5703125" style="1" customWidth="1"/>
    <col min="8451" max="8451" width="40.42578125" style="1" customWidth="1"/>
    <col min="8452" max="8452" width="5.5703125" style="1" customWidth="1"/>
    <col min="8453" max="8453" width="8.5703125" style="1" customWidth="1"/>
    <col min="8454" max="8454" width="9.85546875" style="1" customWidth="1"/>
    <col min="8455" max="8455" width="13.85546875" style="1" customWidth="1"/>
    <col min="8456" max="8456" width="11.7109375" style="1" customWidth="1"/>
    <col min="8457" max="8457" width="11.5703125" style="1" customWidth="1"/>
    <col min="8458" max="8458" width="11" style="1" customWidth="1"/>
    <col min="8459" max="8459" width="10.42578125" style="1" customWidth="1"/>
    <col min="8460" max="8460" width="75.42578125" style="1" customWidth="1"/>
    <col min="8461" max="8461" width="45.28515625" style="1" customWidth="1"/>
    <col min="8462" max="8704" width="9.140625" style="1"/>
    <col min="8705" max="8705" width="4.42578125" style="1" customWidth="1"/>
    <col min="8706" max="8706" width="11.5703125" style="1" customWidth="1"/>
    <col min="8707" max="8707" width="40.42578125" style="1" customWidth="1"/>
    <col min="8708" max="8708" width="5.5703125" style="1" customWidth="1"/>
    <col min="8709" max="8709" width="8.5703125" style="1" customWidth="1"/>
    <col min="8710" max="8710" width="9.85546875" style="1" customWidth="1"/>
    <col min="8711" max="8711" width="13.85546875" style="1" customWidth="1"/>
    <col min="8712" max="8712" width="11.7109375" style="1" customWidth="1"/>
    <col min="8713" max="8713" width="11.5703125" style="1" customWidth="1"/>
    <col min="8714" max="8714" width="11" style="1" customWidth="1"/>
    <col min="8715" max="8715" width="10.42578125" style="1" customWidth="1"/>
    <col min="8716" max="8716" width="75.42578125" style="1" customWidth="1"/>
    <col min="8717" max="8717" width="45.28515625" style="1" customWidth="1"/>
    <col min="8718" max="8960" width="9.140625" style="1"/>
    <col min="8961" max="8961" width="4.42578125" style="1" customWidth="1"/>
    <col min="8962" max="8962" width="11.5703125" style="1" customWidth="1"/>
    <col min="8963" max="8963" width="40.42578125" style="1" customWidth="1"/>
    <col min="8964" max="8964" width="5.5703125" style="1" customWidth="1"/>
    <col min="8965" max="8965" width="8.5703125" style="1" customWidth="1"/>
    <col min="8966" max="8966" width="9.85546875" style="1" customWidth="1"/>
    <col min="8967" max="8967" width="13.85546875" style="1" customWidth="1"/>
    <col min="8968" max="8968" width="11.7109375" style="1" customWidth="1"/>
    <col min="8969" max="8969" width="11.5703125" style="1" customWidth="1"/>
    <col min="8970" max="8970" width="11" style="1" customWidth="1"/>
    <col min="8971" max="8971" width="10.42578125" style="1" customWidth="1"/>
    <col min="8972" max="8972" width="75.42578125" style="1" customWidth="1"/>
    <col min="8973" max="8973" width="45.28515625" style="1" customWidth="1"/>
    <col min="8974" max="9216" width="9.140625" style="1"/>
    <col min="9217" max="9217" width="4.42578125" style="1" customWidth="1"/>
    <col min="9218" max="9218" width="11.5703125" style="1" customWidth="1"/>
    <col min="9219" max="9219" width="40.42578125" style="1" customWidth="1"/>
    <col min="9220" max="9220" width="5.5703125" style="1" customWidth="1"/>
    <col min="9221" max="9221" width="8.5703125" style="1" customWidth="1"/>
    <col min="9222" max="9222" width="9.85546875" style="1" customWidth="1"/>
    <col min="9223" max="9223" width="13.85546875" style="1" customWidth="1"/>
    <col min="9224" max="9224" width="11.7109375" style="1" customWidth="1"/>
    <col min="9225" max="9225" width="11.5703125" style="1" customWidth="1"/>
    <col min="9226" max="9226" width="11" style="1" customWidth="1"/>
    <col min="9227" max="9227" width="10.42578125" style="1" customWidth="1"/>
    <col min="9228" max="9228" width="75.42578125" style="1" customWidth="1"/>
    <col min="9229" max="9229" width="45.28515625" style="1" customWidth="1"/>
    <col min="9230" max="9472" width="9.140625" style="1"/>
    <col min="9473" max="9473" width="4.42578125" style="1" customWidth="1"/>
    <col min="9474" max="9474" width="11.5703125" style="1" customWidth="1"/>
    <col min="9475" max="9475" width="40.42578125" style="1" customWidth="1"/>
    <col min="9476" max="9476" width="5.5703125" style="1" customWidth="1"/>
    <col min="9477" max="9477" width="8.5703125" style="1" customWidth="1"/>
    <col min="9478" max="9478" width="9.85546875" style="1" customWidth="1"/>
    <col min="9479" max="9479" width="13.85546875" style="1" customWidth="1"/>
    <col min="9480" max="9480" width="11.7109375" style="1" customWidth="1"/>
    <col min="9481" max="9481" width="11.5703125" style="1" customWidth="1"/>
    <col min="9482" max="9482" width="11" style="1" customWidth="1"/>
    <col min="9483" max="9483" width="10.42578125" style="1" customWidth="1"/>
    <col min="9484" max="9484" width="75.42578125" style="1" customWidth="1"/>
    <col min="9485" max="9485" width="45.28515625" style="1" customWidth="1"/>
    <col min="9486" max="9728" width="9.140625" style="1"/>
    <col min="9729" max="9729" width="4.42578125" style="1" customWidth="1"/>
    <col min="9730" max="9730" width="11.5703125" style="1" customWidth="1"/>
    <col min="9731" max="9731" width="40.42578125" style="1" customWidth="1"/>
    <col min="9732" max="9732" width="5.5703125" style="1" customWidth="1"/>
    <col min="9733" max="9733" width="8.5703125" style="1" customWidth="1"/>
    <col min="9734" max="9734" width="9.85546875" style="1" customWidth="1"/>
    <col min="9735" max="9735" width="13.85546875" style="1" customWidth="1"/>
    <col min="9736" max="9736" width="11.7109375" style="1" customWidth="1"/>
    <col min="9737" max="9737" width="11.5703125" style="1" customWidth="1"/>
    <col min="9738" max="9738" width="11" style="1" customWidth="1"/>
    <col min="9739" max="9739" width="10.42578125" style="1" customWidth="1"/>
    <col min="9740" max="9740" width="75.42578125" style="1" customWidth="1"/>
    <col min="9741" max="9741" width="45.28515625" style="1" customWidth="1"/>
    <col min="9742" max="9984" width="9.140625" style="1"/>
    <col min="9985" max="9985" width="4.42578125" style="1" customWidth="1"/>
    <col min="9986" max="9986" width="11.5703125" style="1" customWidth="1"/>
    <col min="9987" max="9987" width="40.42578125" style="1" customWidth="1"/>
    <col min="9988" max="9988" width="5.5703125" style="1" customWidth="1"/>
    <col min="9989" max="9989" width="8.5703125" style="1" customWidth="1"/>
    <col min="9990" max="9990" width="9.85546875" style="1" customWidth="1"/>
    <col min="9991" max="9991" width="13.85546875" style="1" customWidth="1"/>
    <col min="9992" max="9992" width="11.7109375" style="1" customWidth="1"/>
    <col min="9993" max="9993" width="11.5703125" style="1" customWidth="1"/>
    <col min="9994" max="9994" width="11" style="1" customWidth="1"/>
    <col min="9995" max="9995" width="10.42578125" style="1" customWidth="1"/>
    <col min="9996" max="9996" width="75.42578125" style="1" customWidth="1"/>
    <col min="9997" max="9997" width="45.28515625" style="1" customWidth="1"/>
    <col min="9998" max="10240" width="9.140625" style="1"/>
    <col min="10241" max="10241" width="4.42578125" style="1" customWidth="1"/>
    <col min="10242" max="10242" width="11.5703125" style="1" customWidth="1"/>
    <col min="10243" max="10243" width="40.42578125" style="1" customWidth="1"/>
    <col min="10244" max="10244" width="5.5703125" style="1" customWidth="1"/>
    <col min="10245" max="10245" width="8.5703125" style="1" customWidth="1"/>
    <col min="10246" max="10246" width="9.85546875" style="1" customWidth="1"/>
    <col min="10247" max="10247" width="13.85546875" style="1" customWidth="1"/>
    <col min="10248" max="10248" width="11.7109375" style="1" customWidth="1"/>
    <col min="10249" max="10249" width="11.5703125" style="1" customWidth="1"/>
    <col min="10250" max="10250" width="11" style="1" customWidth="1"/>
    <col min="10251" max="10251" width="10.42578125" style="1" customWidth="1"/>
    <col min="10252" max="10252" width="75.42578125" style="1" customWidth="1"/>
    <col min="10253" max="10253" width="45.28515625" style="1" customWidth="1"/>
    <col min="10254" max="10496" width="9.140625" style="1"/>
    <col min="10497" max="10497" width="4.42578125" style="1" customWidth="1"/>
    <col min="10498" max="10498" width="11.5703125" style="1" customWidth="1"/>
    <col min="10499" max="10499" width="40.42578125" style="1" customWidth="1"/>
    <col min="10500" max="10500" width="5.5703125" style="1" customWidth="1"/>
    <col min="10501" max="10501" width="8.5703125" style="1" customWidth="1"/>
    <col min="10502" max="10502" width="9.85546875" style="1" customWidth="1"/>
    <col min="10503" max="10503" width="13.85546875" style="1" customWidth="1"/>
    <col min="10504" max="10504" width="11.7109375" style="1" customWidth="1"/>
    <col min="10505" max="10505" width="11.5703125" style="1" customWidth="1"/>
    <col min="10506" max="10506" width="11" style="1" customWidth="1"/>
    <col min="10507" max="10507" width="10.42578125" style="1" customWidth="1"/>
    <col min="10508" max="10508" width="75.42578125" style="1" customWidth="1"/>
    <col min="10509" max="10509" width="45.28515625" style="1" customWidth="1"/>
    <col min="10510" max="10752" width="9.140625" style="1"/>
    <col min="10753" max="10753" width="4.42578125" style="1" customWidth="1"/>
    <col min="10754" max="10754" width="11.5703125" style="1" customWidth="1"/>
    <col min="10755" max="10755" width="40.42578125" style="1" customWidth="1"/>
    <col min="10756" max="10756" width="5.5703125" style="1" customWidth="1"/>
    <col min="10757" max="10757" width="8.5703125" style="1" customWidth="1"/>
    <col min="10758" max="10758" width="9.85546875" style="1" customWidth="1"/>
    <col min="10759" max="10759" width="13.85546875" style="1" customWidth="1"/>
    <col min="10760" max="10760" width="11.7109375" style="1" customWidth="1"/>
    <col min="10761" max="10761" width="11.5703125" style="1" customWidth="1"/>
    <col min="10762" max="10762" width="11" style="1" customWidth="1"/>
    <col min="10763" max="10763" width="10.42578125" style="1" customWidth="1"/>
    <col min="10764" max="10764" width="75.42578125" style="1" customWidth="1"/>
    <col min="10765" max="10765" width="45.28515625" style="1" customWidth="1"/>
    <col min="10766" max="11008" width="9.140625" style="1"/>
    <col min="11009" max="11009" width="4.42578125" style="1" customWidth="1"/>
    <col min="11010" max="11010" width="11.5703125" style="1" customWidth="1"/>
    <col min="11011" max="11011" width="40.42578125" style="1" customWidth="1"/>
    <col min="11012" max="11012" width="5.5703125" style="1" customWidth="1"/>
    <col min="11013" max="11013" width="8.5703125" style="1" customWidth="1"/>
    <col min="11014" max="11014" width="9.85546875" style="1" customWidth="1"/>
    <col min="11015" max="11015" width="13.85546875" style="1" customWidth="1"/>
    <col min="11016" max="11016" width="11.7109375" style="1" customWidth="1"/>
    <col min="11017" max="11017" width="11.5703125" style="1" customWidth="1"/>
    <col min="11018" max="11018" width="11" style="1" customWidth="1"/>
    <col min="11019" max="11019" width="10.42578125" style="1" customWidth="1"/>
    <col min="11020" max="11020" width="75.42578125" style="1" customWidth="1"/>
    <col min="11021" max="11021" width="45.28515625" style="1" customWidth="1"/>
    <col min="11022" max="11264" width="9.140625" style="1"/>
    <col min="11265" max="11265" width="4.42578125" style="1" customWidth="1"/>
    <col min="11266" max="11266" width="11.5703125" style="1" customWidth="1"/>
    <col min="11267" max="11267" width="40.42578125" style="1" customWidth="1"/>
    <col min="11268" max="11268" width="5.5703125" style="1" customWidth="1"/>
    <col min="11269" max="11269" width="8.5703125" style="1" customWidth="1"/>
    <col min="11270" max="11270" width="9.85546875" style="1" customWidth="1"/>
    <col min="11271" max="11271" width="13.85546875" style="1" customWidth="1"/>
    <col min="11272" max="11272" width="11.7109375" style="1" customWidth="1"/>
    <col min="11273" max="11273" width="11.5703125" style="1" customWidth="1"/>
    <col min="11274" max="11274" width="11" style="1" customWidth="1"/>
    <col min="11275" max="11275" width="10.42578125" style="1" customWidth="1"/>
    <col min="11276" max="11276" width="75.42578125" style="1" customWidth="1"/>
    <col min="11277" max="11277" width="45.28515625" style="1" customWidth="1"/>
    <col min="11278" max="11520" width="9.140625" style="1"/>
    <col min="11521" max="11521" width="4.42578125" style="1" customWidth="1"/>
    <col min="11522" max="11522" width="11.5703125" style="1" customWidth="1"/>
    <col min="11523" max="11523" width="40.42578125" style="1" customWidth="1"/>
    <col min="11524" max="11524" width="5.5703125" style="1" customWidth="1"/>
    <col min="11525" max="11525" width="8.5703125" style="1" customWidth="1"/>
    <col min="11526" max="11526" width="9.85546875" style="1" customWidth="1"/>
    <col min="11527" max="11527" width="13.85546875" style="1" customWidth="1"/>
    <col min="11528" max="11528" width="11.7109375" style="1" customWidth="1"/>
    <col min="11529" max="11529" width="11.5703125" style="1" customWidth="1"/>
    <col min="11530" max="11530" width="11" style="1" customWidth="1"/>
    <col min="11531" max="11531" width="10.42578125" style="1" customWidth="1"/>
    <col min="11532" max="11532" width="75.42578125" style="1" customWidth="1"/>
    <col min="11533" max="11533" width="45.28515625" style="1" customWidth="1"/>
    <col min="11534" max="11776" width="9.140625" style="1"/>
    <col min="11777" max="11777" width="4.42578125" style="1" customWidth="1"/>
    <col min="11778" max="11778" width="11.5703125" style="1" customWidth="1"/>
    <col min="11779" max="11779" width="40.42578125" style="1" customWidth="1"/>
    <col min="11780" max="11780" width="5.5703125" style="1" customWidth="1"/>
    <col min="11781" max="11781" width="8.5703125" style="1" customWidth="1"/>
    <col min="11782" max="11782" width="9.85546875" style="1" customWidth="1"/>
    <col min="11783" max="11783" width="13.85546875" style="1" customWidth="1"/>
    <col min="11784" max="11784" width="11.7109375" style="1" customWidth="1"/>
    <col min="11785" max="11785" width="11.5703125" style="1" customWidth="1"/>
    <col min="11786" max="11786" width="11" style="1" customWidth="1"/>
    <col min="11787" max="11787" width="10.42578125" style="1" customWidth="1"/>
    <col min="11788" max="11788" width="75.42578125" style="1" customWidth="1"/>
    <col min="11789" max="11789" width="45.28515625" style="1" customWidth="1"/>
    <col min="11790" max="12032" width="9.140625" style="1"/>
    <col min="12033" max="12033" width="4.42578125" style="1" customWidth="1"/>
    <col min="12034" max="12034" width="11.5703125" style="1" customWidth="1"/>
    <col min="12035" max="12035" width="40.42578125" style="1" customWidth="1"/>
    <col min="12036" max="12036" width="5.5703125" style="1" customWidth="1"/>
    <col min="12037" max="12037" width="8.5703125" style="1" customWidth="1"/>
    <col min="12038" max="12038" width="9.85546875" style="1" customWidth="1"/>
    <col min="12039" max="12039" width="13.85546875" style="1" customWidth="1"/>
    <col min="12040" max="12040" width="11.7109375" style="1" customWidth="1"/>
    <col min="12041" max="12041" width="11.5703125" style="1" customWidth="1"/>
    <col min="12042" max="12042" width="11" style="1" customWidth="1"/>
    <col min="12043" max="12043" width="10.42578125" style="1" customWidth="1"/>
    <col min="12044" max="12044" width="75.42578125" style="1" customWidth="1"/>
    <col min="12045" max="12045" width="45.28515625" style="1" customWidth="1"/>
    <col min="12046" max="12288" width="9.140625" style="1"/>
    <col min="12289" max="12289" width="4.42578125" style="1" customWidth="1"/>
    <col min="12290" max="12290" width="11.5703125" style="1" customWidth="1"/>
    <col min="12291" max="12291" width="40.42578125" style="1" customWidth="1"/>
    <col min="12292" max="12292" width="5.5703125" style="1" customWidth="1"/>
    <col min="12293" max="12293" width="8.5703125" style="1" customWidth="1"/>
    <col min="12294" max="12294" width="9.85546875" style="1" customWidth="1"/>
    <col min="12295" max="12295" width="13.85546875" style="1" customWidth="1"/>
    <col min="12296" max="12296" width="11.7109375" style="1" customWidth="1"/>
    <col min="12297" max="12297" width="11.5703125" style="1" customWidth="1"/>
    <col min="12298" max="12298" width="11" style="1" customWidth="1"/>
    <col min="12299" max="12299" width="10.42578125" style="1" customWidth="1"/>
    <col min="12300" max="12300" width="75.42578125" style="1" customWidth="1"/>
    <col min="12301" max="12301" width="45.28515625" style="1" customWidth="1"/>
    <col min="12302" max="12544" width="9.140625" style="1"/>
    <col min="12545" max="12545" width="4.42578125" style="1" customWidth="1"/>
    <col min="12546" max="12546" width="11.5703125" style="1" customWidth="1"/>
    <col min="12547" max="12547" width="40.42578125" style="1" customWidth="1"/>
    <col min="12548" max="12548" width="5.5703125" style="1" customWidth="1"/>
    <col min="12549" max="12549" width="8.5703125" style="1" customWidth="1"/>
    <col min="12550" max="12550" width="9.85546875" style="1" customWidth="1"/>
    <col min="12551" max="12551" width="13.85546875" style="1" customWidth="1"/>
    <col min="12552" max="12552" width="11.7109375" style="1" customWidth="1"/>
    <col min="12553" max="12553" width="11.5703125" style="1" customWidth="1"/>
    <col min="12554" max="12554" width="11" style="1" customWidth="1"/>
    <col min="12555" max="12555" width="10.42578125" style="1" customWidth="1"/>
    <col min="12556" max="12556" width="75.42578125" style="1" customWidth="1"/>
    <col min="12557" max="12557" width="45.28515625" style="1" customWidth="1"/>
    <col min="12558" max="12800" width="9.140625" style="1"/>
    <col min="12801" max="12801" width="4.42578125" style="1" customWidth="1"/>
    <col min="12802" max="12802" width="11.5703125" style="1" customWidth="1"/>
    <col min="12803" max="12803" width="40.42578125" style="1" customWidth="1"/>
    <col min="12804" max="12804" width="5.5703125" style="1" customWidth="1"/>
    <col min="12805" max="12805" width="8.5703125" style="1" customWidth="1"/>
    <col min="12806" max="12806" width="9.85546875" style="1" customWidth="1"/>
    <col min="12807" max="12807" width="13.85546875" style="1" customWidth="1"/>
    <col min="12808" max="12808" width="11.7109375" style="1" customWidth="1"/>
    <col min="12809" max="12809" width="11.5703125" style="1" customWidth="1"/>
    <col min="12810" max="12810" width="11" style="1" customWidth="1"/>
    <col min="12811" max="12811" width="10.42578125" style="1" customWidth="1"/>
    <col min="12812" max="12812" width="75.42578125" style="1" customWidth="1"/>
    <col min="12813" max="12813" width="45.28515625" style="1" customWidth="1"/>
    <col min="12814" max="13056" width="9.140625" style="1"/>
    <col min="13057" max="13057" width="4.42578125" style="1" customWidth="1"/>
    <col min="13058" max="13058" width="11.5703125" style="1" customWidth="1"/>
    <col min="13059" max="13059" width="40.42578125" style="1" customWidth="1"/>
    <col min="13060" max="13060" width="5.5703125" style="1" customWidth="1"/>
    <col min="13061" max="13061" width="8.5703125" style="1" customWidth="1"/>
    <col min="13062" max="13062" width="9.85546875" style="1" customWidth="1"/>
    <col min="13063" max="13063" width="13.85546875" style="1" customWidth="1"/>
    <col min="13064" max="13064" width="11.7109375" style="1" customWidth="1"/>
    <col min="13065" max="13065" width="11.5703125" style="1" customWidth="1"/>
    <col min="13066" max="13066" width="11" style="1" customWidth="1"/>
    <col min="13067" max="13067" width="10.42578125" style="1" customWidth="1"/>
    <col min="13068" max="13068" width="75.42578125" style="1" customWidth="1"/>
    <col min="13069" max="13069" width="45.28515625" style="1" customWidth="1"/>
    <col min="13070" max="13312" width="9.140625" style="1"/>
    <col min="13313" max="13313" width="4.42578125" style="1" customWidth="1"/>
    <col min="13314" max="13314" width="11.5703125" style="1" customWidth="1"/>
    <col min="13315" max="13315" width="40.42578125" style="1" customWidth="1"/>
    <col min="13316" max="13316" width="5.5703125" style="1" customWidth="1"/>
    <col min="13317" max="13317" width="8.5703125" style="1" customWidth="1"/>
    <col min="13318" max="13318" width="9.85546875" style="1" customWidth="1"/>
    <col min="13319" max="13319" width="13.85546875" style="1" customWidth="1"/>
    <col min="13320" max="13320" width="11.7109375" style="1" customWidth="1"/>
    <col min="13321" max="13321" width="11.5703125" style="1" customWidth="1"/>
    <col min="13322" max="13322" width="11" style="1" customWidth="1"/>
    <col min="13323" max="13323" width="10.42578125" style="1" customWidth="1"/>
    <col min="13324" max="13324" width="75.42578125" style="1" customWidth="1"/>
    <col min="13325" max="13325" width="45.28515625" style="1" customWidth="1"/>
    <col min="13326" max="13568" width="9.140625" style="1"/>
    <col min="13569" max="13569" width="4.42578125" style="1" customWidth="1"/>
    <col min="13570" max="13570" width="11.5703125" style="1" customWidth="1"/>
    <col min="13571" max="13571" width="40.42578125" style="1" customWidth="1"/>
    <col min="13572" max="13572" width="5.5703125" style="1" customWidth="1"/>
    <col min="13573" max="13573" width="8.5703125" style="1" customWidth="1"/>
    <col min="13574" max="13574" width="9.85546875" style="1" customWidth="1"/>
    <col min="13575" max="13575" width="13.85546875" style="1" customWidth="1"/>
    <col min="13576" max="13576" width="11.7109375" style="1" customWidth="1"/>
    <col min="13577" max="13577" width="11.5703125" style="1" customWidth="1"/>
    <col min="13578" max="13578" width="11" style="1" customWidth="1"/>
    <col min="13579" max="13579" width="10.42578125" style="1" customWidth="1"/>
    <col min="13580" max="13580" width="75.42578125" style="1" customWidth="1"/>
    <col min="13581" max="13581" width="45.28515625" style="1" customWidth="1"/>
    <col min="13582" max="13824" width="9.140625" style="1"/>
    <col min="13825" max="13825" width="4.42578125" style="1" customWidth="1"/>
    <col min="13826" max="13826" width="11.5703125" style="1" customWidth="1"/>
    <col min="13827" max="13827" width="40.42578125" style="1" customWidth="1"/>
    <col min="13828" max="13828" width="5.5703125" style="1" customWidth="1"/>
    <col min="13829" max="13829" width="8.5703125" style="1" customWidth="1"/>
    <col min="13830" max="13830" width="9.85546875" style="1" customWidth="1"/>
    <col min="13831" max="13831" width="13.85546875" style="1" customWidth="1"/>
    <col min="13832" max="13832" width="11.7109375" style="1" customWidth="1"/>
    <col min="13833" max="13833" width="11.5703125" style="1" customWidth="1"/>
    <col min="13834" max="13834" width="11" style="1" customWidth="1"/>
    <col min="13835" max="13835" width="10.42578125" style="1" customWidth="1"/>
    <col min="13836" max="13836" width="75.42578125" style="1" customWidth="1"/>
    <col min="13837" max="13837" width="45.28515625" style="1" customWidth="1"/>
    <col min="13838" max="14080" width="9.140625" style="1"/>
    <col min="14081" max="14081" width="4.42578125" style="1" customWidth="1"/>
    <col min="14082" max="14082" width="11.5703125" style="1" customWidth="1"/>
    <col min="14083" max="14083" width="40.42578125" style="1" customWidth="1"/>
    <col min="14084" max="14084" width="5.5703125" style="1" customWidth="1"/>
    <col min="14085" max="14085" width="8.5703125" style="1" customWidth="1"/>
    <col min="14086" max="14086" width="9.85546875" style="1" customWidth="1"/>
    <col min="14087" max="14087" width="13.85546875" style="1" customWidth="1"/>
    <col min="14088" max="14088" width="11.7109375" style="1" customWidth="1"/>
    <col min="14089" max="14089" width="11.5703125" style="1" customWidth="1"/>
    <col min="14090" max="14090" width="11" style="1" customWidth="1"/>
    <col min="14091" max="14091" width="10.42578125" style="1" customWidth="1"/>
    <col min="14092" max="14092" width="75.42578125" style="1" customWidth="1"/>
    <col min="14093" max="14093" width="45.28515625" style="1" customWidth="1"/>
    <col min="14094" max="14336" width="9.140625" style="1"/>
    <col min="14337" max="14337" width="4.42578125" style="1" customWidth="1"/>
    <col min="14338" max="14338" width="11.5703125" style="1" customWidth="1"/>
    <col min="14339" max="14339" width="40.42578125" style="1" customWidth="1"/>
    <col min="14340" max="14340" width="5.5703125" style="1" customWidth="1"/>
    <col min="14341" max="14341" width="8.5703125" style="1" customWidth="1"/>
    <col min="14342" max="14342" width="9.85546875" style="1" customWidth="1"/>
    <col min="14343" max="14343" width="13.85546875" style="1" customWidth="1"/>
    <col min="14344" max="14344" width="11.7109375" style="1" customWidth="1"/>
    <col min="14345" max="14345" width="11.5703125" style="1" customWidth="1"/>
    <col min="14346" max="14346" width="11" style="1" customWidth="1"/>
    <col min="14347" max="14347" width="10.42578125" style="1" customWidth="1"/>
    <col min="14348" max="14348" width="75.42578125" style="1" customWidth="1"/>
    <col min="14349" max="14349" width="45.28515625" style="1" customWidth="1"/>
    <col min="14350" max="14592" width="9.140625" style="1"/>
    <col min="14593" max="14593" width="4.42578125" style="1" customWidth="1"/>
    <col min="14594" max="14594" width="11.5703125" style="1" customWidth="1"/>
    <col min="14595" max="14595" width="40.42578125" style="1" customWidth="1"/>
    <col min="14596" max="14596" width="5.5703125" style="1" customWidth="1"/>
    <col min="14597" max="14597" width="8.5703125" style="1" customWidth="1"/>
    <col min="14598" max="14598" width="9.85546875" style="1" customWidth="1"/>
    <col min="14599" max="14599" width="13.85546875" style="1" customWidth="1"/>
    <col min="14600" max="14600" width="11.7109375" style="1" customWidth="1"/>
    <col min="14601" max="14601" width="11.5703125" style="1" customWidth="1"/>
    <col min="14602" max="14602" width="11" style="1" customWidth="1"/>
    <col min="14603" max="14603" width="10.42578125" style="1" customWidth="1"/>
    <col min="14604" max="14604" width="75.42578125" style="1" customWidth="1"/>
    <col min="14605" max="14605" width="45.28515625" style="1" customWidth="1"/>
    <col min="14606" max="14848" width="9.140625" style="1"/>
    <col min="14849" max="14849" width="4.42578125" style="1" customWidth="1"/>
    <col min="14850" max="14850" width="11.5703125" style="1" customWidth="1"/>
    <col min="14851" max="14851" width="40.42578125" style="1" customWidth="1"/>
    <col min="14852" max="14852" width="5.5703125" style="1" customWidth="1"/>
    <col min="14853" max="14853" width="8.5703125" style="1" customWidth="1"/>
    <col min="14854" max="14854" width="9.85546875" style="1" customWidth="1"/>
    <col min="14855" max="14855" width="13.85546875" style="1" customWidth="1"/>
    <col min="14856" max="14856" width="11.7109375" style="1" customWidth="1"/>
    <col min="14857" max="14857" width="11.5703125" style="1" customWidth="1"/>
    <col min="14858" max="14858" width="11" style="1" customWidth="1"/>
    <col min="14859" max="14859" width="10.42578125" style="1" customWidth="1"/>
    <col min="14860" max="14860" width="75.42578125" style="1" customWidth="1"/>
    <col min="14861" max="14861" width="45.28515625" style="1" customWidth="1"/>
    <col min="14862" max="15104" width="9.140625" style="1"/>
    <col min="15105" max="15105" width="4.42578125" style="1" customWidth="1"/>
    <col min="15106" max="15106" width="11.5703125" style="1" customWidth="1"/>
    <col min="15107" max="15107" width="40.42578125" style="1" customWidth="1"/>
    <col min="15108" max="15108" width="5.5703125" style="1" customWidth="1"/>
    <col min="15109" max="15109" width="8.5703125" style="1" customWidth="1"/>
    <col min="15110" max="15110" width="9.85546875" style="1" customWidth="1"/>
    <col min="15111" max="15111" width="13.85546875" style="1" customWidth="1"/>
    <col min="15112" max="15112" width="11.7109375" style="1" customWidth="1"/>
    <col min="15113" max="15113" width="11.5703125" style="1" customWidth="1"/>
    <col min="15114" max="15114" width="11" style="1" customWidth="1"/>
    <col min="15115" max="15115" width="10.42578125" style="1" customWidth="1"/>
    <col min="15116" max="15116" width="75.42578125" style="1" customWidth="1"/>
    <col min="15117" max="15117" width="45.28515625" style="1" customWidth="1"/>
    <col min="15118" max="15360" width="9.140625" style="1"/>
    <col min="15361" max="15361" width="4.42578125" style="1" customWidth="1"/>
    <col min="15362" max="15362" width="11.5703125" style="1" customWidth="1"/>
    <col min="15363" max="15363" width="40.42578125" style="1" customWidth="1"/>
    <col min="15364" max="15364" width="5.5703125" style="1" customWidth="1"/>
    <col min="15365" max="15365" width="8.5703125" style="1" customWidth="1"/>
    <col min="15366" max="15366" width="9.85546875" style="1" customWidth="1"/>
    <col min="15367" max="15367" width="13.85546875" style="1" customWidth="1"/>
    <col min="15368" max="15368" width="11.7109375" style="1" customWidth="1"/>
    <col min="15369" max="15369" width="11.5703125" style="1" customWidth="1"/>
    <col min="15370" max="15370" width="11" style="1" customWidth="1"/>
    <col min="15371" max="15371" width="10.42578125" style="1" customWidth="1"/>
    <col min="15372" max="15372" width="75.42578125" style="1" customWidth="1"/>
    <col min="15373" max="15373" width="45.28515625" style="1" customWidth="1"/>
    <col min="15374" max="15616" width="9.140625" style="1"/>
    <col min="15617" max="15617" width="4.42578125" style="1" customWidth="1"/>
    <col min="15618" max="15618" width="11.5703125" style="1" customWidth="1"/>
    <col min="15619" max="15619" width="40.42578125" style="1" customWidth="1"/>
    <col min="15620" max="15620" width="5.5703125" style="1" customWidth="1"/>
    <col min="15621" max="15621" width="8.5703125" style="1" customWidth="1"/>
    <col min="15622" max="15622" width="9.85546875" style="1" customWidth="1"/>
    <col min="15623" max="15623" width="13.85546875" style="1" customWidth="1"/>
    <col min="15624" max="15624" width="11.7109375" style="1" customWidth="1"/>
    <col min="15625" max="15625" width="11.5703125" style="1" customWidth="1"/>
    <col min="15626" max="15626" width="11" style="1" customWidth="1"/>
    <col min="15627" max="15627" width="10.42578125" style="1" customWidth="1"/>
    <col min="15628" max="15628" width="75.42578125" style="1" customWidth="1"/>
    <col min="15629" max="15629" width="45.28515625" style="1" customWidth="1"/>
    <col min="15630" max="15872" width="9.140625" style="1"/>
    <col min="15873" max="15873" width="4.42578125" style="1" customWidth="1"/>
    <col min="15874" max="15874" width="11.5703125" style="1" customWidth="1"/>
    <col min="15875" max="15875" width="40.42578125" style="1" customWidth="1"/>
    <col min="15876" max="15876" width="5.5703125" style="1" customWidth="1"/>
    <col min="15877" max="15877" width="8.5703125" style="1" customWidth="1"/>
    <col min="15878" max="15878" width="9.85546875" style="1" customWidth="1"/>
    <col min="15879" max="15879" width="13.85546875" style="1" customWidth="1"/>
    <col min="15880" max="15880" width="11.7109375" style="1" customWidth="1"/>
    <col min="15881" max="15881" width="11.5703125" style="1" customWidth="1"/>
    <col min="15882" max="15882" width="11" style="1" customWidth="1"/>
    <col min="15883" max="15883" width="10.42578125" style="1" customWidth="1"/>
    <col min="15884" max="15884" width="75.42578125" style="1" customWidth="1"/>
    <col min="15885" max="15885" width="45.28515625" style="1" customWidth="1"/>
    <col min="15886" max="16128" width="9.140625" style="1"/>
    <col min="16129" max="16129" width="4.42578125" style="1" customWidth="1"/>
    <col min="16130" max="16130" width="11.5703125" style="1" customWidth="1"/>
    <col min="16131" max="16131" width="40.42578125" style="1" customWidth="1"/>
    <col min="16132" max="16132" width="5.5703125" style="1" customWidth="1"/>
    <col min="16133" max="16133" width="8.5703125" style="1" customWidth="1"/>
    <col min="16134" max="16134" width="9.85546875" style="1" customWidth="1"/>
    <col min="16135" max="16135" width="13.85546875" style="1" customWidth="1"/>
    <col min="16136" max="16136" width="11.7109375" style="1" customWidth="1"/>
    <col min="16137" max="16137" width="11.5703125" style="1" customWidth="1"/>
    <col min="16138" max="16138" width="11" style="1" customWidth="1"/>
    <col min="16139" max="16139" width="10.42578125" style="1" customWidth="1"/>
    <col min="16140" max="16140" width="75.42578125" style="1" customWidth="1"/>
    <col min="16141" max="16141" width="45.28515625" style="1" customWidth="1"/>
    <col min="16142" max="16384" width="9.140625" style="1"/>
  </cols>
  <sheetData>
    <row r="1" spans="1:80" ht="15.75" x14ac:dyDescent="0.25">
      <c r="A1" s="235" t="s">
        <v>0</v>
      </c>
      <c r="B1" s="235"/>
      <c r="C1" s="235"/>
      <c r="D1" s="235"/>
      <c r="E1" s="235"/>
      <c r="F1" s="235"/>
      <c r="G1" s="235"/>
    </row>
    <row r="2" spans="1:80" ht="14.25" customHeight="1" thickBot="1" x14ac:dyDescent="0.25">
      <c r="B2" s="2"/>
      <c r="C2" s="3"/>
      <c r="D2" s="3"/>
      <c r="E2" s="4"/>
      <c r="F2" s="3"/>
      <c r="G2" s="3"/>
    </row>
    <row r="3" spans="1:80" ht="13.5" thickTop="1" x14ac:dyDescent="0.2">
      <c r="A3" s="224" t="s">
        <v>1</v>
      </c>
      <c r="B3" s="225"/>
      <c r="C3" s="165" t="s">
        <v>172</v>
      </c>
      <c r="D3" s="5"/>
      <c r="E3" s="6" t="s">
        <v>2</v>
      </c>
      <c r="F3" s="7" t="str">
        <f>'[2]SO 104  Rek'!H1</f>
        <v/>
      </c>
      <c r="G3" s="8"/>
    </row>
    <row r="4" spans="1:80" ht="13.5" thickBot="1" x14ac:dyDescent="0.25">
      <c r="A4" s="236" t="s">
        <v>3</v>
      </c>
      <c r="B4" s="227"/>
      <c r="C4" s="66" t="s">
        <v>145</v>
      </c>
      <c r="D4" s="9"/>
      <c r="E4" s="237" t="s">
        <v>145</v>
      </c>
      <c r="F4" s="238"/>
      <c r="G4" s="239"/>
    </row>
    <row r="5" spans="1:80" ht="13.5" thickTop="1" x14ac:dyDescent="0.2">
      <c r="A5" s="10"/>
    </row>
    <row r="6" spans="1:80" ht="27" customHeight="1" x14ac:dyDescent="0.2">
      <c r="A6" s="12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4" t="s">
        <v>10</v>
      </c>
      <c r="H6" s="15" t="s">
        <v>11</v>
      </c>
      <c r="I6" s="15" t="s">
        <v>12</v>
      </c>
      <c r="J6" s="15" t="s">
        <v>13</v>
      </c>
      <c r="K6" s="15" t="s">
        <v>14</v>
      </c>
    </row>
    <row r="7" spans="1:80" x14ac:dyDescent="0.2">
      <c r="A7" s="16" t="s">
        <v>15</v>
      </c>
      <c r="B7" s="17" t="s">
        <v>16</v>
      </c>
      <c r="C7" s="18" t="s">
        <v>17</v>
      </c>
      <c r="D7" s="19"/>
      <c r="E7" s="20"/>
      <c r="F7" s="20"/>
      <c r="G7" s="21"/>
      <c r="H7" s="22"/>
      <c r="I7" s="23"/>
      <c r="J7" s="22"/>
      <c r="K7" s="23"/>
      <c r="O7" s="24"/>
    </row>
    <row r="8" spans="1:80" x14ac:dyDescent="0.2">
      <c r="A8" s="25">
        <v>1</v>
      </c>
      <c r="B8" s="26" t="s">
        <v>20</v>
      </c>
      <c r="C8" s="27" t="s">
        <v>21</v>
      </c>
      <c r="D8" s="28" t="s">
        <v>18</v>
      </c>
      <c r="E8" s="29">
        <v>6</v>
      </c>
      <c r="F8" s="242"/>
      <c r="G8" s="30">
        <f t="shared" ref="G8:G14" si="0">E8*F8</f>
        <v>0</v>
      </c>
      <c r="H8" s="31">
        <v>0</v>
      </c>
      <c r="I8" s="32">
        <f t="shared" ref="I8:I14" si="1">E8*H8</f>
        <v>0</v>
      </c>
      <c r="J8" s="31">
        <v>-0.13800000000000001</v>
      </c>
      <c r="K8" s="32">
        <f t="shared" ref="K8:K14" si="2">E8*J8</f>
        <v>-0.82800000000000007</v>
      </c>
      <c r="O8" s="24"/>
      <c r="AZ8" s="1">
        <v>1</v>
      </c>
      <c r="BB8" s="1">
        <f t="shared" ref="BB8:BB14" si="3">IF(AZ8=2,G8,0)</f>
        <v>0</v>
      </c>
      <c r="BC8" s="1">
        <f t="shared" ref="BC8:BC14" si="4">IF(AZ8=3,G8,0)</f>
        <v>0</v>
      </c>
      <c r="BD8" s="1">
        <f t="shared" ref="BD8:BD14" si="5">IF(AZ8=4,G8,0)</f>
        <v>0</v>
      </c>
      <c r="BE8" s="1">
        <f t="shared" ref="BE8:BE14" si="6">IF(AZ8=5,G8,0)</f>
        <v>0</v>
      </c>
      <c r="CA8" s="24">
        <v>1</v>
      </c>
      <c r="CB8" s="24">
        <v>1</v>
      </c>
    </row>
    <row r="9" spans="1:80" x14ac:dyDescent="0.2">
      <c r="A9" s="25">
        <v>2</v>
      </c>
      <c r="B9" s="26" t="s">
        <v>22</v>
      </c>
      <c r="C9" s="27" t="s">
        <v>23</v>
      </c>
      <c r="D9" s="28" t="s">
        <v>18</v>
      </c>
      <c r="E9" s="29">
        <v>145</v>
      </c>
      <c r="F9" s="242"/>
      <c r="G9" s="30">
        <f t="shared" si="0"/>
        <v>0</v>
      </c>
      <c r="H9" s="31">
        <v>0</v>
      </c>
      <c r="I9" s="32">
        <f t="shared" si="1"/>
        <v>0</v>
      </c>
      <c r="J9" s="31">
        <v>-0.55000000000000004</v>
      </c>
      <c r="K9" s="32">
        <f t="shared" si="2"/>
        <v>-79.75</v>
      </c>
      <c r="O9" s="24"/>
      <c r="AZ9" s="1">
        <v>1</v>
      </c>
      <c r="BB9" s="1">
        <f t="shared" si="3"/>
        <v>0</v>
      </c>
      <c r="BC9" s="1">
        <f t="shared" si="4"/>
        <v>0</v>
      </c>
      <c r="BD9" s="1">
        <f t="shared" si="5"/>
        <v>0</v>
      </c>
      <c r="BE9" s="1">
        <f t="shared" si="6"/>
        <v>0</v>
      </c>
      <c r="CA9" s="24">
        <v>1</v>
      </c>
      <c r="CB9" s="24">
        <v>1</v>
      </c>
    </row>
    <row r="10" spans="1:80" ht="26.25" customHeight="1" x14ac:dyDescent="0.2">
      <c r="A10" s="25">
        <v>3</v>
      </c>
      <c r="B10" s="26" t="s">
        <v>120</v>
      </c>
      <c r="C10" s="27" t="s">
        <v>122</v>
      </c>
      <c r="D10" s="28" t="s">
        <v>18</v>
      </c>
      <c r="E10" s="29">
        <v>145</v>
      </c>
      <c r="F10" s="242"/>
      <c r="G10" s="30">
        <f t="shared" si="0"/>
        <v>0</v>
      </c>
      <c r="H10" s="31">
        <v>0</v>
      </c>
      <c r="I10" s="32">
        <f t="shared" si="1"/>
        <v>0</v>
      </c>
      <c r="J10" s="31">
        <v>-0.33</v>
      </c>
      <c r="K10" s="32">
        <f t="shared" si="2"/>
        <v>-47.85</v>
      </c>
      <c r="O10" s="24"/>
      <c r="AZ10" s="1">
        <v>1</v>
      </c>
      <c r="BB10" s="1">
        <f t="shared" si="3"/>
        <v>0</v>
      </c>
      <c r="BC10" s="1">
        <f t="shared" si="4"/>
        <v>0</v>
      </c>
      <c r="BD10" s="1">
        <f t="shared" si="5"/>
        <v>0</v>
      </c>
      <c r="BE10" s="1">
        <f t="shared" si="6"/>
        <v>0</v>
      </c>
      <c r="CA10" s="24">
        <v>1</v>
      </c>
      <c r="CB10" s="24">
        <v>1</v>
      </c>
    </row>
    <row r="11" spans="1:80" x14ac:dyDescent="0.2">
      <c r="A11" s="25">
        <v>4</v>
      </c>
      <c r="B11" s="26" t="s">
        <v>121</v>
      </c>
      <c r="C11" s="27" t="s">
        <v>253</v>
      </c>
      <c r="D11" s="28" t="s">
        <v>18</v>
      </c>
      <c r="E11" s="29">
        <v>145</v>
      </c>
      <c r="F11" s="242"/>
      <c r="G11" s="30">
        <f t="shared" si="0"/>
        <v>0</v>
      </c>
      <c r="H11" s="31">
        <v>0</v>
      </c>
      <c r="I11" s="32">
        <f t="shared" si="1"/>
        <v>0</v>
      </c>
      <c r="J11" s="31">
        <v>-0.48</v>
      </c>
      <c r="K11" s="32">
        <f t="shared" si="2"/>
        <v>-69.599999999999994</v>
      </c>
      <c r="O11" s="24"/>
      <c r="AZ11" s="1">
        <v>1</v>
      </c>
      <c r="BB11" s="1">
        <f t="shared" si="3"/>
        <v>0</v>
      </c>
      <c r="BC11" s="1">
        <f t="shared" si="4"/>
        <v>0</v>
      </c>
      <c r="BD11" s="1">
        <f t="shared" si="5"/>
        <v>0</v>
      </c>
      <c r="BE11" s="1">
        <f t="shared" si="6"/>
        <v>0</v>
      </c>
      <c r="CA11" s="24">
        <v>1</v>
      </c>
      <c r="CB11" s="24">
        <v>1</v>
      </c>
    </row>
    <row r="12" spans="1:80" ht="24" customHeight="1" x14ac:dyDescent="0.2">
      <c r="A12" s="33"/>
      <c r="B12" s="34"/>
      <c r="C12" s="233" t="s">
        <v>254</v>
      </c>
      <c r="D12" s="234"/>
      <c r="E12" s="35"/>
      <c r="F12" s="167"/>
      <c r="G12" s="36"/>
      <c r="H12" s="37"/>
      <c r="I12" s="38"/>
      <c r="K12" s="38"/>
      <c r="M12" s="39"/>
      <c r="O12" s="24"/>
    </row>
    <row r="13" spans="1:80" x14ac:dyDescent="0.2">
      <c r="A13" s="25">
        <v>5</v>
      </c>
      <c r="B13" s="26" t="s">
        <v>24</v>
      </c>
      <c r="C13" s="27" t="s">
        <v>25</v>
      </c>
      <c r="D13" s="28" t="s">
        <v>26</v>
      </c>
      <c r="E13" s="29">
        <v>45</v>
      </c>
      <c r="F13" s="242"/>
      <c r="G13" s="30">
        <f t="shared" si="0"/>
        <v>0</v>
      </c>
      <c r="H13" s="31">
        <v>0</v>
      </c>
      <c r="I13" s="32">
        <f t="shared" si="1"/>
        <v>0</v>
      </c>
      <c r="J13" s="31">
        <v>-0.22</v>
      </c>
      <c r="K13" s="32">
        <f t="shared" si="2"/>
        <v>-9.9</v>
      </c>
      <c r="O13" s="24"/>
      <c r="AZ13" s="1">
        <v>1</v>
      </c>
      <c r="BB13" s="1">
        <f t="shared" si="3"/>
        <v>0</v>
      </c>
      <c r="BC13" s="1">
        <f t="shared" si="4"/>
        <v>0</v>
      </c>
      <c r="BD13" s="1">
        <f t="shared" si="5"/>
        <v>0</v>
      </c>
      <c r="BE13" s="1">
        <f t="shared" si="6"/>
        <v>0</v>
      </c>
      <c r="CA13" s="24">
        <v>1</v>
      </c>
      <c r="CB13" s="24">
        <v>1</v>
      </c>
    </row>
    <row r="14" spans="1:80" x14ac:dyDescent="0.2">
      <c r="A14" s="25">
        <v>6</v>
      </c>
      <c r="B14" s="26" t="s">
        <v>27</v>
      </c>
      <c r="C14" s="27" t="s">
        <v>28</v>
      </c>
      <c r="D14" s="28" t="s">
        <v>29</v>
      </c>
      <c r="E14" s="29">
        <f>E15</f>
        <v>11.25</v>
      </c>
      <c r="F14" s="242"/>
      <c r="G14" s="30">
        <f t="shared" si="0"/>
        <v>0</v>
      </c>
      <c r="H14" s="31">
        <v>0</v>
      </c>
      <c r="I14" s="32">
        <f t="shared" si="1"/>
        <v>0</v>
      </c>
      <c r="J14" s="31">
        <v>0</v>
      </c>
      <c r="K14" s="32">
        <f t="shared" si="2"/>
        <v>0</v>
      </c>
      <c r="O14" s="24"/>
      <c r="AZ14" s="1">
        <v>1</v>
      </c>
      <c r="BB14" s="1">
        <f t="shared" si="3"/>
        <v>0</v>
      </c>
      <c r="BC14" s="1">
        <f t="shared" si="4"/>
        <v>0</v>
      </c>
      <c r="BD14" s="1">
        <f t="shared" si="5"/>
        <v>0</v>
      </c>
      <c r="BE14" s="1">
        <f t="shared" si="6"/>
        <v>0</v>
      </c>
      <c r="CA14" s="24">
        <v>1</v>
      </c>
      <c r="CB14" s="24">
        <v>1</v>
      </c>
    </row>
    <row r="15" spans="1:80" x14ac:dyDescent="0.2">
      <c r="A15" s="33"/>
      <c r="B15" s="34"/>
      <c r="C15" s="233" t="s">
        <v>119</v>
      </c>
      <c r="D15" s="234"/>
      <c r="E15" s="35">
        <f>75*0.15</f>
        <v>11.25</v>
      </c>
      <c r="F15" s="167"/>
      <c r="G15" s="36"/>
      <c r="H15" s="37"/>
      <c r="I15" s="38"/>
      <c r="K15" s="38"/>
      <c r="M15" s="39"/>
      <c r="O15" s="24"/>
    </row>
    <row r="16" spans="1:80" x14ac:dyDescent="0.2">
      <c r="A16" s="25">
        <v>7</v>
      </c>
      <c r="B16" s="26" t="s">
        <v>30</v>
      </c>
      <c r="C16" s="27" t="s">
        <v>31</v>
      </c>
      <c r="D16" s="28" t="s">
        <v>29</v>
      </c>
      <c r="E16" s="29">
        <v>103.95</v>
      </c>
      <c r="F16" s="242"/>
      <c r="G16" s="30">
        <f t="shared" ref="G16:G24" si="7">E16*F16</f>
        <v>0</v>
      </c>
      <c r="H16" s="31">
        <v>0</v>
      </c>
      <c r="I16" s="32">
        <f>E16*H16</f>
        <v>0</v>
      </c>
      <c r="J16" s="31">
        <v>0</v>
      </c>
      <c r="K16" s="32">
        <f>E16*J16</f>
        <v>0</v>
      </c>
      <c r="O16" s="24"/>
      <c r="AZ16" s="1">
        <v>1</v>
      </c>
      <c r="BB16" s="1">
        <f>IF(AZ16=2,G16,0)</f>
        <v>0</v>
      </c>
      <c r="BC16" s="1">
        <f>IF(AZ16=3,G16,0)</f>
        <v>0</v>
      </c>
      <c r="BD16" s="1">
        <f>IF(AZ16=4,G16,0)</f>
        <v>0</v>
      </c>
      <c r="BE16" s="1">
        <f>IF(AZ16=5,G16,0)</f>
        <v>0</v>
      </c>
      <c r="CA16" s="24">
        <v>1</v>
      </c>
      <c r="CB16" s="24">
        <v>1</v>
      </c>
    </row>
    <row r="17" spans="1:80" x14ac:dyDescent="0.2">
      <c r="A17" s="25">
        <v>8</v>
      </c>
      <c r="B17" s="26" t="s">
        <v>32</v>
      </c>
      <c r="C17" s="27" t="s">
        <v>33</v>
      </c>
      <c r="D17" s="28" t="s">
        <v>29</v>
      </c>
      <c r="E17" s="29">
        <v>103.95</v>
      </c>
      <c r="F17" s="242"/>
      <c r="G17" s="30">
        <f t="shared" si="7"/>
        <v>0</v>
      </c>
      <c r="H17" s="31">
        <v>0</v>
      </c>
      <c r="I17" s="32">
        <f>E17*H17</f>
        <v>0</v>
      </c>
      <c r="J17" s="31">
        <v>0</v>
      </c>
      <c r="K17" s="32">
        <f>E17*J17</f>
        <v>0</v>
      </c>
      <c r="O17" s="24"/>
      <c r="AZ17" s="1">
        <v>1</v>
      </c>
      <c r="BB17" s="1">
        <f>IF(AZ17=2,G17,0)</f>
        <v>0</v>
      </c>
      <c r="BC17" s="1">
        <f>IF(AZ17=3,G17,0)</f>
        <v>0</v>
      </c>
      <c r="BD17" s="1">
        <f>IF(AZ17=4,G17,0)</f>
        <v>0</v>
      </c>
      <c r="BE17" s="1">
        <f>IF(AZ17=5,G17,0)</f>
        <v>0</v>
      </c>
      <c r="CA17" s="24">
        <v>1</v>
      </c>
      <c r="CB17" s="24">
        <v>0</v>
      </c>
    </row>
    <row r="18" spans="1:80" s="62" customFormat="1" ht="22.5" x14ac:dyDescent="0.2">
      <c r="A18" s="54">
        <v>9</v>
      </c>
      <c r="B18" s="55" t="s">
        <v>129</v>
      </c>
      <c r="C18" s="56" t="s">
        <v>123</v>
      </c>
      <c r="D18" s="57" t="s">
        <v>29</v>
      </c>
      <c r="E18" s="58">
        <v>25</v>
      </c>
      <c r="F18" s="243"/>
      <c r="G18" s="59">
        <f t="shared" si="7"/>
        <v>0</v>
      </c>
      <c r="H18" s="60"/>
      <c r="I18" s="61"/>
      <c r="J18" s="60"/>
      <c r="K18" s="61"/>
      <c r="O18" s="63"/>
      <c r="CA18" s="63"/>
      <c r="CB18" s="63"/>
    </row>
    <row r="19" spans="1:80" x14ac:dyDescent="0.2">
      <c r="A19" s="33"/>
      <c r="B19" s="34"/>
      <c r="C19" s="233" t="s">
        <v>252</v>
      </c>
      <c r="D19" s="234"/>
      <c r="E19" s="35"/>
      <c r="F19" s="167"/>
      <c r="G19" s="36"/>
      <c r="H19" s="37"/>
      <c r="I19" s="38"/>
      <c r="K19" s="38"/>
      <c r="M19" s="39"/>
      <c r="O19" s="24"/>
    </row>
    <row r="20" spans="1:80" x14ac:dyDescent="0.2">
      <c r="A20" s="25">
        <v>10</v>
      </c>
      <c r="B20" s="26" t="s">
        <v>34</v>
      </c>
      <c r="C20" s="27" t="s">
        <v>35</v>
      </c>
      <c r="D20" s="28" t="s">
        <v>29</v>
      </c>
      <c r="E20" s="29">
        <v>8.75</v>
      </c>
      <c r="F20" s="242"/>
      <c r="G20" s="30">
        <f t="shared" si="7"/>
        <v>0</v>
      </c>
      <c r="H20" s="31">
        <v>0</v>
      </c>
      <c r="I20" s="32">
        <f>E20*H20</f>
        <v>0</v>
      </c>
      <c r="J20" s="31">
        <v>0</v>
      </c>
      <c r="K20" s="32">
        <f>E20*J20</f>
        <v>0</v>
      </c>
      <c r="O20" s="24"/>
      <c r="AZ20" s="1">
        <v>1</v>
      </c>
      <c r="BB20" s="1">
        <f>IF(AZ20=2,G20,0)</f>
        <v>0</v>
      </c>
      <c r="BC20" s="1">
        <f>IF(AZ20=3,G20,0)</f>
        <v>0</v>
      </c>
      <c r="BD20" s="1">
        <f>IF(AZ20=4,G20,0)</f>
        <v>0</v>
      </c>
      <c r="BE20" s="1">
        <f>IF(AZ20=5,G20,0)</f>
        <v>0</v>
      </c>
      <c r="CA20" s="24">
        <v>1</v>
      </c>
      <c r="CB20" s="24">
        <v>1</v>
      </c>
    </row>
    <row r="21" spans="1:80" x14ac:dyDescent="0.2">
      <c r="A21" s="25">
        <v>11</v>
      </c>
      <c r="B21" s="26" t="s">
        <v>36</v>
      </c>
      <c r="C21" s="27" t="s">
        <v>37</v>
      </c>
      <c r="D21" s="28" t="s">
        <v>29</v>
      </c>
      <c r="E21" s="29">
        <v>8.75</v>
      </c>
      <c r="F21" s="242"/>
      <c r="G21" s="30">
        <f t="shared" si="7"/>
        <v>0</v>
      </c>
      <c r="H21" s="31">
        <v>0</v>
      </c>
      <c r="I21" s="32">
        <f>E21*H21</f>
        <v>0</v>
      </c>
      <c r="J21" s="31">
        <v>0</v>
      </c>
      <c r="K21" s="32">
        <f>E21*J21</f>
        <v>0</v>
      </c>
      <c r="O21" s="24"/>
      <c r="AZ21" s="1">
        <v>1</v>
      </c>
      <c r="BB21" s="1">
        <f>IF(AZ21=2,G21,0)</f>
        <v>0</v>
      </c>
      <c r="BC21" s="1">
        <f>IF(AZ21=3,G21,0)</f>
        <v>0</v>
      </c>
      <c r="BD21" s="1">
        <f>IF(AZ21=4,G21,0)</f>
        <v>0</v>
      </c>
      <c r="BE21" s="1">
        <f>IF(AZ21=5,G21,0)</f>
        <v>0</v>
      </c>
      <c r="CA21" s="24">
        <v>1</v>
      </c>
      <c r="CB21" s="24">
        <v>1</v>
      </c>
    </row>
    <row r="22" spans="1:80" x14ac:dyDescent="0.2">
      <c r="A22" s="25">
        <v>12</v>
      </c>
      <c r="B22" s="26" t="s">
        <v>38</v>
      </c>
      <c r="C22" s="27" t="s">
        <v>39</v>
      </c>
      <c r="D22" s="28" t="s">
        <v>29</v>
      </c>
      <c r="E22" s="29">
        <v>11.25</v>
      </c>
      <c r="F22" s="242"/>
      <c r="G22" s="30">
        <f t="shared" si="7"/>
        <v>0</v>
      </c>
      <c r="H22" s="31">
        <v>0</v>
      </c>
      <c r="I22" s="32">
        <f>E22*H22</f>
        <v>0</v>
      </c>
      <c r="J22" s="31">
        <v>0</v>
      </c>
      <c r="K22" s="32">
        <f>E22*J22</f>
        <v>0</v>
      </c>
      <c r="O22" s="24"/>
      <c r="AZ22" s="1">
        <v>1</v>
      </c>
      <c r="BB22" s="1">
        <f>IF(AZ22=2,G22,0)</f>
        <v>0</v>
      </c>
      <c r="BC22" s="1">
        <f>IF(AZ22=3,G22,0)</f>
        <v>0</v>
      </c>
      <c r="BD22" s="1">
        <f>IF(AZ22=4,G22,0)</f>
        <v>0</v>
      </c>
      <c r="BE22" s="1">
        <f>IF(AZ22=5,G22,0)</f>
        <v>0</v>
      </c>
      <c r="CA22" s="24">
        <v>1</v>
      </c>
      <c r="CB22" s="24">
        <v>1</v>
      </c>
    </row>
    <row r="23" spans="1:80" x14ac:dyDescent="0.2">
      <c r="A23" s="25">
        <v>13</v>
      </c>
      <c r="B23" s="26" t="s">
        <v>40</v>
      </c>
      <c r="C23" s="27" t="s">
        <v>41</v>
      </c>
      <c r="D23" s="28" t="s">
        <v>29</v>
      </c>
      <c r="E23" s="29">
        <v>112.7</v>
      </c>
      <c r="F23" s="242"/>
      <c r="G23" s="30">
        <f t="shared" si="7"/>
        <v>0</v>
      </c>
      <c r="H23" s="31">
        <v>0</v>
      </c>
      <c r="I23" s="32">
        <f>E23*H23</f>
        <v>0</v>
      </c>
      <c r="J23" s="31">
        <v>0</v>
      </c>
      <c r="K23" s="32">
        <f>E23*J23</f>
        <v>0</v>
      </c>
      <c r="O23" s="24"/>
      <c r="AZ23" s="1">
        <v>1</v>
      </c>
      <c r="BB23" s="1">
        <f>IF(AZ23=2,G23,0)</f>
        <v>0</v>
      </c>
      <c r="BC23" s="1">
        <f>IF(AZ23=3,G23,0)</f>
        <v>0</v>
      </c>
      <c r="BD23" s="1">
        <f>IF(AZ23=4,G23,0)</f>
        <v>0</v>
      </c>
      <c r="BE23" s="1">
        <f>IF(AZ23=5,G23,0)</f>
        <v>0</v>
      </c>
      <c r="CA23" s="24">
        <v>1</v>
      </c>
      <c r="CB23" s="24">
        <v>1</v>
      </c>
    </row>
    <row r="24" spans="1:80" x14ac:dyDescent="0.2">
      <c r="A24" s="25">
        <v>14</v>
      </c>
      <c r="B24" s="26" t="s">
        <v>42</v>
      </c>
      <c r="C24" s="27" t="s">
        <v>43</v>
      </c>
      <c r="D24" s="28" t="s">
        <v>29</v>
      </c>
      <c r="E24" s="29">
        <f>E23*10</f>
        <v>1127</v>
      </c>
      <c r="F24" s="242"/>
      <c r="G24" s="30">
        <f t="shared" si="7"/>
        <v>0</v>
      </c>
      <c r="H24" s="31">
        <v>0</v>
      </c>
      <c r="I24" s="32">
        <f>E24*H24</f>
        <v>0</v>
      </c>
      <c r="J24" s="31">
        <v>0</v>
      </c>
      <c r="K24" s="32">
        <f>E24*J24</f>
        <v>0</v>
      </c>
      <c r="O24" s="24"/>
      <c r="AZ24" s="1">
        <v>1</v>
      </c>
      <c r="BB24" s="1">
        <f>IF(AZ24=2,G24,0)</f>
        <v>0</v>
      </c>
      <c r="BC24" s="1">
        <f>IF(AZ24=3,G24,0)</f>
        <v>0</v>
      </c>
      <c r="BD24" s="1">
        <f>IF(AZ24=4,G24,0)</f>
        <v>0</v>
      </c>
      <c r="BE24" s="1">
        <f>IF(AZ24=5,G24,0)</f>
        <v>0</v>
      </c>
      <c r="CA24" s="24">
        <v>1</v>
      </c>
      <c r="CB24" s="24">
        <v>1</v>
      </c>
    </row>
    <row r="25" spans="1:80" x14ac:dyDescent="0.2">
      <c r="A25" s="33"/>
      <c r="B25" s="34"/>
      <c r="C25" s="233" t="s">
        <v>124</v>
      </c>
      <c r="D25" s="234"/>
      <c r="E25" s="35">
        <v>1127</v>
      </c>
      <c r="F25" s="167"/>
      <c r="G25" s="36"/>
      <c r="H25" s="37"/>
      <c r="I25" s="38"/>
      <c r="K25" s="38"/>
      <c r="M25" s="39"/>
      <c r="O25" s="24"/>
    </row>
    <row r="26" spans="1:80" x14ac:dyDescent="0.2">
      <c r="A26" s="25">
        <v>15</v>
      </c>
      <c r="B26" s="26" t="s">
        <v>44</v>
      </c>
      <c r="C26" s="27" t="s">
        <v>45</v>
      </c>
      <c r="D26" s="28" t="s">
        <v>29</v>
      </c>
      <c r="E26" s="29">
        <v>112.7</v>
      </c>
      <c r="F26" s="242"/>
      <c r="G26" s="30">
        <f>E26*F26</f>
        <v>0</v>
      </c>
      <c r="H26" s="31">
        <v>0</v>
      </c>
      <c r="I26" s="32">
        <f>E26*H26</f>
        <v>0</v>
      </c>
      <c r="J26" s="31">
        <v>0</v>
      </c>
      <c r="K26" s="32">
        <f>E26*J26</f>
        <v>0</v>
      </c>
      <c r="O26" s="24"/>
      <c r="AZ26" s="1">
        <v>1</v>
      </c>
      <c r="BB26" s="1">
        <f>IF(AZ26=2,G26,0)</f>
        <v>0</v>
      </c>
      <c r="BC26" s="1">
        <f>IF(AZ26=3,G26,0)</f>
        <v>0</v>
      </c>
      <c r="BD26" s="1">
        <f>IF(AZ26=4,G26,0)</f>
        <v>0</v>
      </c>
      <c r="BE26" s="1">
        <f>IF(AZ26=5,G26,0)</f>
        <v>0</v>
      </c>
      <c r="CA26" s="24">
        <v>1</v>
      </c>
      <c r="CB26" s="24">
        <v>1</v>
      </c>
    </row>
    <row r="27" spans="1:80" x14ac:dyDescent="0.2">
      <c r="A27" s="25">
        <v>16</v>
      </c>
      <c r="B27" s="26" t="s">
        <v>46</v>
      </c>
      <c r="C27" s="27" t="s">
        <v>47</v>
      </c>
      <c r="D27" s="28" t="s">
        <v>29</v>
      </c>
      <c r="E27" s="29">
        <v>135.19999999999999</v>
      </c>
      <c r="F27" s="242"/>
      <c r="G27" s="30">
        <f>E27*F27</f>
        <v>0</v>
      </c>
      <c r="H27" s="31">
        <v>0</v>
      </c>
      <c r="I27" s="32">
        <f>E27*H27</f>
        <v>0</v>
      </c>
      <c r="J27" s="31">
        <v>0</v>
      </c>
      <c r="K27" s="32">
        <f>E27*J27</f>
        <v>0</v>
      </c>
      <c r="O27" s="24"/>
      <c r="AZ27" s="1">
        <v>1</v>
      </c>
      <c r="BB27" s="1">
        <f>IF(AZ27=2,G27,0)</f>
        <v>0</v>
      </c>
      <c r="BC27" s="1">
        <f>IF(AZ27=3,G27,0)</f>
        <v>0</v>
      </c>
      <c r="BD27" s="1">
        <f>IF(AZ27=4,G27,0)</f>
        <v>0</v>
      </c>
      <c r="BE27" s="1">
        <f>IF(AZ27=5,G27,0)</f>
        <v>0</v>
      </c>
      <c r="CA27" s="24">
        <v>1</v>
      </c>
      <c r="CB27" s="24">
        <v>1</v>
      </c>
    </row>
    <row r="28" spans="1:80" x14ac:dyDescent="0.2">
      <c r="A28" s="33"/>
      <c r="B28" s="34"/>
      <c r="C28" s="233" t="s">
        <v>125</v>
      </c>
      <c r="D28" s="234"/>
      <c r="E28" s="35">
        <v>135.19999999999999</v>
      </c>
      <c r="F28" s="167"/>
      <c r="G28" s="36"/>
      <c r="H28" s="37"/>
      <c r="I28" s="38"/>
      <c r="K28" s="38"/>
      <c r="M28" s="39"/>
      <c r="O28" s="24"/>
    </row>
    <row r="29" spans="1:80" x14ac:dyDescent="0.2">
      <c r="A29" s="25">
        <v>17</v>
      </c>
      <c r="B29" s="26" t="s">
        <v>48</v>
      </c>
      <c r="C29" s="27" t="s">
        <v>49</v>
      </c>
      <c r="D29" s="28" t="s">
        <v>29</v>
      </c>
      <c r="E29" s="29">
        <v>112.7</v>
      </c>
      <c r="F29" s="242"/>
      <c r="G29" s="30">
        <f t="shared" ref="G29:G32" si="8">E29*F29</f>
        <v>0</v>
      </c>
      <c r="H29" s="31">
        <v>0</v>
      </c>
      <c r="I29" s="32">
        <f t="shared" ref="I29:I32" si="9">E29*H29</f>
        <v>0</v>
      </c>
      <c r="J29" s="31">
        <v>0</v>
      </c>
      <c r="K29" s="32">
        <f t="shared" ref="K29:K32" si="10">E29*J29</f>
        <v>0</v>
      </c>
      <c r="O29" s="24"/>
      <c r="AZ29" s="1">
        <v>1</v>
      </c>
      <c r="BB29" s="1">
        <f t="shared" ref="BB29:BB32" si="11">IF(AZ29=2,G29,0)</f>
        <v>0</v>
      </c>
      <c r="BC29" s="1">
        <f t="shared" ref="BC29:BC32" si="12">IF(AZ29=3,G29,0)</f>
        <v>0</v>
      </c>
      <c r="BD29" s="1">
        <f t="shared" ref="BD29:BD32" si="13">IF(AZ29=4,G29,0)</f>
        <v>0</v>
      </c>
      <c r="BE29" s="1">
        <f t="shared" ref="BE29:BE32" si="14">IF(AZ29=5,G29,0)</f>
        <v>0</v>
      </c>
      <c r="CA29" s="24">
        <v>1</v>
      </c>
      <c r="CB29" s="24">
        <v>1</v>
      </c>
    </row>
    <row r="30" spans="1:80" x14ac:dyDescent="0.2">
      <c r="A30" s="25">
        <v>18</v>
      </c>
      <c r="B30" s="26" t="s">
        <v>133</v>
      </c>
      <c r="C30" s="27" t="s">
        <v>132</v>
      </c>
      <c r="D30" s="28" t="s">
        <v>29</v>
      </c>
      <c r="E30" s="29">
        <v>3</v>
      </c>
      <c r="F30" s="242"/>
      <c r="G30" s="30">
        <f t="shared" si="8"/>
        <v>0</v>
      </c>
      <c r="H30" s="31">
        <v>1.8</v>
      </c>
      <c r="I30" s="32">
        <f t="shared" si="9"/>
        <v>5.4</v>
      </c>
      <c r="J30" s="31">
        <v>0</v>
      </c>
      <c r="K30" s="32">
        <f t="shared" si="10"/>
        <v>0</v>
      </c>
      <c r="O30" s="24"/>
      <c r="AZ30" s="1">
        <v>1</v>
      </c>
      <c r="BB30" s="1">
        <f t="shared" si="11"/>
        <v>0</v>
      </c>
      <c r="BC30" s="1">
        <f t="shared" si="12"/>
        <v>0</v>
      </c>
      <c r="BD30" s="1">
        <f t="shared" si="13"/>
        <v>0</v>
      </c>
      <c r="BE30" s="1">
        <f t="shared" si="14"/>
        <v>0</v>
      </c>
      <c r="CA30" s="24">
        <v>1</v>
      </c>
      <c r="CB30" s="24">
        <v>1</v>
      </c>
    </row>
    <row r="31" spans="1:80" x14ac:dyDescent="0.2">
      <c r="A31" s="25">
        <v>19</v>
      </c>
      <c r="B31" s="26" t="s">
        <v>50</v>
      </c>
      <c r="C31" s="27" t="s">
        <v>51</v>
      </c>
      <c r="D31" s="28" t="s">
        <v>18</v>
      </c>
      <c r="E31" s="29">
        <v>210</v>
      </c>
      <c r="F31" s="242"/>
      <c r="G31" s="30">
        <f t="shared" si="8"/>
        <v>0</v>
      </c>
      <c r="H31" s="31">
        <v>0</v>
      </c>
      <c r="I31" s="32">
        <f t="shared" si="9"/>
        <v>0</v>
      </c>
      <c r="J31" s="31">
        <v>0</v>
      </c>
      <c r="K31" s="32">
        <f t="shared" si="10"/>
        <v>0</v>
      </c>
      <c r="O31" s="24"/>
      <c r="AZ31" s="1">
        <v>1</v>
      </c>
      <c r="BB31" s="1">
        <f t="shared" si="11"/>
        <v>0</v>
      </c>
      <c r="BC31" s="1">
        <f t="shared" si="12"/>
        <v>0</v>
      </c>
      <c r="BD31" s="1">
        <f t="shared" si="13"/>
        <v>0</v>
      </c>
      <c r="BE31" s="1">
        <f t="shared" si="14"/>
        <v>0</v>
      </c>
      <c r="CA31" s="24">
        <v>1</v>
      </c>
      <c r="CB31" s="24">
        <v>0</v>
      </c>
    </row>
    <row r="32" spans="1:80" ht="22.5" x14ac:dyDescent="0.2">
      <c r="A32" s="25">
        <v>20</v>
      </c>
      <c r="B32" s="26" t="s">
        <v>52</v>
      </c>
      <c r="C32" s="27" t="s">
        <v>53</v>
      </c>
      <c r="D32" s="28" t="s">
        <v>18</v>
      </c>
      <c r="E32" s="29">
        <v>45</v>
      </c>
      <c r="F32" s="242"/>
      <c r="G32" s="30">
        <f t="shared" si="8"/>
        <v>0</v>
      </c>
      <c r="H32" s="31">
        <v>3.0000000000000001E-5</v>
      </c>
      <c r="I32" s="32">
        <f t="shared" si="9"/>
        <v>1.3500000000000001E-3</v>
      </c>
      <c r="J32" s="31">
        <v>0</v>
      </c>
      <c r="K32" s="32">
        <f t="shared" si="10"/>
        <v>0</v>
      </c>
      <c r="O32" s="24"/>
      <c r="AZ32" s="1">
        <v>1</v>
      </c>
      <c r="BB32" s="1">
        <f t="shared" si="11"/>
        <v>0</v>
      </c>
      <c r="BC32" s="1">
        <f t="shared" si="12"/>
        <v>0</v>
      </c>
      <c r="BD32" s="1">
        <f t="shared" si="13"/>
        <v>0</v>
      </c>
      <c r="BE32" s="1">
        <f t="shared" si="14"/>
        <v>0</v>
      </c>
      <c r="CA32" s="24">
        <v>2</v>
      </c>
      <c r="CB32" s="24">
        <v>1</v>
      </c>
    </row>
    <row r="33" spans="1:80" x14ac:dyDescent="0.2">
      <c r="A33" s="40"/>
      <c r="B33" s="41" t="s">
        <v>55</v>
      </c>
      <c r="C33" s="42" t="s">
        <v>56</v>
      </c>
      <c r="D33" s="43"/>
      <c r="E33" s="44"/>
      <c r="F33" s="168"/>
      <c r="G33" s="46">
        <f>SUM(G7:G32)</f>
        <v>0</v>
      </c>
      <c r="H33" s="47"/>
      <c r="I33" s="48">
        <f>SUM(I7:I32)</f>
        <v>5.4013500000000008</v>
      </c>
      <c r="J33" s="47"/>
      <c r="K33" s="48">
        <f>SUM(K7:K32)</f>
        <v>-207.928</v>
      </c>
      <c r="O33" s="24"/>
      <c r="BA33" s="49"/>
      <c r="BB33" s="49">
        <f>SUM(BB7:BB32)</f>
        <v>0</v>
      </c>
      <c r="BC33" s="49">
        <f>SUM(BC7:BC32)</f>
        <v>0</v>
      </c>
      <c r="BD33" s="49">
        <f>SUM(BD7:BD32)</f>
        <v>0</v>
      </c>
      <c r="BE33" s="49">
        <f>SUM(BE7:BE32)</f>
        <v>0</v>
      </c>
    </row>
    <row r="34" spans="1:80" x14ac:dyDescent="0.2">
      <c r="A34" s="16" t="s">
        <v>15</v>
      </c>
      <c r="B34" s="17" t="s">
        <v>57</v>
      </c>
      <c r="C34" s="18" t="s">
        <v>58</v>
      </c>
      <c r="D34" s="19"/>
      <c r="E34" s="20"/>
      <c r="F34" s="169"/>
      <c r="G34" s="21"/>
      <c r="H34" s="22"/>
      <c r="I34" s="23"/>
      <c r="J34" s="22"/>
      <c r="K34" s="23"/>
      <c r="O34" s="24"/>
    </row>
    <row r="35" spans="1:80" s="62" customFormat="1" ht="33.75" x14ac:dyDescent="0.2">
      <c r="A35" s="54">
        <v>21</v>
      </c>
      <c r="B35" s="55" t="s">
        <v>131</v>
      </c>
      <c r="C35" s="56" t="s">
        <v>130</v>
      </c>
      <c r="D35" s="57" t="s">
        <v>26</v>
      </c>
      <c r="E35" s="58">
        <v>30</v>
      </c>
      <c r="F35" s="243"/>
      <c r="G35" s="59">
        <f>E35*F35</f>
        <v>0</v>
      </c>
      <c r="H35" s="60">
        <v>0</v>
      </c>
      <c r="I35" s="61">
        <f>E35*H35</f>
        <v>0</v>
      </c>
      <c r="J35" s="60">
        <v>0</v>
      </c>
      <c r="K35" s="61">
        <f>E35*J35</f>
        <v>0</v>
      </c>
      <c r="O35" s="63"/>
      <c r="AZ35" s="62">
        <v>1</v>
      </c>
      <c r="BB35" s="62">
        <f>IF(AZ35=2,G35,0)</f>
        <v>0</v>
      </c>
      <c r="BC35" s="62">
        <f>IF(AZ35=3,G35,0)</f>
        <v>0</v>
      </c>
      <c r="BD35" s="62">
        <f>IF(AZ35=4,G35,0)</f>
        <v>0</v>
      </c>
      <c r="BE35" s="62">
        <f>IF(AZ35=5,G35,0)</f>
        <v>0</v>
      </c>
      <c r="CA35" s="63">
        <v>1</v>
      </c>
      <c r="CB35" s="63">
        <v>1</v>
      </c>
    </row>
    <row r="36" spans="1:80" ht="13.9" customHeight="1" x14ac:dyDescent="0.2">
      <c r="A36" s="25">
        <v>22</v>
      </c>
      <c r="B36" s="26" t="s">
        <v>135</v>
      </c>
      <c r="C36" s="27" t="s">
        <v>134</v>
      </c>
      <c r="D36" s="28" t="s">
        <v>18</v>
      </c>
      <c r="E36" s="29">
        <v>35</v>
      </c>
      <c r="F36" s="242"/>
      <c r="G36" s="59">
        <f>E36*F36</f>
        <v>0</v>
      </c>
      <c r="H36" s="31"/>
      <c r="I36" s="32"/>
      <c r="J36" s="31"/>
      <c r="K36" s="32"/>
      <c r="O36" s="24"/>
      <c r="CA36" s="24"/>
      <c r="CB36" s="24"/>
    </row>
    <row r="37" spans="1:80" ht="13.9" customHeight="1" x14ac:dyDescent="0.2">
      <c r="A37" s="25">
        <v>23</v>
      </c>
      <c r="B37" s="26" t="s">
        <v>137</v>
      </c>
      <c r="C37" s="27" t="s">
        <v>136</v>
      </c>
      <c r="D37" s="28" t="s">
        <v>18</v>
      </c>
      <c r="E37" s="29">
        <v>18</v>
      </c>
      <c r="F37" s="242"/>
      <c r="G37" s="59">
        <f>E37*F37</f>
        <v>0</v>
      </c>
      <c r="H37" s="31"/>
      <c r="I37" s="32"/>
      <c r="J37" s="31"/>
      <c r="K37" s="32"/>
      <c r="O37" s="24"/>
      <c r="CA37" s="24"/>
      <c r="CB37" s="24"/>
    </row>
    <row r="38" spans="1:80" x14ac:dyDescent="0.2">
      <c r="A38" s="33"/>
      <c r="B38" s="34"/>
      <c r="C38" s="233" t="s">
        <v>245</v>
      </c>
      <c r="D38" s="234"/>
      <c r="E38" s="35"/>
      <c r="F38" s="167"/>
      <c r="G38" s="36"/>
      <c r="H38" s="37"/>
      <c r="I38" s="38"/>
      <c r="K38" s="38"/>
      <c r="M38" s="39"/>
      <c r="O38" s="24"/>
    </row>
    <row r="39" spans="1:80" x14ac:dyDescent="0.2">
      <c r="A39" s="40"/>
      <c r="B39" s="41" t="s">
        <v>55</v>
      </c>
      <c r="C39" s="42" t="s">
        <v>59</v>
      </c>
      <c r="D39" s="43"/>
      <c r="E39" s="44"/>
      <c r="F39" s="168"/>
      <c r="G39" s="46">
        <f>SUM(G34:G37)</f>
        <v>0</v>
      </c>
      <c r="H39" s="47"/>
      <c r="I39" s="48">
        <f>SUM(I34:I35)</f>
        <v>0</v>
      </c>
      <c r="J39" s="47"/>
      <c r="K39" s="48">
        <f>SUM(K34:K35)</f>
        <v>0</v>
      </c>
      <c r="O39" s="24"/>
      <c r="BA39" s="49"/>
      <c r="BB39" s="49">
        <f>SUM(BB34:BB35)</f>
        <v>0</v>
      </c>
      <c r="BC39" s="49">
        <f>SUM(BC34:BC35)</f>
        <v>0</v>
      </c>
      <c r="BD39" s="49">
        <f>SUM(BD34:BD35)</f>
        <v>0</v>
      </c>
      <c r="BE39" s="49">
        <f>SUM(BE34:BE35)</f>
        <v>0</v>
      </c>
    </row>
    <row r="40" spans="1:80" x14ac:dyDescent="0.2">
      <c r="A40" s="16" t="s">
        <v>15</v>
      </c>
      <c r="B40" s="17" t="s">
        <v>60</v>
      </c>
      <c r="C40" s="18" t="s">
        <v>61</v>
      </c>
      <c r="D40" s="19"/>
      <c r="E40" s="20"/>
      <c r="F40" s="169"/>
      <c r="G40" s="21"/>
      <c r="H40" s="22"/>
      <c r="I40" s="23"/>
      <c r="J40" s="22"/>
      <c r="K40" s="23"/>
      <c r="O40" s="24"/>
    </row>
    <row r="41" spans="1:80" x14ac:dyDescent="0.2">
      <c r="A41" s="25">
        <v>24</v>
      </c>
      <c r="B41" s="26" t="s">
        <v>141</v>
      </c>
      <c r="C41" s="27" t="s">
        <v>140</v>
      </c>
      <c r="D41" s="28" t="s">
        <v>18</v>
      </c>
      <c r="E41" s="29">
        <v>210</v>
      </c>
      <c r="F41" s="242"/>
      <c r="G41" s="30">
        <f>E41*F41</f>
        <v>0</v>
      </c>
      <c r="H41" s="31"/>
      <c r="I41" s="32"/>
      <c r="J41" s="31"/>
      <c r="K41" s="32"/>
      <c r="O41" s="24"/>
      <c r="CA41" s="24"/>
      <c r="CB41" s="24"/>
    </row>
    <row r="42" spans="1:80" x14ac:dyDescent="0.2">
      <c r="A42" s="25">
        <v>25</v>
      </c>
      <c r="B42" s="26" t="s">
        <v>62</v>
      </c>
      <c r="C42" s="27" t="s">
        <v>138</v>
      </c>
      <c r="D42" s="28" t="s">
        <v>18</v>
      </c>
      <c r="E42" s="29">
        <v>210</v>
      </c>
      <c r="F42" s="242"/>
      <c r="G42" s="30">
        <f>E42*F42</f>
        <v>0</v>
      </c>
      <c r="H42" s="31">
        <v>0.1012</v>
      </c>
      <c r="I42" s="32">
        <f>E42*H42</f>
        <v>21.251999999999999</v>
      </c>
      <c r="J42" s="31">
        <v>0</v>
      </c>
      <c r="K42" s="32">
        <f>E42*J42</f>
        <v>0</v>
      </c>
      <c r="O42" s="24"/>
      <c r="AZ42" s="1">
        <v>1</v>
      </c>
      <c r="BB42" s="1">
        <f>IF(AZ42=2,G42,0)</f>
        <v>0</v>
      </c>
      <c r="BC42" s="1">
        <f>IF(AZ42=3,G42,0)</f>
        <v>0</v>
      </c>
      <c r="BD42" s="1">
        <f>IF(AZ42=4,G42,0)</f>
        <v>0</v>
      </c>
      <c r="BE42" s="1">
        <f>IF(AZ42=5,G42,0)</f>
        <v>0</v>
      </c>
      <c r="CA42" s="24">
        <v>1</v>
      </c>
      <c r="CB42" s="24">
        <v>1</v>
      </c>
    </row>
    <row r="43" spans="1:80" x14ac:dyDescent="0.2">
      <c r="A43" s="25">
        <v>26</v>
      </c>
      <c r="B43" s="64" t="s">
        <v>63</v>
      </c>
      <c r="C43" s="27" t="s">
        <v>139</v>
      </c>
      <c r="D43" s="28" t="s">
        <v>18</v>
      </c>
      <c r="E43" s="29">
        <v>169</v>
      </c>
      <c r="F43" s="242"/>
      <c r="G43" s="30">
        <f>E43*F43</f>
        <v>0</v>
      </c>
      <c r="H43" s="31">
        <v>0.2205</v>
      </c>
      <c r="I43" s="32">
        <f>E43*H43</f>
        <v>37.264499999999998</v>
      </c>
      <c r="J43" s="31">
        <v>0</v>
      </c>
      <c r="K43" s="32">
        <f>E43*J43</f>
        <v>0</v>
      </c>
      <c r="O43" s="24"/>
      <c r="AZ43" s="1">
        <v>1</v>
      </c>
      <c r="BB43" s="1">
        <f>IF(AZ43=2,G43,0)</f>
        <v>0</v>
      </c>
      <c r="BC43" s="1">
        <f>IF(AZ43=3,G43,0)</f>
        <v>0</v>
      </c>
      <c r="BD43" s="1">
        <f>IF(AZ43=4,G43,0)</f>
        <v>0</v>
      </c>
      <c r="BE43" s="1">
        <f>IF(AZ43=5,G43,0)</f>
        <v>0</v>
      </c>
      <c r="CA43" s="24">
        <v>1</v>
      </c>
      <c r="CB43" s="24">
        <v>1</v>
      </c>
    </row>
    <row r="44" spans="1:80" s="62" customFormat="1" ht="22.5" x14ac:dyDescent="0.2">
      <c r="A44" s="54">
        <v>27</v>
      </c>
      <c r="B44" s="166" t="s">
        <v>146</v>
      </c>
      <c r="C44" s="56" t="s">
        <v>147</v>
      </c>
      <c r="D44" s="57" t="s">
        <v>18</v>
      </c>
      <c r="E44" s="58">
        <v>169</v>
      </c>
      <c r="F44" s="243"/>
      <c r="G44" s="59">
        <f>E44*F44</f>
        <v>0</v>
      </c>
      <c r="H44" s="60">
        <v>0.5</v>
      </c>
      <c r="I44" s="61">
        <f>E44*H44</f>
        <v>84.5</v>
      </c>
      <c r="J44" s="60"/>
      <c r="K44" s="61"/>
      <c r="O44" s="63"/>
      <c r="CA44" s="63"/>
      <c r="CB44" s="63"/>
    </row>
    <row r="45" spans="1:80" x14ac:dyDescent="0.2">
      <c r="A45" s="25">
        <v>28</v>
      </c>
      <c r="B45" s="26" t="s">
        <v>64</v>
      </c>
      <c r="C45" s="27" t="s">
        <v>148</v>
      </c>
      <c r="D45" s="28" t="s">
        <v>18</v>
      </c>
      <c r="E45" s="29">
        <v>82</v>
      </c>
      <c r="F45" s="242"/>
      <c r="G45" s="30">
        <f>E45*F45</f>
        <v>0</v>
      </c>
      <c r="H45" s="31">
        <v>0.55125000000000002</v>
      </c>
      <c r="I45" s="32">
        <f>E45*H45</f>
        <v>45.202500000000001</v>
      </c>
      <c r="J45" s="31">
        <v>0</v>
      </c>
      <c r="K45" s="32">
        <f>E45*J45</f>
        <v>0</v>
      </c>
      <c r="O45" s="24"/>
      <c r="AZ45" s="1">
        <v>1</v>
      </c>
      <c r="BB45" s="1">
        <f>IF(AZ45=2,G45,0)</f>
        <v>0</v>
      </c>
      <c r="BC45" s="1">
        <f>IF(AZ45=3,G45,0)</f>
        <v>0</v>
      </c>
      <c r="BD45" s="1">
        <f>IF(AZ45=4,G45,0)</f>
        <v>0</v>
      </c>
      <c r="BE45" s="1">
        <f>IF(AZ45=5,G45,0)</f>
        <v>0</v>
      </c>
      <c r="CA45" s="24">
        <v>1</v>
      </c>
      <c r="CB45" s="24">
        <v>1</v>
      </c>
    </row>
    <row r="46" spans="1:80" x14ac:dyDescent="0.2">
      <c r="A46" s="25">
        <v>29</v>
      </c>
      <c r="B46" s="26" t="s">
        <v>65</v>
      </c>
      <c r="C46" s="27" t="s">
        <v>66</v>
      </c>
      <c r="D46" s="28" t="s">
        <v>18</v>
      </c>
      <c r="E46" s="29">
        <v>3.8</v>
      </c>
      <c r="F46" s="242"/>
      <c r="G46" s="30">
        <f t="shared" ref="G46" si="15">E46*F46</f>
        <v>0</v>
      </c>
      <c r="H46" s="31">
        <v>7.3899999999999993E-2</v>
      </c>
      <c r="I46" s="32">
        <f t="shared" ref="I46" si="16">E46*H46</f>
        <v>0.28081999999999996</v>
      </c>
      <c r="J46" s="31">
        <v>0</v>
      </c>
      <c r="K46" s="32">
        <f t="shared" ref="K46" si="17">E46*J46</f>
        <v>0</v>
      </c>
      <c r="O46" s="24"/>
      <c r="AZ46" s="1">
        <v>1</v>
      </c>
      <c r="BB46" s="1">
        <f t="shared" ref="BB46" si="18">IF(AZ46=2,G46,0)</f>
        <v>0</v>
      </c>
      <c r="BC46" s="1">
        <f t="shared" ref="BC46" si="19">IF(AZ46=3,G46,0)</f>
        <v>0</v>
      </c>
      <c r="BD46" s="1">
        <f t="shared" ref="BD46" si="20">IF(AZ46=4,G46,0)</f>
        <v>0</v>
      </c>
      <c r="BE46" s="1">
        <f t="shared" ref="BE46" si="21">IF(AZ46=5,G46,0)</f>
        <v>0</v>
      </c>
      <c r="CA46" s="24">
        <v>1</v>
      </c>
      <c r="CB46" s="24">
        <v>1</v>
      </c>
    </row>
    <row r="47" spans="1:80" x14ac:dyDescent="0.2">
      <c r="A47" s="25">
        <v>30</v>
      </c>
      <c r="B47" s="26" t="s">
        <v>67</v>
      </c>
      <c r="C47" s="27" t="s">
        <v>142</v>
      </c>
      <c r="D47" s="28" t="s">
        <v>18</v>
      </c>
      <c r="E47" s="29">
        <v>0.5</v>
      </c>
      <c r="F47" s="242"/>
      <c r="G47" s="30">
        <f>E47*F47</f>
        <v>0</v>
      </c>
      <c r="H47" s="31">
        <v>0.17824000000000001</v>
      </c>
      <c r="I47" s="32">
        <f>E47*H47</f>
        <v>8.9120000000000005E-2</v>
      </c>
      <c r="J47" s="31"/>
      <c r="K47" s="32">
        <f>E47*J47</f>
        <v>0</v>
      </c>
      <c r="O47" s="24"/>
      <c r="AZ47" s="1">
        <v>1</v>
      </c>
      <c r="BB47" s="1">
        <f>IF(AZ47=2,G47,0)</f>
        <v>0</v>
      </c>
      <c r="BC47" s="1">
        <f>IF(AZ47=3,G47,0)</f>
        <v>0</v>
      </c>
      <c r="BD47" s="1">
        <f>IF(AZ47=4,G47,0)</f>
        <v>0</v>
      </c>
      <c r="BE47" s="1">
        <f>IF(AZ47=5,G47,0)</f>
        <v>0</v>
      </c>
      <c r="CA47" s="24">
        <v>3</v>
      </c>
      <c r="CB47" s="24">
        <v>1</v>
      </c>
    </row>
    <row r="48" spans="1:80" s="62" customFormat="1" ht="22.5" x14ac:dyDescent="0.2">
      <c r="A48" s="25">
        <v>31</v>
      </c>
      <c r="B48" s="55" t="s">
        <v>168</v>
      </c>
      <c r="C48" s="56" t="s">
        <v>256</v>
      </c>
      <c r="D48" s="57" t="s">
        <v>18</v>
      </c>
      <c r="E48" s="58">
        <v>41</v>
      </c>
      <c r="F48" s="243"/>
      <c r="G48" s="59">
        <f>E48*F48</f>
        <v>0</v>
      </c>
      <c r="H48" s="60"/>
      <c r="I48" s="61"/>
      <c r="J48" s="60"/>
      <c r="K48" s="61">
        <f>E48*J48</f>
        <v>0</v>
      </c>
      <c r="O48" s="63"/>
      <c r="CA48" s="63"/>
      <c r="CB48" s="63"/>
    </row>
    <row r="49" spans="1:80" s="62" customFormat="1" ht="22.5" x14ac:dyDescent="0.2">
      <c r="A49" s="54">
        <v>32</v>
      </c>
      <c r="B49" s="55" t="s">
        <v>80</v>
      </c>
      <c r="C49" s="56" t="s">
        <v>255</v>
      </c>
      <c r="D49" s="57" t="s">
        <v>18</v>
      </c>
      <c r="E49" s="58">
        <v>41</v>
      </c>
      <c r="F49" s="243"/>
      <c r="G49" s="59">
        <f>E49*F49</f>
        <v>0</v>
      </c>
      <c r="H49" s="60"/>
      <c r="I49" s="61"/>
      <c r="J49" s="60"/>
      <c r="K49" s="61"/>
      <c r="O49" s="63"/>
      <c r="CA49" s="63"/>
      <c r="CB49" s="63"/>
    </row>
    <row r="50" spans="1:80" x14ac:dyDescent="0.2">
      <c r="A50" s="25">
        <v>33</v>
      </c>
      <c r="B50" s="26" t="s">
        <v>171</v>
      </c>
      <c r="C50" s="27" t="s">
        <v>170</v>
      </c>
      <c r="D50" s="28" t="s">
        <v>18</v>
      </c>
      <c r="E50" s="29">
        <v>169</v>
      </c>
      <c r="F50" s="242"/>
      <c r="G50" s="30">
        <f>E50*F50</f>
        <v>0</v>
      </c>
      <c r="H50" s="31"/>
      <c r="I50" s="32"/>
      <c r="J50" s="31"/>
      <c r="K50" s="32"/>
      <c r="O50" s="24"/>
      <c r="CA50" s="24"/>
      <c r="CB50" s="24"/>
    </row>
    <row r="51" spans="1:80" s="62" customFormat="1" ht="33.75" x14ac:dyDescent="0.2">
      <c r="A51" s="54">
        <v>34</v>
      </c>
      <c r="B51" s="55" t="s">
        <v>169</v>
      </c>
      <c r="C51" s="56" t="s">
        <v>259</v>
      </c>
      <c r="D51" s="57" t="s">
        <v>167</v>
      </c>
      <c r="E51" s="58">
        <v>134</v>
      </c>
      <c r="F51" s="243"/>
      <c r="G51" s="59">
        <f>E51*F51</f>
        <v>0</v>
      </c>
      <c r="H51" s="60"/>
      <c r="I51" s="61"/>
      <c r="J51" s="60"/>
      <c r="K51" s="61"/>
      <c r="O51" s="63"/>
      <c r="CA51" s="63"/>
      <c r="CB51" s="63"/>
    </row>
    <row r="52" spans="1:80" s="62" customFormat="1" x14ac:dyDescent="0.2">
      <c r="A52" s="54">
        <v>35</v>
      </c>
      <c r="B52" s="26" t="s">
        <v>260</v>
      </c>
      <c r="C52" s="27" t="s">
        <v>261</v>
      </c>
      <c r="D52" s="28" t="s">
        <v>18</v>
      </c>
      <c r="E52" s="29">
        <v>220.5</v>
      </c>
      <c r="F52" s="242"/>
      <c r="G52" s="59">
        <f>E52*F52</f>
        <v>0</v>
      </c>
      <c r="H52" s="240"/>
      <c r="I52" s="61"/>
      <c r="J52" s="240"/>
      <c r="K52" s="61"/>
      <c r="O52" s="63"/>
      <c r="CA52" s="63"/>
      <c r="CB52" s="63"/>
    </row>
    <row r="53" spans="1:80" x14ac:dyDescent="0.2">
      <c r="A53" s="40"/>
      <c r="B53" s="41" t="s">
        <v>55</v>
      </c>
      <c r="C53" s="42" t="s">
        <v>68</v>
      </c>
      <c r="D53" s="43"/>
      <c r="E53" s="44"/>
      <c r="F53" s="168"/>
      <c r="G53" s="46">
        <f>SUM(G40:G52)</f>
        <v>0</v>
      </c>
      <c r="H53" s="47"/>
      <c r="I53" s="48">
        <f>SUM(I40:I51)</f>
        <v>188.58894000000001</v>
      </c>
      <c r="J53" s="47"/>
      <c r="K53" s="48">
        <f>SUM(K40:K51)</f>
        <v>0</v>
      </c>
      <c r="O53" s="24"/>
      <c r="BA53" s="49"/>
      <c r="BB53" s="49">
        <f>SUM(BB40:BB51)</f>
        <v>0</v>
      </c>
      <c r="BC53" s="49">
        <f>SUM(BC40:BC51)</f>
        <v>0</v>
      </c>
      <c r="BD53" s="49">
        <f>SUM(BD40:BD51)</f>
        <v>0</v>
      </c>
      <c r="BE53" s="49">
        <f>SUM(BE40:BE51)</f>
        <v>0</v>
      </c>
    </row>
    <row r="54" spans="1:80" x14ac:dyDescent="0.2">
      <c r="A54" s="16" t="s">
        <v>15</v>
      </c>
      <c r="B54" s="17" t="s">
        <v>69</v>
      </c>
      <c r="C54" s="18" t="s">
        <v>70</v>
      </c>
      <c r="D54" s="19"/>
      <c r="E54" s="20"/>
      <c r="F54" s="169"/>
      <c r="G54" s="21"/>
      <c r="H54" s="22"/>
      <c r="I54" s="23"/>
      <c r="J54" s="22"/>
      <c r="K54" s="23"/>
      <c r="O54" s="24"/>
    </row>
    <row r="55" spans="1:80" x14ac:dyDescent="0.2">
      <c r="A55" s="25">
        <v>36</v>
      </c>
      <c r="B55" s="26" t="s">
        <v>150</v>
      </c>
      <c r="C55" s="27" t="s">
        <v>149</v>
      </c>
      <c r="D55" s="28" t="s">
        <v>19</v>
      </c>
      <c r="E55" s="29">
        <v>2</v>
      </c>
      <c r="F55" s="242"/>
      <c r="G55" s="30">
        <f t="shared" ref="G55:G56" si="22">E55*F55</f>
        <v>0</v>
      </c>
      <c r="H55" s="31">
        <v>1.0000000000000001E-5</v>
      </c>
      <c r="I55" s="32">
        <f t="shared" ref="I55:I56" si="23">E55*H55</f>
        <v>2.0000000000000002E-5</v>
      </c>
      <c r="J55" s="31">
        <v>0</v>
      </c>
      <c r="K55" s="32">
        <f t="shared" ref="K55:K56" si="24">E55*J55</f>
        <v>0</v>
      </c>
      <c r="O55" s="24"/>
      <c r="AZ55" s="1">
        <v>1</v>
      </c>
      <c r="BB55" s="1">
        <f t="shared" ref="BB55:BB56" si="25">IF(AZ55=2,G55,0)</f>
        <v>0</v>
      </c>
      <c r="BC55" s="1">
        <f t="shared" ref="BC55:BC56" si="26">IF(AZ55=3,G55,0)</f>
        <v>0</v>
      </c>
      <c r="BD55" s="1">
        <f t="shared" ref="BD55:BD56" si="27">IF(AZ55=4,G55,0)</f>
        <v>0</v>
      </c>
      <c r="BE55" s="1">
        <f t="shared" ref="BE55:BE56" si="28">IF(AZ55=5,G55,0)</f>
        <v>0</v>
      </c>
      <c r="CA55" s="24">
        <v>1</v>
      </c>
      <c r="CB55" s="24">
        <v>1</v>
      </c>
    </row>
    <row r="56" spans="1:80" ht="33.75" x14ac:dyDescent="0.2">
      <c r="A56" s="25">
        <v>37</v>
      </c>
      <c r="B56" s="26" t="s">
        <v>262</v>
      </c>
      <c r="C56" s="27" t="s">
        <v>263</v>
      </c>
      <c r="D56" s="28" t="s">
        <v>19</v>
      </c>
      <c r="E56" s="29">
        <v>1</v>
      </c>
      <c r="F56" s="242"/>
      <c r="G56" s="30">
        <f t="shared" si="22"/>
        <v>0</v>
      </c>
      <c r="H56" s="31">
        <v>0.87397000000000002</v>
      </c>
      <c r="I56" s="32">
        <f t="shared" si="23"/>
        <v>0.87397000000000002</v>
      </c>
      <c r="J56" s="31">
        <v>0</v>
      </c>
      <c r="K56" s="32">
        <f t="shared" si="24"/>
        <v>0</v>
      </c>
      <c r="O56" s="24"/>
      <c r="AZ56" s="1">
        <v>1</v>
      </c>
      <c r="BB56" s="1">
        <f t="shared" si="25"/>
        <v>0</v>
      </c>
      <c r="BC56" s="1">
        <f t="shared" si="26"/>
        <v>0</v>
      </c>
      <c r="BD56" s="1">
        <f t="shared" si="27"/>
        <v>0</v>
      </c>
      <c r="BE56" s="1">
        <f t="shared" si="28"/>
        <v>0</v>
      </c>
      <c r="CA56" s="24">
        <v>2</v>
      </c>
      <c r="CB56" s="24">
        <v>1</v>
      </c>
    </row>
    <row r="57" spans="1:80" ht="60" customHeight="1" x14ac:dyDescent="0.2">
      <c r="A57" s="33"/>
      <c r="B57" s="34"/>
      <c r="C57" s="233" t="s">
        <v>264</v>
      </c>
      <c r="D57" s="234"/>
      <c r="E57" s="35"/>
      <c r="F57" s="241"/>
      <c r="G57" s="36"/>
      <c r="H57" s="37"/>
      <c r="I57" s="38"/>
      <c r="K57" s="38"/>
      <c r="M57" s="39"/>
      <c r="O57" s="24"/>
    </row>
    <row r="58" spans="1:80" x14ac:dyDescent="0.2">
      <c r="A58" s="40"/>
      <c r="B58" s="41" t="s">
        <v>55</v>
      </c>
      <c r="C58" s="42" t="s">
        <v>71</v>
      </c>
      <c r="D58" s="43"/>
      <c r="E58" s="44"/>
      <c r="F58" s="168"/>
      <c r="G58" s="46">
        <f>SUM(G54:G56)</f>
        <v>0</v>
      </c>
      <c r="H58" s="47"/>
      <c r="I58" s="48">
        <f>SUM(I54:I56)</f>
        <v>0.87399000000000004</v>
      </c>
      <c r="J58" s="47"/>
      <c r="K58" s="48">
        <f>SUM(K54:K56)</f>
        <v>0</v>
      </c>
      <c r="O58" s="24"/>
      <c r="BA58" s="49"/>
      <c r="BB58" s="49">
        <f>SUM(BB54:BB56)</f>
        <v>0</v>
      </c>
      <c r="BC58" s="49">
        <f>SUM(BC54:BC56)</f>
        <v>0</v>
      </c>
      <c r="BD58" s="49">
        <f>SUM(BD54:BD56)</f>
        <v>0</v>
      </c>
      <c r="BE58" s="49">
        <f>SUM(BE54:BE56)</f>
        <v>0</v>
      </c>
    </row>
    <row r="59" spans="1:80" x14ac:dyDescent="0.2">
      <c r="A59" s="16" t="s">
        <v>15</v>
      </c>
      <c r="B59" s="17" t="s">
        <v>72</v>
      </c>
      <c r="C59" s="18" t="s">
        <v>73</v>
      </c>
      <c r="D59" s="19"/>
      <c r="E59" s="20"/>
      <c r="F59" s="169"/>
      <c r="G59" s="21"/>
      <c r="H59" s="22"/>
      <c r="I59" s="23"/>
      <c r="J59" s="22"/>
      <c r="K59" s="23"/>
      <c r="O59" s="24"/>
    </row>
    <row r="60" spans="1:80" s="62" customFormat="1" x14ac:dyDescent="0.2">
      <c r="A60" s="54">
        <v>38</v>
      </c>
      <c r="B60" s="55" t="s">
        <v>152</v>
      </c>
      <c r="C60" s="56" t="s">
        <v>151</v>
      </c>
      <c r="D60" s="57" t="s">
        <v>19</v>
      </c>
      <c r="E60" s="58">
        <v>2</v>
      </c>
      <c r="F60" s="243"/>
      <c r="G60" s="59">
        <f>E60*F60</f>
        <v>0</v>
      </c>
      <c r="H60" s="60"/>
      <c r="I60" s="61"/>
      <c r="J60" s="60"/>
      <c r="K60" s="61"/>
      <c r="O60" s="63"/>
      <c r="CA60" s="63"/>
      <c r="CB60" s="63"/>
    </row>
    <row r="61" spans="1:80" s="62" customFormat="1" ht="22.5" x14ac:dyDescent="0.2">
      <c r="A61" s="54">
        <v>39</v>
      </c>
      <c r="B61" s="55" t="s">
        <v>74</v>
      </c>
      <c r="C61" s="56" t="s">
        <v>75</v>
      </c>
      <c r="D61" s="57" t="s">
        <v>19</v>
      </c>
      <c r="E61" s="58">
        <v>2</v>
      </c>
      <c r="F61" s="243"/>
      <c r="G61" s="59">
        <f>E61*F61</f>
        <v>0</v>
      </c>
      <c r="H61" s="60">
        <v>0.1176</v>
      </c>
      <c r="I61" s="61">
        <f>E61*H61</f>
        <v>0.23519999999999999</v>
      </c>
      <c r="J61" s="60">
        <v>0</v>
      </c>
      <c r="K61" s="61">
        <f>E61*J61</f>
        <v>0</v>
      </c>
      <c r="O61" s="63"/>
      <c r="AZ61" s="62">
        <v>1</v>
      </c>
      <c r="BB61" s="62">
        <f>IF(AZ61=2,G61,0)</f>
        <v>0</v>
      </c>
      <c r="BC61" s="62">
        <f>IF(AZ61=3,G61,0)</f>
        <v>0</v>
      </c>
      <c r="BD61" s="62">
        <f>IF(AZ61=4,G61,0)</f>
        <v>0</v>
      </c>
      <c r="BE61" s="62">
        <f>IF(AZ61=5,G61,0)</f>
        <v>0</v>
      </c>
      <c r="CA61" s="63">
        <v>1</v>
      </c>
      <c r="CB61" s="63">
        <v>1</v>
      </c>
    </row>
    <row r="62" spans="1:80" x14ac:dyDescent="0.2">
      <c r="A62" s="25">
        <v>40</v>
      </c>
      <c r="B62" s="26" t="s">
        <v>76</v>
      </c>
      <c r="C62" s="27" t="s">
        <v>77</v>
      </c>
      <c r="D62" s="28" t="s">
        <v>26</v>
      </c>
      <c r="E62" s="29">
        <v>46</v>
      </c>
      <c r="F62" s="242"/>
      <c r="G62" s="30">
        <f>E62*F62</f>
        <v>0</v>
      </c>
      <c r="H62" s="31">
        <v>0.188</v>
      </c>
      <c r="I62" s="32">
        <f>E62*H62</f>
        <v>8.6479999999999997</v>
      </c>
      <c r="J62" s="31">
        <v>0</v>
      </c>
      <c r="K62" s="32">
        <f>E62*J62</f>
        <v>0</v>
      </c>
      <c r="O62" s="24"/>
      <c r="AZ62" s="1">
        <v>1</v>
      </c>
      <c r="BB62" s="1">
        <f>IF(AZ62=2,G62,0)</f>
        <v>0</v>
      </c>
      <c r="BC62" s="1">
        <f>IF(AZ62=3,G62,0)</f>
        <v>0</v>
      </c>
      <c r="BD62" s="1">
        <f>IF(AZ62=4,G62,0)</f>
        <v>0</v>
      </c>
      <c r="BE62" s="1">
        <f>IF(AZ62=5,G62,0)</f>
        <v>0</v>
      </c>
      <c r="CA62" s="24">
        <v>1</v>
      </c>
      <c r="CB62" s="24">
        <v>0</v>
      </c>
    </row>
    <row r="63" spans="1:80" x14ac:dyDescent="0.2">
      <c r="A63" s="33"/>
      <c r="B63" s="34"/>
      <c r="C63" s="233" t="s">
        <v>143</v>
      </c>
      <c r="D63" s="234"/>
      <c r="E63" s="35">
        <v>46</v>
      </c>
      <c r="F63" s="244"/>
      <c r="G63" s="36"/>
      <c r="H63" s="37"/>
      <c r="I63" s="38"/>
      <c r="K63" s="38"/>
      <c r="M63" s="39"/>
      <c r="O63" s="24"/>
    </row>
    <row r="64" spans="1:80" x14ac:dyDescent="0.2">
      <c r="A64" s="25">
        <v>41</v>
      </c>
      <c r="B64" s="26" t="s">
        <v>78</v>
      </c>
      <c r="C64" s="27" t="s">
        <v>79</v>
      </c>
      <c r="D64" s="28" t="s">
        <v>29</v>
      </c>
      <c r="E64" s="29">
        <f>E65</f>
        <v>2.76</v>
      </c>
      <c r="F64" s="242"/>
      <c r="G64" s="30">
        <f>E64*F64</f>
        <v>0</v>
      </c>
      <c r="H64" s="31">
        <v>2.3785500000000002</v>
      </c>
      <c r="I64" s="32">
        <f>E64*H64</f>
        <v>6.5647979999999997</v>
      </c>
      <c r="J64" s="31">
        <v>0</v>
      </c>
      <c r="K64" s="32">
        <f>E64*J64</f>
        <v>0</v>
      </c>
      <c r="O64" s="24"/>
      <c r="AZ64" s="1">
        <v>1</v>
      </c>
      <c r="BB64" s="1">
        <f>IF(AZ64=2,G64,0)</f>
        <v>0</v>
      </c>
      <c r="BC64" s="1">
        <f>IF(AZ64=3,G64,0)</f>
        <v>0</v>
      </c>
      <c r="BD64" s="1">
        <f>IF(AZ64=4,G64,0)</f>
        <v>0</v>
      </c>
      <c r="BE64" s="1">
        <f>IF(AZ64=5,G64,0)</f>
        <v>0</v>
      </c>
      <c r="CA64" s="24">
        <v>1</v>
      </c>
      <c r="CB64" s="24">
        <v>1</v>
      </c>
    </row>
    <row r="65" spans="1:80" x14ac:dyDescent="0.2">
      <c r="A65" s="33"/>
      <c r="B65" s="34"/>
      <c r="C65" s="233" t="s">
        <v>144</v>
      </c>
      <c r="D65" s="234"/>
      <c r="E65" s="35">
        <f>46*0.06</f>
        <v>2.76</v>
      </c>
      <c r="F65" s="244"/>
      <c r="G65" s="36"/>
      <c r="H65" s="37"/>
      <c r="I65" s="38"/>
      <c r="K65" s="38"/>
      <c r="M65" s="39"/>
      <c r="O65" s="24"/>
    </row>
    <row r="66" spans="1:80" x14ac:dyDescent="0.2">
      <c r="A66" s="25">
        <v>42</v>
      </c>
      <c r="B66" s="26" t="s">
        <v>81</v>
      </c>
      <c r="C66" s="27" t="s">
        <v>82</v>
      </c>
      <c r="D66" s="28" t="s">
        <v>19</v>
      </c>
      <c r="E66" s="29">
        <v>1</v>
      </c>
      <c r="F66" s="242"/>
      <c r="G66" s="30">
        <f t="shared" ref="G66:G69" si="29">E66*F66</f>
        <v>0</v>
      </c>
      <c r="H66" s="31">
        <v>5.6099999999999997E-2</v>
      </c>
      <c r="I66" s="32">
        <f t="shared" ref="I66:I69" si="30">E66*H66</f>
        <v>5.6099999999999997E-2</v>
      </c>
      <c r="J66" s="31"/>
      <c r="K66" s="32">
        <f t="shared" ref="K66:K69" si="31">E66*J66</f>
        <v>0</v>
      </c>
      <c r="O66" s="24"/>
      <c r="AZ66" s="1">
        <v>1</v>
      </c>
      <c r="BB66" s="1">
        <f t="shared" ref="BB66:BB69" si="32">IF(AZ66=2,G66,0)</f>
        <v>0</v>
      </c>
      <c r="BC66" s="1">
        <f t="shared" ref="BC66:BC69" si="33">IF(AZ66=3,G66,0)</f>
        <v>0</v>
      </c>
      <c r="BD66" s="1">
        <f t="shared" ref="BD66:BD69" si="34">IF(AZ66=4,G66,0)</f>
        <v>0</v>
      </c>
      <c r="BE66" s="1">
        <f t="shared" ref="BE66:BE69" si="35">IF(AZ66=5,G66,0)</f>
        <v>0</v>
      </c>
      <c r="CA66" s="24">
        <v>3</v>
      </c>
      <c r="CB66" s="24">
        <v>1</v>
      </c>
    </row>
    <row r="67" spans="1:80" x14ac:dyDescent="0.2">
      <c r="A67" s="25">
        <v>43</v>
      </c>
      <c r="B67" s="26" t="s">
        <v>83</v>
      </c>
      <c r="C67" s="27" t="s">
        <v>84</v>
      </c>
      <c r="D67" s="28" t="s">
        <v>19</v>
      </c>
      <c r="E67" s="29">
        <v>1</v>
      </c>
      <c r="F67" s="242"/>
      <c r="G67" s="30">
        <f t="shared" si="29"/>
        <v>0</v>
      </c>
      <c r="H67" s="31">
        <v>5.6099999999999997E-2</v>
      </c>
      <c r="I67" s="32">
        <f t="shared" si="30"/>
        <v>5.6099999999999997E-2</v>
      </c>
      <c r="J67" s="31"/>
      <c r="K67" s="32">
        <f t="shared" si="31"/>
        <v>0</v>
      </c>
      <c r="O67" s="24"/>
      <c r="AZ67" s="1">
        <v>1</v>
      </c>
      <c r="BB67" s="1">
        <f t="shared" si="32"/>
        <v>0</v>
      </c>
      <c r="BC67" s="1">
        <f t="shared" si="33"/>
        <v>0</v>
      </c>
      <c r="BD67" s="1">
        <f t="shared" si="34"/>
        <v>0</v>
      </c>
      <c r="BE67" s="1">
        <f t="shared" si="35"/>
        <v>0</v>
      </c>
      <c r="CA67" s="24">
        <v>3</v>
      </c>
      <c r="CB67" s="24">
        <v>1</v>
      </c>
    </row>
    <row r="68" spans="1:80" x14ac:dyDescent="0.2">
      <c r="A68" s="25">
        <v>44</v>
      </c>
      <c r="B68" s="26" t="s">
        <v>85</v>
      </c>
      <c r="C68" s="27" t="s">
        <v>86</v>
      </c>
      <c r="D68" s="28" t="s">
        <v>19</v>
      </c>
      <c r="E68" s="29">
        <v>5</v>
      </c>
      <c r="F68" s="242"/>
      <c r="G68" s="30">
        <f t="shared" si="29"/>
        <v>0</v>
      </c>
      <c r="H68" s="31">
        <v>4.8300000000000003E-2</v>
      </c>
      <c r="I68" s="32">
        <f t="shared" si="30"/>
        <v>0.24150000000000002</v>
      </c>
      <c r="J68" s="31"/>
      <c r="K68" s="32">
        <f t="shared" si="31"/>
        <v>0</v>
      </c>
      <c r="O68" s="24"/>
      <c r="AZ68" s="1">
        <v>1</v>
      </c>
      <c r="BB68" s="1">
        <f t="shared" si="32"/>
        <v>0</v>
      </c>
      <c r="BC68" s="1">
        <f t="shared" si="33"/>
        <v>0</v>
      </c>
      <c r="BD68" s="1">
        <f t="shared" si="34"/>
        <v>0</v>
      </c>
      <c r="BE68" s="1">
        <f t="shared" si="35"/>
        <v>0</v>
      </c>
      <c r="CA68" s="24">
        <v>3</v>
      </c>
      <c r="CB68" s="24">
        <v>1</v>
      </c>
    </row>
    <row r="69" spans="1:80" x14ac:dyDescent="0.2">
      <c r="A69" s="25">
        <v>45</v>
      </c>
      <c r="B69" s="26" t="s">
        <v>87</v>
      </c>
      <c r="C69" s="27" t="s">
        <v>88</v>
      </c>
      <c r="D69" s="28" t="s">
        <v>19</v>
      </c>
      <c r="E69" s="29">
        <v>39</v>
      </c>
      <c r="F69" s="242"/>
      <c r="G69" s="30">
        <f t="shared" si="29"/>
        <v>0</v>
      </c>
      <c r="H69" s="31">
        <v>0.08</v>
      </c>
      <c r="I69" s="32">
        <f t="shared" si="30"/>
        <v>3.12</v>
      </c>
      <c r="J69" s="31"/>
      <c r="K69" s="32">
        <f t="shared" si="31"/>
        <v>0</v>
      </c>
      <c r="O69" s="24"/>
      <c r="AZ69" s="1">
        <v>1</v>
      </c>
      <c r="BB69" s="1">
        <f t="shared" si="32"/>
        <v>0</v>
      </c>
      <c r="BC69" s="1">
        <f t="shared" si="33"/>
        <v>0</v>
      </c>
      <c r="BD69" s="1">
        <f t="shared" si="34"/>
        <v>0</v>
      </c>
      <c r="BE69" s="1">
        <f t="shared" si="35"/>
        <v>0</v>
      </c>
      <c r="CA69" s="24">
        <v>3</v>
      </c>
      <c r="CB69" s="24">
        <v>1</v>
      </c>
    </row>
    <row r="70" spans="1:80" x14ac:dyDescent="0.2">
      <c r="A70" s="40"/>
      <c r="B70" s="41" t="s">
        <v>55</v>
      </c>
      <c r="C70" s="42" t="s">
        <v>89</v>
      </c>
      <c r="D70" s="43"/>
      <c r="E70" s="44"/>
      <c r="F70" s="168"/>
      <c r="G70" s="46">
        <f>SUM(G59:G69)</f>
        <v>0</v>
      </c>
      <c r="H70" s="47"/>
      <c r="I70" s="48">
        <f>SUM(I59:I69)</f>
        <v>18.921698000000003</v>
      </c>
      <c r="J70" s="47"/>
      <c r="K70" s="48">
        <f>SUM(K59:K69)</f>
        <v>0</v>
      </c>
      <c r="O70" s="24"/>
      <c r="BA70" s="49"/>
      <c r="BB70" s="49">
        <f>SUM(BB59:BB69)</f>
        <v>0</v>
      </c>
      <c r="BC70" s="49">
        <f>SUM(BC59:BC69)</f>
        <v>0</v>
      </c>
      <c r="BD70" s="49">
        <f>SUM(BD59:BD69)</f>
        <v>0</v>
      </c>
      <c r="BE70" s="49">
        <f>SUM(BE59:BE69)</f>
        <v>0</v>
      </c>
    </row>
    <row r="71" spans="1:80" x14ac:dyDescent="0.2">
      <c r="A71" s="16" t="s">
        <v>15</v>
      </c>
      <c r="B71" s="17" t="s">
        <v>92</v>
      </c>
      <c r="C71" s="18" t="s">
        <v>93</v>
      </c>
      <c r="D71" s="19"/>
      <c r="E71" s="20"/>
      <c r="F71" s="169"/>
      <c r="G71" s="21"/>
      <c r="H71" s="22"/>
      <c r="I71" s="23"/>
      <c r="J71" s="22"/>
      <c r="K71" s="23"/>
      <c r="O71" s="24"/>
    </row>
    <row r="72" spans="1:80" x14ac:dyDescent="0.2">
      <c r="A72" s="25">
        <v>46</v>
      </c>
      <c r="B72" s="26" t="s">
        <v>94</v>
      </c>
      <c r="C72" s="27" t="s">
        <v>95</v>
      </c>
      <c r="D72" s="28" t="s">
        <v>18</v>
      </c>
      <c r="E72" s="29">
        <v>6</v>
      </c>
      <c r="F72" s="242"/>
      <c r="G72" s="30">
        <f>E72*F72</f>
        <v>0</v>
      </c>
      <c r="H72" s="31">
        <v>0</v>
      </c>
      <c r="I72" s="32">
        <f>E72*H72</f>
        <v>0</v>
      </c>
      <c r="J72" s="31">
        <v>0</v>
      </c>
      <c r="K72" s="32">
        <f>E72*J72</f>
        <v>0</v>
      </c>
      <c r="O72" s="24"/>
      <c r="AZ72" s="1">
        <v>1</v>
      </c>
      <c r="BB72" s="1">
        <f>IF(AZ72=2,G72,0)</f>
        <v>0</v>
      </c>
      <c r="BC72" s="1">
        <f>IF(AZ72=3,G72,0)</f>
        <v>0</v>
      </c>
      <c r="BD72" s="1">
        <f>IF(AZ72=4,G72,0)</f>
        <v>0</v>
      </c>
      <c r="BE72" s="1">
        <f>IF(AZ72=5,G72,0)</f>
        <v>0</v>
      </c>
      <c r="CA72" s="24">
        <v>1</v>
      </c>
      <c r="CB72" s="24">
        <v>1</v>
      </c>
    </row>
    <row r="73" spans="1:80" x14ac:dyDescent="0.2">
      <c r="A73" s="40"/>
      <c r="B73" s="41" t="s">
        <v>55</v>
      </c>
      <c r="C73" s="42" t="s">
        <v>96</v>
      </c>
      <c r="D73" s="43"/>
      <c r="E73" s="44"/>
      <c r="F73" s="168"/>
      <c r="G73" s="46">
        <f>SUM(G71:G72)</f>
        <v>0</v>
      </c>
      <c r="H73" s="47"/>
      <c r="I73" s="48">
        <f>SUM(I71:I72)</f>
        <v>0</v>
      </c>
      <c r="J73" s="47"/>
      <c r="K73" s="48">
        <f>SUM(K71:K72)</f>
        <v>0</v>
      </c>
      <c r="O73" s="24"/>
      <c r="BA73" s="49"/>
      <c r="BB73" s="49">
        <f>SUM(BB71:BB72)</f>
        <v>0</v>
      </c>
      <c r="BC73" s="49">
        <f>SUM(BC71:BC72)</f>
        <v>0</v>
      </c>
      <c r="BD73" s="49">
        <f>SUM(BD71:BD72)</f>
        <v>0</v>
      </c>
      <c r="BE73" s="49">
        <f>SUM(BE71:BE72)</f>
        <v>0</v>
      </c>
    </row>
    <row r="74" spans="1:80" x14ac:dyDescent="0.2">
      <c r="A74" s="16" t="s">
        <v>15</v>
      </c>
      <c r="B74" s="17" t="s">
        <v>97</v>
      </c>
      <c r="C74" s="18" t="s">
        <v>98</v>
      </c>
      <c r="D74" s="19"/>
      <c r="E74" s="20"/>
      <c r="F74" s="169"/>
      <c r="G74" s="21"/>
      <c r="H74" s="22"/>
      <c r="I74" s="23"/>
      <c r="J74" s="22"/>
      <c r="K74" s="23"/>
      <c r="O74" s="24"/>
    </row>
    <row r="75" spans="1:80" x14ac:dyDescent="0.2">
      <c r="A75" s="25">
        <v>47</v>
      </c>
      <c r="B75" s="26" t="s">
        <v>99</v>
      </c>
      <c r="C75" s="27" t="s">
        <v>100</v>
      </c>
      <c r="D75" s="28" t="s">
        <v>54</v>
      </c>
      <c r="E75" s="29">
        <v>448.63</v>
      </c>
      <c r="F75" s="242"/>
      <c r="G75" s="30">
        <f>E75*F75</f>
        <v>0</v>
      </c>
      <c r="H75" s="31">
        <v>0</v>
      </c>
      <c r="I75" s="32">
        <f>E75*H75</f>
        <v>0</v>
      </c>
      <c r="J75" s="31"/>
      <c r="K75" s="32">
        <f>E75*J75</f>
        <v>0</v>
      </c>
      <c r="O75" s="24"/>
      <c r="AZ75" s="1">
        <v>1</v>
      </c>
      <c r="BB75" s="1">
        <f>IF(AZ75=2,G75,0)</f>
        <v>0</v>
      </c>
      <c r="BC75" s="1">
        <f>IF(AZ75=3,G75,0)</f>
        <v>0</v>
      </c>
      <c r="BD75" s="1">
        <f>IF(AZ75=4,G75,0)</f>
        <v>0</v>
      </c>
      <c r="BE75" s="1">
        <f>IF(AZ75=5,G75,0)</f>
        <v>0</v>
      </c>
      <c r="CA75" s="24">
        <v>7</v>
      </c>
      <c r="CB75" s="24">
        <v>1</v>
      </c>
    </row>
    <row r="76" spans="1:80" x14ac:dyDescent="0.2">
      <c r="A76" s="40"/>
      <c r="B76" s="41" t="s">
        <v>55</v>
      </c>
      <c r="C76" s="42" t="s">
        <v>101</v>
      </c>
      <c r="D76" s="43"/>
      <c r="E76" s="44"/>
      <c r="F76" s="168"/>
      <c r="G76" s="46">
        <f>SUM(G74:G75)</f>
        <v>0</v>
      </c>
      <c r="H76" s="47"/>
      <c r="I76" s="48">
        <f>SUM(I74:I75)</f>
        <v>0</v>
      </c>
      <c r="J76" s="47"/>
      <c r="K76" s="48">
        <f>SUM(K74:K75)</f>
        <v>0</v>
      </c>
      <c r="O76" s="24"/>
      <c r="BA76" s="49"/>
      <c r="BB76" s="49">
        <f>SUM(BB74:BB75)</f>
        <v>0</v>
      </c>
      <c r="BC76" s="49">
        <f>SUM(BC74:BC75)</f>
        <v>0</v>
      </c>
      <c r="BD76" s="49">
        <f>SUM(BD74:BD75)</f>
        <v>0</v>
      </c>
      <c r="BE76" s="49">
        <f>SUM(BE74:BE75)</f>
        <v>0</v>
      </c>
    </row>
    <row r="77" spans="1:80" x14ac:dyDescent="0.2">
      <c r="A77" s="16" t="s">
        <v>15</v>
      </c>
      <c r="B77" s="17" t="s">
        <v>102</v>
      </c>
      <c r="C77" s="18" t="s">
        <v>103</v>
      </c>
      <c r="D77" s="19"/>
      <c r="E77" s="20"/>
      <c r="F77" s="169"/>
      <c r="G77" s="21"/>
      <c r="H77" s="22"/>
      <c r="I77" s="23"/>
      <c r="J77" s="22"/>
      <c r="K77" s="23"/>
      <c r="O77" s="24"/>
    </row>
    <row r="78" spans="1:80" x14ac:dyDescent="0.2">
      <c r="A78" s="25">
        <v>48</v>
      </c>
      <c r="B78" s="26" t="s">
        <v>104</v>
      </c>
      <c r="C78" s="27" t="s">
        <v>105</v>
      </c>
      <c r="D78" s="28" t="s">
        <v>54</v>
      </c>
      <c r="E78" s="29">
        <v>207.93</v>
      </c>
      <c r="F78" s="242"/>
      <c r="G78" s="30">
        <f t="shared" ref="G78:G84" si="36">E78*F78</f>
        <v>0</v>
      </c>
      <c r="H78" s="31">
        <v>0</v>
      </c>
      <c r="I78" s="32">
        <f>E78*H78</f>
        <v>0</v>
      </c>
      <c r="J78" s="31"/>
      <c r="K78" s="32">
        <f>E78*J78</f>
        <v>0</v>
      </c>
      <c r="O78" s="24"/>
      <c r="AZ78" s="1">
        <v>1</v>
      </c>
      <c r="BB78" s="1">
        <f>IF(AZ78=2,G78,0)</f>
        <v>0</v>
      </c>
      <c r="BC78" s="1">
        <f>IF(AZ78=3,G78,0)</f>
        <v>0</v>
      </c>
      <c r="BD78" s="1">
        <f>IF(AZ78=4,G78,0)</f>
        <v>0</v>
      </c>
      <c r="BE78" s="1">
        <f>IF(AZ78=5,G78,0)</f>
        <v>0</v>
      </c>
      <c r="CA78" s="24">
        <v>8</v>
      </c>
      <c r="CB78" s="24">
        <v>0</v>
      </c>
    </row>
    <row r="79" spans="1:80" x14ac:dyDescent="0.2">
      <c r="A79" s="25">
        <v>49</v>
      </c>
      <c r="B79" s="26" t="s">
        <v>106</v>
      </c>
      <c r="C79" s="27" t="s">
        <v>107</v>
      </c>
      <c r="D79" s="28" t="s">
        <v>54</v>
      </c>
      <c r="E79" s="29">
        <f>E78*19</f>
        <v>3950.67</v>
      </c>
      <c r="F79" s="242"/>
      <c r="G79" s="30">
        <f t="shared" si="36"/>
        <v>0</v>
      </c>
      <c r="H79" s="31">
        <v>0</v>
      </c>
      <c r="I79" s="32">
        <f>E79*H79</f>
        <v>0</v>
      </c>
      <c r="J79" s="31"/>
      <c r="K79" s="32">
        <f>E79*J79</f>
        <v>0</v>
      </c>
      <c r="O79" s="24"/>
      <c r="AZ79" s="1">
        <v>1</v>
      </c>
      <c r="BB79" s="1">
        <f>IF(AZ79=2,G79,0)</f>
        <v>0</v>
      </c>
      <c r="BC79" s="1">
        <f>IF(AZ79=3,G79,0)</f>
        <v>0</v>
      </c>
      <c r="BD79" s="1">
        <f>IF(AZ79=4,G79,0)</f>
        <v>0</v>
      </c>
      <c r="BE79" s="1">
        <f>IF(AZ79=5,G79,0)</f>
        <v>0</v>
      </c>
      <c r="CA79" s="24">
        <v>8</v>
      </c>
      <c r="CB79" s="24">
        <v>0</v>
      </c>
    </row>
    <row r="80" spans="1:80" x14ac:dyDescent="0.2">
      <c r="A80" s="25">
        <v>50</v>
      </c>
      <c r="B80" s="26" t="s">
        <v>108</v>
      </c>
      <c r="C80" s="27" t="s">
        <v>109</v>
      </c>
      <c r="D80" s="28" t="s">
        <v>54</v>
      </c>
      <c r="E80" s="29">
        <f>E78</f>
        <v>207.93</v>
      </c>
      <c r="F80" s="242"/>
      <c r="G80" s="30">
        <f t="shared" si="36"/>
        <v>0</v>
      </c>
      <c r="H80" s="31">
        <v>0</v>
      </c>
      <c r="I80" s="32">
        <f>E80*H80</f>
        <v>0</v>
      </c>
      <c r="J80" s="31"/>
      <c r="K80" s="32">
        <f>E80*J80</f>
        <v>0</v>
      </c>
      <c r="O80" s="24"/>
      <c r="AZ80" s="1">
        <v>1</v>
      </c>
      <c r="BB80" s="1">
        <f>IF(AZ80=2,G80,0)</f>
        <v>0</v>
      </c>
      <c r="BC80" s="1">
        <f>IF(AZ80=3,G80,0)</f>
        <v>0</v>
      </c>
      <c r="BD80" s="1">
        <f>IF(AZ80=4,G80,0)</f>
        <v>0</v>
      </c>
      <c r="BE80" s="1">
        <f>IF(AZ80=5,G80,0)</f>
        <v>0</v>
      </c>
      <c r="CA80" s="24">
        <v>8</v>
      </c>
      <c r="CB80" s="24">
        <v>0</v>
      </c>
    </row>
    <row r="81" spans="1:80" x14ac:dyDescent="0.2">
      <c r="A81" s="25">
        <v>51</v>
      </c>
      <c r="B81" s="26" t="s">
        <v>110</v>
      </c>
      <c r="C81" s="27" t="s">
        <v>111</v>
      </c>
      <c r="D81" s="28" t="s">
        <v>54</v>
      </c>
      <c r="E81" s="29">
        <f>E78</f>
        <v>207.93</v>
      </c>
      <c r="F81" s="242"/>
      <c r="G81" s="30">
        <f t="shared" si="36"/>
        <v>0</v>
      </c>
      <c r="H81" s="31">
        <v>0</v>
      </c>
      <c r="I81" s="32">
        <f>E81*H81</f>
        <v>0</v>
      </c>
      <c r="J81" s="31"/>
      <c r="K81" s="32">
        <f>E81*J81</f>
        <v>0</v>
      </c>
      <c r="O81" s="24"/>
      <c r="AZ81" s="1">
        <v>1</v>
      </c>
      <c r="BB81" s="1">
        <f>IF(AZ81=2,G81,0)</f>
        <v>0</v>
      </c>
      <c r="BC81" s="1">
        <f>IF(AZ81=3,G81,0)</f>
        <v>0</v>
      </c>
      <c r="BD81" s="1">
        <f>IF(AZ81=4,G81,0)</f>
        <v>0</v>
      </c>
      <c r="BE81" s="1">
        <f>IF(AZ81=5,G81,0)</f>
        <v>0</v>
      </c>
      <c r="CA81" s="24">
        <v>8</v>
      </c>
      <c r="CB81" s="24">
        <v>0</v>
      </c>
    </row>
    <row r="82" spans="1:80" x14ac:dyDescent="0.2">
      <c r="A82" s="25">
        <v>52</v>
      </c>
      <c r="B82" s="26" t="s">
        <v>112</v>
      </c>
      <c r="C82" s="27" t="s">
        <v>113</v>
      </c>
      <c r="D82" s="28" t="s">
        <v>54</v>
      </c>
      <c r="E82" s="29">
        <v>80.33</v>
      </c>
      <c r="F82" s="242"/>
      <c r="G82" s="30">
        <f t="shared" si="36"/>
        <v>0</v>
      </c>
      <c r="H82" s="31">
        <v>0</v>
      </c>
      <c r="I82" s="32">
        <f>E82*H82</f>
        <v>0</v>
      </c>
      <c r="J82" s="31"/>
      <c r="K82" s="32">
        <f>E82*J82</f>
        <v>0</v>
      </c>
      <c r="O82" s="24"/>
      <c r="AZ82" s="1">
        <v>1</v>
      </c>
      <c r="BB82" s="1">
        <f>IF(AZ82=2,G82,0)</f>
        <v>0</v>
      </c>
      <c r="BC82" s="1">
        <f>IF(AZ82=3,G82,0)</f>
        <v>0</v>
      </c>
      <c r="BD82" s="1">
        <f>IF(AZ82=4,G82,0)</f>
        <v>0</v>
      </c>
      <c r="BE82" s="1">
        <f>IF(AZ82=5,G82,0)</f>
        <v>0</v>
      </c>
      <c r="CA82" s="24">
        <v>8</v>
      </c>
      <c r="CB82" s="24">
        <v>0</v>
      </c>
    </row>
    <row r="83" spans="1:80" x14ac:dyDescent="0.2">
      <c r="A83" s="25">
        <v>53</v>
      </c>
      <c r="B83" s="26" t="s">
        <v>114</v>
      </c>
      <c r="C83" s="27" t="s">
        <v>115</v>
      </c>
      <c r="D83" s="28" t="s">
        <v>54</v>
      </c>
      <c r="E83" s="29">
        <v>79.75</v>
      </c>
      <c r="F83" s="242"/>
      <c r="G83" s="30">
        <f t="shared" si="36"/>
        <v>0</v>
      </c>
      <c r="H83" s="31"/>
      <c r="I83" s="32"/>
      <c r="J83" s="31"/>
      <c r="K83" s="32"/>
      <c r="O83" s="24"/>
      <c r="CA83" s="24"/>
      <c r="CB83" s="24"/>
    </row>
    <row r="84" spans="1:80" x14ac:dyDescent="0.2">
      <c r="A84" s="25">
        <v>54</v>
      </c>
      <c r="B84" s="26" t="s">
        <v>116</v>
      </c>
      <c r="C84" s="27" t="s">
        <v>117</v>
      </c>
      <c r="D84" s="28" t="s">
        <v>54</v>
      </c>
      <c r="E84" s="29">
        <v>47.85</v>
      </c>
      <c r="F84" s="242"/>
      <c r="G84" s="30">
        <f t="shared" si="36"/>
        <v>0</v>
      </c>
      <c r="H84" s="31"/>
      <c r="I84" s="32"/>
      <c r="J84" s="31"/>
      <c r="K84" s="32"/>
      <c r="O84" s="24"/>
      <c r="CA84" s="24"/>
      <c r="CB84" s="24"/>
    </row>
    <row r="85" spans="1:80" x14ac:dyDescent="0.2">
      <c r="A85" s="40"/>
      <c r="B85" s="41" t="s">
        <v>55</v>
      </c>
      <c r="C85" s="42" t="s">
        <v>118</v>
      </c>
      <c r="D85" s="43"/>
      <c r="E85" s="44"/>
      <c r="F85" s="168"/>
      <c r="G85" s="46">
        <f>SUM(G77:G84)</f>
        <v>0</v>
      </c>
      <c r="H85" s="47"/>
      <c r="I85" s="48">
        <f>SUM(I77:I82)</f>
        <v>0</v>
      </c>
      <c r="J85" s="47"/>
      <c r="K85" s="48">
        <f>SUM(K77:K82)</f>
        <v>0</v>
      </c>
      <c r="O85" s="24"/>
      <c r="BA85" s="49"/>
      <c r="BB85" s="49">
        <f>SUM(BB77:BB82)</f>
        <v>0</v>
      </c>
      <c r="BC85" s="49">
        <f>SUM(BC77:BC82)</f>
        <v>0</v>
      </c>
      <c r="BD85" s="49">
        <f>SUM(BD77:BD82)</f>
        <v>0</v>
      </c>
      <c r="BE85" s="49">
        <f>SUM(BE77:BE82)</f>
        <v>0</v>
      </c>
    </row>
    <row r="86" spans="1:80" x14ac:dyDescent="0.2">
      <c r="A86" s="16" t="s">
        <v>15</v>
      </c>
      <c r="B86" s="17" t="s">
        <v>126</v>
      </c>
      <c r="C86" s="18" t="s">
        <v>127</v>
      </c>
      <c r="D86" s="19"/>
      <c r="E86" s="20"/>
      <c r="F86" s="169"/>
      <c r="G86" s="21"/>
      <c r="H86" s="22"/>
      <c r="I86" s="23"/>
      <c r="J86" s="22"/>
      <c r="K86" s="23"/>
      <c r="O86" s="24"/>
    </row>
    <row r="87" spans="1:80" x14ac:dyDescent="0.2">
      <c r="A87" s="25">
        <v>55</v>
      </c>
      <c r="B87" s="26" t="s">
        <v>90</v>
      </c>
      <c r="C87" s="27" t="s">
        <v>153</v>
      </c>
      <c r="D87" s="28" t="s">
        <v>91</v>
      </c>
      <c r="E87" s="29">
        <v>1</v>
      </c>
      <c r="F87" s="242"/>
      <c r="G87" s="30">
        <f t="shared" ref="G87:G100" si="37">E87*F87</f>
        <v>0</v>
      </c>
      <c r="H87" s="31"/>
      <c r="I87" s="32"/>
      <c r="J87" s="31"/>
      <c r="K87" s="32"/>
      <c r="O87" s="24"/>
      <c r="CA87" s="24"/>
      <c r="CB87" s="24"/>
    </row>
    <row r="88" spans="1:80" ht="24" customHeight="1" x14ac:dyDescent="0.2">
      <c r="A88" s="33"/>
      <c r="B88" s="34"/>
      <c r="C88" s="233" t="s">
        <v>251</v>
      </c>
      <c r="D88" s="234"/>
      <c r="E88" s="35"/>
      <c r="F88" s="167"/>
      <c r="G88" s="36"/>
      <c r="H88" s="37"/>
      <c r="I88" s="38"/>
      <c r="K88" s="38"/>
      <c r="M88" s="39"/>
      <c r="O88" s="24"/>
    </row>
    <row r="89" spans="1:80" s="62" customFormat="1" ht="22.5" x14ac:dyDescent="0.2">
      <c r="A89" s="54">
        <v>56</v>
      </c>
      <c r="B89" s="55" t="s">
        <v>154</v>
      </c>
      <c r="C89" s="56" t="s">
        <v>155</v>
      </c>
      <c r="D89" s="57" t="s">
        <v>91</v>
      </c>
      <c r="E89" s="58">
        <v>1</v>
      </c>
      <c r="F89" s="243"/>
      <c r="G89" s="59">
        <f t="shared" si="37"/>
        <v>0</v>
      </c>
      <c r="H89" s="60"/>
      <c r="I89" s="61"/>
      <c r="J89" s="60"/>
      <c r="K89" s="61"/>
      <c r="O89" s="63"/>
      <c r="CA89" s="63"/>
      <c r="CB89" s="63"/>
    </row>
    <row r="90" spans="1:80" ht="37.5" customHeight="1" x14ac:dyDescent="0.2">
      <c r="A90" s="33"/>
      <c r="B90" s="34"/>
      <c r="C90" s="233" t="s">
        <v>246</v>
      </c>
      <c r="D90" s="234"/>
      <c r="E90" s="35"/>
      <c r="F90" s="167"/>
      <c r="G90" s="36"/>
      <c r="H90" s="37"/>
      <c r="I90" s="38"/>
      <c r="K90" s="38"/>
      <c r="M90" s="39"/>
      <c r="O90" s="24"/>
    </row>
    <row r="91" spans="1:80" x14ac:dyDescent="0.2">
      <c r="A91" s="25">
        <v>57</v>
      </c>
      <c r="B91" s="26" t="s">
        <v>156</v>
      </c>
      <c r="C91" s="27" t="s">
        <v>250</v>
      </c>
      <c r="D91" s="28" t="s">
        <v>91</v>
      </c>
      <c r="E91" s="29">
        <v>1</v>
      </c>
      <c r="F91" s="242"/>
      <c r="G91" s="30">
        <f t="shared" si="37"/>
        <v>0</v>
      </c>
      <c r="H91" s="31"/>
      <c r="I91" s="32"/>
      <c r="J91" s="31"/>
      <c r="K91" s="32"/>
      <c r="O91" s="24"/>
      <c r="CA91" s="24"/>
      <c r="CB91" s="24"/>
    </row>
    <row r="92" spans="1:80" ht="38.25" customHeight="1" x14ac:dyDescent="0.2">
      <c r="A92" s="33"/>
      <c r="B92" s="34"/>
      <c r="C92" s="233" t="s">
        <v>249</v>
      </c>
      <c r="D92" s="234"/>
      <c r="E92" s="35"/>
      <c r="F92" s="167"/>
      <c r="G92" s="36"/>
      <c r="H92" s="37"/>
      <c r="I92" s="38"/>
      <c r="K92" s="38"/>
      <c r="M92" s="39"/>
      <c r="O92" s="24"/>
    </row>
    <row r="93" spans="1:80" x14ac:dyDescent="0.2">
      <c r="A93" s="25">
        <v>58</v>
      </c>
      <c r="B93" s="26" t="s">
        <v>157</v>
      </c>
      <c r="C93" s="27" t="s">
        <v>158</v>
      </c>
      <c r="D93" s="28" t="s">
        <v>91</v>
      </c>
      <c r="E93" s="29">
        <v>1</v>
      </c>
      <c r="F93" s="242"/>
      <c r="G93" s="30">
        <f t="shared" si="37"/>
        <v>0</v>
      </c>
      <c r="H93" s="31"/>
      <c r="I93" s="32"/>
      <c r="J93" s="31"/>
      <c r="K93" s="32"/>
      <c r="O93" s="24"/>
      <c r="CA93" s="24"/>
      <c r="CB93" s="24"/>
    </row>
    <row r="94" spans="1:80" ht="60" customHeight="1" x14ac:dyDescent="0.2">
      <c r="A94" s="33"/>
      <c r="B94" s="34"/>
      <c r="C94" s="233" t="s">
        <v>258</v>
      </c>
      <c r="D94" s="234"/>
      <c r="E94" s="35"/>
      <c r="F94" s="167"/>
      <c r="G94" s="36"/>
      <c r="H94" s="37"/>
      <c r="I94" s="38"/>
      <c r="K94" s="38"/>
      <c r="M94" s="39"/>
      <c r="O94" s="24"/>
    </row>
    <row r="95" spans="1:80" x14ac:dyDescent="0.2">
      <c r="A95" s="25">
        <v>59</v>
      </c>
      <c r="B95" s="26" t="s">
        <v>160</v>
      </c>
      <c r="C95" s="27" t="s">
        <v>159</v>
      </c>
      <c r="D95" s="28" t="s">
        <v>91</v>
      </c>
      <c r="E95" s="29">
        <v>1</v>
      </c>
      <c r="F95" s="242"/>
      <c r="G95" s="30">
        <f t="shared" si="37"/>
        <v>0</v>
      </c>
      <c r="H95" s="31"/>
      <c r="I95" s="32"/>
      <c r="J95" s="31"/>
      <c r="K95" s="32"/>
      <c r="O95" s="24"/>
      <c r="CA95" s="24"/>
      <c r="CB95" s="24"/>
    </row>
    <row r="96" spans="1:80" x14ac:dyDescent="0.2">
      <c r="A96" s="25">
        <v>60</v>
      </c>
      <c r="B96" s="26" t="s">
        <v>161</v>
      </c>
      <c r="C96" s="27" t="s">
        <v>162</v>
      </c>
      <c r="D96" s="28" t="s">
        <v>91</v>
      </c>
      <c r="E96" s="29">
        <v>1</v>
      </c>
      <c r="F96" s="242"/>
      <c r="G96" s="30">
        <f t="shared" si="37"/>
        <v>0</v>
      </c>
      <c r="H96" s="31"/>
      <c r="I96" s="32"/>
      <c r="J96" s="31"/>
      <c r="K96" s="32"/>
      <c r="O96" s="24"/>
      <c r="CA96" s="24"/>
      <c r="CB96" s="24"/>
    </row>
    <row r="97" spans="1:80" ht="71.25" customHeight="1" x14ac:dyDescent="0.2">
      <c r="A97" s="33"/>
      <c r="B97" s="34"/>
      <c r="C97" s="233" t="s">
        <v>247</v>
      </c>
      <c r="D97" s="234"/>
      <c r="E97" s="35"/>
      <c r="F97" s="167"/>
      <c r="G97" s="36"/>
      <c r="H97" s="37"/>
      <c r="I97" s="38"/>
      <c r="K97" s="38"/>
      <c r="M97" s="39"/>
      <c r="O97" s="24"/>
    </row>
    <row r="98" spans="1:80" x14ac:dyDescent="0.2">
      <c r="A98" s="25">
        <v>61</v>
      </c>
      <c r="B98" s="26" t="s">
        <v>163</v>
      </c>
      <c r="C98" s="27" t="s">
        <v>164</v>
      </c>
      <c r="D98" s="28" t="s">
        <v>91</v>
      </c>
      <c r="E98" s="29">
        <v>1</v>
      </c>
      <c r="F98" s="242"/>
      <c r="G98" s="30">
        <f t="shared" si="37"/>
        <v>0</v>
      </c>
      <c r="H98" s="31"/>
      <c r="I98" s="32"/>
      <c r="J98" s="31"/>
      <c r="K98" s="32"/>
      <c r="O98" s="24"/>
      <c r="CA98" s="24"/>
      <c r="CB98" s="24"/>
    </row>
    <row r="99" spans="1:80" ht="38.25" customHeight="1" x14ac:dyDescent="0.2">
      <c r="A99" s="33"/>
      <c r="B99" s="34"/>
      <c r="C99" s="233" t="s">
        <v>248</v>
      </c>
      <c r="D99" s="234"/>
      <c r="E99" s="35"/>
      <c r="F99" s="167"/>
      <c r="G99" s="36"/>
      <c r="H99" s="37"/>
      <c r="I99" s="38"/>
      <c r="K99" s="38"/>
      <c r="M99" s="39"/>
      <c r="O99" s="24"/>
    </row>
    <row r="100" spans="1:80" x14ac:dyDescent="0.2">
      <c r="A100" s="25">
        <v>62</v>
      </c>
      <c r="B100" s="26" t="s">
        <v>165</v>
      </c>
      <c r="C100" s="27" t="s">
        <v>166</v>
      </c>
      <c r="D100" s="28" t="s">
        <v>167</v>
      </c>
      <c r="E100" s="29">
        <v>2</v>
      </c>
      <c r="F100" s="242"/>
      <c r="G100" s="30">
        <f t="shared" si="37"/>
        <v>0</v>
      </c>
      <c r="H100" s="31"/>
      <c r="I100" s="32"/>
      <c r="J100" s="31"/>
      <c r="K100" s="32"/>
      <c r="O100" s="24"/>
      <c r="CA100" s="24"/>
      <c r="CB100" s="24"/>
    </row>
    <row r="101" spans="1:80" x14ac:dyDescent="0.2">
      <c r="A101" s="40"/>
      <c r="B101" s="41" t="s">
        <v>55</v>
      </c>
      <c r="C101" s="42" t="s">
        <v>128</v>
      </c>
      <c r="D101" s="43"/>
      <c r="E101" s="44"/>
      <c r="F101" s="45"/>
      <c r="G101" s="46">
        <f>SUM(G87:G100)</f>
        <v>0</v>
      </c>
      <c r="H101" s="47"/>
      <c r="I101" s="48">
        <f>SUM(I83:I89)</f>
        <v>0</v>
      </c>
      <c r="J101" s="47"/>
      <c r="K101" s="48">
        <f>SUM(K83:K89)</f>
        <v>0</v>
      </c>
      <c r="O101" s="24"/>
      <c r="BA101" s="49"/>
      <c r="BB101" s="49">
        <f>SUM(BB83:BB89)</f>
        <v>0</v>
      </c>
      <c r="BC101" s="49">
        <f>SUM(BC83:BC89)</f>
        <v>0</v>
      </c>
      <c r="BD101" s="49">
        <f>SUM(BD83:BD89)</f>
        <v>0</v>
      </c>
      <c r="BE101" s="49">
        <f>SUM(BE83:BE89)</f>
        <v>0</v>
      </c>
    </row>
    <row r="102" spans="1:80" x14ac:dyDescent="0.2">
      <c r="E102" s="1"/>
    </row>
    <row r="103" spans="1:80" x14ac:dyDescent="0.2">
      <c r="E103" s="1"/>
      <c r="G103" s="65">
        <f>SUM(G101,G85,G76,G73,G70,G58,G53,G39,G33)</f>
        <v>0</v>
      </c>
    </row>
    <row r="104" spans="1:80" x14ac:dyDescent="0.2">
      <c r="E104" s="1"/>
    </row>
    <row r="105" spans="1:80" x14ac:dyDescent="0.2">
      <c r="E105" s="1"/>
    </row>
    <row r="106" spans="1:80" x14ac:dyDescent="0.2">
      <c r="E106" s="1"/>
    </row>
    <row r="107" spans="1:80" x14ac:dyDescent="0.2">
      <c r="E107" s="1"/>
    </row>
    <row r="108" spans="1:80" x14ac:dyDescent="0.2">
      <c r="E108" s="1"/>
    </row>
    <row r="109" spans="1:80" x14ac:dyDescent="0.2">
      <c r="E109" s="1"/>
    </row>
    <row r="110" spans="1:80" x14ac:dyDescent="0.2">
      <c r="E110" s="1"/>
    </row>
    <row r="111" spans="1:80" x14ac:dyDescent="0.2">
      <c r="E111" s="1"/>
    </row>
    <row r="112" spans="1:80" x14ac:dyDescent="0.2">
      <c r="E112" s="1"/>
    </row>
    <row r="113" spans="5:5" x14ac:dyDescent="0.2">
      <c r="E113" s="1"/>
    </row>
    <row r="114" spans="5:5" x14ac:dyDescent="0.2">
      <c r="E114" s="1"/>
    </row>
    <row r="115" spans="5:5" x14ac:dyDescent="0.2">
      <c r="E115" s="1"/>
    </row>
    <row r="116" spans="5:5" x14ac:dyDescent="0.2">
      <c r="E116" s="1"/>
    </row>
    <row r="117" spans="5:5" x14ac:dyDescent="0.2">
      <c r="E117" s="1"/>
    </row>
    <row r="118" spans="5:5" x14ac:dyDescent="0.2">
      <c r="E118" s="1"/>
    </row>
    <row r="119" spans="5:5" x14ac:dyDescent="0.2">
      <c r="E119" s="1"/>
    </row>
    <row r="120" spans="5:5" x14ac:dyDescent="0.2">
      <c r="E120" s="1"/>
    </row>
    <row r="121" spans="5:5" x14ac:dyDescent="0.2">
      <c r="E121" s="1"/>
    </row>
    <row r="122" spans="5:5" x14ac:dyDescent="0.2">
      <c r="E122" s="1"/>
    </row>
    <row r="123" spans="5:5" x14ac:dyDescent="0.2">
      <c r="E123" s="1"/>
    </row>
    <row r="124" spans="5:5" x14ac:dyDescent="0.2">
      <c r="E124" s="1"/>
    </row>
    <row r="125" spans="5:5" x14ac:dyDescent="0.2">
      <c r="E125" s="1"/>
    </row>
    <row r="126" spans="5:5" x14ac:dyDescent="0.2">
      <c r="E126" s="1"/>
    </row>
    <row r="127" spans="5:5" x14ac:dyDescent="0.2">
      <c r="E127" s="1"/>
    </row>
    <row r="128" spans="5:5" x14ac:dyDescent="0.2">
      <c r="E128" s="1"/>
    </row>
    <row r="129" spans="5:5" x14ac:dyDescent="0.2">
      <c r="E129" s="1"/>
    </row>
    <row r="130" spans="5:5" x14ac:dyDescent="0.2">
      <c r="E130" s="1"/>
    </row>
    <row r="131" spans="5:5" x14ac:dyDescent="0.2">
      <c r="E131" s="1"/>
    </row>
    <row r="132" spans="5:5" x14ac:dyDescent="0.2">
      <c r="E132" s="1"/>
    </row>
    <row r="133" spans="5:5" x14ac:dyDescent="0.2">
      <c r="E133" s="1"/>
    </row>
    <row r="134" spans="5:5" x14ac:dyDescent="0.2">
      <c r="E134" s="1"/>
    </row>
    <row r="135" spans="5:5" x14ac:dyDescent="0.2">
      <c r="E135" s="1"/>
    </row>
    <row r="136" spans="5:5" x14ac:dyDescent="0.2">
      <c r="E136" s="1"/>
    </row>
    <row r="137" spans="5:5" x14ac:dyDescent="0.2">
      <c r="E137" s="1"/>
    </row>
    <row r="138" spans="5:5" x14ac:dyDescent="0.2">
      <c r="E138" s="1"/>
    </row>
    <row r="139" spans="5:5" x14ac:dyDescent="0.2">
      <c r="E139" s="1"/>
    </row>
    <row r="140" spans="5:5" x14ac:dyDescent="0.2">
      <c r="E140" s="1"/>
    </row>
    <row r="141" spans="5:5" x14ac:dyDescent="0.2">
      <c r="E141" s="1"/>
    </row>
    <row r="142" spans="5:5" x14ac:dyDescent="0.2">
      <c r="E142" s="1"/>
    </row>
    <row r="143" spans="5:5" x14ac:dyDescent="0.2">
      <c r="E143" s="1"/>
    </row>
    <row r="144" spans="5:5" x14ac:dyDescent="0.2">
      <c r="E144" s="1"/>
    </row>
    <row r="145" spans="1:7" x14ac:dyDescent="0.2">
      <c r="E145" s="1"/>
    </row>
    <row r="146" spans="1:7" x14ac:dyDescent="0.2">
      <c r="E146" s="1"/>
    </row>
    <row r="147" spans="1:7" x14ac:dyDescent="0.2">
      <c r="E147" s="1"/>
    </row>
    <row r="148" spans="1:7" x14ac:dyDescent="0.2">
      <c r="E148" s="1"/>
    </row>
    <row r="149" spans="1:7" x14ac:dyDescent="0.2">
      <c r="E149" s="1"/>
    </row>
    <row r="150" spans="1:7" x14ac:dyDescent="0.2">
      <c r="E150" s="1"/>
    </row>
    <row r="151" spans="1:7" x14ac:dyDescent="0.2">
      <c r="E151" s="1"/>
    </row>
    <row r="152" spans="1:7" x14ac:dyDescent="0.2">
      <c r="E152" s="1"/>
    </row>
    <row r="153" spans="1:7" x14ac:dyDescent="0.2">
      <c r="E153" s="1"/>
    </row>
    <row r="154" spans="1:7" x14ac:dyDescent="0.2">
      <c r="A154" s="50"/>
      <c r="B154" s="50"/>
    </row>
    <row r="155" spans="1:7" x14ac:dyDescent="0.2">
      <c r="C155" s="51"/>
      <c r="D155" s="51"/>
      <c r="E155" s="52"/>
      <c r="F155" s="51"/>
      <c r="G155" s="53"/>
    </row>
    <row r="156" spans="1:7" x14ac:dyDescent="0.2">
      <c r="A156" s="50"/>
      <c r="B156" s="50"/>
    </row>
  </sheetData>
  <sheetProtection algorithmName="SHA-512" hashValue="VDhsLzDWtQGdZFaod5BmWycb89mF13i3TykaarBVAJvCqj9ipNKW54EUZZUzoF5pLTrhpTIzQyRVBqTUzd95Ww==" saltValue="EndEPQcBTqtOapCbQjFyMQ==" spinCount="100000" sheet="1" objects="1" scenarios="1" selectLockedCells="1"/>
  <mergeCells count="19">
    <mergeCell ref="C90:D90"/>
    <mergeCell ref="C97:D97"/>
    <mergeCell ref="C99:D99"/>
    <mergeCell ref="C92:D92"/>
    <mergeCell ref="C88:D88"/>
    <mergeCell ref="C94:D94"/>
    <mergeCell ref="C63:D63"/>
    <mergeCell ref="C65:D65"/>
    <mergeCell ref="C28:D28"/>
    <mergeCell ref="C25:D25"/>
    <mergeCell ref="A1:G1"/>
    <mergeCell ref="A3:B3"/>
    <mergeCell ref="A4:B4"/>
    <mergeCell ref="E4:G4"/>
    <mergeCell ref="C15:D15"/>
    <mergeCell ref="C38:D38"/>
    <mergeCell ref="C19:D19"/>
    <mergeCell ref="C12:D12"/>
    <mergeCell ref="C57:D57"/>
  </mergeCells>
  <hyperlinks>
    <hyperlink ref="C60" r:id="rId1" tooltip="Detail položky" display="javascript:;" xr:uid="{5DD8F460-0E4C-4ECA-BC87-D58514A41DFD}"/>
  </hyperlinks>
  <printOptions horizontalCentered="1" gridLinesSet="0"/>
  <pageMargins left="0.59055118110236227" right="0.39370078740157483" top="0.33" bottom="0.52" header="0.19685039370078741" footer="0.51181102362204722"/>
  <pageSetup paperSize="9" fitToHeight="0" orientation="portrait" r:id="rId2"/>
  <headerFooter alignWithMargins="0"/>
  <rowBreaks count="1" manualBreakCount="1">
    <brk id="5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SO 101  KL</vt:lpstr>
      <vt:lpstr>SO 101  Rek</vt:lpstr>
      <vt:lpstr>SO 101  Pol</vt:lpstr>
      <vt:lpstr>'SO 101  Pol'!Názvy_tisku</vt:lpstr>
      <vt:lpstr>'SO 101  Rek'!Názvy_tisku</vt:lpstr>
      <vt:lpstr>'SO 101  KL'!Oblast_tisku</vt:lpstr>
      <vt:lpstr>'SO 101  Pol'!Oblast_tisku</vt:lpstr>
      <vt:lpstr>'SO 101  Rek'!Oblast_tisku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Slanina</dc:creator>
  <cp:lastModifiedBy>Michal Slanina</cp:lastModifiedBy>
  <cp:lastPrinted>2025-09-08T08:38:53Z</cp:lastPrinted>
  <dcterms:created xsi:type="dcterms:W3CDTF">2025-09-07T17:26:01Z</dcterms:created>
  <dcterms:modified xsi:type="dcterms:W3CDTF">2025-10-13T09:58:13Z</dcterms:modified>
</cp:coreProperties>
</file>