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4" yWindow="65488" windowWidth="22872" windowHeight="12828" activeTab="0"/>
  </bookViews>
  <sheets>
    <sheet name="Rekapitulace" sheetId="1" r:id="rId1"/>
    <sheet name="rozpočet Kopřivnice" sheetId="2" r:id="rId2"/>
  </sheets>
  <externalReferences>
    <externalReference r:id="rId5"/>
  </externalReferences>
  <definedNames>
    <definedName name="BPK1">#REF!</definedName>
    <definedName name="BPK2">#REF!</definedName>
    <definedName name="BPK3">#REF!</definedName>
    <definedName name="cisloobjektu">#REF!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misto">#REF!</definedName>
    <definedName name="Dodavka">#REF!</definedName>
    <definedName name="Dodavka0">#REF!</definedName>
    <definedName name="dpsc">#REF!</definedName>
    <definedName name="HSV">#REF!</definedName>
    <definedName name="HSV0">#REF!</definedName>
    <definedName name="HZS">#REF!</definedName>
    <definedName name="HZS0">#REF!</definedName>
    <definedName name="IČO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">'rozpočet Kopřivnice'!$A$1:$G$36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<sst xmlns="http://schemas.openxmlformats.org/spreadsheetml/2006/main" count="70" uniqueCount="50">
  <si>
    <t>P.Č.</t>
  </si>
  <si>
    <t>Kód položky</t>
  </si>
  <si>
    <t>Zkrácený popis</t>
  </si>
  <si>
    <t>MJ</t>
  </si>
  <si>
    <t>Množství celkem</t>
  </si>
  <si>
    <t>Cena celkem</t>
  </si>
  <si>
    <t>1</t>
  </si>
  <si>
    <t>2</t>
  </si>
  <si>
    <t>3</t>
  </si>
  <si>
    <t>4</t>
  </si>
  <si>
    <t>5</t>
  </si>
  <si>
    <t>6</t>
  </si>
  <si>
    <t>7</t>
  </si>
  <si>
    <t>m2</t>
  </si>
  <si>
    <t>t</t>
  </si>
  <si>
    <t>Cena jednot.</t>
  </si>
  <si>
    <t>Celkem</t>
  </si>
  <si>
    <t>DPH 21 %</t>
  </si>
  <si>
    <t>Celkem včetně DPH</t>
  </si>
  <si>
    <t>SO 01</t>
  </si>
  <si>
    <t>SO 02</t>
  </si>
  <si>
    <t xml:space="preserve">Přesun hmot pro pozemní komunikace s krytem z kamene, monolitickým betonovým nebo živičným          </t>
  </si>
  <si>
    <t>ks</t>
  </si>
  <si>
    <t>SO 03</t>
  </si>
  <si>
    <t>Vedlejší a ostatní náklady</t>
  </si>
  <si>
    <t>R001</t>
  </si>
  <si>
    <t>Zařízení staveniště (zřízení, nájem, demontáž)</t>
  </si>
  <si>
    <t>kpl</t>
  </si>
  <si>
    <t>R002</t>
  </si>
  <si>
    <t xml:space="preserve">      Rekapitulace stavby</t>
  </si>
  <si>
    <t>Název objektu</t>
  </si>
  <si>
    <t>cena bez DPH</t>
  </si>
  <si>
    <t>DPH  21%</t>
  </si>
  <si>
    <t>cena s DPH</t>
  </si>
  <si>
    <t>CELKEM</t>
  </si>
  <si>
    <t>Provizorní dopravní značení (zřízení, pronájem, demontáž) vč. vyřízení stanovení</t>
  </si>
  <si>
    <t>Oprava komunikací v Kopřivnici</t>
  </si>
  <si>
    <t>Makadam penetr.jemný, kamen.hrubé z asfaltu, 5 cm</t>
  </si>
  <si>
    <t xml:space="preserve">Odstranění nánosu na krajnicích tl. do 10 cm      </t>
  </si>
  <si>
    <t>Očištění povrchu krytu metením</t>
  </si>
  <si>
    <t xml:space="preserve">Makadam hrubý s asfalt. postřikem a posypem, 10 cm  </t>
  </si>
  <si>
    <t>R000</t>
  </si>
  <si>
    <t>Vybourání svodnic délky 5 m vč. bet. lože</t>
  </si>
  <si>
    <t xml:space="preserve">D+M Svodnice ocelová vč. bet. lože </t>
  </si>
  <si>
    <t>Oprava komunikace "Velová" (478 x 4,0 m)</t>
  </si>
  <si>
    <t>Oprava místní komunikací - část Mniší (od č.p. 232, 390 x 3,0 m)</t>
  </si>
  <si>
    <t>Nátěr živičný 1,5 kg/m2  s posypem vč. zadrcení</t>
  </si>
  <si>
    <t>Nátěr živičný 1,8 kg/m2  s posypem vč. zadrcení</t>
  </si>
  <si>
    <t>m</t>
  </si>
  <si>
    <t>Příloha č.1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</si>
</sst>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\ &quot;Kč&quot;"/>
    <numFmt numFmtId="168" formatCode="0.000"/>
    <numFmt numFmtId="169" formatCode="[$-405]d\.\ mmmm\ yyyy"/>
    <numFmt numFmtId="170" formatCode="000\ 00"/>
    <numFmt numFmtId="171" formatCode="#,##0.00\ _K_č"/>
    <numFmt numFmtId="172" formatCode="#,##0.000_ ;\-#,##0.000\ "/>
    <numFmt numFmtId="173" formatCode="#,##0\ &quot;Kč&quot;"/>
  </numFmts>
  <fonts count="6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13.5"/>
      <name val="Arial Narrow"/>
      <family val="2"/>
    </font>
    <font>
      <sz val="13.5"/>
      <name val="Arial Narrow"/>
      <family val="2"/>
    </font>
    <font>
      <sz val="13.5"/>
      <name val="Arial CE"/>
      <family val="0"/>
    </font>
    <font>
      <b/>
      <i/>
      <sz val="14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Times New Roman CE"/>
      <family val="1"/>
    </font>
    <font>
      <b/>
      <u val="single"/>
      <sz val="11"/>
      <color indexed="12"/>
      <name val="Arial Narrow"/>
      <family val="2"/>
    </font>
    <font>
      <b/>
      <sz val="10"/>
      <color indexed="16"/>
      <name val="Arial Narrow"/>
      <family val="2"/>
    </font>
    <font>
      <b/>
      <sz val="11"/>
      <name val="Arial"/>
      <family val="2"/>
    </font>
    <font>
      <sz val="12"/>
      <name val="Arial Narrow"/>
      <family val="2"/>
    </font>
    <font>
      <sz val="8"/>
      <color indexed="10"/>
      <name val="Arial Narrow"/>
      <family val="2"/>
    </font>
    <font>
      <b/>
      <sz val="16"/>
      <color indexed="8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Narrow"/>
      <family val="2"/>
    </font>
    <font>
      <sz val="8"/>
      <color indexed="9"/>
      <name val="Arial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 Narrow"/>
      <family val="2"/>
    </font>
    <font>
      <sz val="8"/>
      <color theme="0"/>
      <name val="Arial"/>
      <family val="2"/>
    </font>
    <font>
      <sz val="9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Fill="1" applyBorder="1" applyAlignment="1" applyProtection="1">
      <alignment horizontal="left"/>
      <protection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71" fontId="1" fillId="0" borderId="0" xfId="0" applyNumberFormat="1" applyFont="1" applyAlignment="1">
      <alignment/>
    </xf>
    <xf numFmtId="166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1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1" fontId="1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71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right"/>
    </xf>
    <xf numFmtId="171" fontId="1" fillId="0" borderId="18" xfId="0" applyNumberFormat="1" applyFont="1" applyBorder="1" applyAlignment="1">
      <alignment horizontal="right"/>
    </xf>
    <xf numFmtId="171" fontId="1" fillId="0" borderId="19" xfId="0" applyNumberFormat="1" applyFont="1" applyBorder="1" applyAlignment="1">
      <alignment horizontal="right"/>
    </xf>
    <xf numFmtId="171" fontId="2" fillId="0" borderId="20" xfId="0" applyNumberFormat="1" applyFont="1" applyBorder="1" applyAlignment="1">
      <alignment horizontal="right"/>
    </xf>
    <xf numFmtId="0" fontId="1" fillId="0" borderId="21" xfId="0" applyFont="1" applyFill="1" applyBorder="1" applyAlignment="1" applyProtection="1">
      <alignment horizontal="left"/>
      <protection/>
    </xf>
    <xf numFmtId="166" fontId="1" fillId="0" borderId="2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166" fontId="1" fillId="0" borderId="22" xfId="0" applyNumberFormat="1" applyFont="1" applyFill="1" applyBorder="1" applyAlignment="1">
      <alignment horizontal="right" vertical="center"/>
    </xf>
    <xf numFmtId="171" fontId="1" fillId="0" borderId="2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 applyProtection="1">
      <alignment horizontal="left"/>
      <protection/>
    </xf>
    <xf numFmtId="164" fontId="1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" fillId="0" borderId="23" xfId="0" applyNumberFormat="1" applyFont="1" applyBorder="1" applyAlignment="1">
      <alignment horizontal="right"/>
    </xf>
    <xf numFmtId="171" fontId="1" fillId="0" borderId="25" xfId="0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1" xfId="0" applyNumberFormat="1" applyFont="1" applyFill="1" applyBorder="1" applyAlignment="1">
      <alignment horizontal="center" vertical="center" wrapText="1"/>
    </xf>
    <xf numFmtId="166" fontId="1" fillId="0" borderId="2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0" borderId="23" xfId="0" applyNumberFormat="1" applyFont="1" applyFill="1" applyBorder="1" applyAlignment="1">
      <alignment horizontal="right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171" fontId="64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left"/>
      <protection/>
    </xf>
    <xf numFmtId="171" fontId="1" fillId="0" borderId="20" xfId="0" applyNumberFormat="1" applyFont="1" applyBorder="1" applyAlignment="1">
      <alignment horizontal="right"/>
    </xf>
    <xf numFmtId="0" fontId="6" fillId="0" borderId="0" xfId="47">
      <alignment/>
      <protection/>
    </xf>
    <xf numFmtId="0" fontId="6" fillId="0" borderId="0" xfId="47" applyFont="1">
      <alignment/>
      <protection/>
    </xf>
    <xf numFmtId="0" fontId="7" fillId="0" borderId="0" xfId="47" applyFont="1" applyBorder="1" applyAlignment="1">
      <alignment vertical="center"/>
      <protection/>
    </xf>
    <xf numFmtId="0" fontId="8" fillId="0" borderId="0" xfId="47" applyFont="1" applyBorder="1" applyAlignment="1">
      <alignment vertical="center"/>
      <protection/>
    </xf>
    <xf numFmtId="0" fontId="9" fillId="0" borderId="0" xfId="47" applyFont="1" applyBorder="1" applyAlignment="1">
      <alignment horizontal="left" vertical="center"/>
      <protection/>
    </xf>
    <xf numFmtId="0" fontId="10" fillId="0" borderId="27" xfId="47" applyFont="1" applyBorder="1" applyAlignment="1">
      <alignment vertical="center"/>
      <protection/>
    </xf>
    <xf numFmtId="0" fontId="6" fillId="0" borderId="0" xfId="47" applyAlignment="1">
      <alignment vertical="center"/>
      <protection/>
    </xf>
    <xf numFmtId="0" fontId="11" fillId="0" borderId="28" xfId="47" applyFont="1" applyBorder="1" applyAlignment="1">
      <alignment vertical="center"/>
      <protection/>
    </xf>
    <xf numFmtId="0" fontId="12" fillId="0" borderId="0" xfId="47" applyFont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14" fillId="0" borderId="0" xfId="47" applyFont="1">
      <alignment/>
      <protection/>
    </xf>
    <xf numFmtId="0" fontId="15" fillId="0" borderId="0" xfId="47" applyFont="1" applyBorder="1" applyAlignment="1">
      <alignment horizontal="left"/>
      <protection/>
    </xf>
    <xf numFmtId="0" fontId="16" fillId="0" borderId="0" xfId="47" applyFont="1">
      <alignment/>
      <protection/>
    </xf>
    <xf numFmtId="0" fontId="17" fillId="0" borderId="0" xfId="47" applyFont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13" fillId="0" borderId="0" xfId="47" applyFont="1">
      <alignment/>
      <protection/>
    </xf>
    <xf numFmtId="0" fontId="13" fillId="0" borderId="0" xfId="47" applyFont="1">
      <alignment/>
      <protection/>
    </xf>
    <xf numFmtId="0" fontId="5" fillId="0" borderId="0" xfId="47" applyFont="1" applyAlignment="1">
      <alignment vertical="center"/>
      <protection/>
    </xf>
    <xf numFmtId="173" fontId="13" fillId="0" borderId="0" xfId="47" applyNumberFormat="1" applyFont="1" applyAlignment="1">
      <alignment horizontal="right" vertical="center"/>
      <protection/>
    </xf>
    <xf numFmtId="0" fontId="13" fillId="0" borderId="0" xfId="47" applyFont="1" applyAlignment="1">
      <alignment vertical="center"/>
      <protection/>
    </xf>
    <xf numFmtId="0" fontId="18" fillId="0" borderId="29" xfId="47" applyFont="1" applyBorder="1" applyAlignment="1">
      <alignment horizontal="center" vertical="center"/>
      <protection/>
    </xf>
    <xf numFmtId="167" fontId="3" fillId="0" borderId="30" xfId="47" applyNumberFormat="1" applyFont="1" applyBorder="1" applyAlignment="1">
      <alignment horizontal="right" vertical="center"/>
      <protection/>
    </xf>
    <xf numFmtId="167" fontId="19" fillId="0" borderId="30" xfId="47" applyNumberFormat="1" applyFont="1" applyBorder="1" applyAlignment="1">
      <alignment horizontal="right" vertical="center"/>
      <protection/>
    </xf>
    <xf numFmtId="167" fontId="3" fillId="0" borderId="31" xfId="47" applyNumberFormat="1" applyFont="1" applyBorder="1" applyAlignment="1">
      <alignment vertical="center"/>
      <protection/>
    </xf>
    <xf numFmtId="0" fontId="20" fillId="0" borderId="0" xfId="47" applyFont="1" applyAlignment="1">
      <alignment horizontal="right" vertical="center"/>
      <protection/>
    </xf>
    <xf numFmtId="167" fontId="12" fillId="0" borderId="0" xfId="47" applyNumberFormat="1" applyFont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left" vertical="center"/>
      <protection/>
    </xf>
    <xf numFmtId="167" fontId="3" fillId="0" borderId="0" xfId="47" applyNumberFormat="1" applyFont="1" applyBorder="1" applyAlignment="1">
      <alignment horizontal="right" vertical="center"/>
      <protection/>
    </xf>
    <xf numFmtId="167" fontId="19" fillId="0" borderId="0" xfId="47" applyNumberFormat="1" applyFont="1" applyBorder="1" applyAlignment="1">
      <alignment horizontal="right" vertical="center"/>
      <protection/>
    </xf>
    <xf numFmtId="167" fontId="3" fillId="0" borderId="0" xfId="47" applyNumberFormat="1" applyFont="1" applyBorder="1" applyAlignment="1">
      <alignment vertical="center"/>
      <protection/>
    </xf>
    <xf numFmtId="0" fontId="19" fillId="34" borderId="32" xfId="47" applyFont="1" applyFill="1" applyBorder="1" applyAlignment="1">
      <alignment vertical="center"/>
      <protection/>
    </xf>
    <xf numFmtId="0" fontId="3" fillId="34" borderId="33" xfId="47" applyFont="1" applyFill="1" applyBorder="1" applyAlignment="1">
      <alignment vertical="center"/>
      <protection/>
    </xf>
    <xf numFmtId="0" fontId="19" fillId="34" borderId="33" xfId="47" applyFont="1" applyFill="1" applyBorder="1" applyAlignment="1">
      <alignment vertical="center"/>
      <protection/>
    </xf>
    <xf numFmtId="167" fontId="3" fillId="34" borderId="33" xfId="47" applyNumberFormat="1" applyFont="1" applyFill="1" applyBorder="1" applyAlignment="1">
      <alignment vertical="center"/>
      <protection/>
    </xf>
    <xf numFmtId="167" fontId="3" fillId="34" borderId="34" xfId="47" applyNumberFormat="1" applyFont="1" applyFill="1" applyBorder="1" applyAlignment="1">
      <alignment vertical="center"/>
      <protection/>
    </xf>
    <xf numFmtId="4" fontId="20" fillId="0" borderId="0" xfId="47" applyNumberFormat="1" applyFont="1" applyAlignment="1">
      <alignment vertical="center"/>
      <protection/>
    </xf>
    <xf numFmtId="4" fontId="14" fillId="0" borderId="0" xfId="47" applyNumberFormat="1" applyFont="1" applyAlignment="1">
      <alignment vertical="center"/>
      <protection/>
    </xf>
    <xf numFmtId="0" fontId="14" fillId="0" borderId="0" xfId="47" applyFont="1" applyAlignment="1">
      <alignment vertical="center"/>
      <protection/>
    </xf>
    <xf numFmtId="0" fontId="1" fillId="0" borderId="0" xfId="47" applyFont="1" applyAlignment="1">
      <alignment horizontal="center" vertical="top"/>
      <protection/>
    </xf>
    <xf numFmtId="167" fontId="6" fillId="0" borderId="0" xfId="47" applyNumberFormat="1">
      <alignment/>
      <protection/>
    </xf>
    <xf numFmtId="0" fontId="6" fillId="0" borderId="0" xfId="47" applyFont="1" applyAlignment="1">
      <alignment horizontal="center"/>
      <protection/>
    </xf>
    <xf numFmtId="0" fontId="6" fillId="0" borderId="0" xfId="47" applyAlignment="1">
      <alignment horizontal="center"/>
      <protection/>
    </xf>
    <xf numFmtId="0" fontId="0" fillId="0" borderId="0" xfId="47" applyFont="1" applyAlignment="1">
      <alignment horizontal="center"/>
      <protection/>
    </xf>
    <xf numFmtId="165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71" fontId="2" fillId="0" borderId="2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3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166" fontId="1" fillId="0" borderId="26" xfId="0" applyNumberFormat="1" applyFont="1" applyFill="1" applyBorder="1" applyAlignment="1">
      <alignment horizontal="right"/>
    </xf>
    <xf numFmtId="166" fontId="1" fillId="0" borderId="26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/>
    </xf>
    <xf numFmtId="171" fontId="66" fillId="0" borderId="0" xfId="0" applyNumberFormat="1" applyFont="1" applyAlignment="1">
      <alignment/>
    </xf>
    <xf numFmtId="173" fontId="3" fillId="34" borderId="29" xfId="47" applyNumberFormat="1" applyFont="1" applyFill="1" applyBorder="1" applyAlignment="1">
      <alignment horizontal="center" vertical="center"/>
      <protection/>
    </xf>
    <xf numFmtId="173" fontId="3" fillId="34" borderId="30" xfId="47" applyNumberFormat="1" applyFont="1" applyFill="1" applyBorder="1" applyAlignment="1">
      <alignment horizontal="center" vertical="center"/>
      <protection/>
    </xf>
    <xf numFmtId="173" fontId="3" fillId="34" borderId="31" xfId="47" applyNumberFormat="1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center"/>
      <protection/>
    </xf>
    <xf numFmtId="0" fontId="22" fillId="0" borderId="0" xfId="47" applyFont="1" applyBorder="1" applyAlignment="1">
      <alignment horizontal="center" vertical="center"/>
      <protection/>
    </xf>
    <xf numFmtId="0" fontId="0" fillId="0" borderId="0" xfId="47" applyFont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6" fillId="0" borderId="0" xfId="47" applyAlignment="1">
      <alignment horizontal="center"/>
      <protection/>
    </xf>
    <xf numFmtId="0" fontId="21" fillId="35" borderId="32" xfId="48" applyFont="1" applyFill="1" applyBorder="1" applyAlignment="1">
      <alignment horizontal="center" vertical="center" wrapText="1"/>
      <protection/>
    </xf>
    <xf numFmtId="0" fontId="21" fillId="35" borderId="33" xfId="48" applyFont="1" applyFill="1" applyBorder="1" applyAlignment="1">
      <alignment horizontal="center" vertical="center" wrapText="1"/>
      <protection/>
    </xf>
    <xf numFmtId="0" fontId="21" fillId="35" borderId="34" xfId="48" applyFont="1" applyFill="1" applyBorder="1" applyAlignment="1">
      <alignment horizontal="center" vertical="center" wrapText="1"/>
      <protection/>
    </xf>
    <xf numFmtId="0" fontId="3" fillId="0" borderId="30" xfId="47" applyFont="1" applyBorder="1" applyAlignment="1">
      <alignment horizontal="left" vertical="center" wrapText="1"/>
      <protection/>
    </xf>
    <xf numFmtId="0" fontId="3" fillId="0" borderId="30" xfId="47" applyFont="1" applyBorder="1" applyAlignment="1">
      <alignment horizontal="left" vertical="center"/>
      <protection/>
    </xf>
    <xf numFmtId="164" fontId="3" fillId="0" borderId="0" xfId="0" applyNumberFormat="1" applyFont="1" applyBorder="1" applyAlignment="1">
      <alignment horizontal="center"/>
    </xf>
    <xf numFmtId="165" fontId="2" fillId="0" borderId="38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right"/>
    </xf>
    <xf numFmtId="165" fontId="1" fillId="0" borderId="3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2" fillId="0" borderId="41" xfId="0" applyNumberFormat="1" applyFont="1" applyFill="1" applyBorder="1" applyAlignment="1">
      <alignment horizontal="right"/>
    </xf>
    <xf numFmtId="165" fontId="2" fillId="0" borderId="42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á rekapitulace" xfId="47"/>
    <cellStyle name="normální_Fakturac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CENOV&#201;%20NAB&#205;DKY%20-%20ve&#345;.sout&#283;&#382;e%202017-2018\239%20(268)%20OKD%20-%20opravy%20d&#367;ln&#237;ch%20&#353;kod%20na%20silnic&#237;ch%20zp&#367;osben&#253;ch%20d&#367;ln&#237;%20&#269;innost%20OKD,%20a.s.%20(%209.3.-12.00)\rozpo&#269;et%20do%20NAB&#205;DKY\REKAPITULACE%20-%20na&#35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stav@geostav.cz" TargetMode="External" /><Relationship Id="rId2" Type="http://schemas.openxmlformats.org/officeDocument/2006/relationships/hyperlink" Target="mailto:drahotuse@presbeton.cz" TargetMode="External" /><Relationship Id="rId3" Type="http://schemas.openxmlformats.org/officeDocument/2006/relationships/hyperlink" Target="mailto:geostav@geostav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8.140625" style="58" customWidth="1"/>
    <col min="2" max="2" width="11.7109375" style="58" customWidth="1"/>
    <col min="3" max="3" width="5.00390625" style="58" customWidth="1"/>
    <col min="4" max="4" width="15.7109375" style="58" customWidth="1"/>
    <col min="5" max="5" width="7.57421875" style="58" customWidth="1"/>
    <col min="6" max="6" width="17.421875" style="58" customWidth="1"/>
    <col min="7" max="7" width="17.28125" style="58" customWidth="1"/>
    <col min="8" max="8" width="17.8515625" style="58" customWidth="1"/>
    <col min="9" max="9" width="21.00390625" style="58" customWidth="1"/>
    <col min="10" max="10" width="14.140625" style="58" bestFit="1" customWidth="1"/>
    <col min="11" max="11" width="14.00390625" style="58" customWidth="1"/>
    <col min="12" max="16384" width="9.140625" style="58" customWidth="1"/>
  </cols>
  <sheetData>
    <row r="1" ht="24" customHeight="1">
      <c r="H1" s="59" t="s">
        <v>49</v>
      </c>
    </row>
    <row r="2" spans="1:8" s="68" customFormat="1" ht="28.5" customHeight="1" thickBot="1">
      <c r="A2" s="126" t="s">
        <v>29</v>
      </c>
      <c r="B2" s="126"/>
      <c r="C2" s="126"/>
      <c r="D2" s="126"/>
      <c r="E2" s="126"/>
      <c r="F2" s="126"/>
      <c r="G2" s="126"/>
      <c r="H2" s="126"/>
    </row>
    <row r="3" spans="1:12" s="68" customFormat="1" ht="56.25" customHeight="1" thickBot="1">
      <c r="A3" s="130" t="s">
        <v>36</v>
      </c>
      <c r="B3" s="131"/>
      <c r="C3" s="131"/>
      <c r="D3" s="131"/>
      <c r="E3" s="131"/>
      <c r="F3" s="131"/>
      <c r="G3" s="131"/>
      <c r="H3" s="132"/>
      <c r="L3" s="69"/>
    </row>
    <row r="4" spans="1:8" s="64" customFormat="1" ht="17.25" customHeight="1">
      <c r="A4" s="65"/>
      <c r="B4" s="60"/>
      <c r="C4" s="66"/>
      <c r="D4" s="66"/>
      <c r="E4" s="61"/>
      <c r="F4" s="61"/>
      <c r="G4" s="62"/>
      <c r="H4" s="63"/>
    </row>
    <row r="5" spans="1:8" s="74" customFormat="1" ht="19.5" customHeight="1">
      <c r="A5" s="70"/>
      <c r="B5" s="71"/>
      <c r="C5" s="72"/>
      <c r="D5" s="72"/>
      <c r="E5" s="72"/>
      <c r="F5" s="73"/>
      <c r="G5" s="73"/>
      <c r="H5" s="73"/>
    </row>
    <row r="6" spans="1:8" s="125" customFormat="1" ht="23.25" customHeight="1">
      <c r="A6" s="122"/>
      <c r="B6" s="123" t="s">
        <v>30</v>
      </c>
      <c r="C6" s="123"/>
      <c r="D6" s="123"/>
      <c r="E6" s="123"/>
      <c r="F6" s="123" t="s">
        <v>31</v>
      </c>
      <c r="G6" s="123" t="s">
        <v>32</v>
      </c>
      <c r="H6" s="124" t="s">
        <v>33</v>
      </c>
    </row>
    <row r="7" spans="1:8" s="77" customFormat="1" ht="24" customHeight="1">
      <c r="A7" s="75"/>
      <c r="B7" s="71"/>
      <c r="C7" s="72"/>
      <c r="D7" s="72"/>
      <c r="E7" s="72"/>
      <c r="F7" s="76"/>
      <c r="G7" s="76"/>
      <c r="H7" s="76"/>
    </row>
    <row r="8" spans="1:10" s="84" customFormat="1" ht="36" customHeight="1">
      <c r="A8" s="78" t="str">
        <f>'rozpočet Kopřivnice'!B8</f>
        <v>SO 01</v>
      </c>
      <c r="B8" s="133" t="str">
        <f>'rozpočet Kopřivnice'!C8</f>
        <v>Oprava komunikace "Velová" (478 x 4,0 m)</v>
      </c>
      <c r="C8" s="133"/>
      <c r="D8" s="133"/>
      <c r="E8" s="133"/>
      <c r="F8" s="79">
        <f>'rozpočet Kopřivnice'!G15</f>
        <v>0</v>
      </c>
      <c r="G8" s="80">
        <f>F8*21%</f>
        <v>0</v>
      </c>
      <c r="H8" s="81">
        <f>F8+G8</f>
        <v>0</v>
      </c>
      <c r="I8" s="82"/>
      <c r="J8" s="83"/>
    </row>
    <row r="9" spans="1:10" s="84" customFormat="1" ht="36" customHeight="1">
      <c r="A9" s="78" t="str">
        <f>'rozpočet Kopřivnice'!B19</f>
        <v>SO 02</v>
      </c>
      <c r="B9" s="133" t="str">
        <f>'rozpočet Kopřivnice'!C19</f>
        <v>Oprava místní komunikací - část Mniší (od č.p. 232, 390 x 3,0 m)</v>
      </c>
      <c r="C9" s="134"/>
      <c r="D9" s="134"/>
      <c r="E9" s="134"/>
      <c r="F9" s="79">
        <f>'rozpočet Kopřivnice'!G27</f>
        <v>0</v>
      </c>
      <c r="G9" s="80">
        <f>F9*21%</f>
        <v>0</v>
      </c>
      <c r="H9" s="81">
        <f>F9+G9</f>
        <v>0</v>
      </c>
      <c r="I9" s="82"/>
      <c r="J9" s="83"/>
    </row>
    <row r="10" spans="1:10" s="84" customFormat="1" ht="36" customHeight="1">
      <c r="A10" s="78" t="str">
        <f>'rozpočet Kopřivnice'!B31</f>
        <v>SO 03</v>
      </c>
      <c r="B10" s="133" t="str">
        <f>'rozpočet Kopřivnice'!C31</f>
        <v>Vedlejší a ostatní náklady</v>
      </c>
      <c r="C10" s="134"/>
      <c r="D10" s="134"/>
      <c r="E10" s="134"/>
      <c r="F10" s="79">
        <f>'rozpočet Kopřivnice'!G34</f>
        <v>0</v>
      </c>
      <c r="G10" s="80">
        <f>F10*21%</f>
        <v>0</v>
      </c>
      <c r="H10" s="81">
        <f>F10+G10+0.002</f>
        <v>0.002</v>
      </c>
      <c r="I10" s="82"/>
      <c r="J10" s="83"/>
    </row>
    <row r="11" spans="1:10" s="84" customFormat="1" ht="24" customHeight="1" thickBot="1">
      <c r="A11" s="85"/>
      <c r="B11" s="86"/>
      <c r="C11" s="86"/>
      <c r="D11" s="67"/>
      <c r="E11" s="67"/>
      <c r="F11" s="87"/>
      <c r="G11" s="88"/>
      <c r="H11" s="89"/>
      <c r="I11" s="82"/>
      <c r="J11" s="83"/>
    </row>
    <row r="12" spans="1:11" s="97" customFormat="1" ht="24" customHeight="1" thickBot="1">
      <c r="A12" s="90"/>
      <c r="B12" s="91" t="s">
        <v>34</v>
      </c>
      <c r="C12" s="92"/>
      <c r="D12" s="92"/>
      <c r="E12" s="92"/>
      <c r="F12" s="93">
        <f>SUM(F8:F11)</f>
        <v>0</v>
      </c>
      <c r="G12" s="93">
        <f>SUM(G8:G11)</f>
        <v>0</v>
      </c>
      <c r="H12" s="94">
        <f>SUM(H8:H10)</f>
        <v>0.002</v>
      </c>
      <c r="I12" s="95"/>
      <c r="J12" s="96"/>
      <c r="K12" s="96"/>
    </row>
    <row r="13" s="73" customFormat="1" ht="14.25" customHeight="1"/>
    <row r="14" spans="6:9" ht="12.75">
      <c r="F14" s="98"/>
      <c r="I14" s="99"/>
    </row>
    <row r="15" spans="6:9" ht="12.75">
      <c r="F15" s="98"/>
      <c r="I15" s="99"/>
    </row>
    <row r="16" spans="6:9" ht="12.75">
      <c r="F16" s="98"/>
      <c r="I16" s="99"/>
    </row>
    <row r="17" spans="6:9" ht="12.75">
      <c r="F17" s="98"/>
      <c r="I17" s="99"/>
    </row>
    <row r="19" spans="1:8" ht="12.75">
      <c r="A19" s="101"/>
      <c r="B19" s="101"/>
      <c r="C19" s="100"/>
      <c r="D19" s="101"/>
      <c r="E19" s="101"/>
      <c r="F19" s="101"/>
      <c r="G19" s="100"/>
      <c r="H19" s="101"/>
    </row>
    <row r="20" spans="1:8" ht="12.75">
      <c r="A20" s="101"/>
      <c r="B20" s="101"/>
      <c r="C20" s="102"/>
      <c r="D20" s="101"/>
      <c r="E20" s="101"/>
      <c r="F20" s="101"/>
      <c r="G20" s="102"/>
      <c r="H20" s="101"/>
    </row>
    <row r="21" spans="1:8" ht="12.75">
      <c r="A21" s="127"/>
      <c r="B21" s="128"/>
      <c r="C21" s="128"/>
      <c r="D21" s="128"/>
      <c r="E21" s="101"/>
      <c r="F21" s="100"/>
      <c r="G21" s="102"/>
      <c r="H21" s="101"/>
    </row>
    <row r="22" spans="1:8" ht="12.75">
      <c r="A22" s="128"/>
      <c r="B22" s="128"/>
      <c r="C22" s="128"/>
      <c r="D22" s="128"/>
      <c r="E22" s="101"/>
      <c r="F22" s="128"/>
      <c r="G22" s="129"/>
      <c r="H22" s="129"/>
    </row>
    <row r="23" spans="1:8" ht="12.75">
      <c r="A23" s="128"/>
      <c r="B23" s="129"/>
      <c r="C23" s="129"/>
      <c r="D23" s="129"/>
      <c r="F23" s="128"/>
      <c r="G23" s="129"/>
      <c r="H23" s="129"/>
    </row>
  </sheetData>
  <sheetProtection/>
  <mergeCells count="10">
    <mergeCell ref="A2:H2"/>
    <mergeCell ref="A21:D21"/>
    <mergeCell ref="A22:D22"/>
    <mergeCell ref="F22:H22"/>
    <mergeCell ref="A23:D23"/>
    <mergeCell ref="F23:H23"/>
    <mergeCell ref="A3:H3"/>
    <mergeCell ref="B8:E8"/>
    <mergeCell ref="B9:E9"/>
    <mergeCell ref="B10:E10"/>
  </mergeCells>
  <hyperlinks>
    <hyperlink ref="F13" r:id="rId1" display="geostav@geostav.cz"/>
    <hyperlink ref="F5" r:id="rId2" display="drahotuse@presbeton.cz"/>
    <hyperlink ref="D5" r:id="rId3" display="geostav@geostav.cz"/>
  </hyperlinks>
  <printOptions/>
  <pageMargins left="0.6299212598425197" right="0.23622047244094488" top="0.7480314960629921" bottom="0.7480314960629921" header="0.31496062992125984" footer="0.31496062992125984"/>
  <pageSetup fitToHeight="1" fitToWidth="1"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="145" zoomScaleNormal="145" zoomScalePageLayoutView="0" workbookViewId="0" topLeftCell="A7">
      <selection activeCell="E34" sqref="E34:F34"/>
    </sheetView>
  </sheetViews>
  <sheetFormatPr defaultColWidth="9.140625" defaultRowHeight="12.75"/>
  <cols>
    <col min="1" max="1" width="4.421875" style="29" customWidth="1"/>
    <col min="2" max="2" width="10.7109375" style="29" customWidth="1"/>
    <col min="3" max="3" width="66.421875" style="1" customWidth="1"/>
    <col min="4" max="4" width="4.57421875" style="29" customWidth="1"/>
    <col min="5" max="5" width="8.140625" style="43" customWidth="1"/>
    <col min="6" max="6" width="7.421875" style="1" customWidth="1"/>
    <col min="7" max="7" width="14.28125" style="6" customWidth="1"/>
    <col min="8" max="9" width="9.140625" style="118" customWidth="1"/>
    <col min="10" max="10" width="9.140625" style="8" customWidth="1"/>
  </cols>
  <sheetData>
    <row r="1" ht="1.5" customHeight="1"/>
    <row r="2" spans="1:7" ht="15">
      <c r="A2" s="135" t="str">
        <f>Rekapitulace!A3</f>
        <v>Oprava komunikací v Kopřivnici</v>
      </c>
      <c r="B2" s="135"/>
      <c r="C2" s="135"/>
      <c r="D2" s="135"/>
      <c r="E2" s="135"/>
      <c r="F2" s="135"/>
      <c r="G2" s="135"/>
    </row>
    <row r="3" ht="0.75" customHeight="1"/>
    <row r="4" ht="10.5" customHeight="1" thickBot="1"/>
    <row r="5" spans="1:10" s="40" customFormat="1" ht="22.5" customHeight="1">
      <c r="A5" s="13" t="s">
        <v>0</v>
      </c>
      <c r="B5" s="14" t="s">
        <v>1</v>
      </c>
      <c r="C5" s="14" t="s">
        <v>2</v>
      </c>
      <c r="D5" s="14" t="s">
        <v>3</v>
      </c>
      <c r="E5" s="44" t="s">
        <v>4</v>
      </c>
      <c r="F5" s="14" t="s">
        <v>15</v>
      </c>
      <c r="G5" s="15" t="s">
        <v>5</v>
      </c>
      <c r="H5" s="119"/>
      <c r="I5" s="119"/>
      <c r="J5" s="39"/>
    </row>
    <row r="6" spans="1:7" ht="12.75">
      <c r="A6" s="16" t="s">
        <v>6</v>
      </c>
      <c r="B6" s="9" t="s">
        <v>7</v>
      </c>
      <c r="C6" s="9" t="s">
        <v>8</v>
      </c>
      <c r="D6" s="9" t="s">
        <v>9</v>
      </c>
      <c r="E6" s="45" t="s">
        <v>10</v>
      </c>
      <c r="F6" s="9" t="s">
        <v>11</v>
      </c>
      <c r="G6" s="17" t="s">
        <v>12</v>
      </c>
    </row>
    <row r="7" spans="1:7" ht="6.75" customHeight="1">
      <c r="A7" s="105"/>
      <c r="B7" s="30"/>
      <c r="C7" s="18"/>
      <c r="D7" s="30"/>
      <c r="E7" s="5"/>
      <c r="F7" s="5"/>
      <c r="G7" s="19"/>
    </row>
    <row r="8" spans="1:7" ht="14.25" thickBot="1">
      <c r="A8" s="113"/>
      <c r="B8" s="20" t="s">
        <v>19</v>
      </c>
      <c r="C8" s="18" t="s">
        <v>44</v>
      </c>
      <c r="D8" s="20"/>
      <c r="E8" s="21"/>
      <c r="F8" s="21"/>
      <c r="G8" s="104"/>
    </row>
    <row r="9" spans="1:9" ht="13.5">
      <c r="A9" s="106">
        <v>1</v>
      </c>
      <c r="B9" s="49">
        <v>574541111</v>
      </c>
      <c r="C9" s="25" t="s">
        <v>37</v>
      </c>
      <c r="D9" s="32" t="s">
        <v>13</v>
      </c>
      <c r="E9" s="46">
        <v>1912</v>
      </c>
      <c r="F9" s="26">
        <v>0</v>
      </c>
      <c r="G9" s="22">
        <f aca="true" t="shared" si="0" ref="G9:G14">E9*F9</f>
        <v>0</v>
      </c>
      <c r="H9" s="118">
        <v>0.12169</v>
      </c>
      <c r="I9" s="118">
        <f>E9*H9</f>
        <v>232.67128000000002</v>
      </c>
    </row>
    <row r="10" spans="1:9" ht="13.5">
      <c r="A10" s="107">
        <v>2</v>
      </c>
      <c r="B10" s="50">
        <v>573411114</v>
      </c>
      <c r="C10" s="3" t="s">
        <v>46</v>
      </c>
      <c r="D10" s="31" t="s">
        <v>13</v>
      </c>
      <c r="E10" s="7">
        <v>1912</v>
      </c>
      <c r="F10" s="4">
        <v>0</v>
      </c>
      <c r="G10" s="23">
        <f t="shared" si="0"/>
        <v>0</v>
      </c>
      <c r="H10" s="118">
        <v>0.02161</v>
      </c>
      <c r="I10" s="118">
        <f>E10*H10</f>
        <v>41.31832</v>
      </c>
    </row>
    <row r="11" spans="1:9" ht="13.5">
      <c r="A11" s="107">
        <v>3</v>
      </c>
      <c r="B11" s="50">
        <v>573411115</v>
      </c>
      <c r="C11" s="3" t="s">
        <v>47</v>
      </c>
      <c r="D11" s="31" t="s">
        <v>13</v>
      </c>
      <c r="E11" s="7">
        <v>1912</v>
      </c>
      <c r="F11" s="4">
        <v>0</v>
      </c>
      <c r="G11" s="23">
        <f t="shared" si="0"/>
        <v>0</v>
      </c>
      <c r="H11" s="118">
        <v>0.02653</v>
      </c>
      <c r="I11" s="118">
        <f>E11*H11</f>
        <v>50.72536</v>
      </c>
    </row>
    <row r="12" spans="1:7" ht="13.5">
      <c r="A12" s="107">
        <v>4</v>
      </c>
      <c r="B12" s="50">
        <v>938908411</v>
      </c>
      <c r="C12" s="3" t="s">
        <v>39</v>
      </c>
      <c r="D12" s="31" t="s">
        <v>13</v>
      </c>
      <c r="E12" s="7">
        <v>1912</v>
      </c>
      <c r="F12" s="4">
        <v>0</v>
      </c>
      <c r="G12" s="23">
        <f t="shared" si="0"/>
        <v>0</v>
      </c>
    </row>
    <row r="13" spans="1:7" ht="13.5">
      <c r="A13" s="107">
        <v>5</v>
      </c>
      <c r="B13" s="50">
        <v>938909611</v>
      </c>
      <c r="C13" s="3" t="s">
        <v>38</v>
      </c>
      <c r="D13" s="31" t="s">
        <v>13</v>
      </c>
      <c r="E13" s="7">
        <v>478</v>
      </c>
      <c r="F13" s="4">
        <v>0</v>
      </c>
      <c r="G13" s="23">
        <f t="shared" si="0"/>
        <v>0</v>
      </c>
    </row>
    <row r="14" spans="1:10" s="28" customFormat="1" ht="13.5" thickBot="1">
      <c r="A14" s="38">
        <v>6</v>
      </c>
      <c r="B14" s="34">
        <v>998225111</v>
      </c>
      <c r="C14" s="33" t="s">
        <v>21</v>
      </c>
      <c r="D14" s="34" t="s">
        <v>14</v>
      </c>
      <c r="E14" s="35">
        <v>325</v>
      </c>
      <c r="F14" s="35">
        <v>0</v>
      </c>
      <c r="G14" s="36">
        <f t="shared" si="0"/>
        <v>0</v>
      </c>
      <c r="H14" s="120"/>
      <c r="I14" s="120">
        <f>SUM(I9:I13)</f>
        <v>324.71496</v>
      </c>
      <c r="J14" s="27"/>
    </row>
    <row r="15" spans="1:7" ht="13.5">
      <c r="A15" s="108"/>
      <c r="B15" s="51"/>
      <c r="C15" s="12"/>
      <c r="D15" s="30"/>
      <c r="E15" s="136" t="s">
        <v>16</v>
      </c>
      <c r="F15" s="137"/>
      <c r="G15" s="110">
        <f>SUM(G9:G14)</f>
        <v>0</v>
      </c>
    </row>
    <row r="16" spans="1:7" ht="13.5">
      <c r="A16" s="108"/>
      <c r="B16" s="51"/>
      <c r="C16" s="12"/>
      <c r="D16" s="30"/>
      <c r="E16" s="138" t="s">
        <v>17</v>
      </c>
      <c r="F16" s="139"/>
      <c r="G16" s="23">
        <f>0.21*G15</f>
        <v>0</v>
      </c>
    </row>
    <row r="17" spans="1:7" ht="14.25" thickBot="1">
      <c r="A17" s="108"/>
      <c r="B17" s="51"/>
      <c r="C17" s="12"/>
      <c r="D17" s="30"/>
      <c r="E17" s="142" t="s">
        <v>18</v>
      </c>
      <c r="F17" s="143"/>
      <c r="G17" s="24">
        <f>G15*1.21</f>
        <v>0</v>
      </c>
    </row>
    <row r="18" spans="1:7" ht="6.75" customHeight="1">
      <c r="A18" s="108"/>
      <c r="B18" s="51"/>
      <c r="C18" s="12"/>
      <c r="D18" s="30"/>
      <c r="E18" s="103"/>
      <c r="F18" s="103"/>
      <c r="G18" s="104"/>
    </row>
    <row r="19" spans="1:7" ht="14.25" thickBot="1">
      <c r="A19" s="108"/>
      <c r="B19" s="20" t="s">
        <v>20</v>
      </c>
      <c r="C19" s="18" t="s">
        <v>45</v>
      </c>
      <c r="D19" s="30"/>
      <c r="E19" s="47"/>
      <c r="F19" s="5"/>
      <c r="G19" s="10"/>
    </row>
    <row r="20" spans="1:9" ht="13.5">
      <c r="A20" s="106">
        <v>1</v>
      </c>
      <c r="B20" s="49">
        <v>574541111</v>
      </c>
      <c r="C20" s="25" t="s">
        <v>37</v>
      </c>
      <c r="D20" s="32" t="s">
        <v>13</v>
      </c>
      <c r="E20" s="46">
        <v>870</v>
      </c>
      <c r="F20" s="26">
        <v>0</v>
      </c>
      <c r="G20" s="22">
        <f aca="true" t="shared" si="1" ref="G20:G26">E20*F20</f>
        <v>0</v>
      </c>
      <c r="H20" s="118">
        <v>0.12169</v>
      </c>
      <c r="I20" s="118">
        <f>E20*H20</f>
        <v>105.8703</v>
      </c>
    </row>
    <row r="21" spans="1:9" ht="13.5">
      <c r="A21" s="114">
        <v>2</v>
      </c>
      <c r="B21" s="52">
        <v>574391111</v>
      </c>
      <c r="C21" s="37" t="s">
        <v>40</v>
      </c>
      <c r="D21" s="31" t="s">
        <v>13</v>
      </c>
      <c r="E21" s="48">
        <v>300</v>
      </c>
      <c r="F21" s="41">
        <v>0</v>
      </c>
      <c r="G21" s="23">
        <f t="shared" si="1"/>
        <v>0</v>
      </c>
      <c r="H21" s="118">
        <v>0.22501</v>
      </c>
      <c r="I21" s="118">
        <f>E21*H21</f>
        <v>67.503</v>
      </c>
    </row>
    <row r="22" spans="1:9" ht="13.5">
      <c r="A22" s="107">
        <v>3</v>
      </c>
      <c r="B22" s="50">
        <v>573411114</v>
      </c>
      <c r="C22" s="3" t="s">
        <v>46</v>
      </c>
      <c r="D22" s="31" t="s">
        <v>13</v>
      </c>
      <c r="E22" s="7">
        <v>1170</v>
      </c>
      <c r="F22" s="41">
        <v>0</v>
      </c>
      <c r="G22" s="23">
        <f t="shared" si="1"/>
        <v>0</v>
      </c>
      <c r="H22" s="118">
        <v>0.02161</v>
      </c>
      <c r="I22" s="118">
        <f>E22*H22</f>
        <v>25.2837</v>
      </c>
    </row>
    <row r="23" spans="1:9" ht="13.5">
      <c r="A23" s="107">
        <v>4</v>
      </c>
      <c r="B23" s="50">
        <v>573411115</v>
      </c>
      <c r="C23" s="3" t="s">
        <v>47</v>
      </c>
      <c r="D23" s="31" t="s">
        <v>13</v>
      </c>
      <c r="E23" s="7">
        <v>1170</v>
      </c>
      <c r="F23" s="41">
        <v>0</v>
      </c>
      <c r="G23" s="23">
        <f t="shared" si="1"/>
        <v>0</v>
      </c>
      <c r="H23" s="118">
        <v>0.02653</v>
      </c>
      <c r="I23" s="118">
        <f>E23*H23</f>
        <v>31.040100000000002</v>
      </c>
    </row>
    <row r="24" spans="1:7" ht="13.5">
      <c r="A24" s="109">
        <v>5</v>
      </c>
      <c r="B24" s="53" t="s">
        <v>41</v>
      </c>
      <c r="C24" s="111" t="s">
        <v>42</v>
      </c>
      <c r="D24" s="31" t="s">
        <v>22</v>
      </c>
      <c r="E24" s="7">
        <v>1</v>
      </c>
      <c r="F24" s="41">
        <v>0</v>
      </c>
      <c r="G24" s="42">
        <f t="shared" si="1"/>
        <v>0</v>
      </c>
    </row>
    <row r="25" spans="1:7" ht="13.5">
      <c r="A25" s="109">
        <v>6</v>
      </c>
      <c r="B25" s="50">
        <v>597081110</v>
      </c>
      <c r="C25" s="3" t="s">
        <v>43</v>
      </c>
      <c r="D25" s="31" t="s">
        <v>48</v>
      </c>
      <c r="E25" s="7">
        <v>5</v>
      </c>
      <c r="F25" s="41">
        <v>0</v>
      </c>
      <c r="G25" s="42">
        <f t="shared" si="1"/>
        <v>0</v>
      </c>
    </row>
    <row r="26" spans="1:10" s="28" customFormat="1" ht="13.5" thickBot="1">
      <c r="A26" s="38">
        <v>7</v>
      </c>
      <c r="B26" s="34">
        <v>998225111</v>
      </c>
      <c r="C26" s="33" t="s">
        <v>21</v>
      </c>
      <c r="D26" s="34" t="s">
        <v>14</v>
      </c>
      <c r="E26" s="35">
        <v>229.7</v>
      </c>
      <c r="F26" s="35">
        <v>0</v>
      </c>
      <c r="G26" s="36">
        <f t="shared" si="1"/>
        <v>0</v>
      </c>
      <c r="H26" s="120"/>
      <c r="I26" s="120">
        <f>SUM(I20:I25)</f>
        <v>229.6971</v>
      </c>
      <c r="J26" s="27"/>
    </row>
    <row r="27" spans="1:7" ht="13.5">
      <c r="A27" s="108"/>
      <c r="B27" s="30"/>
      <c r="C27" s="2"/>
      <c r="D27" s="30"/>
      <c r="E27" s="136" t="s">
        <v>16</v>
      </c>
      <c r="F27" s="137"/>
      <c r="G27" s="54">
        <f>SUM(G20:G26)</f>
        <v>0</v>
      </c>
    </row>
    <row r="28" spans="1:7" ht="13.5">
      <c r="A28" s="108"/>
      <c r="B28" s="30"/>
      <c r="C28" s="2"/>
      <c r="D28" s="30"/>
      <c r="E28" s="138" t="s">
        <v>17</v>
      </c>
      <c r="F28" s="139"/>
      <c r="G28" s="23">
        <f>G27*21%</f>
        <v>0</v>
      </c>
    </row>
    <row r="29" spans="1:7" ht="14.25" thickBot="1">
      <c r="A29" s="108"/>
      <c r="B29" s="30"/>
      <c r="C29" s="11"/>
      <c r="D29" s="30"/>
      <c r="E29" s="142" t="s">
        <v>18</v>
      </c>
      <c r="F29" s="143"/>
      <c r="G29" s="24">
        <f>SUM(G27:G28)</f>
        <v>0</v>
      </c>
    </row>
    <row r="30" spans="1:7" ht="6.75" customHeight="1">
      <c r="A30" s="108"/>
      <c r="B30" s="51"/>
      <c r="C30" s="12"/>
      <c r="D30" s="30"/>
      <c r="E30" s="103"/>
      <c r="F30" s="103"/>
      <c r="G30" s="104"/>
    </row>
    <row r="31" spans="1:7" ht="14.25" thickBot="1">
      <c r="A31" s="108"/>
      <c r="B31" s="20" t="s">
        <v>23</v>
      </c>
      <c r="C31" s="18" t="s">
        <v>24</v>
      </c>
      <c r="D31" s="30"/>
      <c r="E31" s="47"/>
      <c r="F31" s="5"/>
      <c r="G31" s="10"/>
    </row>
    <row r="32" spans="1:7" ht="13.5">
      <c r="A32" s="106">
        <v>1</v>
      </c>
      <c r="B32" s="49" t="s">
        <v>25</v>
      </c>
      <c r="C32" s="25" t="s">
        <v>26</v>
      </c>
      <c r="D32" s="32" t="s">
        <v>27</v>
      </c>
      <c r="E32" s="46">
        <v>1</v>
      </c>
      <c r="F32" s="26">
        <v>0</v>
      </c>
      <c r="G32" s="22">
        <f>F32*E32</f>
        <v>0</v>
      </c>
    </row>
    <row r="33" spans="1:7" ht="14.25" thickBot="1">
      <c r="A33" s="112">
        <v>2</v>
      </c>
      <c r="B33" s="55" t="s">
        <v>28</v>
      </c>
      <c r="C33" s="56" t="s">
        <v>35</v>
      </c>
      <c r="D33" s="115" t="s">
        <v>27</v>
      </c>
      <c r="E33" s="116">
        <v>1</v>
      </c>
      <c r="F33" s="117">
        <v>0</v>
      </c>
      <c r="G33" s="57">
        <f>F33*E33</f>
        <v>0</v>
      </c>
    </row>
    <row r="34" spans="5:7" ht="13.5">
      <c r="E34" s="136" t="s">
        <v>16</v>
      </c>
      <c r="F34" s="137"/>
      <c r="G34" s="54">
        <f>SUM(G32:G33)</f>
        <v>0</v>
      </c>
    </row>
    <row r="35" spans="5:7" ht="13.5">
      <c r="E35" s="138" t="s">
        <v>17</v>
      </c>
      <c r="F35" s="139"/>
      <c r="G35" s="23">
        <f>G34*21%</f>
        <v>0</v>
      </c>
    </row>
    <row r="36" spans="5:7" ht="14.25" thickBot="1">
      <c r="E36" s="140" t="s">
        <v>18</v>
      </c>
      <c r="F36" s="141"/>
      <c r="G36" s="24">
        <f>SUM(G34:G35)</f>
        <v>0</v>
      </c>
    </row>
    <row r="37" spans="1:7" ht="6.75" customHeight="1">
      <c r="A37" s="108"/>
      <c r="B37" s="51"/>
      <c r="C37" s="12"/>
      <c r="D37" s="30"/>
      <c r="E37" s="103"/>
      <c r="F37" s="103"/>
      <c r="G37" s="104"/>
    </row>
    <row r="39" ht="13.5">
      <c r="G39" s="121">
        <f>G34+G27+G15</f>
        <v>0</v>
      </c>
    </row>
  </sheetData>
  <sheetProtection/>
  <mergeCells count="10">
    <mergeCell ref="A2:G2"/>
    <mergeCell ref="E34:F34"/>
    <mergeCell ref="E35:F35"/>
    <mergeCell ref="E36:F36"/>
    <mergeCell ref="E15:F15"/>
    <mergeCell ref="E16:F16"/>
    <mergeCell ref="E17:F17"/>
    <mergeCell ref="E27:F27"/>
    <mergeCell ref="E28:F28"/>
    <mergeCell ref="E29:F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8" max="65535" man="1"/>
  </colBreaks>
  <ignoredErrors>
    <ignoredError sqref="A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 Ondrej</dc:creator>
  <cp:keywords/>
  <dc:description/>
  <cp:lastModifiedBy>Iva Šumšalová</cp:lastModifiedBy>
  <cp:lastPrinted>2018-08-15T09:02:07Z</cp:lastPrinted>
  <dcterms:created xsi:type="dcterms:W3CDTF">2012-05-23T08:27:47Z</dcterms:created>
  <dcterms:modified xsi:type="dcterms:W3CDTF">2018-08-31T07:51:34Z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