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30" windowHeight="10335" activeTab="0"/>
  </bookViews>
  <sheets>
    <sheet name="SO 102 Parkoviště u u..." sheetId="3" r:id="rId1"/>
    <sheet name="Pokyny pro vyplnění" sheetId="7" r:id="rId2"/>
  </sheets>
  <definedNames>
    <definedName name="_xlnm._FilterDatabase" localSheetId="0" hidden="1">'SO 102 Parkoviště u u...'!$C$86:$K$363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102 Parkoviště u u...'!$C$4:$J$36,'SO 102 Parkoviště u u...'!$C$42:$J$68,'SO 102 Parkoviště u u...'!$C$74:$K$363</definedName>
    <definedName name="_xlnm.Print_Titles" localSheetId="0">'SO 102 Parkoviště u u...'!$86:$86</definedName>
  </definedNames>
  <calcPr calcId="145621"/>
</workbook>
</file>

<file path=xl/sharedStrings.xml><?xml version="1.0" encoding="utf-8"?>
<sst xmlns="http://schemas.openxmlformats.org/spreadsheetml/2006/main" count="3668" uniqueCount="761">
  <si>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</si>
  <si>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</si>
  <si>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</si>
  <si>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</si>
  <si>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</si>
  <si>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</si>
  <si>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</si>
  <si>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</si>
  <si>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</si>
  <si>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</si>
  <si>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</si>
  <si>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</si>
  <si>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</si>
  <si>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</si>
  <si>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</si>
  <si>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</si>
  <si>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</si>
  <si>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</si>
  <si>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</si>
  <si>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</si>
  <si>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</si>
  <si>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</si>
  <si>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</si>
  <si>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</si>
  <si>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</si>
  <si>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</si>
  <si>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</si>
  <si>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</si>
  <si>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</si>
  <si>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</si>
  <si>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</si>
  <si>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</si>
  <si>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</si>
  <si>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</si>
  <si>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</si>
  <si>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</si>
  <si>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</si>
  <si>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</si>
  <si>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</si>
  <si>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</si>
  <si>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STA</t>
  </si>
  <si>
    <t>2</t>
  </si>
  <si>
    <t>SO 102 Parkoviště u ul.Kadláčkova</t>
  </si>
  <si>
    <t>{d6a20ded-86b9-41bc-921e-7176fcfec023}</t>
  </si>
  <si>
    <t>3</t>
  </si>
  <si>
    <t>4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</si>
  <si>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</si>
  <si>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</si>
  <si>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</si>
  <si>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</si>
  <si>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</si>
  <si>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</si>
  <si>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</si>
  <si>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</si>
  <si>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</si>
  <si>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</si>
  <si>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</si>
  <si>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</si>
  <si>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</si>
  <si>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</si>
  <si>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</si>
  <si>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</si>
  <si>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</si>
  <si>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469 - Stavební práce při elektromontážích</t>
  </si>
  <si>
    <t xml:space="preserve">    5 - Komunikace pozemní</t>
  </si>
  <si>
    <t xml:space="preserve">  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</si>
  <si>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</si>
  <si>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</si>
  <si>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</si>
  <si>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</si>
  <si>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</si>
  <si>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</si>
  <si>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</si>
  <si>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</si>
  <si>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</si>
  <si>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</si>
  <si>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</si>
  <si>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</si>
  <si>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</si>
  <si>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</si>
  <si>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</si>
  <si>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</si>
  <si>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</si>
  <si>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</si>
  <si>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</si>
  <si>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</si>
  <si>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</si>
  <si>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</si>
  <si>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</si>
  <si>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</si>
  <si>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</si>
  <si>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</si>
  <si>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</si>
  <si>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VV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</si>
  <si>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</si>
  <si>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</si>
  <si>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</si>
  <si>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171101121</t>
  </si>
  <si>
    <t>Uložení sypaniny do násypů s rozprostřením sypaniny ve vrstvách a s hrubým urovnáním zhutněných s uzavřením povrchu násypu z hornin nesoudržných kamenitých</t>
  </si>
  <si>
    <t>M</t>
  </si>
  <si>
    <t>583336740</t>
  </si>
  <si>
    <t>kamenivo těžené hrubé frakce 16-32</t>
  </si>
  <si>
    <t>t</t>
  </si>
  <si>
    <t>8</t>
  </si>
  <si>
    <t>171201201</t>
  </si>
  <si>
    <t>Uložení sypaniny na skládky</t>
  </si>
  <si>
    <t>6</t>
  </si>
  <si>
    <t>171201211</t>
  </si>
  <si>
    <t>Uložení sypaniny poplatek za uložení sypaniny na skládce (skládkovné)</t>
  </si>
  <si>
    <t>7</t>
  </si>
  <si>
    <t>00-1</t>
  </si>
  <si>
    <t>Geotextilie D+M</t>
  </si>
  <si>
    <t>m2</t>
  </si>
  <si>
    <t>Zemní práce</t>
  </si>
  <si>
    <t>dle TZ</t>
  </si>
  <si>
    <t>9</t>
  </si>
  <si>
    <t>10</t>
  </si>
  <si>
    <t>11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</si>
  <si>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</si>
  <si>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</si>
  <si>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</si>
  <si>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</si>
  <si>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13</t>
  </si>
  <si>
    <t>121101103</t>
  </si>
  <si>
    <t>Sejmutí ornice nebo lesní půdy s vodorovným přemístěním na hromady v místě upotřebení nebo na dočasné či trvalé skládky se složením, na vzdálenost přes 100 do 250 m</t>
  </si>
  <si>
    <t>14</t>
  </si>
  <si>
    <t>122101101</t>
  </si>
  <si>
    <t>Odkopávky a prokopávky nezapažené s přehozením výkopku na vzdálenost do 3 m nebo s naložením na dopravní prostředek v horninách tř. 1 a 2 do 100 m3</t>
  </si>
  <si>
    <t>těžení a naložení ornice na meziskládce pro ohumusování</t>
  </si>
  <si>
    <t>16</t>
  </si>
  <si>
    <t>132201201</t>
  </si>
  <si>
    <t>Hloubení zapažených i nezapažených rýh šířky přes 600 do 2 000 mm s urovnáním dna do předepsaného profilu a spádu v hornině tř. 3 do 100 m3</t>
  </si>
  <si>
    <t>pro chráničky</t>
  </si>
  <si>
    <t>17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</si>
  <si>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</si>
  <si>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</si>
  <si>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18</t>
  </si>
  <si>
    <t>19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</si>
  <si>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</si>
  <si>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</si>
  <si>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</t>
  </si>
  <si>
    <t>odvoz přebytečné zeminy</t>
  </si>
  <si>
    <t>22</t>
  </si>
  <si>
    <t>23</t>
  </si>
  <si>
    <t>24</t>
  </si>
  <si>
    <t>25</t>
  </si>
  <si>
    <t>181411131</t>
  </si>
  <si>
    <t>Založení trávníku na půdě předem připravené plochy do 1000 m2 výsevem včetně utažení parkového v rovině nebo na svahu do 1:5</t>
  </si>
  <si>
    <t>26</t>
  </si>
  <si>
    <t>005724100</t>
  </si>
  <si>
    <t>osivo směs travní parková</t>
  </si>
  <si>
    <t>kg</t>
  </si>
  <si>
    <t>27</t>
  </si>
  <si>
    <t>181301101</t>
  </si>
  <si>
    <t>Rozprostření a urovnání ornice v rovině nebo ve svahu sklonu do 1:5 při souvislé ploše do 500 m2, tl. vrstvy do 100 mm</t>
  </si>
  <si>
    <t>28</t>
  </si>
  <si>
    <t>181951102</t>
  </si>
  <si>
    <t>Úprava pláně vyrovnáním výškových rozdílů v hornině tř. 1 až 4 se zhutněním</t>
  </si>
  <si>
    <t>29</t>
  </si>
  <si>
    <t>185803111</t>
  </si>
  <si>
    <t>Ošetření trávníku jednorázové v rovině nebo na svahu do 1:5</t>
  </si>
  <si>
    <t>Zakládání</t>
  </si>
  <si>
    <t>30</t>
  </si>
  <si>
    <t>31</t>
  </si>
  <si>
    <t>kus</t>
  </si>
  <si>
    <t>32</t>
  </si>
  <si>
    <t>P</t>
  </si>
  <si>
    <t>469</t>
  </si>
  <si>
    <t>Stavební práce při elektromontážích</t>
  </si>
  <si>
    <t>33</t>
  </si>
  <si>
    <t>469-1</t>
  </si>
  <si>
    <t>Chránička AROT+Kopoflex vč.lože a obsypu</t>
  </si>
  <si>
    <t>34</t>
  </si>
  <si>
    <t>35</t>
  </si>
  <si>
    <t>469-3</t>
  </si>
  <si>
    <t>Uložení stávajících kabelů do pískového lože+výstražná folie</t>
  </si>
  <si>
    <t>Komunikace pozemní</t>
  </si>
  <si>
    <t>36</t>
  </si>
  <si>
    <t>564251111</t>
  </si>
  <si>
    <t>Podklad nebo podsyp ze štěrkopísku ŠP s rozprostřením, vlhčením a zhutněním, po zhutnění tl. 150 mm</t>
  </si>
  <si>
    <t>30,0</t>
  </si>
  <si>
    <t>37</t>
  </si>
  <si>
    <t>564851111</t>
  </si>
  <si>
    <t>Podklad ze štěrkodrti ŠD s rozprostřením a zhutněním, po zhutnění tl. 150 mm</t>
  </si>
  <si>
    <t xml:space="preserve">dle TZ a situace </t>
  </si>
  <si>
    <t>asfaltová příjezdová komunikace</t>
  </si>
  <si>
    <t>38</t>
  </si>
  <si>
    <t>564871111</t>
  </si>
  <si>
    <t>Podklad ze štěrkodrti ŠD s rozprostřením a zhutněním, po zhutnění tl. 250 mm</t>
  </si>
  <si>
    <t>dle TZ a situace-dlážděné parkoviště</t>
  </si>
  <si>
    <t>39</t>
  </si>
  <si>
    <t>dle TZ a vzorových řezů</t>
  </si>
  <si>
    <t>40</t>
  </si>
  <si>
    <t>41</t>
  </si>
  <si>
    <t>569903311</t>
  </si>
  <si>
    <t>Zřízení zemních krajnic z hornin jakékoliv třídy se zhutněním</t>
  </si>
  <si>
    <t>42</t>
  </si>
  <si>
    <t>573191111</t>
  </si>
  <si>
    <t>Postřik infiltrační kationaktivní emulzí v množství 1,00 kg/m2</t>
  </si>
  <si>
    <t>dle TZ a vzorových řezů,asfaltová příjezdná komunikace</t>
  </si>
  <si>
    <t>43</t>
  </si>
  <si>
    <t>573211108</t>
  </si>
  <si>
    <t>Postřik spojovací PS bez posypu kamenivem z asfaltu silničního, v množství 0,40 kg/m2</t>
  </si>
  <si>
    <t>asfaltová příjezdná komunikace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</si>
  <si>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</si>
  <si>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</si>
  <si>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</si>
  <si>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45</t>
  </si>
  <si>
    <t>577145111</t>
  </si>
  <si>
    <t>Asfaltový beton vrstva obrusná ACO 16 (ABH) s rozprostřením a zhutněním z nemodifikovaného asfaltu, po zhutnění v pruhu šířky do 3 m tl. 50 mm</t>
  </si>
  <si>
    <t>46</t>
  </si>
  <si>
    <t>596411112</t>
  </si>
  <si>
    <t>Kladení dlažby z betonových vegetačních dlaždic komunikací pro pěší s ložem z kameniva těženého nebo drceného tl. do 40 mm, s vyplněním spár a vegetačních otvorů, s hutněním vibrováním tl. 80 mm, pro plochy přes 50 do 100 m2</t>
  </si>
  <si>
    <t>parkoviště dlážděné</t>
  </si>
  <si>
    <t>47</t>
  </si>
  <si>
    <t>5-1</t>
  </si>
  <si>
    <t xml:space="preserve">Zatravňovací dlažba </t>
  </si>
  <si>
    <t>Trubní vedení</t>
  </si>
  <si>
    <t>48</t>
  </si>
  <si>
    <t>8-0</t>
  </si>
  <si>
    <t>Pročištění stávající vpustí</t>
  </si>
  <si>
    <t>ks</t>
  </si>
  <si>
    <t>49</t>
  </si>
  <si>
    <t>899231111</t>
  </si>
  <si>
    <t>Výšková úprava uličního vstupu nebo vpusti do 200 mm zvýšením mříže</t>
  </si>
  <si>
    <t>50</t>
  </si>
  <si>
    <t>899331111</t>
  </si>
  <si>
    <t>Výšková úprava uličního vstupu nebo vpusti do 200 mm zvýšením poklopu</t>
  </si>
  <si>
    <t>Ostatní konstrukce a práce, bourání</t>
  </si>
  <si>
    <t>51</t>
  </si>
  <si>
    <t>9-0</t>
  </si>
  <si>
    <t>Provizorní DZ</t>
  </si>
  <si>
    <t>celk</t>
  </si>
  <si>
    <t>52</t>
  </si>
  <si>
    <t>914111111</t>
  </si>
  <si>
    <t>Montáž svislé dopravní značky základní velikosti do 1 m2 objímkami na sloupky nebo konzoly</t>
  </si>
  <si>
    <t>dle TZ a situace</t>
  </si>
  <si>
    <t>Nové DZ</t>
  </si>
  <si>
    <t>53</t>
  </si>
  <si>
    <t>404442320</t>
  </si>
  <si>
    <t>značka dopravní svislá reflexní AL- 3M 500 x 500 mm</t>
  </si>
  <si>
    <t>IP11a</t>
  </si>
  <si>
    <t>54</t>
  </si>
  <si>
    <t>914511112</t>
  </si>
  <si>
    <t>Montáž sloupku dopravních značek délky do 3,5 m do hliníkové patky</t>
  </si>
  <si>
    <t>55</t>
  </si>
  <si>
    <t>404452250</t>
  </si>
  <si>
    <t>sloupek Zn 60 - 350</t>
  </si>
  <si>
    <t>56</t>
  </si>
  <si>
    <t>404452400</t>
  </si>
  <si>
    <t>patka hliníková pro sloupek D 60 mm</t>
  </si>
  <si>
    <t>57</t>
  </si>
  <si>
    <t>404452530</t>
  </si>
  <si>
    <t>víčko plastové na sloupek 60</t>
  </si>
  <si>
    <t>58</t>
  </si>
  <si>
    <t>404452560</t>
  </si>
  <si>
    <t>upínací svorka na sloupek D 60 mm</t>
  </si>
  <si>
    <t>59</t>
  </si>
  <si>
    <t>915111112</t>
  </si>
  <si>
    <t>Vodorovné dopravní značení stříkané barvou dělící čára šířky 125 mm souvislá bílá retroreflexní</t>
  </si>
  <si>
    <t>V10b</t>
  </si>
  <si>
    <t>60</t>
  </si>
  <si>
    <t>61</t>
  </si>
  <si>
    <t>915131112</t>
  </si>
  <si>
    <t>Vodorovné dopravní značení stříkané barvou přechody pro chodce, šipky, symboly bílé retroreflexní</t>
  </si>
  <si>
    <t>V10f</t>
  </si>
  <si>
    <t>5,0*1</t>
  </si>
  <si>
    <t>62</t>
  </si>
  <si>
    <t>915611111</t>
  </si>
  <si>
    <t>Předznačení pro vodorovné značení stříkané barvou nebo prováděné z nátěrových hmot liniové dělicí čáry, vodicí proužky</t>
  </si>
  <si>
    <t>63</t>
  </si>
  <si>
    <t>915621111</t>
  </si>
  <si>
    <t>Předznačení pro vodorovné značení stříkané barvou nebo prováděné z nátěrových hmot plošné šipky, symboly, nápisy</t>
  </si>
  <si>
    <t>64</t>
  </si>
  <si>
    <t>916231213</t>
  </si>
  <si>
    <t>obrubník 80/250</t>
  </si>
  <si>
    <t>8,0</t>
  </si>
  <si>
    <t>obrubník 100/250</t>
  </si>
  <si>
    <t>obrubník 150/250</t>
  </si>
  <si>
    <t>65</t>
  </si>
  <si>
    <t>592174100</t>
  </si>
  <si>
    <t>obrubník betonový chodníkový 100x10x25 cm</t>
  </si>
  <si>
    <t>66</t>
  </si>
  <si>
    <t>592173150</t>
  </si>
  <si>
    <t>obrubník betonový zahradní přírodní  50x8x25 cm</t>
  </si>
  <si>
    <t>67</t>
  </si>
  <si>
    <t>592174600</t>
  </si>
  <si>
    <t>obrubník betonový chodníkový silniční vibrolisovaný 100x15x25 cm</t>
  </si>
  <si>
    <t>68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</si>
  <si>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</si>
  <si>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</si>
  <si>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69</t>
  </si>
  <si>
    <t>919735112</t>
  </si>
  <si>
    <t>Řezání stávajícího živičného krytu nebo podkladu hloubky přes 50 do 100 mm</t>
  </si>
  <si>
    <t>70</t>
  </si>
  <si>
    <t>936104213</t>
  </si>
  <si>
    <t>Montáž odpadkového koše přichycením kotevními šrouby</t>
  </si>
  <si>
    <t>71</t>
  </si>
  <si>
    <t>72</t>
  </si>
  <si>
    <t>73</t>
  </si>
  <si>
    <t>9-1</t>
  </si>
  <si>
    <t xml:space="preserve">Odpadkový koš KOPENHAGEN,zelené barvy 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</si>
  <si>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</si>
  <si>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</si>
  <si>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</si>
  <si>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</si>
  <si>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</si>
  <si>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75</t>
  </si>
  <si>
    <t>997221559</t>
  </si>
  <si>
    <t>Vodorovná doprava suti bez naložení, ale se složením a s hrubým urovnáním Příplatek k ceně za každý další i započatý 1 km přes 1 km</t>
  </si>
  <si>
    <t>76</t>
  </si>
  <si>
    <t>997221611</t>
  </si>
  <si>
    <t>Nakládání na dopravní prostředky pro vodorovnou dopravu suti</t>
  </si>
  <si>
    <t>77</t>
  </si>
  <si>
    <t>997221815</t>
  </si>
  <si>
    <t>Poplatek za uložení stavebního odpadu na skládce (skládkovné) betonového</t>
  </si>
  <si>
    <t>78</t>
  </si>
  <si>
    <t>997221845</t>
  </si>
  <si>
    <t>Poplatek za uložení stavebního odpadu na skládce (skládkovné) z asfaltových povrchů</t>
  </si>
  <si>
    <t>79</t>
  </si>
  <si>
    <t>997221855</t>
  </si>
  <si>
    <t>Poplatek za uložení stavebního odpadu na skládce (skládkovné) z kameniva</t>
  </si>
  <si>
    <t>998</t>
  </si>
  <si>
    <t>Přesun hmot</t>
  </si>
  <si>
    <t>80</t>
  </si>
  <si>
    <t xml:space="preserve">    3 - Svislé a kompletní konstrukce</t>
  </si>
  <si>
    <t>824327093</t>
  </si>
  <si>
    <t>755,0*0,3</t>
  </si>
  <si>
    <t>-265395981</t>
  </si>
  <si>
    <t>-1056405469</t>
  </si>
  <si>
    <t>1570725349</t>
  </si>
  <si>
    <t>226,5*1,67*1,01</t>
  </si>
  <si>
    <t>360466881</t>
  </si>
  <si>
    <t>-34924699</t>
  </si>
  <si>
    <t>226,5*1,5</t>
  </si>
  <si>
    <t>-1197193257</t>
  </si>
  <si>
    <t>755,0*1,02</t>
  </si>
  <si>
    <t>111101101</t>
  </si>
  <si>
    <t>Odstranění travin a rákosu travin, při celkové ploše do 0,1 ha</t>
  </si>
  <si>
    <t>ha</t>
  </si>
  <si>
    <t>-227255479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</si>
  <si>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</si>
  <si>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</si>
  <si>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-843115719</t>
  </si>
  <si>
    <t>dle TZ-chodník</t>
  </si>
  <si>
    <t>12,0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</si>
  <si>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</si>
  <si>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</si>
  <si>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-2130152292</t>
  </si>
  <si>
    <t>chodník živičný</t>
  </si>
  <si>
    <t>120,0</t>
  </si>
  <si>
    <t>113107170</t>
  </si>
  <si>
    <t>Odstranění podkladů nebo krytů s přemístěním hmot na skládku na vzdálenost do 20 m nebo s naložením na dopravní prostředek v ploše jednotlivě přes 50 m2 do 200 m2 z betonu prostého, o tl. vrstvy do 100 mm</t>
  </si>
  <si>
    <t>-1875148427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</si>
  <si>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</si>
  <si>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</si>
  <si>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1260829235</t>
  </si>
  <si>
    <t>466579907</t>
  </si>
  <si>
    <t>90,0</t>
  </si>
  <si>
    <t>1278651441</t>
  </si>
  <si>
    <t>990,0*0,1</t>
  </si>
  <si>
    <t>1412280111</t>
  </si>
  <si>
    <t>230,0*0,1</t>
  </si>
  <si>
    <t>těžení a naložení ornice pro odvoz</t>
  </si>
  <si>
    <t>99,0-23,0</t>
  </si>
  <si>
    <t>1347296319</t>
  </si>
  <si>
    <t>130901121</t>
  </si>
  <si>
    <t>Bourání konstrukcí v hloubených vykopávkách - ručně z betonu prostého neprokládaného</t>
  </si>
  <si>
    <t>-733927226</t>
  </si>
  <si>
    <t>3,0</t>
  </si>
  <si>
    <t>132201101</t>
  </si>
  <si>
    <t>Hloubení zapažených i nezapažených rýh šířky do 600 mm s urovnáním dna do předepsaného profilu a spádu v hornině tř. 3 do 100 m3</t>
  </si>
  <si>
    <t>-468729056</t>
  </si>
  <si>
    <t>výkop pro drenáž</t>
  </si>
  <si>
    <t>57,0*0,45*0,4</t>
  </si>
  <si>
    <t>126,0*0,5*0,5</t>
  </si>
  <si>
    <t>-1191130962</t>
  </si>
  <si>
    <t>výkop pro potrubí</t>
  </si>
  <si>
    <t>9,0*1,0*1,8</t>
  </si>
  <si>
    <t>20,0*1,0*1,8</t>
  </si>
  <si>
    <t>vpustě</t>
  </si>
  <si>
    <t>1,5*1,5*2,0*2</t>
  </si>
  <si>
    <t>151101101</t>
  </si>
  <si>
    <t>Zřízení pažení a rozepření stěn rýh pro podzemní vedení pro všechny šířky rýhy příložné pro jakoukoliv mezerovitost, hloubky do 2 m</t>
  </si>
  <si>
    <t>-676985847</t>
  </si>
  <si>
    <t>9,0*1,8*2</t>
  </si>
  <si>
    <t>20,0*1,8*2</t>
  </si>
  <si>
    <t>2*(1,5+1,5)*2,0*2</t>
  </si>
  <si>
    <t>151101111</t>
  </si>
  <si>
    <t>Odstranění pažení a rozepření stěn rýh pro podzemní vedení s uložením materiálu na vzdálenost do 3 m od kraje výkopu příložné, hloubky do 2 m</t>
  </si>
  <si>
    <t>1317796964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</si>
  <si>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</si>
  <si>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</si>
  <si>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-739901614</t>
  </si>
  <si>
    <t>2085946725</t>
  </si>
  <si>
    <t>dovoz ornice z meziskládky</t>
  </si>
  <si>
    <t>23,0</t>
  </si>
  <si>
    <t>-787234330</t>
  </si>
  <si>
    <t>odvoz přebytečné ornice</t>
  </si>
  <si>
    <t>-519152488</t>
  </si>
  <si>
    <t>(61,2+41,76+396,0)-3,6</t>
  </si>
  <si>
    <t>162701155</t>
  </si>
  <si>
    <t>Vodorovné přemístění výkopku nebo sypaniny po suchu na obvyklém dopravním prostředku, bez naložení výkopku, avšak se složením bez rozhrnutí z horniny tř. 5 až 7 na vzdálenost přes 9 0000 do 10 000 m</t>
  </si>
  <si>
    <t>68241189</t>
  </si>
  <si>
    <t>-1473036886</t>
  </si>
  <si>
    <t>495,36+3,0</t>
  </si>
  <si>
    <t>1887954629</t>
  </si>
  <si>
    <t>495,36*1,5</t>
  </si>
  <si>
    <t>1453438423</t>
  </si>
  <si>
    <t>-221080456</t>
  </si>
  <si>
    <t>-137892443</t>
  </si>
  <si>
    <t>230*0,025 'Přepočtené koeficientem množství</t>
  </si>
  <si>
    <t>-1800548134</t>
  </si>
  <si>
    <t>1264519410</t>
  </si>
  <si>
    <t>230,0*2</t>
  </si>
  <si>
    <t>211571121</t>
  </si>
  <si>
    <t>Výplň kamenivem do rýh odvodňovacích žeber nebo trativodů bez zhutnění, s úpravou povrchu výplně kamenivem drobným těženým</t>
  </si>
  <si>
    <t>1829561897</t>
  </si>
  <si>
    <t>57,0*0,45*0,3</t>
  </si>
  <si>
    <t>212572121</t>
  </si>
  <si>
    <t>Lože pro trativody z kameniva drobného těženého</t>
  </si>
  <si>
    <t>794622707</t>
  </si>
  <si>
    <t>57,0*0,45*0,1</t>
  </si>
  <si>
    <t>212755214</t>
  </si>
  <si>
    <t>Trativody bez lože z drenážních trubek plastových flexibilních D 100 mm</t>
  </si>
  <si>
    <t>1303351129</t>
  </si>
  <si>
    <t>2-1</t>
  </si>
  <si>
    <t>795158505</t>
  </si>
  <si>
    <t>57,0*1,25</t>
  </si>
  <si>
    <t>Svislé a kompletní konstrukce</t>
  </si>
  <si>
    <t>339921131</t>
  </si>
  <si>
    <t>Osazování palisád betonových v řadě se zabetonováním výšky palisády do 500 mm</t>
  </si>
  <si>
    <t>-1245313969</t>
  </si>
  <si>
    <t>10,0</t>
  </si>
  <si>
    <t>592283080</t>
  </si>
  <si>
    <t>482531512</t>
  </si>
  <si>
    <t>843706082</t>
  </si>
  <si>
    <t>150572082</t>
  </si>
  <si>
    <t>1537560477</t>
  </si>
  <si>
    <t>propojující chodník</t>
  </si>
  <si>
    <t>1622596050</t>
  </si>
  <si>
    <t xml:space="preserve">dlážděný chodník </t>
  </si>
  <si>
    <t>250,0</t>
  </si>
  <si>
    <t>260,0*2</t>
  </si>
  <si>
    <t>-236659305</t>
  </si>
  <si>
    <t>245,0</t>
  </si>
  <si>
    <t>-1153510803</t>
  </si>
  <si>
    <t>-258482076</t>
  </si>
  <si>
    <t>260,0</t>
  </si>
  <si>
    <t>-2013269721</t>
  </si>
  <si>
    <t>-2102026987</t>
  </si>
  <si>
    <t>-1182556736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</si>
  <si>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</si>
  <si>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</si>
  <si>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-773362943</t>
  </si>
  <si>
    <t>předlažba chodníků-bez dodávky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</si>
  <si>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</si>
  <si>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</si>
  <si>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1791664986</t>
  </si>
  <si>
    <t>chodník-šedá</t>
  </si>
  <si>
    <t>230,0</t>
  </si>
  <si>
    <t>reliéfní,červená</t>
  </si>
  <si>
    <t>592451190</t>
  </si>
  <si>
    <t>dlažba skladebná betonová slepecká 20x10x6 cm barevná</t>
  </si>
  <si>
    <t>1429457454</t>
  </si>
  <si>
    <t>Poznámka k položce:
spotřeba: 50 kus/m2</t>
  </si>
  <si>
    <t>8,0*1,01</t>
  </si>
  <si>
    <t>592451100</t>
  </si>
  <si>
    <t>dlažba skladebná betonová základní 20x10x6 cm přírodní</t>
  </si>
  <si>
    <t>724596719</t>
  </si>
  <si>
    <t>230,0*1,01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</si>
  <si>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</si>
  <si>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</si>
  <si>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1256088897</t>
  </si>
  <si>
    <t>dlážděné parkoviště</t>
  </si>
  <si>
    <t>16,0</t>
  </si>
  <si>
    <t>592451220</t>
  </si>
  <si>
    <t>dlažba skladebná betonová hladká 20x10x8 cm šedá</t>
  </si>
  <si>
    <t>1266736337</t>
  </si>
  <si>
    <t>16,0*1,01</t>
  </si>
  <si>
    <t>674306405</t>
  </si>
  <si>
    <t>245,0-16,0</t>
  </si>
  <si>
    <t>1232195008</t>
  </si>
  <si>
    <t>229,0*1,01</t>
  </si>
  <si>
    <t>5-2</t>
  </si>
  <si>
    <t>Zatravňovací dlažba pro chodník</t>
  </si>
  <si>
    <t>1801881425</t>
  </si>
  <si>
    <t>-1127002622</t>
  </si>
  <si>
    <t>8-01</t>
  </si>
  <si>
    <t>Napojení potrubí do stávající stoky navrtávkou</t>
  </si>
  <si>
    <t>-1834443155</t>
  </si>
  <si>
    <t>871313121</t>
  </si>
  <si>
    <t>Montáž kanalizačního potrubí z plastů z tvrdého PVC těsněných gumovým kroužkem v otevřeném výkopu ve sklonu do 20 % DN 160</t>
  </si>
  <si>
    <t>-270049866</t>
  </si>
  <si>
    <t>dle tabulky potrubí</t>
  </si>
  <si>
    <t>29,0</t>
  </si>
  <si>
    <t>286113120</t>
  </si>
  <si>
    <t>trubka kanalizační plastová KG - DN 160x1000 mm SN4</t>
  </si>
  <si>
    <t>-636675546</t>
  </si>
  <si>
    <t>895941111</t>
  </si>
  <si>
    <t>Zřízení vpusti kanalizační uliční z betonových dílců typ UV-50 normální</t>
  </si>
  <si>
    <t>-1159084612</t>
  </si>
  <si>
    <t>dle tabulky vpustí</t>
  </si>
  <si>
    <t>899204111</t>
  </si>
  <si>
    <t>Osazení mříží litinových včetně rámů a košů na bahno hmotnosti jednotlivě přes 150 kg</t>
  </si>
  <si>
    <t>-1377278713</t>
  </si>
  <si>
    <t>629520657</t>
  </si>
  <si>
    <t>-313366027</t>
  </si>
  <si>
    <t>8-1</t>
  </si>
  <si>
    <t>vpusť betonová vč.plastové mříže</t>
  </si>
  <si>
    <t>1664830424</t>
  </si>
  <si>
    <t>-285772996</t>
  </si>
  <si>
    <t>1259456655</t>
  </si>
  <si>
    <t>240233212</t>
  </si>
  <si>
    <t>404442570</t>
  </si>
  <si>
    <t>značka dopravní svislá reflexní AL- NK 500 x 700 mm</t>
  </si>
  <si>
    <t>-440229728</t>
  </si>
  <si>
    <t>IP22+225</t>
  </si>
  <si>
    <t>404442950</t>
  </si>
  <si>
    <t>značka dopravní svislá FeZn NK 1000 x 500 mm (IS 14, 12a, 12b, E11)</t>
  </si>
  <si>
    <t>-1532580518</t>
  </si>
  <si>
    <t>E8d</t>
  </si>
  <si>
    <t>-2076880580</t>
  </si>
  <si>
    <t>-1346625489</t>
  </si>
  <si>
    <t>-801384296</t>
  </si>
  <si>
    <t>1733694514</t>
  </si>
  <si>
    <t>-423169614</t>
  </si>
  <si>
    <t>1223059308</t>
  </si>
  <si>
    <t>94,5</t>
  </si>
  <si>
    <t>-659070203</t>
  </si>
  <si>
    <t>497062949</t>
  </si>
  <si>
    <t>81</t>
  </si>
  <si>
    <t>-1752464348</t>
  </si>
  <si>
    <t>82</t>
  </si>
  <si>
    <t>-914719301</t>
  </si>
  <si>
    <t>dle TZ a situace-obruby přímé i zaoblené</t>
  </si>
  <si>
    <t>108,0</t>
  </si>
  <si>
    <t>61,0</t>
  </si>
  <si>
    <t>152,0</t>
  </si>
  <si>
    <t>83</t>
  </si>
  <si>
    <t>515414230</t>
  </si>
  <si>
    <t>84</t>
  </si>
  <si>
    <t>-628441893</t>
  </si>
  <si>
    <t>108,0*2</t>
  </si>
  <si>
    <t>85</t>
  </si>
  <si>
    <t>-1628209322</t>
  </si>
  <si>
    <t>86</t>
  </si>
  <si>
    <t>-664526086</t>
  </si>
  <si>
    <t>87</t>
  </si>
  <si>
    <t>-1192866622</t>
  </si>
  <si>
    <t>88</t>
  </si>
  <si>
    <t>328668158</t>
  </si>
  <si>
    <t>89</t>
  </si>
  <si>
    <t>1700660385</t>
  </si>
  <si>
    <t>90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</si>
  <si>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</si>
  <si>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</si>
  <si>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-1844909246</t>
  </si>
  <si>
    <t>91</t>
  </si>
  <si>
    <t>2019526037</t>
  </si>
  <si>
    <t>92</t>
  </si>
  <si>
    <t>1702275901</t>
  </si>
  <si>
    <t>95,01*9</t>
  </si>
  <si>
    <t>93</t>
  </si>
  <si>
    <t>-933745439</t>
  </si>
  <si>
    <t>94</t>
  </si>
  <si>
    <t>1929796870</t>
  </si>
  <si>
    <t>95</t>
  </si>
  <si>
    <t>-1138441441</t>
  </si>
  <si>
    <t>96</t>
  </si>
  <si>
    <t>-1157098048</t>
  </si>
  <si>
    <t>97</t>
  </si>
  <si>
    <t>998223011</t>
  </si>
  <si>
    <t>Přesun hmot pro pozemní komunikace s krytem dlážděným dopravní vzdálenost do 200 m jakékoliv délky objektu</t>
  </si>
  <si>
    <t>1747267950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</si>
  <si>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</si>
  <si>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</si>
  <si>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</si>
  <si>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</si>
  <si>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</si>
  <si>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</si>
  <si>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</si>
  <si>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</si>
  <si>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</si>
  <si>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</si>
  <si>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</si>
  <si>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</si>
  <si>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</si>
  <si>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</si>
  <si>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</si>
  <si>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</si>
  <si>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</si>
  <si>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</si>
  <si>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</si>
  <si>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</si>
  <si>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</si>
  <si>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</si>
  <si>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</si>
  <si>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</si>
  <si>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</si>
  <si>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</si>
  <si>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</si>
  <si>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</si>
  <si>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</si>
  <si>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</si>
  <si>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</si>
  <si>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</si>
  <si>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</si>
  <si>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</si>
  <si>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</si>
  <si>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</si>
  <si>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</si>
  <si>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</si>
  <si>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</si>
  <si>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</si>
  <si>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</si>
  <si>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</si>
  <si>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</si>
  <si>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</si>
  <si>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</si>
  <si>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</si>
  <si>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</si>
  <si>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</si>
  <si>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</si>
  <si>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</si>
  <si>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</si>
  <si>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</si>
  <si>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</si>
  <si>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</si>
  <si>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</si>
  <si>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</si>
  <si>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</si>
  <si>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</si>
  <si>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</si>
  <si>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</si>
  <si>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</si>
  <si>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</si>
  <si>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</si>
  <si>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</si>
  <si>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</si>
  <si>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</si>
  <si>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</si>
  <si>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</si>
  <si>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</si>
  <si>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</si>
  <si>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</si>
  <si>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</si>
  <si>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</si>
  <si>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</si>
  <si>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</si>
  <si>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</si>
  <si>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</si>
  <si>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</si>
  <si>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</si>
  <si>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</si>
  <si>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</si>
  <si>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</si>
  <si>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</si>
  <si>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</si>
  <si>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</si>
  <si>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</si>
  <si>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</si>
  <si>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</si>
  <si>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</si>
  <si>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</si>
  <si>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</si>
  <si>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</si>
  <si>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</si>
  <si>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</si>
  <si>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</si>
  <si>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</si>
  <si>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</si>
  <si>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</si>
  <si>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</si>
  <si>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</si>
  <si>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</si>
  <si>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</si>
  <si>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</si>
  <si>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</si>
  <si>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</si>
  <si>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</si>
  <si>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</si>
  <si>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</si>
  <si>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</si>
  <si>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</si>
  <si>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</si>
  <si>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</si>
  <si>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</si>
  <si>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</si>
  <si>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</si>
  <si>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</si>
  <si>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</si>
  <si>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</si>
  <si>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</si>
  <si>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</si>
  <si>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</si>
  <si>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</si>
  <si>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</si>
  <si>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</si>
  <si>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</si>
  <si>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</si>
  <si>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</si>
  <si>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</si>
  <si>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</si>
  <si>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</si>
  <si>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</si>
  <si>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</si>
  <si>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</si>
  <si>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</si>
  <si>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</si>
  <si>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</si>
  <si>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</si>
  <si>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</si>
  <si>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</si>
  <si>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</si>
  <si>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</si>
  <si>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</si>
  <si>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</si>
  <si>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</si>
  <si>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</si>
  <si>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</si>
  <si>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</si>
  <si>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</si>
  <si>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</si>
  <si>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</si>
  <si>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</si>
  <si>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</si>
  <si>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</si>
  <si>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</si>
  <si>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</si>
  <si>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</si>
  <si>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</si>
  <si>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</si>
  <si>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</si>
  <si>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</si>
  <si>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</si>
  <si>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</si>
  <si>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</si>
  <si>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</si>
  <si>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</si>
  <si>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</si>
  <si>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</si>
  <si>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</si>
  <si>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</si>
  <si>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</si>
  <si>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</si>
  <si>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</si>
  <si>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</si>
  <si>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</si>
  <si>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</si>
  <si>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</si>
  <si>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</si>
  <si>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</si>
  <si>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</si>
  <si>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</si>
  <si>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</si>
  <si>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</si>
  <si>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</si>
  <si>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palisáda  12 x 18 x 40 cm šedá</t>
  </si>
  <si>
    <t>Osazení chodníkového obrubníku betonového se zřízením lože, s vyplněním a zatřením spár cementovou maltou stojatého s boční opěrou z betonu prostého tř. C 20/25, do lože z betonu prostého téže značky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</si>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</sst>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9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4" fontId="4" fillId="3" borderId="11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1" fillId="0" borderId="9" xfId="0" applyNumberFormat="1" applyFont="1" applyBorder="1" applyAlignment="1">
      <alignment/>
    </xf>
    <xf numFmtId="166" fontId="21" fillId="0" borderId="20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4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4" fillId="0" borderId="4" xfId="0" applyFont="1" applyBorder="1" applyAlignment="1">
      <alignment vertical="center"/>
    </xf>
    <xf numFmtId="0" fontId="24" fillId="4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7" fillId="0" borderId="3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0" xfId="2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tabSelected="1" workbookViewId="0" topLeftCell="A1">
      <pane ySplit="1" topLeftCell="A2" activePane="bottomLeft" state="frozen"/>
      <selection pane="bottomLeft" activeCell="F21" sqref="F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6"/>
      <c r="C1" s="46"/>
      <c r="D1" s="47" t="s">
        <v>0</v>
      </c>
      <c r="E1" s="46"/>
      <c r="F1" s="48" t="s">
        <v>47</v>
      </c>
      <c r="G1" s="267" t="s">
        <v>48</v>
      </c>
      <c r="H1" s="267"/>
      <c r="I1" s="49"/>
      <c r="J1" s="48" t="s">
        <v>49</v>
      </c>
      <c r="K1" s="47" t="s">
        <v>50</v>
      </c>
      <c r="L1" s="48" t="s">
        <v>51</v>
      </c>
      <c r="M1" s="48"/>
      <c r="N1" s="48"/>
      <c r="O1" s="48"/>
      <c r="P1" s="48"/>
      <c r="Q1" s="48"/>
      <c r="R1" s="48"/>
      <c r="S1" s="48"/>
      <c r="T1" s="48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60" t="s">
        <v>3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3" t="s">
        <v>43</v>
      </c>
    </row>
    <row r="3" spans="2:46" ht="6.95" customHeight="1">
      <c r="B3" s="14"/>
      <c r="C3" s="15"/>
      <c r="D3" s="15"/>
      <c r="E3" s="15"/>
      <c r="F3" s="15"/>
      <c r="G3" s="15"/>
      <c r="H3" s="15"/>
      <c r="I3" s="50"/>
      <c r="J3" s="15"/>
      <c r="K3" s="16"/>
      <c r="AT3" s="13" t="s">
        <v>41</v>
      </c>
    </row>
    <row r="4" spans="2:46" ht="36.95" customHeight="1">
      <c r="B4" s="17"/>
      <c r="C4" s="18"/>
      <c r="D4" s="19" t="s">
        <v>52</v>
      </c>
      <c r="E4" s="18"/>
      <c r="F4" s="18"/>
      <c r="G4" s="18"/>
      <c r="H4" s="18"/>
      <c r="I4" s="51"/>
      <c r="J4" s="18"/>
      <c r="K4" s="20"/>
      <c r="M4" s="21" t="s">
        <v>6</v>
      </c>
      <c r="AT4" s="13" t="s">
        <v>2</v>
      </c>
    </row>
    <row r="5" spans="2:11" ht="6.95" customHeight="1">
      <c r="B5" s="17"/>
      <c r="C5" s="18"/>
      <c r="D5" s="18"/>
      <c r="E5" s="18"/>
      <c r="F5" s="18"/>
      <c r="G5" s="18"/>
      <c r="H5" s="18"/>
      <c r="I5" s="51"/>
      <c r="J5" s="18"/>
      <c r="K5" s="20"/>
    </row>
    <row r="6" spans="2:11" ht="15">
      <c r="B6" s="17"/>
      <c r="C6" s="18"/>
      <c r="D6" s="23" t="s">
        <v>7</v>
      </c>
      <c r="E6" s="18"/>
      <c r="F6" s="18"/>
      <c r="G6" s="18"/>
      <c r="H6" s="18"/>
      <c r="I6" s="51"/>
      <c r="J6" s="18"/>
      <c r="K6" s="20"/>
    </row>
    <row r="7" spans="2:11" ht="22.5" customHeight="1">
      <c r="B7" s="17"/>
      <c r="C7" s="18"/>
      <c r="D7" s="18"/>
      <c r="E7" s="270" t="s">
        <v>8</v>
      </c>
      <c r="F7" s="271"/>
      <c r="G7" s="271"/>
      <c r="H7" s="271"/>
      <c r="I7" s="51"/>
      <c r="J7" s="18"/>
      <c r="K7" s="20"/>
    </row>
    <row r="8" spans="2:11" s="1" customFormat="1" ht="15">
      <c r="B8" s="24"/>
      <c r="C8" s="25"/>
      <c r="D8" s="23" t="s">
        <v>53</v>
      </c>
      <c r="E8" s="25"/>
      <c r="F8" s="25"/>
      <c r="G8" s="25"/>
      <c r="H8" s="25"/>
      <c r="I8" s="52"/>
      <c r="J8" s="25"/>
      <c r="K8" s="26"/>
    </row>
    <row r="9" spans="2:11" s="1" customFormat="1" ht="36.95" customHeight="1">
      <c r="B9" s="24"/>
      <c r="C9" s="25"/>
      <c r="D9" s="25"/>
      <c r="E9" s="270" t="s">
        <v>42</v>
      </c>
      <c r="F9" s="271"/>
      <c r="G9" s="271"/>
      <c r="H9" s="271"/>
      <c r="I9" s="52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2"/>
      <c r="J10" s="25"/>
      <c r="K10" s="26"/>
    </row>
    <row r="11" spans="2:11" s="1" customFormat="1" ht="14.45" customHeight="1">
      <c r="B11" s="24"/>
      <c r="C11" s="25"/>
      <c r="D11" s="23" t="s">
        <v>9</v>
      </c>
      <c r="E11" s="25"/>
      <c r="F11" s="22" t="s">
        <v>1</v>
      </c>
      <c r="G11" s="25"/>
      <c r="H11" s="25"/>
      <c r="I11" s="53" t="s">
        <v>10</v>
      </c>
      <c r="J11" s="22" t="s">
        <v>1</v>
      </c>
      <c r="K11" s="26"/>
    </row>
    <row r="12" spans="2:11" s="1" customFormat="1" ht="14.45" customHeight="1">
      <c r="B12" s="24"/>
      <c r="C12" s="25"/>
      <c r="D12" s="23" t="s">
        <v>11</v>
      </c>
      <c r="E12" s="25"/>
      <c r="F12" s="22" t="s">
        <v>12</v>
      </c>
      <c r="G12" s="25"/>
      <c r="H12" s="25"/>
      <c r="I12" s="53" t="s">
        <v>13</v>
      </c>
      <c r="J12" s="54">
        <v>42894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2"/>
      <c r="J13" s="25"/>
      <c r="K13" s="26"/>
    </row>
    <row r="14" spans="2:11" s="1" customFormat="1" ht="14.45" customHeight="1">
      <c r="B14" s="24"/>
      <c r="C14" s="25"/>
      <c r="D14" s="23" t="s">
        <v>14</v>
      </c>
      <c r="E14" s="25"/>
      <c r="F14" s="25"/>
      <c r="G14" s="25"/>
      <c r="H14" s="25"/>
      <c r="I14" s="53" t="s">
        <v>15</v>
      </c>
      <c r="J14" s="22" t="s">
        <v>1</v>
      </c>
      <c r="K14" s="26"/>
    </row>
    <row r="15" spans="2:11" s="1" customFormat="1" ht="18" customHeight="1">
      <c r="B15" s="24"/>
      <c r="C15" s="25"/>
      <c r="D15" s="25"/>
      <c r="E15" s="22" t="s">
        <v>16</v>
      </c>
      <c r="F15" s="25"/>
      <c r="G15" s="25"/>
      <c r="H15" s="25"/>
      <c r="I15" s="53" t="s">
        <v>17</v>
      </c>
      <c r="J15" s="22" t="s">
        <v>1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2"/>
      <c r="J16" s="25"/>
      <c r="K16" s="26"/>
    </row>
    <row r="17" spans="2:11" s="1" customFormat="1" ht="14.45" customHeight="1">
      <c r="B17" s="24"/>
      <c r="C17" s="25"/>
      <c r="D17" s="23" t="s">
        <v>18</v>
      </c>
      <c r="E17" s="25"/>
      <c r="F17" s="25"/>
      <c r="G17" s="25"/>
      <c r="H17" s="25"/>
      <c r="I17" s="53" t="s">
        <v>15</v>
      </c>
      <c r="J17" s="22"/>
      <c r="K17" s="26"/>
    </row>
    <row r="18" spans="2:11" s="1" customFormat="1" ht="18" customHeight="1">
      <c r="B18" s="24"/>
      <c r="C18" s="25"/>
      <c r="D18" s="25"/>
      <c r="E18" s="22"/>
      <c r="F18" s="25"/>
      <c r="G18" s="25"/>
      <c r="H18" s="25"/>
      <c r="I18" s="53" t="s">
        <v>17</v>
      </c>
      <c r="J18" s="22"/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2"/>
      <c r="J19" s="25"/>
      <c r="K19" s="26"/>
    </row>
    <row r="20" spans="2:11" s="1" customFormat="1" ht="14.45" customHeight="1">
      <c r="B20" s="24"/>
      <c r="C20" s="25"/>
      <c r="D20" s="23" t="s">
        <v>19</v>
      </c>
      <c r="E20" s="25"/>
      <c r="F20" s="25"/>
      <c r="G20" s="25"/>
      <c r="H20" s="25"/>
      <c r="I20" s="53" t="s">
        <v>15</v>
      </c>
      <c r="J20" s="22"/>
      <c r="K20" s="26"/>
    </row>
    <row r="21" spans="2:11" s="1" customFormat="1" ht="18" customHeight="1">
      <c r="B21" s="24"/>
      <c r="C21" s="25"/>
      <c r="D21" s="25"/>
      <c r="E21" s="22" t="s">
        <v>760</v>
      </c>
      <c r="F21" s="25"/>
      <c r="G21" s="25"/>
      <c r="H21" s="25"/>
      <c r="I21" s="53" t="s">
        <v>17</v>
      </c>
      <c r="J21" s="22"/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2"/>
      <c r="J22" s="25"/>
      <c r="K22" s="26"/>
    </row>
    <row r="23" spans="2:11" s="1" customFormat="1" ht="14.45" customHeight="1">
      <c r="B23" s="24"/>
      <c r="C23" s="25"/>
      <c r="D23" s="23" t="s">
        <v>21</v>
      </c>
      <c r="E23" s="25"/>
      <c r="F23" s="25"/>
      <c r="G23" s="25"/>
      <c r="H23" s="25"/>
      <c r="I23" s="52"/>
      <c r="J23" s="25"/>
      <c r="K23" s="26"/>
    </row>
    <row r="24" spans="2:11" s="2" customFormat="1" ht="22.5" customHeight="1">
      <c r="B24" s="55"/>
      <c r="C24" s="56"/>
      <c r="D24" s="56"/>
      <c r="E24" s="263" t="s">
        <v>1</v>
      </c>
      <c r="F24" s="263"/>
      <c r="G24" s="263"/>
      <c r="H24" s="263"/>
      <c r="I24" s="57"/>
      <c r="J24" s="56"/>
      <c r="K24" s="58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2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59"/>
      <c r="J26" s="37"/>
      <c r="K26" s="60"/>
    </row>
    <row r="27" spans="2:11" s="1" customFormat="1" ht="25.35" customHeight="1">
      <c r="B27" s="24"/>
      <c r="C27" s="25"/>
      <c r="D27" s="61" t="s">
        <v>22</v>
      </c>
      <c r="E27" s="25"/>
      <c r="F27" s="25"/>
      <c r="G27" s="25"/>
      <c r="H27" s="25"/>
      <c r="I27" s="52"/>
      <c r="J27" s="62">
        <f>ROUND(J87,2)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59"/>
      <c r="J28" s="37"/>
      <c r="K28" s="60"/>
    </row>
    <row r="29" spans="2:11" s="1" customFormat="1" ht="14.45" customHeight="1">
      <c r="B29" s="24"/>
      <c r="C29" s="25"/>
      <c r="D29" s="25"/>
      <c r="E29" s="25"/>
      <c r="F29" s="27" t="s">
        <v>24</v>
      </c>
      <c r="G29" s="25"/>
      <c r="H29" s="25"/>
      <c r="I29" s="63" t="s">
        <v>23</v>
      </c>
      <c r="J29" s="27" t="s">
        <v>25</v>
      </c>
      <c r="K29" s="26"/>
    </row>
    <row r="30" spans="2:11" s="1" customFormat="1" ht="14.45" customHeight="1">
      <c r="B30" s="24"/>
      <c r="C30" s="25"/>
      <c r="D30" s="28" t="s">
        <v>26</v>
      </c>
      <c r="E30" s="28" t="s">
        <v>27</v>
      </c>
      <c r="F30" s="64">
        <f>ROUND(SUM(BE87:BE363),2)</f>
        <v>0</v>
      </c>
      <c r="G30" s="25"/>
      <c r="H30" s="25"/>
      <c r="I30" s="65">
        <v>0.21</v>
      </c>
      <c r="J30" s="64">
        <f>ROUND(ROUND((SUM(BE87:BE363)),2)*I30,2)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28</v>
      </c>
      <c r="F31" s="64">
        <f>ROUND(SUM(BF87:BF363),2)</f>
        <v>0</v>
      </c>
      <c r="G31" s="25"/>
      <c r="H31" s="25"/>
      <c r="I31" s="65">
        <v>0.15</v>
      </c>
      <c r="J31" s="64">
        <f>ROUND(ROUND((SUM(BF87:BF363)),2)*I31,2)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29</v>
      </c>
      <c r="F32" s="64">
        <f>ROUND(SUM(BG87:BG363),2)</f>
        <v>0</v>
      </c>
      <c r="G32" s="25"/>
      <c r="H32" s="25"/>
      <c r="I32" s="65">
        <v>0.21</v>
      </c>
      <c r="J32" s="64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30</v>
      </c>
      <c r="F33" s="64">
        <f>ROUND(SUM(BH87:BH363),2)</f>
        <v>0</v>
      </c>
      <c r="G33" s="25"/>
      <c r="H33" s="25"/>
      <c r="I33" s="65">
        <v>0.15</v>
      </c>
      <c r="J33" s="64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31</v>
      </c>
      <c r="F34" s="64">
        <f>ROUND(SUM(BI87:BI363),2)</f>
        <v>0</v>
      </c>
      <c r="G34" s="25"/>
      <c r="H34" s="25"/>
      <c r="I34" s="65">
        <v>0</v>
      </c>
      <c r="J34" s="64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2"/>
      <c r="J35" s="25"/>
      <c r="K35" s="26"/>
    </row>
    <row r="36" spans="2:11" s="1" customFormat="1" ht="25.35" customHeight="1">
      <c r="B36" s="24"/>
      <c r="C36" s="66"/>
      <c r="D36" s="67" t="s">
        <v>32</v>
      </c>
      <c r="E36" s="39"/>
      <c r="F36" s="39"/>
      <c r="G36" s="68" t="s">
        <v>33</v>
      </c>
      <c r="H36" s="69" t="s">
        <v>34</v>
      </c>
      <c r="I36" s="70"/>
      <c r="J36" s="71">
        <f>SUM(J27:J34)</f>
        <v>0</v>
      </c>
      <c r="K36" s="72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3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74"/>
      <c r="J41" s="33"/>
      <c r="K41" s="75"/>
    </row>
    <row r="42" spans="2:11" s="1" customFormat="1" ht="36.95" customHeight="1">
      <c r="B42" s="24"/>
      <c r="C42" s="19" t="s">
        <v>54</v>
      </c>
      <c r="D42" s="25"/>
      <c r="E42" s="25"/>
      <c r="F42" s="25"/>
      <c r="G42" s="25"/>
      <c r="H42" s="25"/>
      <c r="I42" s="52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2"/>
      <c r="J43" s="25"/>
      <c r="K43" s="26"/>
    </row>
    <row r="44" spans="2:11" s="1" customFormat="1" ht="14.45" customHeight="1">
      <c r="B44" s="24"/>
      <c r="C44" s="23" t="s">
        <v>7</v>
      </c>
      <c r="D44" s="25"/>
      <c r="E44" s="25"/>
      <c r="F44" s="25"/>
      <c r="G44" s="25"/>
      <c r="H44" s="25"/>
      <c r="I44" s="52"/>
      <c r="J44" s="25"/>
      <c r="K44" s="26"/>
    </row>
    <row r="45" spans="2:11" s="1" customFormat="1" ht="22.5" customHeight="1">
      <c r="B45" s="24"/>
      <c r="C45" s="25"/>
      <c r="D45" s="25"/>
      <c r="E45" s="268" t="str">
        <f>E7</f>
        <v>Parkoviště u Komerční banky</v>
      </c>
      <c r="F45" s="269"/>
      <c r="G45" s="269"/>
      <c r="H45" s="269"/>
      <c r="I45" s="52"/>
      <c r="J45" s="25"/>
      <c r="K45" s="26"/>
    </row>
    <row r="46" spans="2:11" s="1" customFormat="1" ht="14.45" customHeight="1">
      <c r="B46" s="24"/>
      <c r="C46" s="23" t="s">
        <v>53</v>
      </c>
      <c r="D46" s="25"/>
      <c r="E46" s="25"/>
      <c r="F46" s="25"/>
      <c r="G46" s="25"/>
      <c r="H46" s="25"/>
      <c r="I46" s="52"/>
      <c r="J46" s="25"/>
      <c r="K46" s="26"/>
    </row>
    <row r="47" spans="2:11" s="1" customFormat="1" ht="23.25" customHeight="1">
      <c r="B47" s="24"/>
      <c r="C47" s="25"/>
      <c r="D47" s="25"/>
      <c r="E47" s="270" t="str">
        <f>E9</f>
        <v>SO 102 Parkoviště u ul.Kadláčkova</v>
      </c>
      <c r="F47" s="271"/>
      <c r="G47" s="271"/>
      <c r="H47" s="271"/>
      <c r="I47" s="52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2"/>
      <c r="J48" s="25"/>
      <c r="K48" s="26"/>
    </row>
    <row r="49" spans="2:11" s="1" customFormat="1" ht="18" customHeight="1">
      <c r="B49" s="24"/>
      <c r="C49" s="23" t="s">
        <v>11</v>
      </c>
      <c r="D49" s="25"/>
      <c r="E49" s="25"/>
      <c r="F49" s="22" t="str">
        <f>F12</f>
        <v xml:space="preserve"> </v>
      </c>
      <c r="G49" s="25"/>
      <c r="H49" s="25"/>
      <c r="I49" s="53" t="s">
        <v>13</v>
      </c>
      <c r="J49" s="54">
        <f>IF(J12="","",J12)</f>
        <v>42894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2"/>
      <c r="J50" s="25"/>
      <c r="K50" s="26"/>
    </row>
    <row r="51" spans="2:11" s="1" customFormat="1" ht="15">
      <c r="B51" s="24"/>
      <c r="C51" s="23" t="s">
        <v>14</v>
      </c>
      <c r="D51" s="25"/>
      <c r="E51" s="25"/>
      <c r="F51" s="22" t="str">
        <f>E15</f>
        <v>Město Kopřivnice</v>
      </c>
      <c r="G51" s="25"/>
      <c r="H51" s="25"/>
      <c r="I51" s="53" t="s">
        <v>19</v>
      </c>
      <c r="J51" s="22" t="str">
        <f>E21</f>
        <v>Ing.Ondřej Bojko</v>
      </c>
      <c r="K51" s="26"/>
    </row>
    <row r="52" spans="2:11" s="1" customFormat="1" ht="14.45" customHeight="1">
      <c r="B52" s="24"/>
      <c r="C52" s="23" t="s">
        <v>18</v>
      </c>
      <c r="D52" s="25"/>
      <c r="E52" s="25"/>
      <c r="F52" s="22" t="str">
        <f>IF(E18="","",E18)</f>
        <v/>
      </c>
      <c r="G52" s="25"/>
      <c r="H52" s="25"/>
      <c r="I52" s="52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2"/>
      <c r="J53" s="25"/>
      <c r="K53" s="26"/>
    </row>
    <row r="54" spans="2:11" s="1" customFormat="1" ht="29.25" customHeight="1">
      <c r="B54" s="24"/>
      <c r="C54" s="76" t="s">
        <v>55</v>
      </c>
      <c r="D54" s="66"/>
      <c r="E54" s="66"/>
      <c r="F54" s="66"/>
      <c r="G54" s="66"/>
      <c r="H54" s="66"/>
      <c r="I54" s="77"/>
      <c r="J54" s="78" t="s">
        <v>56</v>
      </c>
      <c r="K54" s="79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2"/>
      <c r="J55" s="25"/>
      <c r="K55" s="26"/>
    </row>
    <row r="56" spans="2:47" s="1" customFormat="1" ht="29.25" customHeight="1">
      <c r="B56" s="24"/>
      <c r="C56" s="80" t="s">
        <v>57</v>
      </c>
      <c r="D56" s="25"/>
      <c r="E56" s="25"/>
      <c r="F56" s="25"/>
      <c r="G56" s="25"/>
      <c r="H56" s="25"/>
      <c r="I56" s="52"/>
      <c r="J56" s="62">
        <f>J87</f>
        <v>0</v>
      </c>
      <c r="K56" s="26"/>
      <c r="AU56" s="13" t="s">
        <v>58</v>
      </c>
    </row>
    <row r="57" spans="2:11" s="3" customFormat="1" ht="24.95" customHeight="1">
      <c r="B57" s="81"/>
      <c r="C57" s="82"/>
      <c r="D57" s="83" t="s">
        <v>59</v>
      </c>
      <c r="E57" s="84"/>
      <c r="F57" s="84"/>
      <c r="G57" s="84"/>
      <c r="H57" s="84"/>
      <c r="I57" s="85"/>
      <c r="J57" s="86">
        <f>J88</f>
        <v>0</v>
      </c>
      <c r="K57" s="87"/>
    </row>
    <row r="58" spans="2:11" s="4" customFormat="1" ht="19.9" customHeight="1">
      <c r="B58" s="88"/>
      <c r="C58" s="89"/>
      <c r="D58" s="90" t="s">
        <v>60</v>
      </c>
      <c r="E58" s="91"/>
      <c r="F58" s="91"/>
      <c r="G58" s="91"/>
      <c r="H58" s="91"/>
      <c r="I58" s="92"/>
      <c r="J58" s="93">
        <f>J89</f>
        <v>0</v>
      </c>
      <c r="K58" s="94"/>
    </row>
    <row r="59" spans="2:11" s="4" customFormat="1" ht="19.9" customHeight="1">
      <c r="B59" s="88"/>
      <c r="C59" s="89"/>
      <c r="D59" s="90" t="s">
        <v>61</v>
      </c>
      <c r="E59" s="91"/>
      <c r="F59" s="91"/>
      <c r="G59" s="91"/>
      <c r="H59" s="91"/>
      <c r="I59" s="92"/>
      <c r="J59" s="93">
        <f>J105</f>
        <v>0</v>
      </c>
      <c r="K59" s="94"/>
    </row>
    <row r="60" spans="2:11" s="4" customFormat="1" ht="19.9" customHeight="1">
      <c r="B60" s="88"/>
      <c r="C60" s="89"/>
      <c r="D60" s="90" t="s">
        <v>62</v>
      </c>
      <c r="E60" s="91"/>
      <c r="F60" s="91"/>
      <c r="G60" s="91"/>
      <c r="H60" s="91"/>
      <c r="I60" s="92"/>
      <c r="J60" s="93">
        <f>J189</f>
        <v>0</v>
      </c>
      <c r="K60" s="94"/>
    </row>
    <row r="61" spans="2:11" s="4" customFormat="1" ht="19.9" customHeight="1">
      <c r="B61" s="88"/>
      <c r="C61" s="89"/>
      <c r="D61" s="90" t="s">
        <v>325</v>
      </c>
      <c r="E61" s="91"/>
      <c r="F61" s="91"/>
      <c r="G61" s="91"/>
      <c r="H61" s="91"/>
      <c r="I61" s="92"/>
      <c r="J61" s="93">
        <f>J200</f>
        <v>0</v>
      </c>
      <c r="K61" s="94"/>
    </row>
    <row r="62" spans="2:11" s="4" customFormat="1" ht="19.9" customHeight="1">
      <c r="B62" s="88"/>
      <c r="C62" s="89"/>
      <c r="D62" s="90" t="s">
        <v>63</v>
      </c>
      <c r="E62" s="91"/>
      <c r="F62" s="91"/>
      <c r="G62" s="91"/>
      <c r="H62" s="91"/>
      <c r="I62" s="92"/>
      <c r="J62" s="93">
        <f>J206</f>
        <v>0</v>
      </c>
      <c r="K62" s="94"/>
    </row>
    <row r="63" spans="2:11" s="4" customFormat="1" ht="19.9" customHeight="1">
      <c r="B63" s="88"/>
      <c r="C63" s="89"/>
      <c r="D63" s="90" t="s">
        <v>64</v>
      </c>
      <c r="E63" s="91"/>
      <c r="F63" s="91"/>
      <c r="G63" s="91"/>
      <c r="H63" s="91"/>
      <c r="I63" s="92"/>
      <c r="J63" s="93">
        <f>J209</f>
        <v>0</v>
      </c>
      <c r="K63" s="94"/>
    </row>
    <row r="64" spans="2:11" s="4" customFormat="1" ht="14.85" customHeight="1">
      <c r="B64" s="88"/>
      <c r="C64" s="89"/>
      <c r="D64" s="90" t="s">
        <v>65</v>
      </c>
      <c r="E64" s="91"/>
      <c r="F64" s="91"/>
      <c r="G64" s="91"/>
      <c r="H64" s="91"/>
      <c r="I64" s="92"/>
      <c r="J64" s="93">
        <f>J284</f>
        <v>0</v>
      </c>
      <c r="K64" s="94"/>
    </row>
    <row r="65" spans="2:11" s="4" customFormat="1" ht="19.9" customHeight="1">
      <c r="B65" s="88"/>
      <c r="C65" s="89"/>
      <c r="D65" s="90" t="s">
        <v>66</v>
      </c>
      <c r="E65" s="91"/>
      <c r="F65" s="91"/>
      <c r="G65" s="91"/>
      <c r="H65" s="91"/>
      <c r="I65" s="92"/>
      <c r="J65" s="93">
        <f>J300</f>
        <v>0</v>
      </c>
      <c r="K65" s="94"/>
    </row>
    <row r="66" spans="2:11" s="4" customFormat="1" ht="19.9" customHeight="1">
      <c r="B66" s="88"/>
      <c r="C66" s="89"/>
      <c r="D66" s="90" t="s">
        <v>67</v>
      </c>
      <c r="E66" s="91"/>
      <c r="F66" s="91"/>
      <c r="G66" s="91"/>
      <c r="H66" s="91"/>
      <c r="I66" s="92"/>
      <c r="J66" s="93">
        <f>J353</f>
        <v>0</v>
      </c>
      <c r="K66" s="94"/>
    </row>
    <row r="67" spans="2:11" s="4" customFormat="1" ht="19.9" customHeight="1">
      <c r="B67" s="88"/>
      <c r="C67" s="89"/>
      <c r="D67" s="90" t="s">
        <v>68</v>
      </c>
      <c r="E67" s="91"/>
      <c r="F67" s="91"/>
      <c r="G67" s="91"/>
      <c r="H67" s="91"/>
      <c r="I67" s="92"/>
      <c r="J67" s="93">
        <f>J362</f>
        <v>0</v>
      </c>
      <c r="K67" s="94"/>
    </row>
    <row r="68" spans="2:11" s="1" customFormat="1" ht="21.75" customHeight="1">
      <c r="B68" s="24"/>
      <c r="C68" s="25"/>
      <c r="D68" s="25"/>
      <c r="E68" s="25"/>
      <c r="F68" s="25"/>
      <c r="G68" s="25"/>
      <c r="H68" s="25"/>
      <c r="I68" s="52"/>
      <c r="J68" s="25"/>
      <c r="K68" s="26"/>
    </row>
    <row r="69" spans="2:11" s="1" customFormat="1" ht="6.95" customHeight="1">
      <c r="B69" s="29"/>
      <c r="C69" s="30"/>
      <c r="D69" s="30"/>
      <c r="E69" s="30"/>
      <c r="F69" s="30"/>
      <c r="G69" s="30"/>
      <c r="H69" s="30"/>
      <c r="I69" s="73"/>
      <c r="J69" s="30"/>
      <c r="K69" s="31"/>
    </row>
    <row r="73" spans="2:12" s="1" customFormat="1" ht="6.95" customHeight="1">
      <c r="B73" s="32"/>
      <c r="C73" s="33"/>
      <c r="D73" s="33"/>
      <c r="E73" s="33"/>
      <c r="F73" s="33"/>
      <c r="G73" s="33"/>
      <c r="H73" s="33"/>
      <c r="I73" s="74"/>
      <c r="J73" s="33"/>
      <c r="K73" s="33"/>
      <c r="L73" s="24"/>
    </row>
    <row r="74" spans="2:12" s="1" customFormat="1" ht="36.95" customHeight="1">
      <c r="B74" s="24"/>
      <c r="C74" s="34" t="s">
        <v>69</v>
      </c>
      <c r="L74" s="24"/>
    </row>
    <row r="75" spans="2:12" s="1" customFormat="1" ht="6.95" customHeight="1">
      <c r="B75" s="24"/>
      <c r="L75" s="24"/>
    </row>
    <row r="76" spans="2:12" s="1" customFormat="1" ht="14.45" customHeight="1">
      <c r="B76" s="24"/>
      <c r="C76" s="35" t="s">
        <v>7</v>
      </c>
      <c r="L76" s="24"/>
    </row>
    <row r="77" spans="2:12" s="1" customFormat="1" ht="22.5" customHeight="1">
      <c r="B77" s="24"/>
      <c r="E77" s="264" t="str">
        <f>E7</f>
        <v>Parkoviště u Komerční banky</v>
      </c>
      <c r="F77" s="265"/>
      <c r="G77" s="265"/>
      <c r="H77" s="265"/>
      <c r="L77" s="24"/>
    </row>
    <row r="78" spans="2:12" s="1" customFormat="1" ht="14.45" customHeight="1">
      <c r="B78" s="24"/>
      <c r="C78" s="35" t="s">
        <v>53</v>
      </c>
      <c r="L78" s="24"/>
    </row>
    <row r="79" spans="2:12" s="1" customFormat="1" ht="23.25" customHeight="1">
      <c r="B79" s="24"/>
      <c r="E79" s="262" t="str">
        <f>E9</f>
        <v>SO 102 Parkoviště u ul.Kadláčkova</v>
      </c>
      <c r="F79" s="266"/>
      <c r="G79" s="266"/>
      <c r="H79" s="266"/>
      <c r="L79" s="24"/>
    </row>
    <row r="80" spans="2:12" s="1" customFormat="1" ht="6.95" customHeight="1">
      <c r="B80" s="24"/>
      <c r="L80" s="24"/>
    </row>
    <row r="81" spans="2:12" s="1" customFormat="1" ht="18" customHeight="1">
      <c r="B81" s="24"/>
      <c r="C81" s="35" t="s">
        <v>11</v>
      </c>
      <c r="F81" s="95" t="str">
        <f>F12</f>
        <v xml:space="preserve"> </v>
      </c>
      <c r="I81" s="96" t="s">
        <v>13</v>
      </c>
      <c r="J81" s="36">
        <f>IF(J12="","",J12)</f>
        <v>42894</v>
      </c>
      <c r="L81" s="24"/>
    </row>
    <row r="82" spans="2:12" s="1" customFormat="1" ht="6.95" customHeight="1">
      <c r="B82" s="24"/>
      <c r="L82" s="24"/>
    </row>
    <row r="83" spans="2:12" s="1" customFormat="1" ht="15">
      <c r="B83" s="24"/>
      <c r="C83" s="35" t="s">
        <v>14</v>
      </c>
      <c r="F83" s="95" t="str">
        <f>E15</f>
        <v>Město Kopřivnice</v>
      </c>
      <c r="I83" s="96" t="s">
        <v>19</v>
      </c>
      <c r="J83" s="95" t="str">
        <f>E21</f>
        <v>Ing.Ondřej Bojko</v>
      </c>
      <c r="L83" s="24"/>
    </row>
    <row r="84" spans="2:12" s="1" customFormat="1" ht="14.45" customHeight="1">
      <c r="B84" s="24"/>
      <c r="C84" s="35" t="s">
        <v>18</v>
      </c>
      <c r="F84" s="95" t="str">
        <f>IF(E18="","",E18)</f>
        <v/>
      </c>
      <c r="L84" s="24"/>
    </row>
    <row r="85" spans="2:12" s="1" customFormat="1" ht="10.35" customHeight="1">
      <c r="B85" s="24"/>
      <c r="L85" s="24"/>
    </row>
    <row r="86" spans="2:20" s="5" customFormat="1" ht="29.25" customHeight="1">
      <c r="B86" s="97"/>
      <c r="C86" s="98" t="s">
        <v>70</v>
      </c>
      <c r="D86" s="99" t="s">
        <v>36</v>
      </c>
      <c r="E86" s="99" t="s">
        <v>35</v>
      </c>
      <c r="F86" s="99" t="s">
        <v>71</v>
      </c>
      <c r="G86" s="99" t="s">
        <v>72</v>
      </c>
      <c r="H86" s="99" t="s">
        <v>73</v>
      </c>
      <c r="I86" s="100" t="s">
        <v>74</v>
      </c>
      <c r="J86" s="99" t="s">
        <v>56</v>
      </c>
      <c r="K86" s="101" t="s">
        <v>75</v>
      </c>
      <c r="L86" s="97"/>
      <c r="M86" s="40" t="s">
        <v>76</v>
      </c>
      <c r="N86" s="41" t="s">
        <v>26</v>
      </c>
      <c r="O86" s="41" t="s">
        <v>77</v>
      </c>
      <c r="P86" s="41" t="s">
        <v>78</v>
      </c>
      <c r="Q86" s="41" t="s">
        <v>79</v>
      </c>
      <c r="R86" s="41" t="s">
        <v>80</v>
      </c>
      <c r="S86" s="41" t="s">
        <v>81</v>
      </c>
      <c r="T86" s="42" t="s">
        <v>82</v>
      </c>
    </row>
    <row r="87" spans="2:63" s="1" customFormat="1" ht="29.25" customHeight="1">
      <c r="B87" s="24"/>
      <c r="C87" s="44" t="s">
        <v>57</v>
      </c>
      <c r="J87" s="102">
        <f>BK87</f>
        <v>0</v>
      </c>
      <c r="L87" s="24"/>
      <c r="M87" s="43"/>
      <c r="N87" s="37"/>
      <c r="O87" s="37"/>
      <c r="P87" s="103">
        <f>P88</f>
        <v>0</v>
      </c>
      <c r="Q87" s="37"/>
      <c r="R87" s="103">
        <f>R88</f>
        <v>574.7713610000001</v>
      </c>
      <c r="S87" s="37"/>
      <c r="T87" s="104">
        <f>T88</f>
        <v>98.85000000000001</v>
      </c>
      <c r="AT87" s="13" t="s">
        <v>37</v>
      </c>
      <c r="AU87" s="13" t="s">
        <v>58</v>
      </c>
      <c r="BK87" s="105">
        <f>BK88</f>
        <v>0</v>
      </c>
    </row>
    <row r="88" spans="2:63" s="6" customFormat="1" ht="37.35" customHeight="1">
      <c r="B88" s="106"/>
      <c r="D88" s="107" t="s">
        <v>37</v>
      </c>
      <c r="E88" s="108" t="s">
        <v>83</v>
      </c>
      <c r="F88" s="108" t="s">
        <v>84</v>
      </c>
      <c r="I88" s="109"/>
      <c r="J88" s="110">
        <f>BK88</f>
        <v>0</v>
      </c>
      <c r="L88" s="106"/>
      <c r="M88" s="111"/>
      <c r="N88" s="112"/>
      <c r="O88" s="112"/>
      <c r="P88" s="113">
        <f>P89+P105+P189+P200+P206+P209+P300+P353+P362</f>
        <v>0</v>
      </c>
      <c r="Q88" s="112"/>
      <c r="R88" s="113">
        <f>R89+R105+R189+R200+R206+R209+R300+R353+R362</f>
        <v>574.7713610000001</v>
      </c>
      <c r="S88" s="112"/>
      <c r="T88" s="114">
        <f>T89+T105+T189+T200+T206+T209+T300+T353+T362</f>
        <v>98.85000000000001</v>
      </c>
      <c r="AR88" s="107" t="s">
        <v>39</v>
      </c>
      <c r="AT88" s="115" t="s">
        <v>37</v>
      </c>
      <c r="AU88" s="115" t="s">
        <v>38</v>
      </c>
      <c r="AY88" s="107" t="s">
        <v>85</v>
      </c>
      <c r="BK88" s="116">
        <f>BK89+BK105+BK189+BK200+BK206+BK209+BK300+BK353+BK362</f>
        <v>0</v>
      </c>
    </row>
    <row r="89" spans="2:63" s="6" customFormat="1" ht="19.9" customHeight="1">
      <c r="B89" s="106"/>
      <c r="D89" s="117" t="s">
        <v>37</v>
      </c>
      <c r="E89" s="118" t="s">
        <v>86</v>
      </c>
      <c r="F89" s="118" t="s">
        <v>87</v>
      </c>
      <c r="I89" s="109"/>
      <c r="J89" s="119">
        <f>BK89</f>
        <v>0</v>
      </c>
      <c r="L89" s="106"/>
      <c r="M89" s="111"/>
      <c r="N89" s="112"/>
      <c r="O89" s="112"/>
      <c r="P89" s="113">
        <f>SUM(P90:P104)</f>
        <v>0</v>
      </c>
      <c r="Q89" s="112"/>
      <c r="R89" s="113">
        <f>SUM(R90:R104)</f>
        <v>382.038</v>
      </c>
      <c r="S89" s="112"/>
      <c r="T89" s="114">
        <f>SUM(T90:T104)</f>
        <v>0</v>
      </c>
      <c r="AR89" s="107" t="s">
        <v>39</v>
      </c>
      <c r="AT89" s="115" t="s">
        <v>37</v>
      </c>
      <c r="AU89" s="115" t="s">
        <v>39</v>
      </c>
      <c r="AY89" s="107" t="s">
        <v>85</v>
      </c>
      <c r="BK89" s="116">
        <f>SUM(BK90:BK104)</f>
        <v>0</v>
      </c>
    </row>
    <row r="90" spans="2:65" s="1" customFormat="1" ht="44.25" customHeight="1">
      <c r="B90" s="120"/>
      <c r="C90" s="121" t="s">
        <v>39</v>
      </c>
      <c r="D90" s="121" t="s">
        <v>88</v>
      </c>
      <c r="E90" s="122" t="s">
        <v>89</v>
      </c>
      <c r="F90" s="123" t="s">
        <v>90</v>
      </c>
      <c r="G90" s="124" t="s">
        <v>91</v>
      </c>
      <c r="H90" s="125">
        <v>226.5</v>
      </c>
      <c r="I90" s="126"/>
      <c r="J90" s="127">
        <f>ROUND(I90*H90,2)</f>
        <v>0</v>
      </c>
      <c r="K90" s="123" t="s">
        <v>92</v>
      </c>
      <c r="L90" s="24"/>
      <c r="M90" s="128" t="s">
        <v>1</v>
      </c>
      <c r="N90" s="129" t="s">
        <v>27</v>
      </c>
      <c r="O90" s="25"/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3" t="s">
        <v>45</v>
      </c>
      <c r="AT90" s="13" t="s">
        <v>88</v>
      </c>
      <c r="AU90" s="13" t="s">
        <v>41</v>
      </c>
      <c r="AY90" s="13" t="s">
        <v>85</v>
      </c>
      <c r="BE90" s="132">
        <f>IF(N90="základní",J90,0)</f>
        <v>0</v>
      </c>
      <c r="BF90" s="132">
        <f>IF(N90="snížená",J90,0)</f>
        <v>0</v>
      </c>
      <c r="BG90" s="132">
        <f>IF(N90="zákl. přenesená",J90,0)</f>
        <v>0</v>
      </c>
      <c r="BH90" s="132">
        <f>IF(N90="sníž. přenesená",J90,0)</f>
        <v>0</v>
      </c>
      <c r="BI90" s="132">
        <f>IF(N90="nulová",J90,0)</f>
        <v>0</v>
      </c>
      <c r="BJ90" s="13" t="s">
        <v>39</v>
      </c>
      <c r="BK90" s="132">
        <f>ROUND(I90*H90,2)</f>
        <v>0</v>
      </c>
      <c r="BL90" s="13" t="s">
        <v>45</v>
      </c>
      <c r="BM90" s="13" t="s">
        <v>326</v>
      </c>
    </row>
    <row r="91" spans="2:51" s="7" customFormat="1" ht="13.5">
      <c r="B91" s="133"/>
      <c r="D91" s="134" t="s">
        <v>93</v>
      </c>
      <c r="E91" s="135" t="s">
        <v>1</v>
      </c>
      <c r="F91" s="136" t="s">
        <v>327</v>
      </c>
      <c r="H91" s="137">
        <v>226.5</v>
      </c>
      <c r="I91" s="138"/>
      <c r="L91" s="133"/>
      <c r="M91" s="139"/>
      <c r="N91" s="140"/>
      <c r="O91" s="140"/>
      <c r="P91" s="140"/>
      <c r="Q91" s="140"/>
      <c r="R91" s="140"/>
      <c r="S91" s="140"/>
      <c r="T91" s="141"/>
      <c r="AT91" s="135" t="s">
        <v>93</v>
      </c>
      <c r="AU91" s="135" t="s">
        <v>41</v>
      </c>
      <c r="AV91" s="7" t="s">
        <v>41</v>
      </c>
      <c r="AW91" s="7" t="s">
        <v>20</v>
      </c>
      <c r="AX91" s="7" t="s">
        <v>38</v>
      </c>
      <c r="AY91" s="135" t="s">
        <v>85</v>
      </c>
    </row>
    <row r="92" spans="2:51" s="8" customFormat="1" ht="13.5">
      <c r="B92" s="142"/>
      <c r="D92" s="143" t="s">
        <v>93</v>
      </c>
      <c r="E92" s="144" t="s">
        <v>1</v>
      </c>
      <c r="F92" s="145" t="s">
        <v>94</v>
      </c>
      <c r="H92" s="146">
        <v>226.5</v>
      </c>
      <c r="I92" s="147"/>
      <c r="L92" s="142"/>
      <c r="M92" s="148"/>
      <c r="N92" s="149"/>
      <c r="O92" s="149"/>
      <c r="P92" s="149"/>
      <c r="Q92" s="149"/>
      <c r="R92" s="149"/>
      <c r="S92" s="149"/>
      <c r="T92" s="150"/>
      <c r="AT92" s="151" t="s">
        <v>93</v>
      </c>
      <c r="AU92" s="151" t="s">
        <v>41</v>
      </c>
      <c r="AV92" s="8" t="s">
        <v>45</v>
      </c>
      <c r="AW92" s="8" t="s">
        <v>20</v>
      </c>
      <c r="AX92" s="8" t="s">
        <v>39</v>
      </c>
      <c r="AY92" s="151" t="s">
        <v>85</v>
      </c>
    </row>
    <row r="93" spans="2:65" s="1" customFormat="1" ht="44.25" customHeight="1">
      <c r="B93" s="120"/>
      <c r="C93" s="121" t="s">
        <v>41</v>
      </c>
      <c r="D93" s="121" t="s">
        <v>88</v>
      </c>
      <c r="E93" s="122" t="s">
        <v>95</v>
      </c>
      <c r="F93" s="123" t="s">
        <v>96</v>
      </c>
      <c r="G93" s="124" t="s">
        <v>91</v>
      </c>
      <c r="H93" s="125">
        <v>226.5</v>
      </c>
      <c r="I93" s="126"/>
      <c r="J93" s="127">
        <f>ROUND(I93*H93,2)</f>
        <v>0</v>
      </c>
      <c r="K93" s="123" t="s">
        <v>92</v>
      </c>
      <c r="L93" s="24"/>
      <c r="M93" s="128" t="s">
        <v>1</v>
      </c>
      <c r="N93" s="129" t="s">
        <v>27</v>
      </c>
      <c r="O93" s="25"/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" t="s">
        <v>45</v>
      </c>
      <c r="AT93" s="13" t="s">
        <v>88</v>
      </c>
      <c r="AU93" s="13" t="s">
        <v>41</v>
      </c>
      <c r="AY93" s="13" t="s">
        <v>85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3" t="s">
        <v>39</v>
      </c>
      <c r="BK93" s="132">
        <f>ROUND(I93*H93,2)</f>
        <v>0</v>
      </c>
      <c r="BL93" s="13" t="s">
        <v>45</v>
      </c>
      <c r="BM93" s="13" t="s">
        <v>328</v>
      </c>
    </row>
    <row r="94" spans="2:65" s="1" customFormat="1" ht="31.5" customHeight="1">
      <c r="B94" s="120"/>
      <c r="C94" s="121" t="s">
        <v>44</v>
      </c>
      <c r="D94" s="121" t="s">
        <v>88</v>
      </c>
      <c r="E94" s="122" t="s">
        <v>97</v>
      </c>
      <c r="F94" s="123" t="s">
        <v>98</v>
      </c>
      <c r="G94" s="124" t="s">
        <v>91</v>
      </c>
      <c r="H94" s="125">
        <v>226.5</v>
      </c>
      <c r="I94" s="126"/>
      <c r="J94" s="127">
        <f>ROUND(I94*H94,2)</f>
        <v>0</v>
      </c>
      <c r="K94" s="123" t="s">
        <v>92</v>
      </c>
      <c r="L94" s="24"/>
      <c r="M94" s="128" t="s">
        <v>1</v>
      </c>
      <c r="N94" s="129" t="s">
        <v>27</v>
      </c>
      <c r="O94" s="25"/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" t="s">
        <v>45</v>
      </c>
      <c r="AT94" s="13" t="s">
        <v>88</v>
      </c>
      <c r="AU94" s="13" t="s">
        <v>41</v>
      </c>
      <c r="AY94" s="13" t="s">
        <v>85</v>
      </c>
      <c r="BE94" s="132">
        <f>IF(N94="základní",J94,0)</f>
        <v>0</v>
      </c>
      <c r="BF94" s="132">
        <f>IF(N94="snížená",J94,0)</f>
        <v>0</v>
      </c>
      <c r="BG94" s="132">
        <f>IF(N94="zákl. přenesená",J94,0)</f>
        <v>0</v>
      </c>
      <c r="BH94" s="132">
        <f>IF(N94="sníž. přenesená",J94,0)</f>
        <v>0</v>
      </c>
      <c r="BI94" s="132">
        <f>IF(N94="nulová",J94,0)</f>
        <v>0</v>
      </c>
      <c r="BJ94" s="13" t="s">
        <v>39</v>
      </c>
      <c r="BK94" s="132">
        <f>ROUND(I94*H94,2)</f>
        <v>0</v>
      </c>
      <c r="BL94" s="13" t="s">
        <v>45</v>
      </c>
      <c r="BM94" s="13" t="s">
        <v>329</v>
      </c>
    </row>
    <row r="95" spans="2:65" s="1" customFormat="1" ht="22.5" customHeight="1">
      <c r="B95" s="120"/>
      <c r="C95" s="152" t="s">
        <v>45</v>
      </c>
      <c r="D95" s="152" t="s">
        <v>99</v>
      </c>
      <c r="E95" s="153" t="s">
        <v>100</v>
      </c>
      <c r="F95" s="154" t="s">
        <v>101</v>
      </c>
      <c r="G95" s="155" t="s">
        <v>102</v>
      </c>
      <c r="H95" s="156">
        <v>382.038</v>
      </c>
      <c r="I95" s="157"/>
      <c r="J95" s="158">
        <f>ROUND(I95*H95,2)</f>
        <v>0</v>
      </c>
      <c r="K95" s="154" t="s">
        <v>92</v>
      </c>
      <c r="L95" s="159"/>
      <c r="M95" s="160" t="s">
        <v>1</v>
      </c>
      <c r="N95" s="161" t="s">
        <v>27</v>
      </c>
      <c r="O95" s="25"/>
      <c r="P95" s="130">
        <f>O95*H95</f>
        <v>0</v>
      </c>
      <c r="Q95" s="130">
        <v>1</v>
      </c>
      <c r="R95" s="130">
        <f>Q95*H95</f>
        <v>382.038</v>
      </c>
      <c r="S95" s="130">
        <v>0</v>
      </c>
      <c r="T95" s="131">
        <f>S95*H95</f>
        <v>0</v>
      </c>
      <c r="AR95" s="13" t="s">
        <v>103</v>
      </c>
      <c r="AT95" s="13" t="s">
        <v>99</v>
      </c>
      <c r="AU95" s="13" t="s">
        <v>41</v>
      </c>
      <c r="AY95" s="13" t="s">
        <v>85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3" t="s">
        <v>39</v>
      </c>
      <c r="BK95" s="132">
        <f>ROUND(I95*H95,2)</f>
        <v>0</v>
      </c>
      <c r="BL95" s="13" t="s">
        <v>45</v>
      </c>
      <c r="BM95" s="13" t="s">
        <v>330</v>
      </c>
    </row>
    <row r="96" spans="2:51" s="7" customFormat="1" ht="13.5">
      <c r="B96" s="133"/>
      <c r="D96" s="134" t="s">
        <v>93</v>
      </c>
      <c r="E96" s="135" t="s">
        <v>1</v>
      </c>
      <c r="F96" s="136" t="s">
        <v>331</v>
      </c>
      <c r="H96" s="137">
        <v>382.038</v>
      </c>
      <c r="I96" s="138"/>
      <c r="L96" s="133"/>
      <c r="M96" s="139"/>
      <c r="N96" s="140"/>
      <c r="O96" s="140"/>
      <c r="P96" s="140"/>
      <c r="Q96" s="140"/>
      <c r="R96" s="140"/>
      <c r="S96" s="140"/>
      <c r="T96" s="141"/>
      <c r="AT96" s="135" t="s">
        <v>93</v>
      </c>
      <c r="AU96" s="135" t="s">
        <v>41</v>
      </c>
      <c r="AV96" s="7" t="s">
        <v>41</v>
      </c>
      <c r="AW96" s="7" t="s">
        <v>20</v>
      </c>
      <c r="AX96" s="7" t="s">
        <v>38</v>
      </c>
      <c r="AY96" s="135" t="s">
        <v>85</v>
      </c>
    </row>
    <row r="97" spans="2:51" s="8" customFormat="1" ht="13.5">
      <c r="B97" s="142"/>
      <c r="D97" s="143" t="s">
        <v>93</v>
      </c>
      <c r="E97" s="144" t="s">
        <v>1</v>
      </c>
      <c r="F97" s="145" t="s">
        <v>94</v>
      </c>
      <c r="H97" s="146">
        <v>382.038</v>
      </c>
      <c r="I97" s="147"/>
      <c r="L97" s="142"/>
      <c r="M97" s="148"/>
      <c r="N97" s="149"/>
      <c r="O97" s="149"/>
      <c r="P97" s="149"/>
      <c r="Q97" s="149"/>
      <c r="R97" s="149"/>
      <c r="S97" s="149"/>
      <c r="T97" s="150"/>
      <c r="AT97" s="151" t="s">
        <v>93</v>
      </c>
      <c r="AU97" s="151" t="s">
        <v>41</v>
      </c>
      <c r="AV97" s="8" t="s">
        <v>45</v>
      </c>
      <c r="AW97" s="8" t="s">
        <v>20</v>
      </c>
      <c r="AX97" s="8" t="s">
        <v>39</v>
      </c>
      <c r="AY97" s="151" t="s">
        <v>85</v>
      </c>
    </row>
    <row r="98" spans="2:65" s="1" customFormat="1" ht="22.5" customHeight="1">
      <c r="B98" s="120"/>
      <c r="C98" s="121" t="s">
        <v>46</v>
      </c>
      <c r="D98" s="121" t="s">
        <v>88</v>
      </c>
      <c r="E98" s="122" t="s">
        <v>104</v>
      </c>
      <c r="F98" s="123" t="s">
        <v>105</v>
      </c>
      <c r="G98" s="124" t="s">
        <v>91</v>
      </c>
      <c r="H98" s="125">
        <v>226.5</v>
      </c>
      <c r="I98" s="126"/>
      <c r="J98" s="127">
        <f>ROUND(I98*H98,2)</f>
        <v>0</v>
      </c>
      <c r="K98" s="123" t="s">
        <v>92</v>
      </c>
      <c r="L98" s="24"/>
      <c r="M98" s="128" t="s">
        <v>1</v>
      </c>
      <c r="N98" s="129" t="s">
        <v>27</v>
      </c>
      <c r="O98" s="25"/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" t="s">
        <v>45</v>
      </c>
      <c r="AT98" s="13" t="s">
        <v>88</v>
      </c>
      <c r="AU98" s="13" t="s">
        <v>41</v>
      </c>
      <c r="AY98" s="13" t="s">
        <v>85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3" t="s">
        <v>39</v>
      </c>
      <c r="BK98" s="132">
        <f>ROUND(I98*H98,2)</f>
        <v>0</v>
      </c>
      <c r="BL98" s="13" t="s">
        <v>45</v>
      </c>
      <c r="BM98" s="13" t="s">
        <v>332</v>
      </c>
    </row>
    <row r="99" spans="2:65" s="1" customFormat="1" ht="22.5" customHeight="1">
      <c r="B99" s="120"/>
      <c r="C99" s="121" t="s">
        <v>106</v>
      </c>
      <c r="D99" s="121" t="s">
        <v>88</v>
      </c>
      <c r="E99" s="122" t="s">
        <v>107</v>
      </c>
      <c r="F99" s="123" t="s">
        <v>108</v>
      </c>
      <c r="G99" s="124" t="s">
        <v>102</v>
      </c>
      <c r="H99" s="125">
        <v>339.75</v>
      </c>
      <c r="I99" s="126"/>
      <c r="J99" s="127">
        <f>ROUND(I99*H99,2)</f>
        <v>0</v>
      </c>
      <c r="K99" s="123" t="s">
        <v>92</v>
      </c>
      <c r="L99" s="24"/>
      <c r="M99" s="128" t="s">
        <v>1</v>
      </c>
      <c r="N99" s="129" t="s">
        <v>27</v>
      </c>
      <c r="O99" s="25"/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" t="s">
        <v>45</v>
      </c>
      <c r="AT99" s="13" t="s">
        <v>88</v>
      </c>
      <c r="AU99" s="13" t="s">
        <v>41</v>
      </c>
      <c r="AY99" s="13" t="s">
        <v>85</v>
      </c>
      <c r="BE99" s="132">
        <f>IF(N99="základní",J99,0)</f>
        <v>0</v>
      </c>
      <c r="BF99" s="132">
        <f>IF(N99="snížená",J99,0)</f>
        <v>0</v>
      </c>
      <c r="BG99" s="132">
        <f>IF(N99="zákl. přenesená",J99,0)</f>
        <v>0</v>
      </c>
      <c r="BH99" s="132">
        <f>IF(N99="sníž. přenesená",J99,0)</f>
        <v>0</v>
      </c>
      <c r="BI99" s="132">
        <f>IF(N99="nulová",J99,0)</f>
        <v>0</v>
      </c>
      <c r="BJ99" s="13" t="s">
        <v>39</v>
      </c>
      <c r="BK99" s="132">
        <f>ROUND(I99*H99,2)</f>
        <v>0</v>
      </c>
      <c r="BL99" s="13" t="s">
        <v>45</v>
      </c>
      <c r="BM99" s="13" t="s">
        <v>333</v>
      </c>
    </row>
    <row r="100" spans="2:51" s="7" customFormat="1" ht="13.5">
      <c r="B100" s="133"/>
      <c r="D100" s="134" t="s">
        <v>93</v>
      </c>
      <c r="E100" s="135" t="s">
        <v>1</v>
      </c>
      <c r="F100" s="136" t="s">
        <v>334</v>
      </c>
      <c r="H100" s="137">
        <v>339.75</v>
      </c>
      <c r="I100" s="138"/>
      <c r="L100" s="133"/>
      <c r="M100" s="139"/>
      <c r="N100" s="140"/>
      <c r="O100" s="140"/>
      <c r="P100" s="140"/>
      <c r="Q100" s="140"/>
      <c r="R100" s="140"/>
      <c r="S100" s="140"/>
      <c r="T100" s="141"/>
      <c r="AT100" s="135" t="s">
        <v>93</v>
      </c>
      <c r="AU100" s="135" t="s">
        <v>41</v>
      </c>
      <c r="AV100" s="7" t="s">
        <v>41</v>
      </c>
      <c r="AW100" s="7" t="s">
        <v>20</v>
      </c>
      <c r="AX100" s="7" t="s">
        <v>38</v>
      </c>
      <c r="AY100" s="135" t="s">
        <v>85</v>
      </c>
    </row>
    <row r="101" spans="2:51" s="8" customFormat="1" ht="13.5">
      <c r="B101" s="142"/>
      <c r="D101" s="143" t="s">
        <v>93</v>
      </c>
      <c r="E101" s="144" t="s">
        <v>1</v>
      </c>
      <c r="F101" s="145" t="s">
        <v>94</v>
      </c>
      <c r="H101" s="146">
        <v>339.75</v>
      </c>
      <c r="I101" s="147"/>
      <c r="L101" s="142"/>
      <c r="M101" s="148"/>
      <c r="N101" s="149"/>
      <c r="O101" s="149"/>
      <c r="P101" s="149"/>
      <c r="Q101" s="149"/>
      <c r="R101" s="149"/>
      <c r="S101" s="149"/>
      <c r="T101" s="150"/>
      <c r="AT101" s="151" t="s">
        <v>93</v>
      </c>
      <c r="AU101" s="151" t="s">
        <v>41</v>
      </c>
      <c r="AV101" s="8" t="s">
        <v>45</v>
      </c>
      <c r="AW101" s="8" t="s">
        <v>20</v>
      </c>
      <c r="AX101" s="8" t="s">
        <v>39</v>
      </c>
      <c r="AY101" s="151" t="s">
        <v>85</v>
      </c>
    </row>
    <row r="102" spans="2:65" s="1" customFormat="1" ht="22.5" customHeight="1">
      <c r="B102" s="120"/>
      <c r="C102" s="152" t="s">
        <v>109</v>
      </c>
      <c r="D102" s="152" t="s">
        <v>99</v>
      </c>
      <c r="E102" s="153" t="s">
        <v>110</v>
      </c>
      <c r="F102" s="154" t="s">
        <v>111</v>
      </c>
      <c r="G102" s="155" t="s">
        <v>112</v>
      </c>
      <c r="H102" s="156">
        <v>770.1</v>
      </c>
      <c r="I102" s="157"/>
      <c r="J102" s="158">
        <f>ROUND(I102*H102,2)</f>
        <v>0</v>
      </c>
      <c r="K102" s="154" t="s">
        <v>1</v>
      </c>
      <c r="L102" s="159"/>
      <c r="M102" s="160" t="s">
        <v>1</v>
      </c>
      <c r="N102" s="161" t="s">
        <v>27</v>
      </c>
      <c r="O102" s="25"/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" t="s">
        <v>103</v>
      </c>
      <c r="AT102" s="13" t="s">
        <v>99</v>
      </c>
      <c r="AU102" s="13" t="s">
        <v>41</v>
      </c>
      <c r="AY102" s="13" t="s">
        <v>85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3" t="s">
        <v>39</v>
      </c>
      <c r="BK102" s="132">
        <f>ROUND(I102*H102,2)</f>
        <v>0</v>
      </c>
      <c r="BL102" s="13" t="s">
        <v>45</v>
      </c>
      <c r="BM102" s="13" t="s">
        <v>335</v>
      </c>
    </row>
    <row r="103" spans="2:51" s="7" customFormat="1" ht="13.5">
      <c r="B103" s="133"/>
      <c r="D103" s="134" t="s">
        <v>93</v>
      </c>
      <c r="E103" s="135" t="s">
        <v>1</v>
      </c>
      <c r="F103" s="136" t="s">
        <v>336</v>
      </c>
      <c r="H103" s="137">
        <v>770.1</v>
      </c>
      <c r="I103" s="138"/>
      <c r="L103" s="133"/>
      <c r="M103" s="139"/>
      <c r="N103" s="140"/>
      <c r="O103" s="140"/>
      <c r="P103" s="140"/>
      <c r="Q103" s="140"/>
      <c r="R103" s="140"/>
      <c r="S103" s="140"/>
      <c r="T103" s="141"/>
      <c r="AT103" s="135" t="s">
        <v>93</v>
      </c>
      <c r="AU103" s="135" t="s">
        <v>41</v>
      </c>
      <c r="AV103" s="7" t="s">
        <v>41</v>
      </c>
      <c r="AW103" s="7" t="s">
        <v>20</v>
      </c>
      <c r="AX103" s="7" t="s">
        <v>38</v>
      </c>
      <c r="AY103" s="135" t="s">
        <v>85</v>
      </c>
    </row>
    <row r="104" spans="2:51" s="8" customFormat="1" ht="13.5">
      <c r="B104" s="142"/>
      <c r="D104" s="134" t="s">
        <v>93</v>
      </c>
      <c r="E104" s="162" t="s">
        <v>1</v>
      </c>
      <c r="F104" s="163" t="s">
        <v>94</v>
      </c>
      <c r="H104" s="164">
        <v>770.1</v>
      </c>
      <c r="I104" s="147"/>
      <c r="L104" s="142"/>
      <c r="M104" s="148"/>
      <c r="N104" s="149"/>
      <c r="O104" s="149"/>
      <c r="P104" s="149"/>
      <c r="Q104" s="149"/>
      <c r="R104" s="149"/>
      <c r="S104" s="149"/>
      <c r="T104" s="150"/>
      <c r="AT104" s="151" t="s">
        <v>93</v>
      </c>
      <c r="AU104" s="151" t="s">
        <v>41</v>
      </c>
      <c r="AV104" s="8" t="s">
        <v>45</v>
      </c>
      <c r="AW104" s="8" t="s">
        <v>20</v>
      </c>
      <c r="AX104" s="8" t="s">
        <v>39</v>
      </c>
      <c r="AY104" s="151" t="s">
        <v>85</v>
      </c>
    </row>
    <row r="105" spans="2:63" s="6" customFormat="1" ht="29.85" customHeight="1">
      <c r="B105" s="106"/>
      <c r="D105" s="117" t="s">
        <v>37</v>
      </c>
      <c r="E105" s="118" t="s">
        <v>39</v>
      </c>
      <c r="F105" s="118" t="s">
        <v>113</v>
      </c>
      <c r="I105" s="109"/>
      <c r="J105" s="119">
        <f>BK105</f>
        <v>0</v>
      </c>
      <c r="L105" s="106"/>
      <c r="M105" s="111"/>
      <c r="N105" s="112"/>
      <c r="O105" s="112"/>
      <c r="P105" s="113">
        <f>SUM(P106:P188)</f>
        <v>0</v>
      </c>
      <c r="Q105" s="112"/>
      <c r="R105" s="113">
        <f>SUM(R106:R188)</f>
        <v>0.11360600000000001</v>
      </c>
      <c r="S105" s="112"/>
      <c r="T105" s="114">
        <f>SUM(T106:T188)</f>
        <v>98.85000000000001</v>
      </c>
      <c r="AR105" s="107" t="s">
        <v>39</v>
      </c>
      <c r="AT105" s="115" t="s">
        <v>37</v>
      </c>
      <c r="AU105" s="115" t="s">
        <v>39</v>
      </c>
      <c r="AY105" s="107" t="s">
        <v>85</v>
      </c>
      <c r="BK105" s="116">
        <f>SUM(BK106:BK188)</f>
        <v>0</v>
      </c>
    </row>
    <row r="106" spans="2:65" s="1" customFormat="1" ht="22.5" customHeight="1">
      <c r="B106" s="120"/>
      <c r="C106" s="121" t="s">
        <v>103</v>
      </c>
      <c r="D106" s="121" t="s">
        <v>88</v>
      </c>
      <c r="E106" s="122" t="s">
        <v>337</v>
      </c>
      <c r="F106" s="123" t="s">
        <v>338</v>
      </c>
      <c r="G106" s="124" t="s">
        <v>339</v>
      </c>
      <c r="H106" s="125">
        <v>0.099</v>
      </c>
      <c r="I106" s="126"/>
      <c r="J106" s="127">
        <f>ROUND(I106*H106,2)</f>
        <v>0</v>
      </c>
      <c r="K106" s="123" t="s">
        <v>92</v>
      </c>
      <c r="L106" s="24"/>
      <c r="M106" s="128" t="s">
        <v>1</v>
      </c>
      <c r="N106" s="129" t="s">
        <v>27</v>
      </c>
      <c r="O106" s="25"/>
      <c r="P106" s="130">
        <f>O106*H106</f>
        <v>0</v>
      </c>
      <c r="Q106" s="130">
        <v>0</v>
      </c>
      <c r="R106" s="130">
        <f>Q106*H106</f>
        <v>0</v>
      </c>
      <c r="S106" s="130">
        <v>0</v>
      </c>
      <c r="T106" s="131">
        <f>S106*H106</f>
        <v>0</v>
      </c>
      <c r="AR106" s="13" t="s">
        <v>45</v>
      </c>
      <c r="AT106" s="13" t="s">
        <v>88</v>
      </c>
      <c r="AU106" s="13" t="s">
        <v>41</v>
      </c>
      <c r="AY106" s="13" t="s">
        <v>85</v>
      </c>
      <c r="BE106" s="132">
        <f>IF(N106="základní",J106,0)</f>
        <v>0</v>
      </c>
      <c r="BF106" s="132">
        <f>IF(N106="snížená",J106,0)</f>
        <v>0</v>
      </c>
      <c r="BG106" s="132">
        <f>IF(N106="zákl. přenesená",J106,0)</f>
        <v>0</v>
      </c>
      <c r="BH106" s="132">
        <f>IF(N106="sníž. přenesená",J106,0)</f>
        <v>0</v>
      </c>
      <c r="BI106" s="132">
        <f>IF(N106="nulová",J106,0)</f>
        <v>0</v>
      </c>
      <c r="BJ106" s="13" t="s">
        <v>39</v>
      </c>
      <c r="BK106" s="132">
        <f>ROUND(I106*H106,2)</f>
        <v>0</v>
      </c>
      <c r="BL106" s="13" t="s">
        <v>45</v>
      </c>
      <c r="BM106" s="13" t="s">
        <v>340</v>
      </c>
    </row>
    <row r="107" spans="2:65" s="1" customFormat="1" ht="57" customHeight="1">
      <c r="B107" s="120"/>
      <c r="C107" s="121" t="s">
        <v>115</v>
      </c>
      <c r="D107" s="121" t="s">
        <v>88</v>
      </c>
      <c r="E107" s="122" t="s">
        <v>341</v>
      </c>
      <c r="F107" s="123" t="s">
        <v>342</v>
      </c>
      <c r="G107" s="124" t="s">
        <v>112</v>
      </c>
      <c r="H107" s="125">
        <v>12</v>
      </c>
      <c r="I107" s="126"/>
      <c r="J107" s="127">
        <f>ROUND(I107*H107,2)</f>
        <v>0</v>
      </c>
      <c r="K107" s="123" t="s">
        <v>92</v>
      </c>
      <c r="L107" s="24"/>
      <c r="M107" s="128" t="s">
        <v>1</v>
      </c>
      <c r="N107" s="129" t="s">
        <v>27</v>
      </c>
      <c r="O107" s="25"/>
      <c r="P107" s="130">
        <f>O107*H107</f>
        <v>0</v>
      </c>
      <c r="Q107" s="130">
        <v>0</v>
      </c>
      <c r="R107" s="130">
        <f>Q107*H107</f>
        <v>0</v>
      </c>
      <c r="S107" s="130">
        <v>0.32</v>
      </c>
      <c r="T107" s="131">
        <f>S107*H107</f>
        <v>3.84</v>
      </c>
      <c r="AR107" s="13" t="s">
        <v>45</v>
      </c>
      <c r="AT107" s="13" t="s">
        <v>88</v>
      </c>
      <c r="AU107" s="13" t="s">
        <v>41</v>
      </c>
      <c r="AY107" s="13" t="s">
        <v>85</v>
      </c>
      <c r="BE107" s="132">
        <f>IF(N107="základní",J107,0)</f>
        <v>0</v>
      </c>
      <c r="BF107" s="132">
        <f>IF(N107="snížená",J107,0)</f>
        <v>0</v>
      </c>
      <c r="BG107" s="132">
        <f>IF(N107="zákl. přenesená",J107,0)</f>
        <v>0</v>
      </c>
      <c r="BH107" s="132">
        <f>IF(N107="sníž. přenesená",J107,0)</f>
        <v>0</v>
      </c>
      <c r="BI107" s="132">
        <f>IF(N107="nulová",J107,0)</f>
        <v>0</v>
      </c>
      <c r="BJ107" s="13" t="s">
        <v>39</v>
      </c>
      <c r="BK107" s="132">
        <f>ROUND(I107*H107,2)</f>
        <v>0</v>
      </c>
      <c r="BL107" s="13" t="s">
        <v>45</v>
      </c>
      <c r="BM107" s="13" t="s">
        <v>343</v>
      </c>
    </row>
    <row r="108" spans="2:51" s="9" customFormat="1" ht="13.5">
      <c r="B108" s="165"/>
      <c r="D108" s="134" t="s">
        <v>93</v>
      </c>
      <c r="E108" s="166" t="s">
        <v>1</v>
      </c>
      <c r="F108" s="167" t="s">
        <v>344</v>
      </c>
      <c r="H108" s="168" t="s">
        <v>1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8" t="s">
        <v>93</v>
      </c>
      <c r="AU108" s="168" t="s">
        <v>41</v>
      </c>
      <c r="AV108" s="9" t="s">
        <v>39</v>
      </c>
      <c r="AW108" s="9" t="s">
        <v>20</v>
      </c>
      <c r="AX108" s="9" t="s">
        <v>38</v>
      </c>
      <c r="AY108" s="168" t="s">
        <v>85</v>
      </c>
    </row>
    <row r="109" spans="2:51" s="7" customFormat="1" ht="13.5">
      <c r="B109" s="133"/>
      <c r="D109" s="134" t="s">
        <v>93</v>
      </c>
      <c r="E109" s="135" t="s">
        <v>1</v>
      </c>
      <c r="F109" s="136" t="s">
        <v>345</v>
      </c>
      <c r="H109" s="137">
        <v>12</v>
      </c>
      <c r="I109" s="138"/>
      <c r="L109" s="133"/>
      <c r="M109" s="139"/>
      <c r="N109" s="140"/>
      <c r="O109" s="140"/>
      <c r="P109" s="140"/>
      <c r="Q109" s="140"/>
      <c r="R109" s="140"/>
      <c r="S109" s="140"/>
      <c r="T109" s="141"/>
      <c r="AT109" s="135" t="s">
        <v>93</v>
      </c>
      <c r="AU109" s="135" t="s">
        <v>41</v>
      </c>
      <c r="AV109" s="7" t="s">
        <v>41</v>
      </c>
      <c r="AW109" s="7" t="s">
        <v>20</v>
      </c>
      <c r="AX109" s="7" t="s">
        <v>38</v>
      </c>
      <c r="AY109" s="135" t="s">
        <v>85</v>
      </c>
    </row>
    <row r="110" spans="2:51" s="8" customFormat="1" ht="13.5">
      <c r="B110" s="142"/>
      <c r="D110" s="143" t="s">
        <v>93</v>
      </c>
      <c r="E110" s="144" t="s">
        <v>1</v>
      </c>
      <c r="F110" s="145" t="s">
        <v>94</v>
      </c>
      <c r="H110" s="146">
        <v>12</v>
      </c>
      <c r="I110" s="147"/>
      <c r="L110" s="142"/>
      <c r="M110" s="148"/>
      <c r="N110" s="149"/>
      <c r="O110" s="149"/>
      <c r="P110" s="149"/>
      <c r="Q110" s="149"/>
      <c r="R110" s="149"/>
      <c r="S110" s="149"/>
      <c r="T110" s="150"/>
      <c r="AT110" s="151" t="s">
        <v>93</v>
      </c>
      <c r="AU110" s="151" t="s">
        <v>41</v>
      </c>
      <c r="AV110" s="8" t="s">
        <v>45</v>
      </c>
      <c r="AW110" s="8" t="s">
        <v>20</v>
      </c>
      <c r="AX110" s="8" t="s">
        <v>39</v>
      </c>
      <c r="AY110" s="151" t="s">
        <v>85</v>
      </c>
    </row>
    <row r="111" spans="2:65" s="1" customFormat="1" ht="44.25" customHeight="1">
      <c r="B111" s="120"/>
      <c r="C111" s="121" t="s">
        <v>116</v>
      </c>
      <c r="D111" s="121" t="s">
        <v>88</v>
      </c>
      <c r="E111" s="122" t="s">
        <v>346</v>
      </c>
      <c r="F111" s="123" t="s">
        <v>347</v>
      </c>
      <c r="G111" s="124" t="s">
        <v>112</v>
      </c>
      <c r="H111" s="125">
        <v>120</v>
      </c>
      <c r="I111" s="126"/>
      <c r="J111" s="127">
        <f>ROUND(I111*H111,2)</f>
        <v>0</v>
      </c>
      <c r="K111" s="123" t="s">
        <v>92</v>
      </c>
      <c r="L111" s="24"/>
      <c r="M111" s="128" t="s">
        <v>1</v>
      </c>
      <c r="N111" s="129" t="s">
        <v>27</v>
      </c>
      <c r="O111" s="25"/>
      <c r="P111" s="130">
        <f>O111*H111</f>
        <v>0</v>
      </c>
      <c r="Q111" s="130">
        <v>0</v>
      </c>
      <c r="R111" s="130">
        <f>Q111*H111</f>
        <v>0</v>
      </c>
      <c r="S111" s="130">
        <v>0.3</v>
      </c>
      <c r="T111" s="131">
        <f>S111*H111</f>
        <v>36</v>
      </c>
      <c r="AR111" s="13" t="s">
        <v>45</v>
      </c>
      <c r="AT111" s="13" t="s">
        <v>88</v>
      </c>
      <c r="AU111" s="13" t="s">
        <v>41</v>
      </c>
      <c r="AY111" s="13" t="s">
        <v>85</v>
      </c>
      <c r="BE111" s="132">
        <f>IF(N111="základní",J111,0)</f>
        <v>0</v>
      </c>
      <c r="BF111" s="132">
        <f>IF(N111="snížená",J111,0)</f>
        <v>0</v>
      </c>
      <c r="BG111" s="132">
        <f>IF(N111="zákl. přenesená",J111,0)</f>
        <v>0</v>
      </c>
      <c r="BH111" s="132">
        <f>IF(N111="sníž. přenesená",J111,0)</f>
        <v>0</v>
      </c>
      <c r="BI111" s="132">
        <f>IF(N111="nulová",J111,0)</f>
        <v>0</v>
      </c>
      <c r="BJ111" s="13" t="s">
        <v>39</v>
      </c>
      <c r="BK111" s="132">
        <f>ROUND(I111*H111,2)</f>
        <v>0</v>
      </c>
      <c r="BL111" s="13" t="s">
        <v>45</v>
      </c>
      <c r="BM111" s="13" t="s">
        <v>348</v>
      </c>
    </row>
    <row r="112" spans="2:51" s="9" customFormat="1" ht="13.5">
      <c r="B112" s="165"/>
      <c r="D112" s="134" t="s">
        <v>93</v>
      </c>
      <c r="E112" s="166" t="s">
        <v>1</v>
      </c>
      <c r="F112" s="167" t="s">
        <v>349</v>
      </c>
      <c r="H112" s="168" t="s">
        <v>1</v>
      </c>
      <c r="I112" s="169"/>
      <c r="L112" s="165"/>
      <c r="M112" s="170"/>
      <c r="N112" s="171"/>
      <c r="O112" s="171"/>
      <c r="P112" s="171"/>
      <c r="Q112" s="171"/>
      <c r="R112" s="171"/>
      <c r="S112" s="171"/>
      <c r="T112" s="172"/>
      <c r="AT112" s="168" t="s">
        <v>93</v>
      </c>
      <c r="AU112" s="168" t="s">
        <v>41</v>
      </c>
      <c r="AV112" s="9" t="s">
        <v>39</v>
      </c>
      <c r="AW112" s="9" t="s">
        <v>20</v>
      </c>
      <c r="AX112" s="9" t="s">
        <v>38</v>
      </c>
      <c r="AY112" s="168" t="s">
        <v>85</v>
      </c>
    </row>
    <row r="113" spans="2:51" s="7" customFormat="1" ht="13.5">
      <c r="B113" s="133"/>
      <c r="D113" s="134" t="s">
        <v>93</v>
      </c>
      <c r="E113" s="135" t="s">
        <v>1</v>
      </c>
      <c r="F113" s="136" t="s">
        <v>350</v>
      </c>
      <c r="H113" s="137">
        <v>120</v>
      </c>
      <c r="I113" s="138"/>
      <c r="L113" s="133"/>
      <c r="M113" s="139"/>
      <c r="N113" s="140"/>
      <c r="O113" s="140"/>
      <c r="P113" s="140"/>
      <c r="Q113" s="140"/>
      <c r="R113" s="140"/>
      <c r="S113" s="140"/>
      <c r="T113" s="141"/>
      <c r="AT113" s="135" t="s">
        <v>93</v>
      </c>
      <c r="AU113" s="135" t="s">
        <v>41</v>
      </c>
      <c r="AV113" s="7" t="s">
        <v>41</v>
      </c>
      <c r="AW113" s="7" t="s">
        <v>20</v>
      </c>
      <c r="AX113" s="7" t="s">
        <v>38</v>
      </c>
      <c r="AY113" s="135" t="s">
        <v>85</v>
      </c>
    </row>
    <row r="114" spans="2:51" s="8" customFormat="1" ht="13.5">
      <c r="B114" s="142"/>
      <c r="D114" s="143" t="s">
        <v>93</v>
      </c>
      <c r="E114" s="144" t="s">
        <v>1</v>
      </c>
      <c r="F114" s="145" t="s">
        <v>94</v>
      </c>
      <c r="H114" s="146">
        <v>120</v>
      </c>
      <c r="I114" s="147"/>
      <c r="L114" s="142"/>
      <c r="M114" s="148"/>
      <c r="N114" s="149"/>
      <c r="O114" s="149"/>
      <c r="P114" s="149"/>
      <c r="Q114" s="149"/>
      <c r="R114" s="149"/>
      <c r="S114" s="149"/>
      <c r="T114" s="150"/>
      <c r="AT114" s="151" t="s">
        <v>93</v>
      </c>
      <c r="AU114" s="151" t="s">
        <v>41</v>
      </c>
      <c r="AV114" s="8" t="s">
        <v>45</v>
      </c>
      <c r="AW114" s="8" t="s">
        <v>20</v>
      </c>
      <c r="AX114" s="8" t="s">
        <v>39</v>
      </c>
      <c r="AY114" s="151" t="s">
        <v>85</v>
      </c>
    </row>
    <row r="115" spans="2:65" s="1" customFormat="1" ht="44.25" customHeight="1">
      <c r="B115" s="120"/>
      <c r="C115" s="121" t="s">
        <v>117</v>
      </c>
      <c r="D115" s="121" t="s">
        <v>88</v>
      </c>
      <c r="E115" s="122" t="s">
        <v>351</v>
      </c>
      <c r="F115" s="123" t="s">
        <v>352</v>
      </c>
      <c r="G115" s="124" t="s">
        <v>112</v>
      </c>
      <c r="H115" s="125">
        <v>120</v>
      </c>
      <c r="I115" s="126"/>
      <c r="J115" s="127">
        <f>ROUND(I115*H115,2)</f>
        <v>0</v>
      </c>
      <c r="K115" s="123" t="s">
        <v>92</v>
      </c>
      <c r="L115" s="24"/>
      <c r="M115" s="128" t="s">
        <v>1</v>
      </c>
      <c r="N115" s="129" t="s">
        <v>27</v>
      </c>
      <c r="O115" s="25"/>
      <c r="P115" s="130">
        <f>O115*H115</f>
        <v>0</v>
      </c>
      <c r="Q115" s="130">
        <v>0</v>
      </c>
      <c r="R115" s="130">
        <f>Q115*H115</f>
        <v>0</v>
      </c>
      <c r="S115" s="130">
        <v>0.24</v>
      </c>
      <c r="T115" s="131">
        <f>S115*H115</f>
        <v>28.799999999999997</v>
      </c>
      <c r="AR115" s="13" t="s">
        <v>45</v>
      </c>
      <c r="AT115" s="13" t="s">
        <v>88</v>
      </c>
      <c r="AU115" s="13" t="s">
        <v>41</v>
      </c>
      <c r="AY115" s="13" t="s">
        <v>85</v>
      </c>
      <c r="BE115" s="132">
        <f>IF(N115="základní",J115,0)</f>
        <v>0</v>
      </c>
      <c r="BF115" s="132">
        <f>IF(N115="snížená",J115,0)</f>
        <v>0</v>
      </c>
      <c r="BG115" s="132">
        <f>IF(N115="zákl. přenesená",J115,0)</f>
        <v>0</v>
      </c>
      <c r="BH115" s="132">
        <f>IF(N115="sníž. přenesená",J115,0)</f>
        <v>0</v>
      </c>
      <c r="BI115" s="132">
        <f>IF(N115="nulová",J115,0)</f>
        <v>0</v>
      </c>
      <c r="BJ115" s="13" t="s">
        <v>39</v>
      </c>
      <c r="BK115" s="132">
        <f>ROUND(I115*H115,2)</f>
        <v>0</v>
      </c>
      <c r="BL115" s="13" t="s">
        <v>45</v>
      </c>
      <c r="BM115" s="13" t="s">
        <v>353</v>
      </c>
    </row>
    <row r="116" spans="2:51" s="9" customFormat="1" ht="13.5">
      <c r="B116" s="165"/>
      <c r="D116" s="134" t="s">
        <v>93</v>
      </c>
      <c r="E116" s="166" t="s">
        <v>1</v>
      </c>
      <c r="F116" s="167" t="s">
        <v>349</v>
      </c>
      <c r="H116" s="168" t="s">
        <v>1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8" t="s">
        <v>93</v>
      </c>
      <c r="AU116" s="168" t="s">
        <v>41</v>
      </c>
      <c r="AV116" s="9" t="s">
        <v>39</v>
      </c>
      <c r="AW116" s="9" t="s">
        <v>20</v>
      </c>
      <c r="AX116" s="9" t="s">
        <v>38</v>
      </c>
      <c r="AY116" s="168" t="s">
        <v>85</v>
      </c>
    </row>
    <row r="117" spans="2:51" s="7" customFormat="1" ht="13.5">
      <c r="B117" s="133"/>
      <c r="D117" s="134" t="s">
        <v>93</v>
      </c>
      <c r="E117" s="135" t="s">
        <v>1</v>
      </c>
      <c r="F117" s="136" t="s">
        <v>350</v>
      </c>
      <c r="H117" s="137">
        <v>120</v>
      </c>
      <c r="I117" s="138"/>
      <c r="L117" s="133"/>
      <c r="M117" s="139"/>
      <c r="N117" s="140"/>
      <c r="O117" s="140"/>
      <c r="P117" s="140"/>
      <c r="Q117" s="140"/>
      <c r="R117" s="140"/>
      <c r="S117" s="140"/>
      <c r="T117" s="141"/>
      <c r="AT117" s="135" t="s">
        <v>93</v>
      </c>
      <c r="AU117" s="135" t="s">
        <v>41</v>
      </c>
      <c r="AV117" s="7" t="s">
        <v>41</v>
      </c>
      <c r="AW117" s="7" t="s">
        <v>20</v>
      </c>
      <c r="AX117" s="7" t="s">
        <v>38</v>
      </c>
      <c r="AY117" s="135" t="s">
        <v>85</v>
      </c>
    </row>
    <row r="118" spans="2:51" s="8" customFormat="1" ht="13.5">
      <c r="B118" s="142"/>
      <c r="D118" s="143" t="s">
        <v>93</v>
      </c>
      <c r="E118" s="144" t="s">
        <v>1</v>
      </c>
      <c r="F118" s="145" t="s">
        <v>94</v>
      </c>
      <c r="H118" s="146">
        <v>120</v>
      </c>
      <c r="I118" s="147"/>
      <c r="L118" s="142"/>
      <c r="M118" s="148"/>
      <c r="N118" s="149"/>
      <c r="O118" s="149"/>
      <c r="P118" s="149"/>
      <c r="Q118" s="149"/>
      <c r="R118" s="149"/>
      <c r="S118" s="149"/>
      <c r="T118" s="150"/>
      <c r="AT118" s="151" t="s">
        <v>93</v>
      </c>
      <c r="AU118" s="151" t="s">
        <v>41</v>
      </c>
      <c r="AV118" s="8" t="s">
        <v>45</v>
      </c>
      <c r="AW118" s="8" t="s">
        <v>20</v>
      </c>
      <c r="AX118" s="8" t="s">
        <v>39</v>
      </c>
      <c r="AY118" s="151" t="s">
        <v>85</v>
      </c>
    </row>
    <row r="119" spans="2:65" s="1" customFormat="1" ht="44.25" customHeight="1">
      <c r="B119" s="120"/>
      <c r="C119" s="121" t="s">
        <v>118</v>
      </c>
      <c r="D119" s="121" t="s">
        <v>88</v>
      </c>
      <c r="E119" s="122" t="s">
        <v>354</v>
      </c>
      <c r="F119" s="123" t="s">
        <v>355</v>
      </c>
      <c r="G119" s="124" t="s">
        <v>112</v>
      </c>
      <c r="H119" s="125">
        <v>120</v>
      </c>
      <c r="I119" s="126"/>
      <c r="J119" s="127">
        <f>ROUND(I119*H119,2)</f>
        <v>0</v>
      </c>
      <c r="K119" s="123" t="s">
        <v>92</v>
      </c>
      <c r="L119" s="24"/>
      <c r="M119" s="128" t="s">
        <v>1</v>
      </c>
      <c r="N119" s="129" t="s">
        <v>27</v>
      </c>
      <c r="O119" s="25"/>
      <c r="P119" s="130">
        <f>O119*H119</f>
        <v>0</v>
      </c>
      <c r="Q119" s="130">
        <v>0</v>
      </c>
      <c r="R119" s="130">
        <f>Q119*H119</f>
        <v>0</v>
      </c>
      <c r="S119" s="130">
        <v>0.098</v>
      </c>
      <c r="T119" s="131">
        <f>S119*H119</f>
        <v>11.76</v>
      </c>
      <c r="AR119" s="13" t="s">
        <v>45</v>
      </c>
      <c r="AT119" s="13" t="s">
        <v>88</v>
      </c>
      <c r="AU119" s="13" t="s">
        <v>41</v>
      </c>
      <c r="AY119" s="13" t="s">
        <v>85</v>
      </c>
      <c r="BE119" s="132">
        <f>IF(N119="základní",J119,0)</f>
        <v>0</v>
      </c>
      <c r="BF119" s="132">
        <f>IF(N119="snížená",J119,0)</f>
        <v>0</v>
      </c>
      <c r="BG119" s="132">
        <f>IF(N119="zákl. přenesená",J119,0)</f>
        <v>0</v>
      </c>
      <c r="BH119" s="132">
        <f>IF(N119="sníž. přenesená",J119,0)</f>
        <v>0</v>
      </c>
      <c r="BI119" s="132">
        <f>IF(N119="nulová",J119,0)</f>
        <v>0</v>
      </c>
      <c r="BJ119" s="13" t="s">
        <v>39</v>
      </c>
      <c r="BK119" s="132">
        <f>ROUND(I119*H119,2)</f>
        <v>0</v>
      </c>
      <c r="BL119" s="13" t="s">
        <v>45</v>
      </c>
      <c r="BM119" s="13" t="s">
        <v>356</v>
      </c>
    </row>
    <row r="120" spans="2:51" s="9" customFormat="1" ht="13.5">
      <c r="B120" s="165"/>
      <c r="D120" s="134" t="s">
        <v>93</v>
      </c>
      <c r="E120" s="166" t="s">
        <v>1</v>
      </c>
      <c r="F120" s="167" t="s">
        <v>349</v>
      </c>
      <c r="H120" s="168" t="s">
        <v>1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8" t="s">
        <v>93</v>
      </c>
      <c r="AU120" s="168" t="s">
        <v>41</v>
      </c>
      <c r="AV120" s="9" t="s">
        <v>39</v>
      </c>
      <c r="AW120" s="9" t="s">
        <v>20</v>
      </c>
      <c r="AX120" s="9" t="s">
        <v>38</v>
      </c>
      <c r="AY120" s="168" t="s">
        <v>85</v>
      </c>
    </row>
    <row r="121" spans="2:51" s="7" customFormat="1" ht="13.5">
      <c r="B121" s="133"/>
      <c r="D121" s="134" t="s">
        <v>93</v>
      </c>
      <c r="E121" s="135" t="s">
        <v>1</v>
      </c>
      <c r="F121" s="136" t="s">
        <v>350</v>
      </c>
      <c r="H121" s="137">
        <v>120</v>
      </c>
      <c r="I121" s="138"/>
      <c r="L121" s="133"/>
      <c r="M121" s="139"/>
      <c r="N121" s="140"/>
      <c r="O121" s="140"/>
      <c r="P121" s="140"/>
      <c r="Q121" s="140"/>
      <c r="R121" s="140"/>
      <c r="S121" s="140"/>
      <c r="T121" s="141"/>
      <c r="AT121" s="135" t="s">
        <v>93</v>
      </c>
      <c r="AU121" s="135" t="s">
        <v>41</v>
      </c>
      <c r="AV121" s="7" t="s">
        <v>41</v>
      </c>
      <c r="AW121" s="7" t="s">
        <v>20</v>
      </c>
      <c r="AX121" s="7" t="s">
        <v>38</v>
      </c>
      <c r="AY121" s="135" t="s">
        <v>85</v>
      </c>
    </row>
    <row r="122" spans="2:51" s="8" customFormat="1" ht="13.5">
      <c r="B122" s="142"/>
      <c r="D122" s="143" t="s">
        <v>93</v>
      </c>
      <c r="E122" s="144" t="s">
        <v>1</v>
      </c>
      <c r="F122" s="145" t="s">
        <v>94</v>
      </c>
      <c r="H122" s="146">
        <v>120</v>
      </c>
      <c r="I122" s="147"/>
      <c r="L122" s="142"/>
      <c r="M122" s="148"/>
      <c r="N122" s="149"/>
      <c r="O122" s="149"/>
      <c r="P122" s="149"/>
      <c r="Q122" s="149"/>
      <c r="R122" s="149"/>
      <c r="S122" s="149"/>
      <c r="T122" s="150"/>
      <c r="AT122" s="151" t="s">
        <v>93</v>
      </c>
      <c r="AU122" s="151" t="s">
        <v>41</v>
      </c>
      <c r="AV122" s="8" t="s">
        <v>45</v>
      </c>
      <c r="AW122" s="8" t="s">
        <v>20</v>
      </c>
      <c r="AX122" s="8" t="s">
        <v>39</v>
      </c>
      <c r="AY122" s="151" t="s">
        <v>85</v>
      </c>
    </row>
    <row r="123" spans="2:65" s="1" customFormat="1" ht="31.5" customHeight="1">
      <c r="B123" s="120"/>
      <c r="C123" s="121" t="s">
        <v>122</v>
      </c>
      <c r="D123" s="121" t="s">
        <v>88</v>
      </c>
      <c r="E123" s="122" t="s">
        <v>119</v>
      </c>
      <c r="F123" s="123" t="s">
        <v>120</v>
      </c>
      <c r="G123" s="124" t="s">
        <v>121</v>
      </c>
      <c r="H123" s="125">
        <v>90</v>
      </c>
      <c r="I123" s="126"/>
      <c r="J123" s="127">
        <f>ROUND(I123*H123,2)</f>
        <v>0</v>
      </c>
      <c r="K123" s="123" t="s">
        <v>92</v>
      </c>
      <c r="L123" s="24"/>
      <c r="M123" s="128" t="s">
        <v>1</v>
      </c>
      <c r="N123" s="129" t="s">
        <v>27</v>
      </c>
      <c r="O123" s="25"/>
      <c r="P123" s="130">
        <f>O123*H123</f>
        <v>0</v>
      </c>
      <c r="Q123" s="130">
        <v>0</v>
      </c>
      <c r="R123" s="130">
        <f>Q123*H123</f>
        <v>0</v>
      </c>
      <c r="S123" s="130">
        <v>0.205</v>
      </c>
      <c r="T123" s="131">
        <f>S123*H123</f>
        <v>18.45</v>
      </c>
      <c r="AR123" s="13" t="s">
        <v>45</v>
      </c>
      <c r="AT123" s="13" t="s">
        <v>88</v>
      </c>
      <c r="AU123" s="13" t="s">
        <v>41</v>
      </c>
      <c r="AY123" s="13" t="s">
        <v>85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3" t="s">
        <v>39</v>
      </c>
      <c r="BK123" s="132">
        <f>ROUND(I123*H123,2)</f>
        <v>0</v>
      </c>
      <c r="BL123" s="13" t="s">
        <v>45</v>
      </c>
      <c r="BM123" s="13" t="s">
        <v>357</v>
      </c>
    </row>
    <row r="124" spans="2:51" s="9" customFormat="1" ht="13.5">
      <c r="B124" s="165"/>
      <c r="D124" s="134" t="s">
        <v>93</v>
      </c>
      <c r="E124" s="166" t="s">
        <v>1</v>
      </c>
      <c r="F124" s="167" t="s">
        <v>114</v>
      </c>
      <c r="H124" s="168" t="s">
        <v>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8" t="s">
        <v>93</v>
      </c>
      <c r="AU124" s="168" t="s">
        <v>41</v>
      </c>
      <c r="AV124" s="9" t="s">
        <v>39</v>
      </c>
      <c r="AW124" s="9" t="s">
        <v>20</v>
      </c>
      <c r="AX124" s="9" t="s">
        <v>38</v>
      </c>
      <c r="AY124" s="168" t="s">
        <v>85</v>
      </c>
    </row>
    <row r="125" spans="2:51" s="7" customFormat="1" ht="13.5">
      <c r="B125" s="133"/>
      <c r="D125" s="134" t="s">
        <v>93</v>
      </c>
      <c r="E125" s="135" t="s">
        <v>1</v>
      </c>
      <c r="F125" s="136" t="s">
        <v>358</v>
      </c>
      <c r="H125" s="137">
        <v>90</v>
      </c>
      <c r="I125" s="138"/>
      <c r="L125" s="133"/>
      <c r="M125" s="139"/>
      <c r="N125" s="140"/>
      <c r="O125" s="140"/>
      <c r="P125" s="140"/>
      <c r="Q125" s="140"/>
      <c r="R125" s="140"/>
      <c r="S125" s="140"/>
      <c r="T125" s="141"/>
      <c r="AT125" s="135" t="s">
        <v>93</v>
      </c>
      <c r="AU125" s="135" t="s">
        <v>41</v>
      </c>
      <c r="AV125" s="7" t="s">
        <v>41</v>
      </c>
      <c r="AW125" s="7" t="s">
        <v>20</v>
      </c>
      <c r="AX125" s="7" t="s">
        <v>38</v>
      </c>
      <c r="AY125" s="135" t="s">
        <v>85</v>
      </c>
    </row>
    <row r="126" spans="2:51" s="8" customFormat="1" ht="13.5">
      <c r="B126" s="142"/>
      <c r="D126" s="143" t="s">
        <v>93</v>
      </c>
      <c r="E126" s="144" t="s">
        <v>1</v>
      </c>
      <c r="F126" s="145" t="s">
        <v>94</v>
      </c>
      <c r="H126" s="146">
        <v>90</v>
      </c>
      <c r="I126" s="147"/>
      <c r="L126" s="142"/>
      <c r="M126" s="148"/>
      <c r="N126" s="149"/>
      <c r="O126" s="149"/>
      <c r="P126" s="149"/>
      <c r="Q126" s="149"/>
      <c r="R126" s="149"/>
      <c r="S126" s="149"/>
      <c r="T126" s="150"/>
      <c r="AT126" s="151" t="s">
        <v>93</v>
      </c>
      <c r="AU126" s="151" t="s">
        <v>41</v>
      </c>
      <c r="AV126" s="8" t="s">
        <v>45</v>
      </c>
      <c r="AW126" s="8" t="s">
        <v>20</v>
      </c>
      <c r="AX126" s="8" t="s">
        <v>39</v>
      </c>
      <c r="AY126" s="151" t="s">
        <v>85</v>
      </c>
    </row>
    <row r="127" spans="2:65" s="1" customFormat="1" ht="44.25" customHeight="1">
      <c r="B127" s="120"/>
      <c r="C127" s="121" t="s">
        <v>125</v>
      </c>
      <c r="D127" s="121" t="s">
        <v>88</v>
      </c>
      <c r="E127" s="122" t="s">
        <v>123</v>
      </c>
      <c r="F127" s="123" t="s">
        <v>124</v>
      </c>
      <c r="G127" s="124" t="s">
        <v>91</v>
      </c>
      <c r="H127" s="125">
        <v>99</v>
      </c>
      <c r="I127" s="126"/>
      <c r="J127" s="127">
        <f>ROUND(I127*H127,2)</f>
        <v>0</v>
      </c>
      <c r="K127" s="123" t="s">
        <v>92</v>
      </c>
      <c r="L127" s="24"/>
      <c r="M127" s="128" t="s">
        <v>1</v>
      </c>
      <c r="N127" s="129" t="s">
        <v>27</v>
      </c>
      <c r="O127" s="25"/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" t="s">
        <v>45</v>
      </c>
      <c r="AT127" s="13" t="s">
        <v>88</v>
      </c>
      <c r="AU127" s="13" t="s">
        <v>41</v>
      </c>
      <c r="AY127" s="13" t="s">
        <v>85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3" t="s">
        <v>39</v>
      </c>
      <c r="BK127" s="132">
        <f>ROUND(I127*H127,2)</f>
        <v>0</v>
      </c>
      <c r="BL127" s="13" t="s">
        <v>45</v>
      </c>
      <c r="BM127" s="13" t="s">
        <v>359</v>
      </c>
    </row>
    <row r="128" spans="2:51" s="9" customFormat="1" ht="13.5">
      <c r="B128" s="165"/>
      <c r="D128" s="134" t="s">
        <v>93</v>
      </c>
      <c r="E128" s="166" t="s">
        <v>1</v>
      </c>
      <c r="F128" s="167" t="s">
        <v>114</v>
      </c>
      <c r="H128" s="168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8" t="s">
        <v>93</v>
      </c>
      <c r="AU128" s="168" t="s">
        <v>41</v>
      </c>
      <c r="AV128" s="9" t="s">
        <v>39</v>
      </c>
      <c r="AW128" s="9" t="s">
        <v>20</v>
      </c>
      <c r="AX128" s="9" t="s">
        <v>38</v>
      </c>
      <c r="AY128" s="168" t="s">
        <v>85</v>
      </c>
    </row>
    <row r="129" spans="2:51" s="7" customFormat="1" ht="13.5">
      <c r="B129" s="133"/>
      <c r="D129" s="134" t="s">
        <v>93</v>
      </c>
      <c r="E129" s="135" t="s">
        <v>1</v>
      </c>
      <c r="F129" s="136" t="s">
        <v>360</v>
      </c>
      <c r="H129" s="137">
        <v>99</v>
      </c>
      <c r="I129" s="138"/>
      <c r="L129" s="133"/>
      <c r="M129" s="139"/>
      <c r="N129" s="140"/>
      <c r="O129" s="140"/>
      <c r="P129" s="140"/>
      <c r="Q129" s="140"/>
      <c r="R129" s="140"/>
      <c r="S129" s="140"/>
      <c r="T129" s="141"/>
      <c r="AT129" s="135" t="s">
        <v>93</v>
      </c>
      <c r="AU129" s="135" t="s">
        <v>41</v>
      </c>
      <c r="AV129" s="7" t="s">
        <v>41</v>
      </c>
      <c r="AW129" s="7" t="s">
        <v>20</v>
      </c>
      <c r="AX129" s="7" t="s">
        <v>38</v>
      </c>
      <c r="AY129" s="135" t="s">
        <v>85</v>
      </c>
    </row>
    <row r="130" spans="2:51" s="8" customFormat="1" ht="13.5">
      <c r="B130" s="142"/>
      <c r="D130" s="143" t="s">
        <v>93</v>
      </c>
      <c r="E130" s="144" t="s">
        <v>1</v>
      </c>
      <c r="F130" s="145" t="s">
        <v>94</v>
      </c>
      <c r="H130" s="146">
        <v>99</v>
      </c>
      <c r="I130" s="147"/>
      <c r="L130" s="142"/>
      <c r="M130" s="148"/>
      <c r="N130" s="149"/>
      <c r="O130" s="149"/>
      <c r="P130" s="149"/>
      <c r="Q130" s="149"/>
      <c r="R130" s="149"/>
      <c r="S130" s="149"/>
      <c r="T130" s="150"/>
      <c r="AT130" s="151" t="s">
        <v>93</v>
      </c>
      <c r="AU130" s="151" t="s">
        <v>41</v>
      </c>
      <c r="AV130" s="8" t="s">
        <v>45</v>
      </c>
      <c r="AW130" s="8" t="s">
        <v>20</v>
      </c>
      <c r="AX130" s="8" t="s">
        <v>39</v>
      </c>
      <c r="AY130" s="151" t="s">
        <v>85</v>
      </c>
    </row>
    <row r="131" spans="2:65" s="1" customFormat="1" ht="31.5" customHeight="1">
      <c r="B131" s="120"/>
      <c r="C131" s="121" t="s">
        <v>5</v>
      </c>
      <c r="D131" s="121" t="s">
        <v>88</v>
      </c>
      <c r="E131" s="122" t="s">
        <v>126</v>
      </c>
      <c r="F131" s="123" t="s">
        <v>127</v>
      </c>
      <c r="G131" s="124" t="s">
        <v>91</v>
      </c>
      <c r="H131" s="125">
        <v>99</v>
      </c>
      <c r="I131" s="126"/>
      <c r="J131" s="127">
        <f>ROUND(I131*H131,2)</f>
        <v>0</v>
      </c>
      <c r="K131" s="123" t="s">
        <v>92</v>
      </c>
      <c r="L131" s="24"/>
      <c r="M131" s="128" t="s">
        <v>1</v>
      </c>
      <c r="N131" s="129" t="s">
        <v>27</v>
      </c>
      <c r="O131" s="25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" t="s">
        <v>45</v>
      </c>
      <c r="AT131" s="13" t="s">
        <v>88</v>
      </c>
      <c r="AU131" s="13" t="s">
        <v>41</v>
      </c>
      <c r="AY131" s="13" t="s">
        <v>85</v>
      </c>
      <c r="BE131" s="132">
        <f>IF(N131="základní",J131,0)</f>
        <v>0</v>
      </c>
      <c r="BF131" s="132">
        <f>IF(N131="snížená",J131,0)</f>
        <v>0</v>
      </c>
      <c r="BG131" s="132">
        <f>IF(N131="zákl. přenesená",J131,0)</f>
        <v>0</v>
      </c>
      <c r="BH131" s="132">
        <f>IF(N131="sníž. přenesená",J131,0)</f>
        <v>0</v>
      </c>
      <c r="BI131" s="132">
        <f>IF(N131="nulová",J131,0)</f>
        <v>0</v>
      </c>
      <c r="BJ131" s="13" t="s">
        <v>39</v>
      </c>
      <c r="BK131" s="132">
        <f>ROUND(I131*H131,2)</f>
        <v>0</v>
      </c>
      <c r="BL131" s="13" t="s">
        <v>45</v>
      </c>
      <c r="BM131" s="13" t="s">
        <v>361</v>
      </c>
    </row>
    <row r="132" spans="2:51" s="9" customFormat="1" ht="13.5">
      <c r="B132" s="165"/>
      <c r="D132" s="134" t="s">
        <v>93</v>
      </c>
      <c r="E132" s="166" t="s">
        <v>1</v>
      </c>
      <c r="F132" s="167" t="s">
        <v>128</v>
      </c>
      <c r="H132" s="168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8" t="s">
        <v>93</v>
      </c>
      <c r="AU132" s="168" t="s">
        <v>41</v>
      </c>
      <c r="AV132" s="9" t="s">
        <v>39</v>
      </c>
      <c r="AW132" s="9" t="s">
        <v>20</v>
      </c>
      <c r="AX132" s="9" t="s">
        <v>38</v>
      </c>
      <c r="AY132" s="168" t="s">
        <v>85</v>
      </c>
    </row>
    <row r="133" spans="2:51" s="7" customFormat="1" ht="13.5">
      <c r="B133" s="133"/>
      <c r="D133" s="134" t="s">
        <v>93</v>
      </c>
      <c r="E133" s="135" t="s">
        <v>1</v>
      </c>
      <c r="F133" s="136" t="s">
        <v>362</v>
      </c>
      <c r="H133" s="137">
        <v>23</v>
      </c>
      <c r="I133" s="138"/>
      <c r="L133" s="133"/>
      <c r="M133" s="139"/>
      <c r="N133" s="140"/>
      <c r="O133" s="140"/>
      <c r="P133" s="140"/>
      <c r="Q133" s="140"/>
      <c r="R133" s="140"/>
      <c r="S133" s="140"/>
      <c r="T133" s="141"/>
      <c r="AT133" s="135" t="s">
        <v>93</v>
      </c>
      <c r="AU133" s="135" t="s">
        <v>41</v>
      </c>
      <c r="AV133" s="7" t="s">
        <v>41</v>
      </c>
      <c r="AW133" s="7" t="s">
        <v>20</v>
      </c>
      <c r="AX133" s="7" t="s">
        <v>38</v>
      </c>
      <c r="AY133" s="135" t="s">
        <v>85</v>
      </c>
    </row>
    <row r="134" spans="2:51" s="9" customFormat="1" ht="13.5">
      <c r="B134" s="165"/>
      <c r="D134" s="134" t="s">
        <v>93</v>
      </c>
      <c r="E134" s="166" t="s">
        <v>1</v>
      </c>
      <c r="F134" s="167" t="s">
        <v>363</v>
      </c>
      <c r="H134" s="168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8" t="s">
        <v>93</v>
      </c>
      <c r="AU134" s="168" t="s">
        <v>41</v>
      </c>
      <c r="AV134" s="9" t="s">
        <v>39</v>
      </c>
      <c r="AW134" s="9" t="s">
        <v>20</v>
      </c>
      <c r="AX134" s="9" t="s">
        <v>38</v>
      </c>
      <c r="AY134" s="168" t="s">
        <v>85</v>
      </c>
    </row>
    <row r="135" spans="2:51" s="7" customFormat="1" ht="13.5">
      <c r="B135" s="133"/>
      <c r="D135" s="134" t="s">
        <v>93</v>
      </c>
      <c r="E135" s="135" t="s">
        <v>1</v>
      </c>
      <c r="F135" s="136" t="s">
        <v>364</v>
      </c>
      <c r="H135" s="137">
        <v>76</v>
      </c>
      <c r="I135" s="138"/>
      <c r="L135" s="133"/>
      <c r="M135" s="139"/>
      <c r="N135" s="140"/>
      <c r="O135" s="140"/>
      <c r="P135" s="140"/>
      <c r="Q135" s="140"/>
      <c r="R135" s="140"/>
      <c r="S135" s="140"/>
      <c r="T135" s="141"/>
      <c r="AT135" s="135" t="s">
        <v>93</v>
      </c>
      <c r="AU135" s="135" t="s">
        <v>41</v>
      </c>
      <c r="AV135" s="7" t="s">
        <v>41</v>
      </c>
      <c r="AW135" s="7" t="s">
        <v>20</v>
      </c>
      <c r="AX135" s="7" t="s">
        <v>38</v>
      </c>
      <c r="AY135" s="135" t="s">
        <v>85</v>
      </c>
    </row>
    <row r="136" spans="2:51" s="8" customFormat="1" ht="13.5">
      <c r="B136" s="142"/>
      <c r="D136" s="143" t="s">
        <v>93</v>
      </c>
      <c r="E136" s="144" t="s">
        <v>1</v>
      </c>
      <c r="F136" s="145" t="s">
        <v>94</v>
      </c>
      <c r="H136" s="146">
        <v>99</v>
      </c>
      <c r="I136" s="147"/>
      <c r="L136" s="142"/>
      <c r="M136" s="148"/>
      <c r="N136" s="149"/>
      <c r="O136" s="149"/>
      <c r="P136" s="149"/>
      <c r="Q136" s="149"/>
      <c r="R136" s="149"/>
      <c r="S136" s="149"/>
      <c r="T136" s="150"/>
      <c r="AT136" s="151" t="s">
        <v>93</v>
      </c>
      <c r="AU136" s="151" t="s">
        <v>41</v>
      </c>
      <c r="AV136" s="8" t="s">
        <v>45</v>
      </c>
      <c r="AW136" s="8" t="s">
        <v>20</v>
      </c>
      <c r="AX136" s="8" t="s">
        <v>39</v>
      </c>
      <c r="AY136" s="151" t="s">
        <v>85</v>
      </c>
    </row>
    <row r="137" spans="2:65" s="1" customFormat="1" ht="44.25" customHeight="1">
      <c r="B137" s="120"/>
      <c r="C137" s="121" t="s">
        <v>129</v>
      </c>
      <c r="D137" s="121" t="s">
        <v>88</v>
      </c>
      <c r="E137" s="122" t="s">
        <v>89</v>
      </c>
      <c r="F137" s="123" t="s">
        <v>90</v>
      </c>
      <c r="G137" s="124" t="s">
        <v>91</v>
      </c>
      <c r="H137" s="125">
        <v>396</v>
      </c>
      <c r="I137" s="126"/>
      <c r="J137" s="127">
        <f>ROUND(I137*H137,2)</f>
        <v>0</v>
      </c>
      <c r="K137" s="123" t="s">
        <v>92</v>
      </c>
      <c r="L137" s="24"/>
      <c r="M137" s="128" t="s">
        <v>1</v>
      </c>
      <c r="N137" s="129" t="s">
        <v>27</v>
      </c>
      <c r="O137" s="25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" t="s">
        <v>45</v>
      </c>
      <c r="AT137" s="13" t="s">
        <v>88</v>
      </c>
      <c r="AU137" s="13" t="s">
        <v>41</v>
      </c>
      <c r="AY137" s="13" t="s">
        <v>85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13" t="s">
        <v>39</v>
      </c>
      <c r="BK137" s="132">
        <f>ROUND(I137*H137,2)</f>
        <v>0</v>
      </c>
      <c r="BL137" s="13" t="s">
        <v>45</v>
      </c>
      <c r="BM137" s="13" t="s">
        <v>365</v>
      </c>
    </row>
    <row r="138" spans="2:65" s="1" customFormat="1" ht="31.5" customHeight="1">
      <c r="B138" s="120"/>
      <c r="C138" s="121" t="s">
        <v>133</v>
      </c>
      <c r="D138" s="121" t="s">
        <v>88</v>
      </c>
      <c r="E138" s="122" t="s">
        <v>366</v>
      </c>
      <c r="F138" s="123" t="s">
        <v>367</v>
      </c>
      <c r="G138" s="124" t="s">
        <v>91</v>
      </c>
      <c r="H138" s="125">
        <v>3</v>
      </c>
      <c r="I138" s="126"/>
      <c r="J138" s="127">
        <f>ROUND(I138*H138,2)</f>
        <v>0</v>
      </c>
      <c r="K138" s="123" t="s">
        <v>92</v>
      </c>
      <c r="L138" s="24"/>
      <c r="M138" s="128" t="s">
        <v>1</v>
      </c>
      <c r="N138" s="129" t="s">
        <v>27</v>
      </c>
      <c r="O138" s="25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" t="s">
        <v>45</v>
      </c>
      <c r="AT138" s="13" t="s">
        <v>88</v>
      </c>
      <c r="AU138" s="13" t="s">
        <v>41</v>
      </c>
      <c r="AY138" s="13" t="s">
        <v>85</v>
      </c>
      <c r="BE138" s="132">
        <f>IF(N138="základní",J138,0)</f>
        <v>0</v>
      </c>
      <c r="BF138" s="132">
        <f>IF(N138="snížená",J138,0)</f>
        <v>0</v>
      </c>
      <c r="BG138" s="132">
        <f>IF(N138="zákl. přenesená",J138,0)</f>
        <v>0</v>
      </c>
      <c r="BH138" s="132">
        <f>IF(N138="sníž. přenesená",J138,0)</f>
        <v>0</v>
      </c>
      <c r="BI138" s="132">
        <f>IF(N138="nulová",J138,0)</f>
        <v>0</v>
      </c>
      <c r="BJ138" s="13" t="s">
        <v>39</v>
      </c>
      <c r="BK138" s="132">
        <f>ROUND(I138*H138,2)</f>
        <v>0</v>
      </c>
      <c r="BL138" s="13" t="s">
        <v>45</v>
      </c>
      <c r="BM138" s="13" t="s">
        <v>368</v>
      </c>
    </row>
    <row r="139" spans="2:51" s="9" customFormat="1" ht="13.5">
      <c r="B139" s="165"/>
      <c r="D139" s="134" t="s">
        <v>93</v>
      </c>
      <c r="E139" s="166" t="s">
        <v>1</v>
      </c>
      <c r="F139" s="167" t="s">
        <v>114</v>
      </c>
      <c r="H139" s="168" t="s">
        <v>1</v>
      </c>
      <c r="I139" s="169"/>
      <c r="L139" s="165"/>
      <c r="M139" s="170"/>
      <c r="N139" s="171"/>
      <c r="O139" s="171"/>
      <c r="P139" s="171"/>
      <c r="Q139" s="171"/>
      <c r="R139" s="171"/>
      <c r="S139" s="171"/>
      <c r="T139" s="172"/>
      <c r="AT139" s="168" t="s">
        <v>93</v>
      </c>
      <c r="AU139" s="168" t="s">
        <v>41</v>
      </c>
      <c r="AV139" s="9" t="s">
        <v>39</v>
      </c>
      <c r="AW139" s="9" t="s">
        <v>20</v>
      </c>
      <c r="AX139" s="9" t="s">
        <v>38</v>
      </c>
      <c r="AY139" s="168" t="s">
        <v>85</v>
      </c>
    </row>
    <row r="140" spans="2:51" s="7" customFormat="1" ht="13.5">
      <c r="B140" s="133"/>
      <c r="D140" s="134" t="s">
        <v>93</v>
      </c>
      <c r="E140" s="135" t="s">
        <v>1</v>
      </c>
      <c r="F140" s="136" t="s">
        <v>369</v>
      </c>
      <c r="H140" s="137">
        <v>3</v>
      </c>
      <c r="I140" s="138"/>
      <c r="L140" s="133"/>
      <c r="M140" s="139"/>
      <c r="N140" s="140"/>
      <c r="O140" s="140"/>
      <c r="P140" s="140"/>
      <c r="Q140" s="140"/>
      <c r="R140" s="140"/>
      <c r="S140" s="140"/>
      <c r="T140" s="141"/>
      <c r="AT140" s="135" t="s">
        <v>93</v>
      </c>
      <c r="AU140" s="135" t="s">
        <v>41</v>
      </c>
      <c r="AV140" s="7" t="s">
        <v>41</v>
      </c>
      <c r="AW140" s="7" t="s">
        <v>20</v>
      </c>
      <c r="AX140" s="7" t="s">
        <v>38</v>
      </c>
      <c r="AY140" s="135" t="s">
        <v>85</v>
      </c>
    </row>
    <row r="141" spans="2:51" s="8" customFormat="1" ht="13.5">
      <c r="B141" s="142"/>
      <c r="D141" s="143" t="s">
        <v>93</v>
      </c>
      <c r="E141" s="144" t="s">
        <v>1</v>
      </c>
      <c r="F141" s="145" t="s">
        <v>94</v>
      </c>
      <c r="H141" s="146">
        <v>3</v>
      </c>
      <c r="I141" s="147"/>
      <c r="L141" s="142"/>
      <c r="M141" s="148"/>
      <c r="N141" s="149"/>
      <c r="O141" s="149"/>
      <c r="P141" s="149"/>
      <c r="Q141" s="149"/>
      <c r="R141" s="149"/>
      <c r="S141" s="149"/>
      <c r="T141" s="150"/>
      <c r="AT141" s="151" t="s">
        <v>93</v>
      </c>
      <c r="AU141" s="151" t="s">
        <v>41</v>
      </c>
      <c r="AV141" s="8" t="s">
        <v>45</v>
      </c>
      <c r="AW141" s="8" t="s">
        <v>20</v>
      </c>
      <c r="AX141" s="8" t="s">
        <v>39</v>
      </c>
      <c r="AY141" s="151" t="s">
        <v>85</v>
      </c>
    </row>
    <row r="142" spans="2:65" s="1" customFormat="1" ht="31.5" customHeight="1">
      <c r="B142" s="120"/>
      <c r="C142" s="121" t="s">
        <v>136</v>
      </c>
      <c r="D142" s="121" t="s">
        <v>88</v>
      </c>
      <c r="E142" s="122" t="s">
        <v>370</v>
      </c>
      <c r="F142" s="123" t="s">
        <v>371</v>
      </c>
      <c r="G142" s="124" t="s">
        <v>91</v>
      </c>
      <c r="H142" s="125">
        <v>41.76</v>
      </c>
      <c r="I142" s="126"/>
      <c r="J142" s="127">
        <f>ROUND(I142*H142,2)</f>
        <v>0</v>
      </c>
      <c r="K142" s="123" t="s">
        <v>92</v>
      </c>
      <c r="L142" s="24"/>
      <c r="M142" s="128" t="s">
        <v>1</v>
      </c>
      <c r="N142" s="129" t="s">
        <v>27</v>
      </c>
      <c r="O142" s="25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" t="s">
        <v>45</v>
      </c>
      <c r="AT142" s="13" t="s">
        <v>88</v>
      </c>
      <c r="AU142" s="13" t="s">
        <v>41</v>
      </c>
      <c r="AY142" s="13" t="s">
        <v>85</v>
      </c>
      <c r="BE142" s="132">
        <f>IF(N142="základní",J142,0)</f>
        <v>0</v>
      </c>
      <c r="BF142" s="132">
        <f>IF(N142="snížená",J142,0)</f>
        <v>0</v>
      </c>
      <c r="BG142" s="132">
        <f>IF(N142="zákl. přenesená",J142,0)</f>
        <v>0</v>
      </c>
      <c r="BH142" s="132">
        <f>IF(N142="sníž. přenesená",J142,0)</f>
        <v>0</v>
      </c>
      <c r="BI142" s="132">
        <f>IF(N142="nulová",J142,0)</f>
        <v>0</v>
      </c>
      <c r="BJ142" s="13" t="s">
        <v>39</v>
      </c>
      <c r="BK142" s="132">
        <f>ROUND(I142*H142,2)</f>
        <v>0</v>
      </c>
      <c r="BL142" s="13" t="s">
        <v>45</v>
      </c>
      <c r="BM142" s="13" t="s">
        <v>372</v>
      </c>
    </row>
    <row r="143" spans="2:51" s="9" customFormat="1" ht="13.5">
      <c r="B143" s="165"/>
      <c r="D143" s="134" t="s">
        <v>93</v>
      </c>
      <c r="E143" s="166" t="s">
        <v>1</v>
      </c>
      <c r="F143" s="167" t="s">
        <v>373</v>
      </c>
      <c r="H143" s="168" t="s">
        <v>1</v>
      </c>
      <c r="I143" s="169"/>
      <c r="L143" s="165"/>
      <c r="M143" s="170"/>
      <c r="N143" s="171"/>
      <c r="O143" s="171"/>
      <c r="P143" s="171"/>
      <c r="Q143" s="171"/>
      <c r="R143" s="171"/>
      <c r="S143" s="171"/>
      <c r="T143" s="172"/>
      <c r="AT143" s="168" t="s">
        <v>93</v>
      </c>
      <c r="AU143" s="168" t="s">
        <v>41</v>
      </c>
      <c r="AV143" s="9" t="s">
        <v>39</v>
      </c>
      <c r="AW143" s="9" t="s">
        <v>20</v>
      </c>
      <c r="AX143" s="9" t="s">
        <v>38</v>
      </c>
      <c r="AY143" s="168" t="s">
        <v>85</v>
      </c>
    </row>
    <row r="144" spans="2:51" s="7" customFormat="1" ht="13.5">
      <c r="B144" s="133"/>
      <c r="D144" s="134" t="s">
        <v>93</v>
      </c>
      <c r="E144" s="135" t="s">
        <v>1</v>
      </c>
      <c r="F144" s="136" t="s">
        <v>374</v>
      </c>
      <c r="H144" s="137">
        <v>10.26</v>
      </c>
      <c r="I144" s="138"/>
      <c r="L144" s="133"/>
      <c r="M144" s="139"/>
      <c r="N144" s="140"/>
      <c r="O144" s="140"/>
      <c r="P144" s="140"/>
      <c r="Q144" s="140"/>
      <c r="R144" s="140"/>
      <c r="S144" s="140"/>
      <c r="T144" s="141"/>
      <c r="AT144" s="135" t="s">
        <v>93</v>
      </c>
      <c r="AU144" s="135" t="s">
        <v>41</v>
      </c>
      <c r="AV144" s="7" t="s">
        <v>41</v>
      </c>
      <c r="AW144" s="7" t="s">
        <v>20</v>
      </c>
      <c r="AX144" s="7" t="s">
        <v>38</v>
      </c>
      <c r="AY144" s="135" t="s">
        <v>85</v>
      </c>
    </row>
    <row r="145" spans="2:51" s="9" customFormat="1" ht="13.5">
      <c r="B145" s="165"/>
      <c r="D145" s="134" t="s">
        <v>93</v>
      </c>
      <c r="E145" s="166" t="s">
        <v>1</v>
      </c>
      <c r="F145" s="167" t="s">
        <v>132</v>
      </c>
      <c r="H145" s="168" t="s">
        <v>1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8" t="s">
        <v>93</v>
      </c>
      <c r="AU145" s="168" t="s">
        <v>41</v>
      </c>
      <c r="AV145" s="9" t="s">
        <v>39</v>
      </c>
      <c r="AW145" s="9" t="s">
        <v>20</v>
      </c>
      <c r="AX145" s="9" t="s">
        <v>38</v>
      </c>
      <c r="AY145" s="168" t="s">
        <v>85</v>
      </c>
    </row>
    <row r="146" spans="2:51" s="7" customFormat="1" ht="13.5">
      <c r="B146" s="133"/>
      <c r="D146" s="134" t="s">
        <v>93</v>
      </c>
      <c r="E146" s="135" t="s">
        <v>1</v>
      </c>
      <c r="F146" s="136" t="s">
        <v>375</v>
      </c>
      <c r="H146" s="137">
        <v>31.5</v>
      </c>
      <c r="I146" s="138"/>
      <c r="L146" s="133"/>
      <c r="M146" s="139"/>
      <c r="N146" s="140"/>
      <c r="O146" s="140"/>
      <c r="P146" s="140"/>
      <c r="Q146" s="140"/>
      <c r="R146" s="140"/>
      <c r="S146" s="140"/>
      <c r="T146" s="141"/>
      <c r="AT146" s="135" t="s">
        <v>93</v>
      </c>
      <c r="AU146" s="135" t="s">
        <v>41</v>
      </c>
      <c r="AV146" s="7" t="s">
        <v>41</v>
      </c>
      <c r="AW146" s="7" t="s">
        <v>20</v>
      </c>
      <c r="AX146" s="7" t="s">
        <v>38</v>
      </c>
      <c r="AY146" s="135" t="s">
        <v>85</v>
      </c>
    </row>
    <row r="147" spans="2:51" s="8" customFormat="1" ht="13.5">
      <c r="B147" s="142"/>
      <c r="D147" s="143" t="s">
        <v>93</v>
      </c>
      <c r="E147" s="144" t="s">
        <v>1</v>
      </c>
      <c r="F147" s="145" t="s">
        <v>94</v>
      </c>
      <c r="H147" s="146">
        <v>41.76</v>
      </c>
      <c r="I147" s="147"/>
      <c r="L147" s="142"/>
      <c r="M147" s="148"/>
      <c r="N147" s="149"/>
      <c r="O147" s="149"/>
      <c r="P147" s="149"/>
      <c r="Q147" s="149"/>
      <c r="R147" s="149"/>
      <c r="S147" s="149"/>
      <c r="T147" s="150"/>
      <c r="AT147" s="151" t="s">
        <v>93</v>
      </c>
      <c r="AU147" s="151" t="s">
        <v>41</v>
      </c>
      <c r="AV147" s="8" t="s">
        <v>45</v>
      </c>
      <c r="AW147" s="8" t="s">
        <v>20</v>
      </c>
      <c r="AX147" s="8" t="s">
        <v>39</v>
      </c>
      <c r="AY147" s="151" t="s">
        <v>85</v>
      </c>
    </row>
    <row r="148" spans="2:65" s="1" customFormat="1" ht="31.5" customHeight="1">
      <c r="B148" s="120"/>
      <c r="C148" s="121" t="s">
        <v>137</v>
      </c>
      <c r="D148" s="121" t="s">
        <v>88</v>
      </c>
      <c r="E148" s="122" t="s">
        <v>130</v>
      </c>
      <c r="F148" s="123" t="s">
        <v>131</v>
      </c>
      <c r="G148" s="124" t="s">
        <v>91</v>
      </c>
      <c r="H148" s="125">
        <v>61.2</v>
      </c>
      <c r="I148" s="126"/>
      <c r="J148" s="127">
        <f>ROUND(I148*H148,2)</f>
        <v>0</v>
      </c>
      <c r="K148" s="123" t="s">
        <v>92</v>
      </c>
      <c r="L148" s="24"/>
      <c r="M148" s="128" t="s">
        <v>1</v>
      </c>
      <c r="N148" s="129" t="s">
        <v>27</v>
      </c>
      <c r="O148" s="25"/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AR148" s="13" t="s">
        <v>45</v>
      </c>
      <c r="AT148" s="13" t="s">
        <v>88</v>
      </c>
      <c r="AU148" s="13" t="s">
        <v>41</v>
      </c>
      <c r="AY148" s="13" t="s">
        <v>85</v>
      </c>
      <c r="BE148" s="132">
        <f>IF(N148="základní",J148,0)</f>
        <v>0</v>
      </c>
      <c r="BF148" s="132">
        <f>IF(N148="snížená",J148,0)</f>
        <v>0</v>
      </c>
      <c r="BG148" s="132">
        <f>IF(N148="zákl. přenesená",J148,0)</f>
        <v>0</v>
      </c>
      <c r="BH148" s="132">
        <f>IF(N148="sníž. přenesená",J148,0)</f>
        <v>0</v>
      </c>
      <c r="BI148" s="132">
        <f>IF(N148="nulová",J148,0)</f>
        <v>0</v>
      </c>
      <c r="BJ148" s="13" t="s">
        <v>39</v>
      </c>
      <c r="BK148" s="132">
        <f>ROUND(I148*H148,2)</f>
        <v>0</v>
      </c>
      <c r="BL148" s="13" t="s">
        <v>45</v>
      </c>
      <c r="BM148" s="13" t="s">
        <v>376</v>
      </c>
    </row>
    <row r="149" spans="2:51" s="9" customFormat="1" ht="13.5">
      <c r="B149" s="165"/>
      <c r="D149" s="134" t="s">
        <v>93</v>
      </c>
      <c r="E149" s="166" t="s">
        <v>1</v>
      </c>
      <c r="F149" s="167" t="s">
        <v>377</v>
      </c>
      <c r="H149" s="168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8" t="s">
        <v>93</v>
      </c>
      <c r="AU149" s="168" t="s">
        <v>41</v>
      </c>
      <c r="AV149" s="9" t="s">
        <v>39</v>
      </c>
      <c r="AW149" s="9" t="s">
        <v>20</v>
      </c>
      <c r="AX149" s="9" t="s">
        <v>38</v>
      </c>
      <c r="AY149" s="168" t="s">
        <v>85</v>
      </c>
    </row>
    <row r="150" spans="2:51" s="7" customFormat="1" ht="13.5">
      <c r="B150" s="133"/>
      <c r="D150" s="134" t="s">
        <v>93</v>
      </c>
      <c r="E150" s="135" t="s">
        <v>1</v>
      </c>
      <c r="F150" s="136" t="s">
        <v>378</v>
      </c>
      <c r="H150" s="137">
        <v>16.2</v>
      </c>
      <c r="I150" s="138"/>
      <c r="L150" s="133"/>
      <c r="M150" s="139"/>
      <c r="N150" s="140"/>
      <c r="O150" s="140"/>
      <c r="P150" s="140"/>
      <c r="Q150" s="140"/>
      <c r="R150" s="140"/>
      <c r="S150" s="140"/>
      <c r="T150" s="141"/>
      <c r="AT150" s="135" t="s">
        <v>93</v>
      </c>
      <c r="AU150" s="135" t="s">
        <v>41</v>
      </c>
      <c r="AV150" s="7" t="s">
        <v>41</v>
      </c>
      <c r="AW150" s="7" t="s">
        <v>20</v>
      </c>
      <c r="AX150" s="7" t="s">
        <v>38</v>
      </c>
      <c r="AY150" s="135" t="s">
        <v>85</v>
      </c>
    </row>
    <row r="151" spans="2:51" s="7" customFormat="1" ht="13.5">
      <c r="B151" s="133"/>
      <c r="D151" s="134" t="s">
        <v>93</v>
      </c>
      <c r="E151" s="135" t="s">
        <v>1</v>
      </c>
      <c r="F151" s="136" t="s">
        <v>379</v>
      </c>
      <c r="H151" s="137">
        <v>36</v>
      </c>
      <c r="I151" s="138"/>
      <c r="L151" s="133"/>
      <c r="M151" s="139"/>
      <c r="N151" s="140"/>
      <c r="O151" s="140"/>
      <c r="P151" s="140"/>
      <c r="Q151" s="140"/>
      <c r="R151" s="140"/>
      <c r="S151" s="140"/>
      <c r="T151" s="141"/>
      <c r="AT151" s="135" t="s">
        <v>93</v>
      </c>
      <c r="AU151" s="135" t="s">
        <v>41</v>
      </c>
      <c r="AV151" s="7" t="s">
        <v>41</v>
      </c>
      <c r="AW151" s="7" t="s">
        <v>20</v>
      </c>
      <c r="AX151" s="7" t="s">
        <v>38</v>
      </c>
      <c r="AY151" s="135" t="s">
        <v>85</v>
      </c>
    </row>
    <row r="152" spans="2:51" s="9" customFormat="1" ht="13.5">
      <c r="B152" s="165"/>
      <c r="D152" s="134" t="s">
        <v>93</v>
      </c>
      <c r="E152" s="166" t="s">
        <v>1</v>
      </c>
      <c r="F152" s="167" t="s">
        <v>380</v>
      </c>
      <c r="H152" s="168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8" t="s">
        <v>93</v>
      </c>
      <c r="AU152" s="168" t="s">
        <v>41</v>
      </c>
      <c r="AV152" s="9" t="s">
        <v>39</v>
      </c>
      <c r="AW152" s="9" t="s">
        <v>20</v>
      </c>
      <c r="AX152" s="9" t="s">
        <v>38</v>
      </c>
      <c r="AY152" s="168" t="s">
        <v>85</v>
      </c>
    </row>
    <row r="153" spans="2:51" s="7" customFormat="1" ht="13.5">
      <c r="B153" s="133"/>
      <c r="D153" s="134" t="s">
        <v>93</v>
      </c>
      <c r="E153" s="135" t="s">
        <v>1</v>
      </c>
      <c r="F153" s="136" t="s">
        <v>381</v>
      </c>
      <c r="H153" s="137">
        <v>9</v>
      </c>
      <c r="I153" s="138"/>
      <c r="L153" s="133"/>
      <c r="M153" s="139"/>
      <c r="N153" s="140"/>
      <c r="O153" s="140"/>
      <c r="P153" s="140"/>
      <c r="Q153" s="140"/>
      <c r="R153" s="140"/>
      <c r="S153" s="140"/>
      <c r="T153" s="141"/>
      <c r="AT153" s="135" t="s">
        <v>93</v>
      </c>
      <c r="AU153" s="135" t="s">
        <v>41</v>
      </c>
      <c r="AV153" s="7" t="s">
        <v>41</v>
      </c>
      <c r="AW153" s="7" t="s">
        <v>20</v>
      </c>
      <c r="AX153" s="7" t="s">
        <v>38</v>
      </c>
      <c r="AY153" s="135" t="s">
        <v>85</v>
      </c>
    </row>
    <row r="154" spans="2:51" s="8" customFormat="1" ht="13.5">
      <c r="B154" s="142"/>
      <c r="D154" s="143" t="s">
        <v>93</v>
      </c>
      <c r="E154" s="144" t="s">
        <v>1</v>
      </c>
      <c r="F154" s="145" t="s">
        <v>94</v>
      </c>
      <c r="H154" s="146">
        <v>61.2</v>
      </c>
      <c r="I154" s="147"/>
      <c r="L154" s="142"/>
      <c r="M154" s="148"/>
      <c r="N154" s="149"/>
      <c r="O154" s="149"/>
      <c r="P154" s="149"/>
      <c r="Q154" s="149"/>
      <c r="R154" s="149"/>
      <c r="S154" s="149"/>
      <c r="T154" s="150"/>
      <c r="AT154" s="151" t="s">
        <v>93</v>
      </c>
      <c r="AU154" s="151" t="s">
        <v>41</v>
      </c>
      <c r="AV154" s="8" t="s">
        <v>45</v>
      </c>
      <c r="AW154" s="8" t="s">
        <v>20</v>
      </c>
      <c r="AX154" s="8" t="s">
        <v>39</v>
      </c>
      <c r="AY154" s="151" t="s">
        <v>85</v>
      </c>
    </row>
    <row r="155" spans="2:65" s="1" customFormat="1" ht="31.5" customHeight="1">
      <c r="B155" s="120"/>
      <c r="C155" s="121" t="s">
        <v>140</v>
      </c>
      <c r="D155" s="121" t="s">
        <v>88</v>
      </c>
      <c r="E155" s="122" t="s">
        <v>382</v>
      </c>
      <c r="F155" s="123" t="s">
        <v>383</v>
      </c>
      <c r="G155" s="124" t="s">
        <v>112</v>
      </c>
      <c r="H155" s="125">
        <v>128.4</v>
      </c>
      <c r="I155" s="126"/>
      <c r="J155" s="127">
        <f>ROUND(I155*H155,2)</f>
        <v>0</v>
      </c>
      <c r="K155" s="123" t="s">
        <v>92</v>
      </c>
      <c r="L155" s="24"/>
      <c r="M155" s="128" t="s">
        <v>1</v>
      </c>
      <c r="N155" s="129" t="s">
        <v>27</v>
      </c>
      <c r="O155" s="25"/>
      <c r="P155" s="130">
        <f>O155*H155</f>
        <v>0</v>
      </c>
      <c r="Q155" s="130">
        <v>0.00084</v>
      </c>
      <c r="R155" s="130">
        <f>Q155*H155</f>
        <v>0.10785600000000001</v>
      </c>
      <c r="S155" s="130">
        <v>0</v>
      </c>
      <c r="T155" s="131">
        <f>S155*H155</f>
        <v>0</v>
      </c>
      <c r="AR155" s="13" t="s">
        <v>45</v>
      </c>
      <c r="AT155" s="13" t="s">
        <v>88</v>
      </c>
      <c r="AU155" s="13" t="s">
        <v>41</v>
      </c>
      <c r="AY155" s="13" t="s">
        <v>85</v>
      </c>
      <c r="BE155" s="132">
        <f>IF(N155="základní",J155,0)</f>
        <v>0</v>
      </c>
      <c r="BF155" s="132">
        <f>IF(N155="snížená",J155,0)</f>
        <v>0</v>
      </c>
      <c r="BG155" s="132">
        <f>IF(N155="zákl. přenesená",J155,0)</f>
        <v>0</v>
      </c>
      <c r="BH155" s="132">
        <f>IF(N155="sníž. přenesená",J155,0)</f>
        <v>0</v>
      </c>
      <c r="BI155" s="132">
        <f>IF(N155="nulová",J155,0)</f>
        <v>0</v>
      </c>
      <c r="BJ155" s="13" t="s">
        <v>39</v>
      </c>
      <c r="BK155" s="132">
        <f>ROUND(I155*H155,2)</f>
        <v>0</v>
      </c>
      <c r="BL155" s="13" t="s">
        <v>45</v>
      </c>
      <c r="BM155" s="13" t="s">
        <v>384</v>
      </c>
    </row>
    <row r="156" spans="2:51" s="7" customFormat="1" ht="13.5">
      <c r="B156" s="133"/>
      <c r="D156" s="134" t="s">
        <v>93</v>
      </c>
      <c r="E156" s="135" t="s">
        <v>1</v>
      </c>
      <c r="F156" s="136" t="s">
        <v>385</v>
      </c>
      <c r="H156" s="137">
        <v>32.4</v>
      </c>
      <c r="I156" s="138"/>
      <c r="L156" s="133"/>
      <c r="M156" s="139"/>
      <c r="N156" s="140"/>
      <c r="O156" s="140"/>
      <c r="P156" s="140"/>
      <c r="Q156" s="140"/>
      <c r="R156" s="140"/>
      <c r="S156" s="140"/>
      <c r="T156" s="141"/>
      <c r="AT156" s="135" t="s">
        <v>93</v>
      </c>
      <c r="AU156" s="135" t="s">
        <v>41</v>
      </c>
      <c r="AV156" s="7" t="s">
        <v>41</v>
      </c>
      <c r="AW156" s="7" t="s">
        <v>20</v>
      </c>
      <c r="AX156" s="7" t="s">
        <v>38</v>
      </c>
      <c r="AY156" s="135" t="s">
        <v>85</v>
      </c>
    </row>
    <row r="157" spans="2:51" s="7" customFormat="1" ht="13.5">
      <c r="B157" s="133"/>
      <c r="D157" s="134" t="s">
        <v>93</v>
      </c>
      <c r="E157" s="135" t="s">
        <v>1</v>
      </c>
      <c r="F157" s="136" t="s">
        <v>386</v>
      </c>
      <c r="H157" s="137">
        <v>72</v>
      </c>
      <c r="I157" s="138"/>
      <c r="L157" s="133"/>
      <c r="M157" s="139"/>
      <c r="N157" s="140"/>
      <c r="O157" s="140"/>
      <c r="P157" s="140"/>
      <c r="Q157" s="140"/>
      <c r="R157" s="140"/>
      <c r="S157" s="140"/>
      <c r="T157" s="141"/>
      <c r="AT157" s="135" t="s">
        <v>93</v>
      </c>
      <c r="AU157" s="135" t="s">
        <v>41</v>
      </c>
      <c r="AV157" s="7" t="s">
        <v>41</v>
      </c>
      <c r="AW157" s="7" t="s">
        <v>20</v>
      </c>
      <c r="AX157" s="7" t="s">
        <v>38</v>
      </c>
      <c r="AY157" s="135" t="s">
        <v>85</v>
      </c>
    </row>
    <row r="158" spans="2:51" s="7" customFormat="1" ht="13.5">
      <c r="B158" s="133"/>
      <c r="D158" s="134" t="s">
        <v>93</v>
      </c>
      <c r="E158" s="135" t="s">
        <v>1</v>
      </c>
      <c r="F158" s="136" t="s">
        <v>387</v>
      </c>
      <c r="H158" s="137">
        <v>24</v>
      </c>
      <c r="I158" s="138"/>
      <c r="L158" s="133"/>
      <c r="M158" s="139"/>
      <c r="N158" s="140"/>
      <c r="O158" s="140"/>
      <c r="P158" s="140"/>
      <c r="Q158" s="140"/>
      <c r="R158" s="140"/>
      <c r="S158" s="140"/>
      <c r="T158" s="141"/>
      <c r="AT158" s="135" t="s">
        <v>93</v>
      </c>
      <c r="AU158" s="135" t="s">
        <v>41</v>
      </c>
      <c r="AV158" s="7" t="s">
        <v>41</v>
      </c>
      <c r="AW158" s="7" t="s">
        <v>20</v>
      </c>
      <c r="AX158" s="7" t="s">
        <v>38</v>
      </c>
      <c r="AY158" s="135" t="s">
        <v>85</v>
      </c>
    </row>
    <row r="159" spans="2:51" s="8" customFormat="1" ht="13.5">
      <c r="B159" s="142"/>
      <c r="D159" s="143" t="s">
        <v>93</v>
      </c>
      <c r="E159" s="144" t="s">
        <v>1</v>
      </c>
      <c r="F159" s="145" t="s">
        <v>94</v>
      </c>
      <c r="H159" s="146">
        <v>128.4</v>
      </c>
      <c r="I159" s="147"/>
      <c r="L159" s="142"/>
      <c r="M159" s="148"/>
      <c r="N159" s="149"/>
      <c r="O159" s="149"/>
      <c r="P159" s="149"/>
      <c r="Q159" s="149"/>
      <c r="R159" s="149"/>
      <c r="S159" s="149"/>
      <c r="T159" s="150"/>
      <c r="AT159" s="151" t="s">
        <v>93</v>
      </c>
      <c r="AU159" s="151" t="s">
        <v>41</v>
      </c>
      <c r="AV159" s="8" t="s">
        <v>45</v>
      </c>
      <c r="AW159" s="8" t="s">
        <v>20</v>
      </c>
      <c r="AX159" s="8" t="s">
        <v>39</v>
      </c>
      <c r="AY159" s="151" t="s">
        <v>85</v>
      </c>
    </row>
    <row r="160" spans="2:65" s="1" customFormat="1" ht="31.5" customHeight="1">
      <c r="B160" s="120"/>
      <c r="C160" s="121" t="s">
        <v>4</v>
      </c>
      <c r="D160" s="121" t="s">
        <v>88</v>
      </c>
      <c r="E160" s="122" t="s">
        <v>388</v>
      </c>
      <c r="F160" s="123" t="s">
        <v>389</v>
      </c>
      <c r="G160" s="124" t="s">
        <v>112</v>
      </c>
      <c r="H160" s="125">
        <v>128.4</v>
      </c>
      <c r="I160" s="126"/>
      <c r="J160" s="127">
        <f>ROUND(I160*H160,2)</f>
        <v>0</v>
      </c>
      <c r="K160" s="123" t="s">
        <v>92</v>
      </c>
      <c r="L160" s="24"/>
      <c r="M160" s="128" t="s">
        <v>1</v>
      </c>
      <c r="N160" s="129" t="s">
        <v>27</v>
      </c>
      <c r="O160" s="25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" t="s">
        <v>45</v>
      </c>
      <c r="AT160" s="13" t="s">
        <v>88</v>
      </c>
      <c r="AU160" s="13" t="s">
        <v>41</v>
      </c>
      <c r="AY160" s="13" t="s">
        <v>85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13" t="s">
        <v>39</v>
      </c>
      <c r="BK160" s="132">
        <f>ROUND(I160*H160,2)</f>
        <v>0</v>
      </c>
      <c r="BL160" s="13" t="s">
        <v>45</v>
      </c>
      <c r="BM160" s="13" t="s">
        <v>390</v>
      </c>
    </row>
    <row r="161" spans="2:65" s="1" customFormat="1" ht="44.25" customHeight="1">
      <c r="B161" s="120"/>
      <c r="C161" s="121" t="s">
        <v>142</v>
      </c>
      <c r="D161" s="121" t="s">
        <v>88</v>
      </c>
      <c r="E161" s="122" t="s">
        <v>391</v>
      </c>
      <c r="F161" s="123" t="s">
        <v>392</v>
      </c>
      <c r="G161" s="124" t="s">
        <v>91</v>
      </c>
      <c r="H161" s="125">
        <v>61.2</v>
      </c>
      <c r="I161" s="126"/>
      <c r="J161" s="127">
        <f>ROUND(I161*H161,2)</f>
        <v>0</v>
      </c>
      <c r="K161" s="123" t="s">
        <v>92</v>
      </c>
      <c r="L161" s="24"/>
      <c r="M161" s="128" t="s">
        <v>1</v>
      </c>
      <c r="N161" s="129" t="s">
        <v>27</v>
      </c>
      <c r="O161" s="25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AR161" s="13" t="s">
        <v>45</v>
      </c>
      <c r="AT161" s="13" t="s">
        <v>88</v>
      </c>
      <c r="AU161" s="13" t="s">
        <v>41</v>
      </c>
      <c r="AY161" s="13" t="s">
        <v>85</v>
      </c>
      <c r="BE161" s="132">
        <f>IF(N161="základní",J161,0)</f>
        <v>0</v>
      </c>
      <c r="BF161" s="132">
        <f>IF(N161="snížená",J161,0)</f>
        <v>0</v>
      </c>
      <c r="BG161" s="132">
        <f>IF(N161="zákl. přenesená",J161,0)</f>
        <v>0</v>
      </c>
      <c r="BH161" s="132">
        <f>IF(N161="sníž. přenesená",J161,0)</f>
        <v>0</v>
      </c>
      <c r="BI161" s="132">
        <f>IF(N161="nulová",J161,0)</f>
        <v>0</v>
      </c>
      <c r="BJ161" s="13" t="s">
        <v>39</v>
      </c>
      <c r="BK161" s="132">
        <f>ROUND(I161*H161,2)</f>
        <v>0</v>
      </c>
      <c r="BL161" s="13" t="s">
        <v>45</v>
      </c>
      <c r="BM161" s="13" t="s">
        <v>393</v>
      </c>
    </row>
    <row r="162" spans="2:65" s="1" customFormat="1" ht="44.25" customHeight="1">
      <c r="B162" s="120"/>
      <c r="C162" s="121" t="s">
        <v>143</v>
      </c>
      <c r="D162" s="121" t="s">
        <v>88</v>
      </c>
      <c r="E162" s="122" t="s">
        <v>134</v>
      </c>
      <c r="F162" s="123" t="s">
        <v>135</v>
      </c>
      <c r="G162" s="124" t="s">
        <v>91</v>
      </c>
      <c r="H162" s="125">
        <v>23</v>
      </c>
      <c r="I162" s="126"/>
      <c r="J162" s="127">
        <f>ROUND(I162*H162,2)</f>
        <v>0</v>
      </c>
      <c r="K162" s="123" t="s">
        <v>92</v>
      </c>
      <c r="L162" s="24"/>
      <c r="M162" s="128" t="s">
        <v>1</v>
      </c>
      <c r="N162" s="129" t="s">
        <v>27</v>
      </c>
      <c r="O162" s="25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AR162" s="13" t="s">
        <v>45</v>
      </c>
      <c r="AT162" s="13" t="s">
        <v>88</v>
      </c>
      <c r="AU162" s="13" t="s">
        <v>41</v>
      </c>
      <c r="AY162" s="13" t="s">
        <v>85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13" t="s">
        <v>39</v>
      </c>
      <c r="BK162" s="132">
        <f>ROUND(I162*H162,2)</f>
        <v>0</v>
      </c>
      <c r="BL162" s="13" t="s">
        <v>45</v>
      </c>
      <c r="BM162" s="13" t="s">
        <v>394</v>
      </c>
    </row>
    <row r="163" spans="2:51" s="9" customFormat="1" ht="13.5">
      <c r="B163" s="165"/>
      <c r="D163" s="134" t="s">
        <v>93</v>
      </c>
      <c r="E163" s="166" t="s">
        <v>1</v>
      </c>
      <c r="F163" s="167" t="s">
        <v>395</v>
      </c>
      <c r="H163" s="168" t="s">
        <v>1</v>
      </c>
      <c r="I163" s="169"/>
      <c r="L163" s="165"/>
      <c r="M163" s="170"/>
      <c r="N163" s="171"/>
      <c r="O163" s="171"/>
      <c r="P163" s="171"/>
      <c r="Q163" s="171"/>
      <c r="R163" s="171"/>
      <c r="S163" s="171"/>
      <c r="T163" s="172"/>
      <c r="AT163" s="168" t="s">
        <v>93</v>
      </c>
      <c r="AU163" s="168" t="s">
        <v>41</v>
      </c>
      <c r="AV163" s="9" t="s">
        <v>39</v>
      </c>
      <c r="AW163" s="9" t="s">
        <v>20</v>
      </c>
      <c r="AX163" s="9" t="s">
        <v>38</v>
      </c>
      <c r="AY163" s="168" t="s">
        <v>85</v>
      </c>
    </row>
    <row r="164" spans="2:51" s="7" customFormat="1" ht="13.5">
      <c r="B164" s="133"/>
      <c r="D164" s="134" t="s">
        <v>93</v>
      </c>
      <c r="E164" s="135" t="s">
        <v>1</v>
      </c>
      <c r="F164" s="136" t="s">
        <v>396</v>
      </c>
      <c r="H164" s="137">
        <v>23</v>
      </c>
      <c r="I164" s="138"/>
      <c r="L164" s="133"/>
      <c r="M164" s="139"/>
      <c r="N164" s="140"/>
      <c r="O164" s="140"/>
      <c r="P164" s="140"/>
      <c r="Q164" s="140"/>
      <c r="R164" s="140"/>
      <c r="S164" s="140"/>
      <c r="T164" s="141"/>
      <c r="AT164" s="135" t="s">
        <v>93</v>
      </c>
      <c r="AU164" s="135" t="s">
        <v>41</v>
      </c>
      <c r="AV164" s="7" t="s">
        <v>41</v>
      </c>
      <c r="AW164" s="7" t="s">
        <v>20</v>
      </c>
      <c r="AX164" s="7" t="s">
        <v>38</v>
      </c>
      <c r="AY164" s="135" t="s">
        <v>85</v>
      </c>
    </row>
    <row r="165" spans="2:51" s="8" customFormat="1" ht="13.5">
      <c r="B165" s="142"/>
      <c r="D165" s="143" t="s">
        <v>93</v>
      </c>
      <c r="E165" s="144" t="s">
        <v>1</v>
      </c>
      <c r="F165" s="145" t="s">
        <v>94</v>
      </c>
      <c r="H165" s="146">
        <v>23</v>
      </c>
      <c r="I165" s="147"/>
      <c r="L165" s="142"/>
      <c r="M165" s="148"/>
      <c r="N165" s="149"/>
      <c r="O165" s="149"/>
      <c r="P165" s="149"/>
      <c r="Q165" s="149"/>
      <c r="R165" s="149"/>
      <c r="S165" s="149"/>
      <c r="T165" s="150"/>
      <c r="AT165" s="151" t="s">
        <v>93</v>
      </c>
      <c r="AU165" s="151" t="s">
        <v>41</v>
      </c>
      <c r="AV165" s="8" t="s">
        <v>45</v>
      </c>
      <c r="AW165" s="8" t="s">
        <v>20</v>
      </c>
      <c r="AX165" s="8" t="s">
        <v>39</v>
      </c>
      <c r="AY165" s="151" t="s">
        <v>85</v>
      </c>
    </row>
    <row r="166" spans="2:65" s="1" customFormat="1" ht="44.25" customHeight="1">
      <c r="B166" s="120"/>
      <c r="C166" s="121" t="s">
        <v>144</v>
      </c>
      <c r="D166" s="121" t="s">
        <v>88</v>
      </c>
      <c r="E166" s="122" t="s">
        <v>138</v>
      </c>
      <c r="F166" s="123" t="s">
        <v>139</v>
      </c>
      <c r="G166" s="124" t="s">
        <v>91</v>
      </c>
      <c r="H166" s="125">
        <v>76</v>
      </c>
      <c r="I166" s="126"/>
      <c r="J166" s="127">
        <f>ROUND(I166*H166,2)</f>
        <v>0</v>
      </c>
      <c r="K166" s="123" t="s">
        <v>92</v>
      </c>
      <c r="L166" s="24"/>
      <c r="M166" s="128" t="s">
        <v>1</v>
      </c>
      <c r="N166" s="129" t="s">
        <v>27</v>
      </c>
      <c r="O166" s="25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" t="s">
        <v>45</v>
      </c>
      <c r="AT166" s="13" t="s">
        <v>88</v>
      </c>
      <c r="AU166" s="13" t="s">
        <v>41</v>
      </c>
      <c r="AY166" s="13" t="s">
        <v>85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13" t="s">
        <v>39</v>
      </c>
      <c r="BK166" s="132">
        <f>ROUND(I166*H166,2)</f>
        <v>0</v>
      </c>
      <c r="BL166" s="13" t="s">
        <v>45</v>
      </c>
      <c r="BM166" s="13" t="s">
        <v>397</v>
      </c>
    </row>
    <row r="167" spans="2:51" s="9" customFormat="1" ht="13.5">
      <c r="B167" s="165"/>
      <c r="D167" s="134" t="s">
        <v>93</v>
      </c>
      <c r="E167" s="166" t="s">
        <v>1</v>
      </c>
      <c r="F167" s="167" t="s">
        <v>398</v>
      </c>
      <c r="H167" s="168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8" t="s">
        <v>93</v>
      </c>
      <c r="AU167" s="168" t="s">
        <v>41</v>
      </c>
      <c r="AV167" s="9" t="s">
        <v>39</v>
      </c>
      <c r="AW167" s="9" t="s">
        <v>20</v>
      </c>
      <c r="AX167" s="9" t="s">
        <v>38</v>
      </c>
      <c r="AY167" s="168" t="s">
        <v>85</v>
      </c>
    </row>
    <row r="168" spans="2:51" s="7" customFormat="1" ht="13.5">
      <c r="B168" s="133"/>
      <c r="D168" s="134" t="s">
        <v>93</v>
      </c>
      <c r="E168" s="135" t="s">
        <v>1</v>
      </c>
      <c r="F168" s="136" t="s">
        <v>364</v>
      </c>
      <c r="H168" s="137">
        <v>76</v>
      </c>
      <c r="I168" s="138"/>
      <c r="L168" s="133"/>
      <c r="M168" s="139"/>
      <c r="N168" s="140"/>
      <c r="O168" s="140"/>
      <c r="P168" s="140"/>
      <c r="Q168" s="140"/>
      <c r="R168" s="140"/>
      <c r="S168" s="140"/>
      <c r="T168" s="141"/>
      <c r="AT168" s="135" t="s">
        <v>93</v>
      </c>
      <c r="AU168" s="135" t="s">
        <v>41</v>
      </c>
      <c r="AV168" s="7" t="s">
        <v>41</v>
      </c>
      <c r="AW168" s="7" t="s">
        <v>20</v>
      </c>
      <c r="AX168" s="7" t="s">
        <v>38</v>
      </c>
      <c r="AY168" s="135" t="s">
        <v>85</v>
      </c>
    </row>
    <row r="169" spans="2:51" s="8" customFormat="1" ht="13.5">
      <c r="B169" s="142"/>
      <c r="D169" s="143" t="s">
        <v>93</v>
      </c>
      <c r="E169" s="144" t="s">
        <v>1</v>
      </c>
      <c r="F169" s="145" t="s">
        <v>94</v>
      </c>
      <c r="H169" s="146">
        <v>76</v>
      </c>
      <c r="I169" s="147"/>
      <c r="L169" s="142"/>
      <c r="M169" s="148"/>
      <c r="N169" s="149"/>
      <c r="O169" s="149"/>
      <c r="P169" s="149"/>
      <c r="Q169" s="149"/>
      <c r="R169" s="149"/>
      <c r="S169" s="149"/>
      <c r="T169" s="150"/>
      <c r="AT169" s="151" t="s">
        <v>93</v>
      </c>
      <c r="AU169" s="151" t="s">
        <v>41</v>
      </c>
      <c r="AV169" s="8" t="s">
        <v>45</v>
      </c>
      <c r="AW169" s="8" t="s">
        <v>20</v>
      </c>
      <c r="AX169" s="8" t="s">
        <v>39</v>
      </c>
      <c r="AY169" s="151" t="s">
        <v>85</v>
      </c>
    </row>
    <row r="170" spans="2:65" s="1" customFormat="1" ht="44.25" customHeight="1">
      <c r="B170" s="120"/>
      <c r="C170" s="121" t="s">
        <v>145</v>
      </c>
      <c r="D170" s="121" t="s">
        <v>88</v>
      </c>
      <c r="E170" s="122" t="s">
        <v>95</v>
      </c>
      <c r="F170" s="123" t="s">
        <v>96</v>
      </c>
      <c r="G170" s="124" t="s">
        <v>91</v>
      </c>
      <c r="H170" s="125">
        <v>495.36</v>
      </c>
      <c r="I170" s="126"/>
      <c r="J170" s="127">
        <f>ROUND(I170*H170,2)</f>
        <v>0</v>
      </c>
      <c r="K170" s="123" t="s">
        <v>92</v>
      </c>
      <c r="L170" s="24"/>
      <c r="M170" s="128" t="s">
        <v>1</v>
      </c>
      <c r="N170" s="129" t="s">
        <v>27</v>
      </c>
      <c r="O170" s="25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" t="s">
        <v>45</v>
      </c>
      <c r="AT170" s="13" t="s">
        <v>88</v>
      </c>
      <c r="AU170" s="13" t="s">
        <v>41</v>
      </c>
      <c r="AY170" s="13" t="s">
        <v>85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3" t="s">
        <v>39</v>
      </c>
      <c r="BK170" s="132">
        <f>ROUND(I170*H170,2)</f>
        <v>0</v>
      </c>
      <c r="BL170" s="13" t="s">
        <v>45</v>
      </c>
      <c r="BM170" s="13" t="s">
        <v>399</v>
      </c>
    </row>
    <row r="171" spans="2:51" s="9" customFormat="1" ht="13.5">
      <c r="B171" s="165"/>
      <c r="D171" s="134" t="s">
        <v>93</v>
      </c>
      <c r="E171" s="166" t="s">
        <v>1</v>
      </c>
      <c r="F171" s="167" t="s">
        <v>141</v>
      </c>
      <c r="H171" s="168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8" t="s">
        <v>93</v>
      </c>
      <c r="AU171" s="168" t="s">
        <v>41</v>
      </c>
      <c r="AV171" s="9" t="s">
        <v>39</v>
      </c>
      <c r="AW171" s="9" t="s">
        <v>20</v>
      </c>
      <c r="AX171" s="9" t="s">
        <v>38</v>
      </c>
      <c r="AY171" s="168" t="s">
        <v>85</v>
      </c>
    </row>
    <row r="172" spans="2:51" s="7" customFormat="1" ht="13.5">
      <c r="B172" s="133"/>
      <c r="D172" s="134" t="s">
        <v>93</v>
      </c>
      <c r="E172" s="135" t="s">
        <v>1</v>
      </c>
      <c r="F172" s="136" t="s">
        <v>400</v>
      </c>
      <c r="H172" s="137">
        <v>495.36</v>
      </c>
      <c r="I172" s="138"/>
      <c r="L172" s="133"/>
      <c r="M172" s="139"/>
      <c r="N172" s="140"/>
      <c r="O172" s="140"/>
      <c r="P172" s="140"/>
      <c r="Q172" s="140"/>
      <c r="R172" s="140"/>
      <c r="S172" s="140"/>
      <c r="T172" s="141"/>
      <c r="AT172" s="135" t="s">
        <v>93</v>
      </c>
      <c r="AU172" s="135" t="s">
        <v>41</v>
      </c>
      <c r="AV172" s="7" t="s">
        <v>41</v>
      </c>
      <c r="AW172" s="7" t="s">
        <v>20</v>
      </c>
      <c r="AX172" s="7" t="s">
        <v>38</v>
      </c>
      <c r="AY172" s="135" t="s">
        <v>85</v>
      </c>
    </row>
    <row r="173" spans="2:51" s="8" customFormat="1" ht="13.5">
      <c r="B173" s="142"/>
      <c r="D173" s="143" t="s">
        <v>93</v>
      </c>
      <c r="E173" s="144" t="s">
        <v>1</v>
      </c>
      <c r="F173" s="145" t="s">
        <v>94</v>
      </c>
      <c r="H173" s="146">
        <v>495.36</v>
      </c>
      <c r="I173" s="147"/>
      <c r="L173" s="142"/>
      <c r="M173" s="148"/>
      <c r="N173" s="149"/>
      <c r="O173" s="149"/>
      <c r="P173" s="149"/>
      <c r="Q173" s="149"/>
      <c r="R173" s="149"/>
      <c r="S173" s="149"/>
      <c r="T173" s="150"/>
      <c r="AT173" s="151" t="s">
        <v>93</v>
      </c>
      <c r="AU173" s="151" t="s">
        <v>41</v>
      </c>
      <c r="AV173" s="8" t="s">
        <v>45</v>
      </c>
      <c r="AW173" s="8" t="s">
        <v>20</v>
      </c>
      <c r="AX173" s="8" t="s">
        <v>39</v>
      </c>
      <c r="AY173" s="151" t="s">
        <v>85</v>
      </c>
    </row>
    <row r="174" spans="2:65" s="1" customFormat="1" ht="44.25" customHeight="1">
      <c r="B174" s="120"/>
      <c r="C174" s="121" t="s">
        <v>148</v>
      </c>
      <c r="D174" s="121" t="s">
        <v>88</v>
      </c>
      <c r="E174" s="122" t="s">
        <v>401</v>
      </c>
      <c r="F174" s="123" t="s">
        <v>402</v>
      </c>
      <c r="G174" s="124" t="s">
        <v>91</v>
      </c>
      <c r="H174" s="125">
        <v>3</v>
      </c>
      <c r="I174" s="126"/>
      <c r="J174" s="127">
        <f>ROUND(I174*H174,2)</f>
        <v>0</v>
      </c>
      <c r="K174" s="123" t="s">
        <v>92</v>
      </c>
      <c r="L174" s="24"/>
      <c r="M174" s="128" t="s">
        <v>1</v>
      </c>
      <c r="N174" s="129" t="s">
        <v>27</v>
      </c>
      <c r="O174" s="25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AR174" s="13" t="s">
        <v>45</v>
      </c>
      <c r="AT174" s="13" t="s">
        <v>88</v>
      </c>
      <c r="AU174" s="13" t="s">
        <v>41</v>
      </c>
      <c r="AY174" s="13" t="s">
        <v>85</v>
      </c>
      <c r="BE174" s="132">
        <f>IF(N174="základní",J174,0)</f>
        <v>0</v>
      </c>
      <c r="BF174" s="132">
        <f>IF(N174="snížená",J174,0)</f>
        <v>0</v>
      </c>
      <c r="BG174" s="132">
        <f>IF(N174="zákl. přenesená",J174,0)</f>
        <v>0</v>
      </c>
      <c r="BH174" s="132">
        <f>IF(N174="sníž. přenesená",J174,0)</f>
        <v>0</v>
      </c>
      <c r="BI174" s="132">
        <f>IF(N174="nulová",J174,0)</f>
        <v>0</v>
      </c>
      <c r="BJ174" s="13" t="s">
        <v>39</v>
      </c>
      <c r="BK174" s="132">
        <f>ROUND(I174*H174,2)</f>
        <v>0</v>
      </c>
      <c r="BL174" s="13" t="s">
        <v>45</v>
      </c>
      <c r="BM174" s="13" t="s">
        <v>403</v>
      </c>
    </row>
    <row r="175" spans="2:65" s="1" customFormat="1" ht="22.5" customHeight="1">
      <c r="B175" s="120"/>
      <c r="C175" s="121" t="s">
        <v>152</v>
      </c>
      <c r="D175" s="121" t="s">
        <v>88</v>
      </c>
      <c r="E175" s="122" t="s">
        <v>104</v>
      </c>
      <c r="F175" s="123" t="s">
        <v>105</v>
      </c>
      <c r="G175" s="124" t="s">
        <v>91</v>
      </c>
      <c r="H175" s="125">
        <v>498.36</v>
      </c>
      <c r="I175" s="126"/>
      <c r="J175" s="127">
        <f>ROUND(I175*H175,2)</f>
        <v>0</v>
      </c>
      <c r="K175" s="123" t="s">
        <v>92</v>
      </c>
      <c r="L175" s="24"/>
      <c r="M175" s="128" t="s">
        <v>1</v>
      </c>
      <c r="N175" s="129" t="s">
        <v>27</v>
      </c>
      <c r="O175" s="25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" t="s">
        <v>45</v>
      </c>
      <c r="AT175" s="13" t="s">
        <v>88</v>
      </c>
      <c r="AU175" s="13" t="s">
        <v>41</v>
      </c>
      <c r="AY175" s="13" t="s">
        <v>85</v>
      </c>
      <c r="BE175" s="132">
        <f>IF(N175="základní",J175,0)</f>
        <v>0</v>
      </c>
      <c r="BF175" s="132">
        <f>IF(N175="snížená",J175,0)</f>
        <v>0</v>
      </c>
      <c r="BG175" s="132">
        <f>IF(N175="zákl. přenesená",J175,0)</f>
        <v>0</v>
      </c>
      <c r="BH175" s="132">
        <f>IF(N175="sníž. přenesená",J175,0)</f>
        <v>0</v>
      </c>
      <c r="BI175" s="132">
        <f>IF(N175="nulová",J175,0)</f>
        <v>0</v>
      </c>
      <c r="BJ175" s="13" t="s">
        <v>39</v>
      </c>
      <c r="BK175" s="132">
        <f>ROUND(I175*H175,2)</f>
        <v>0</v>
      </c>
      <c r="BL175" s="13" t="s">
        <v>45</v>
      </c>
      <c r="BM175" s="13" t="s">
        <v>404</v>
      </c>
    </row>
    <row r="176" spans="2:51" s="7" customFormat="1" ht="13.5">
      <c r="B176" s="133"/>
      <c r="D176" s="134" t="s">
        <v>93</v>
      </c>
      <c r="E176" s="135" t="s">
        <v>1</v>
      </c>
      <c r="F176" s="136" t="s">
        <v>405</v>
      </c>
      <c r="H176" s="137">
        <v>498.36</v>
      </c>
      <c r="I176" s="138"/>
      <c r="L176" s="133"/>
      <c r="M176" s="139"/>
      <c r="N176" s="140"/>
      <c r="O176" s="140"/>
      <c r="P176" s="140"/>
      <c r="Q176" s="140"/>
      <c r="R176" s="140"/>
      <c r="S176" s="140"/>
      <c r="T176" s="141"/>
      <c r="AT176" s="135" t="s">
        <v>93</v>
      </c>
      <c r="AU176" s="135" t="s">
        <v>41</v>
      </c>
      <c r="AV176" s="7" t="s">
        <v>41</v>
      </c>
      <c r="AW176" s="7" t="s">
        <v>20</v>
      </c>
      <c r="AX176" s="7" t="s">
        <v>38</v>
      </c>
      <c r="AY176" s="135" t="s">
        <v>85</v>
      </c>
    </row>
    <row r="177" spans="2:51" s="8" customFormat="1" ht="13.5">
      <c r="B177" s="142"/>
      <c r="D177" s="143" t="s">
        <v>93</v>
      </c>
      <c r="E177" s="144" t="s">
        <v>1</v>
      </c>
      <c r="F177" s="145" t="s">
        <v>94</v>
      </c>
      <c r="H177" s="146">
        <v>498.36</v>
      </c>
      <c r="I177" s="147"/>
      <c r="L177" s="142"/>
      <c r="M177" s="148"/>
      <c r="N177" s="149"/>
      <c r="O177" s="149"/>
      <c r="P177" s="149"/>
      <c r="Q177" s="149"/>
      <c r="R177" s="149"/>
      <c r="S177" s="149"/>
      <c r="T177" s="150"/>
      <c r="AT177" s="151" t="s">
        <v>93</v>
      </c>
      <c r="AU177" s="151" t="s">
        <v>41</v>
      </c>
      <c r="AV177" s="8" t="s">
        <v>45</v>
      </c>
      <c r="AW177" s="8" t="s">
        <v>20</v>
      </c>
      <c r="AX177" s="8" t="s">
        <v>39</v>
      </c>
      <c r="AY177" s="151" t="s">
        <v>85</v>
      </c>
    </row>
    <row r="178" spans="2:65" s="1" customFormat="1" ht="22.5" customHeight="1">
      <c r="B178" s="120"/>
      <c r="C178" s="121" t="s">
        <v>155</v>
      </c>
      <c r="D178" s="121" t="s">
        <v>88</v>
      </c>
      <c r="E178" s="122" t="s">
        <v>107</v>
      </c>
      <c r="F178" s="123" t="s">
        <v>108</v>
      </c>
      <c r="G178" s="124" t="s">
        <v>102</v>
      </c>
      <c r="H178" s="125">
        <v>743.04</v>
      </c>
      <c r="I178" s="126"/>
      <c r="J178" s="127">
        <f>ROUND(I178*H178,2)</f>
        <v>0</v>
      </c>
      <c r="K178" s="123" t="s">
        <v>92</v>
      </c>
      <c r="L178" s="24"/>
      <c r="M178" s="128" t="s">
        <v>1</v>
      </c>
      <c r="N178" s="129" t="s">
        <v>27</v>
      </c>
      <c r="O178" s="25"/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" t="s">
        <v>45</v>
      </c>
      <c r="AT178" s="13" t="s">
        <v>88</v>
      </c>
      <c r="AU178" s="13" t="s">
        <v>41</v>
      </c>
      <c r="AY178" s="13" t="s">
        <v>85</v>
      </c>
      <c r="BE178" s="132">
        <f>IF(N178="základní",J178,0)</f>
        <v>0</v>
      </c>
      <c r="BF178" s="132">
        <f>IF(N178="snížená",J178,0)</f>
        <v>0</v>
      </c>
      <c r="BG178" s="132">
        <f>IF(N178="zákl. přenesená",J178,0)</f>
        <v>0</v>
      </c>
      <c r="BH178" s="132">
        <f>IF(N178="sníž. přenesená",J178,0)</f>
        <v>0</v>
      </c>
      <c r="BI178" s="132">
        <f>IF(N178="nulová",J178,0)</f>
        <v>0</v>
      </c>
      <c r="BJ178" s="13" t="s">
        <v>39</v>
      </c>
      <c r="BK178" s="132">
        <f>ROUND(I178*H178,2)</f>
        <v>0</v>
      </c>
      <c r="BL178" s="13" t="s">
        <v>45</v>
      </c>
      <c r="BM178" s="13" t="s">
        <v>406</v>
      </c>
    </row>
    <row r="179" spans="2:51" s="7" customFormat="1" ht="13.5">
      <c r="B179" s="133"/>
      <c r="D179" s="134" t="s">
        <v>93</v>
      </c>
      <c r="E179" s="135" t="s">
        <v>1</v>
      </c>
      <c r="F179" s="136" t="s">
        <v>407</v>
      </c>
      <c r="H179" s="137">
        <v>743.04</v>
      </c>
      <c r="I179" s="138"/>
      <c r="L179" s="133"/>
      <c r="M179" s="139"/>
      <c r="N179" s="140"/>
      <c r="O179" s="140"/>
      <c r="P179" s="140"/>
      <c r="Q179" s="140"/>
      <c r="R179" s="140"/>
      <c r="S179" s="140"/>
      <c r="T179" s="141"/>
      <c r="AT179" s="135" t="s">
        <v>93</v>
      </c>
      <c r="AU179" s="135" t="s">
        <v>41</v>
      </c>
      <c r="AV179" s="7" t="s">
        <v>41</v>
      </c>
      <c r="AW179" s="7" t="s">
        <v>20</v>
      </c>
      <c r="AX179" s="7" t="s">
        <v>38</v>
      </c>
      <c r="AY179" s="135" t="s">
        <v>85</v>
      </c>
    </row>
    <row r="180" spans="2:51" s="8" customFormat="1" ht="13.5">
      <c r="B180" s="142"/>
      <c r="D180" s="143" t="s">
        <v>93</v>
      </c>
      <c r="E180" s="144" t="s">
        <v>1</v>
      </c>
      <c r="F180" s="145" t="s">
        <v>94</v>
      </c>
      <c r="H180" s="146">
        <v>743.04</v>
      </c>
      <c r="I180" s="147"/>
      <c r="L180" s="142"/>
      <c r="M180" s="148"/>
      <c r="N180" s="149"/>
      <c r="O180" s="149"/>
      <c r="P180" s="149"/>
      <c r="Q180" s="149"/>
      <c r="R180" s="149"/>
      <c r="S180" s="149"/>
      <c r="T180" s="150"/>
      <c r="AT180" s="151" t="s">
        <v>93</v>
      </c>
      <c r="AU180" s="151" t="s">
        <v>41</v>
      </c>
      <c r="AV180" s="8" t="s">
        <v>45</v>
      </c>
      <c r="AW180" s="8" t="s">
        <v>20</v>
      </c>
      <c r="AX180" s="8" t="s">
        <v>39</v>
      </c>
      <c r="AY180" s="151" t="s">
        <v>85</v>
      </c>
    </row>
    <row r="181" spans="2:65" s="1" customFormat="1" ht="31.5" customHeight="1">
      <c r="B181" s="120"/>
      <c r="C181" s="121" t="s">
        <v>158</v>
      </c>
      <c r="D181" s="121" t="s">
        <v>88</v>
      </c>
      <c r="E181" s="122" t="s">
        <v>153</v>
      </c>
      <c r="F181" s="123" t="s">
        <v>154</v>
      </c>
      <c r="G181" s="124" t="s">
        <v>112</v>
      </c>
      <c r="H181" s="125">
        <v>230</v>
      </c>
      <c r="I181" s="126"/>
      <c r="J181" s="127">
        <f>ROUND(I181*H181,2)</f>
        <v>0</v>
      </c>
      <c r="K181" s="123" t="s">
        <v>92</v>
      </c>
      <c r="L181" s="24"/>
      <c r="M181" s="128" t="s">
        <v>1</v>
      </c>
      <c r="N181" s="129" t="s">
        <v>27</v>
      </c>
      <c r="O181" s="25"/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" t="s">
        <v>45</v>
      </c>
      <c r="AT181" s="13" t="s">
        <v>88</v>
      </c>
      <c r="AU181" s="13" t="s">
        <v>41</v>
      </c>
      <c r="AY181" s="13" t="s">
        <v>85</v>
      </c>
      <c r="BE181" s="132">
        <f>IF(N181="základní",J181,0)</f>
        <v>0</v>
      </c>
      <c r="BF181" s="132">
        <f>IF(N181="snížená",J181,0)</f>
        <v>0</v>
      </c>
      <c r="BG181" s="132">
        <f>IF(N181="zákl. přenesená",J181,0)</f>
        <v>0</v>
      </c>
      <c r="BH181" s="132">
        <f>IF(N181="sníž. přenesená",J181,0)</f>
        <v>0</v>
      </c>
      <c r="BI181" s="132">
        <f>IF(N181="nulová",J181,0)</f>
        <v>0</v>
      </c>
      <c r="BJ181" s="13" t="s">
        <v>39</v>
      </c>
      <c r="BK181" s="132">
        <f>ROUND(I181*H181,2)</f>
        <v>0</v>
      </c>
      <c r="BL181" s="13" t="s">
        <v>45</v>
      </c>
      <c r="BM181" s="13" t="s">
        <v>408</v>
      </c>
    </row>
    <row r="182" spans="2:65" s="1" customFormat="1" ht="31.5" customHeight="1">
      <c r="B182" s="120"/>
      <c r="C182" s="121" t="s">
        <v>162</v>
      </c>
      <c r="D182" s="121" t="s">
        <v>88</v>
      </c>
      <c r="E182" s="122" t="s">
        <v>146</v>
      </c>
      <c r="F182" s="123" t="s">
        <v>147</v>
      </c>
      <c r="G182" s="124" t="s">
        <v>112</v>
      </c>
      <c r="H182" s="125">
        <v>230</v>
      </c>
      <c r="I182" s="126"/>
      <c r="J182" s="127">
        <f>ROUND(I182*H182,2)</f>
        <v>0</v>
      </c>
      <c r="K182" s="123" t="s">
        <v>92</v>
      </c>
      <c r="L182" s="24"/>
      <c r="M182" s="128" t="s">
        <v>1</v>
      </c>
      <c r="N182" s="129" t="s">
        <v>27</v>
      </c>
      <c r="O182" s="25"/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" t="s">
        <v>45</v>
      </c>
      <c r="AT182" s="13" t="s">
        <v>88</v>
      </c>
      <c r="AU182" s="13" t="s">
        <v>41</v>
      </c>
      <c r="AY182" s="13" t="s">
        <v>85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13" t="s">
        <v>39</v>
      </c>
      <c r="BK182" s="132">
        <f>ROUND(I182*H182,2)</f>
        <v>0</v>
      </c>
      <c r="BL182" s="13" t="s">
        <v>45</v>
      </c>
      <c r="BM182" s="13" t="s">
        <v>409</v>
      </c>
    </row>
    <row r="183" spans="2:65" s="1" customFormat="1" ht="22.5" customHeight="1">
      <c r="B183" s="120"/>
      <c r="C183" s="152" t="s">
        <v>163</v>
      </c>
      <c r="D183" s="152" t="s">
        <v>99</v>
      </c>
      <c r="E183" s="153" t="s">
        <v>149</v>
      </c>
      <c r="F183" s="154" t="s">
        <v>150</v>
      </c>
      <c r="G183" s="155" t="s">
        <v>151</v>
      </c>
      <c r="H183" s="156">
        <v>5.75</v>
      </c>
      <c r="I183" s="157"/>
      <c r="J183" s="158">
        <f>ROUND(I183*H183,2)</f>
        <v>0</v>
      </c>
      <c r="K183" s="154" t="s">
        <v>92</v>
      </c>
      <c r="L183" s="159"/>
      <c r="M183" s="160" t="s">
        <v>1</v>
      </c>
      <c r="N183" s="161" t="s">
        <v>27</v>
      </c>
      <c r="O183" s="25"/>
      <c r="P183" s="130">
        <f>O183*H183</f>
        <v>0</v>
      </c>
      <c r="Q183" s="130">
        <v>0.001</v>
      </c>
      <c r="R183" s="130">
        <f>Q183*H183</f>
        <v>0.00575</v>
      </c>
      <c r="S183" s="130">
        <v>0</v>
      </c>
      <c r="T183" s="131">
        <f>S183*H183</f>
        <v>0</v>
      </c>
      <c r="AR183" s="13" t="s">
        <v>103</v>
      </c>
      <c r="AT183" s="13" t="s">
        <v>99</v>
      </c>
      <c r="AU183" s="13" t="s">
        <v>41</v>
      </c>
      <c r="AY183" s="13" t="s">
        <v>85</v>
      </c>
      <c r="BE183" s="132">
        <f>IF(N183="základní",J183,0)</f>
        <v>0</v>
      </c>
      <c r="BF183" s="132">
        <f>IF(N183="snížená",J183,0)</f>
        <v>0</v>
      </c>
      <c r="BG183" s="132">
        <f>IF(N183="zákl. přenesená",J183,0)</f>
        <v>0</v>
      </c>
      <c r="BH183" s="132">
        <f>IF(N183="sníž. přenesená",J183,0)</f>
        <v>0</v>
      </c>
      <c r="BI183" s="132">
        <f>IF(N183="nulová",J183,0)</f>
        <v>0</v>
      </c>
      <c r="BJ183" s="13" t="s">
        <v>39</v>
      </c>
      <c r="BK183" s="132">
        <f>ROUND(I183*H183,2)</f>
        <v>0</v>
      </c>
      <c r="BL183" s="13" t="s">
        <v>45</v>
      </c>
      <c r="BM183" s="13" t="s">
        <v>410</v>
      </c>
    </row>
    <row r="184" spans="2:51" s="7" customFormat="1" ht="13.5">
      <c r="B184" s="133"/>
      <c r="D184" s="143" t="s">
        <v>93</v>
      </c>
      <c r="F184" s="173" t="s">
        <v>411</v>
      </c>
      <c r="H184" s="174">
        <v>5.75</v>
      </c>
      <c r="I184" s="138"/>
      <c r="L184" s="133"/>
      <c r="M184" s="139"/>
      <c r="N184" s="140"/>
      <c r="O184" s="140"/>
      <c r="P184" s="140"/>
      <c r="Q184" s="140"/>
      <c r="R184" s="140"/>
      <c r="S184" s="140"/>
      <c r="T184" s="141"/>
      <c r="AT184" s="135" t="s">
        <v>93</v>
      </c>
      <c r="AU184" s="135" t="s">
        <v>41</v>
      </c>
      <c r="AV184" s="7" t="s">
        <v>41</v>
      </c>
      <c r="AW184" s="7" t="s">
        <v>2</v>
      </c>
      <c r="AX184" s="7" t="s">
        <v>39</v>
      </c>
      <c r="AY184" s="135" t="s">
        <v>85</v>
      </c>
    </row>
    <row r="185" spans="2:65" s="1" customFormat="1" ht="22.5" customHeight="1">
      <c r="B185" s="120"/>
      <c r="C185" s="121" t="s">
        <v>165</v>
      </c>
      <c r="D185" s="121" t="s">
        <v>88</v>
      </c>
      <c r="E185" s="122" t="s">
        <v>156</v>
      </c>
      <c r="F185" s="123" t="s">
        <v>157</v>
      </c>
      <c r="G185" s="124" t="s">
        <v>112</v>
      </c>
      <c r="H185" s="125">
        <v>785</v>
      </c>
      <c r="I185" s="126"/>
      <c r="J185" s="127">
        <f>ROUND(I185*H185,2)</f>
        <v>0</v>
      </c>
      <c r="K185" s="123" t="s">
        <v>92</v>
      </c>
      <c r="L185" s="24"/>
      <c r="M185" s="128" t="s">
        <v>1</v>
      </c>
      <c r="N185" s="129" t="s">
        <v>27</v>
      </c>
      <c r="O185" s="25"/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" t="s">
        <v>45</v>
      </c>
      <c r="AT185" s="13" t="s">
        <v>88</v>
      </c>
      <c r="AU185" s="13" t="s">
        <v>41</v>
      </c>
      <c r="AY185" s="13" t="s">
        <v>85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13" t="s">
        <v>39</v>
      </c>
      <c r="BK185" s="132">
        <f>ROUND(I185*H185,2)</f>
        <v>0</v>
      </c>
      <c r="BL185" s="13" t="s">
        <v>45</v>
      </c>
      <c r="BM185" s="13" t="s">
        <v>412</v>
      </c>
    </row>
    <row r="186" spans="2:65" s="1" customFormat="1" ht="22.5" customHeight="1">
      <c r="B186" s="120"/>
      <c r="C186" s="121" t="s">
        <v>169</v>
      </c>
      <c r="D186" s="121" t="s">
        <v>88</v>
      </c>
      <c r="E186" s="122" t="s">
        <v>159</v>
      </c>
      <c r="F186" s="123" t="s">
        <v>160</v>
      </c>
      <c r="G186" s="124" t="s">
        <v>112</v>
      </c>
      <c r="H186" s="125">
        <v>460</v>
      </c>
      <c r="I186" s="126"/>
      <c r="J186" s="127">
        <f>ROUND(I186*H186,2)</f>
        <v>0</v>
      </c>
      <c r="K186" s="123" t="s">
        <v>92</v>
      </c>
      <c r="L186" s="24"/>
      <c r="M186" s="128" t="s">
        <v>1</v>
      </c>
      <c r="N186" s="129" t="s">
        <v>27</v>
      </c>
      <c r="O186" s="25"/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" t="s">
        <v>45</v>
      </c>
      <c r="AT186" s="13" t="s">
        <v>88</v>
      </c>
      <c r="AU186" s="13" t="s">
        <v>41</v>
      </c>
      <c r="AY186" s="13" t="s">
        <v>85</v>
      </c>
      <c r="BE186" s="132">
        <f>IF(N186="základní",J186,0)</f>
        <v>0</v>
      </c>
      <c r="BF186" s="132">
        <f>IF(N186="snížená",J186,0)</f>
        <v>0</v>
      </c>
      <c r="BG186" s="132">
        <f>IF(N186="zákl. přenesená",J186,0)</f>
        <v>0</v>
      </c>
      <c r="BH186" s="132">
        <f>IF(N186="sníž. přenesená",J186,0)</f>
        <v>0</v>
      </c>
      <c r="BI186" s="132">
        <f>IF(N186="nulová",J186,0)</f>
        <v>0</v>
      </c>
      <c r="BJ186" s="13" t="s">
        <v>39</v>
      </c>
      <c r="BK186" s="132">
        <f>ROUND(I186*H186,2)</f>
        <v>0</v>
      </c>
      <c r="BL186" s="13" t="s">
        <v>45</v>
      </c>
      <c r="BM186" s="13" t="s">
        <v>413</v>
      </c>
    </row>
    <row r="187" spans="2:51" s="7" customFormat="1" ht="13.5">
      <c r="B187" s="133"/>
      <c r="D187" s="134" t="s">
        <v>93</v>
      </c>
      <c r="E187" s="135" t="s">
        <v>1</v>
      </c>
      <c r="F187" s="136" t="s">
        <v>414</v>
      </c>
      <c r="H187" s="137">
        <v>460</v>
      </c>
      <c r="I187" s="138"/>
      <c r="L187" s="133"/>
      <c r="M187" s="139"/>
      <c r="N187" s="140"/>
      <c r="O187" s="140"/>
      <c r="P187" s="140"/>
      <c r="Q187" s="140"/>
      <c r="R187" s="140"/>
      <c r="S187" s="140"/>
      <c r="T187" s="141"/>
      <c r="AT187" s="135" t="s">
        <v>93</v>
      </c>
      <c r="AU187" s="135" t="s">
        <v>41</v>
      </c>
      <c r="AV187" s="7" t="s">
        <v>41</v>
      </c>
      <c r="AW187" s="7" t="s">
        <v>20</v>
      </c>
      <c r="AX187" s="7" t="s">
        <v>38</v>
      </c>
      <c r="AY187" s="135" t="s">
        <v>85</v>
      </c>
    </row>
    <row r="188" spans="2:51" s="8" customFormat="1" ht="13.5">
      <c r="B188" s="142"/>
      <c r="D188" s="134" t="s">
        <v>93</v>
      </c>
      <c r="E188" s="162" t="s">
        <v>1</v>
      </c>
      <c r="F188" s="163" t="s">
        <v>94</v>
      </c>
      <c r="H188" s="164">
        <v>460</v>
      </c>
      <c r="I188" s="147"/>
      <c r="L188" s="142"/>
      <c r="M188" s="148"/>
      <c r="N188" s="149"/>
      <c r="O188" s="149"/>
      <c r="P188" s="149"/>
      <c r="Q188" s="149"/>
      <c r="R188" s="149"/>
      <c r="S188" s="149"/>
      <c r="T188" s="150"/>
      <c r="AT188" s="151" t="s">
        <v>93</v>
      </c>
      <c r="AU188" s="151" t="s">
        <v>41</v>
      </c>
      <c r="AV188" s="8" t="s">
        <v>45</v>
      </c>
      <c r="AW188" s="8" t="s">
        <v>20</v>
      </c>
      <c r="AX188" s="8" t="s">
        <v>39</v>
      </c>
      <c r="AY188" s="151" t="s">
        <v>85</v>
      </c>
    </row>
    <row r="189" spans="2:63" s="6" customFormat="1" ht="29.85" customHeight="1">
      <c r="B189" s="106"/>
      <c r="D189" s="117" t="s">
        <v>37</v>
      </c>
      <c r="E189" s="118" t="s">
        <v>41</v>
      </c>
      <c r="F189" s="118" t="s">
        <v>161</v>
      </c>
      <c r="I189" s="109"/>
      <c r="J189" s="119">
        <f>BK189</f>
        <v>0</v>
      </c>
      <c r="L189" s="106"/>
      <c r="M189" s="111"/>
      <c r="N189" s="112"/>
      <c r="O189" s="112"/>
      <c r="P189" s="113">
        <f>SUM(P190:P199)</f>
        <v>0</v>
      </c>
      <c r="Q189" s="112"/>
      <c r="R189" s="113">
        <f>SUM(R190:R199)</f>
        <v>0.02793</v>
      </c>
      <c r="S189" s="112"/>
      <c r="T189" s="114">
        <f>SUM(T190:T199)</f>
        <v>0</v>
      </c>
      <c r="AR189" s="107" t="s">
        <v>39</v>
      </c>
      <c r="AT189" s="115" t="s">
        <v>37</v>
      </c>
      <c r="AU189" s="115" t="s">
        <v>39</v>
      </c>
      <c r="AY189" s="107" t="s">
        <v>85</v>
      </c>
      <c r="BK189" s="116">
        <f>SUM(BK190:BK199)</f>
        <v>0</v>
      </c>
    </row>
    <row r="190" spans="2:65" s="1" customFormat="1" ht="31.5" customHeight="1">
      <c r="B190" s="120"/>
      <c r="C190" s="121" t="s">
        <v>172</v>
      </c>
      <c r="D190" s="121" t="s">
        <v>88</v>
      </c>
      <c r="E190" s="122" t="s">
        <v>415</v>
      </c>
      <c r="F190" s="123" t="s">
        <v>416</v>
      </c>
      <c r="G190" s="124" t="s">
        <v>91</v>
      </c>
      <c r="H190" s="125">
        <v>7.695</v>
      </c>
      <c r="I190" s="126"/>
      <c r="J190" s="127">
        <f>ROUND(I190*H190,2)</f>
        <v>0</v>
      </c>
      <c r="K190" s="123" t="s">
        <v>92</v>
      </c>
      <c r="L190" s="24"/>
      <c r="M190" s="128" t="s">
        <v>1</v>
      </c>
      <c r="N190" s="129" t="s">
        <v>27</v>
      </c>
      <c r="O190" s="25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" t="s">
        <v>45</v>
      </c>
      <c r="AT190" s="13" t="s">
        <v>88</v>
      </c>
      <c r="AU190" s="13" t="s">
        <v>41</v>
      </c>
      <c r="AY190" s="13" t="s">
        <v>85</v>
      </c>
      <c r="BE190" s="132">
        <f>IF(N190="základní",J190,0)</f>
        <v>0</v>
      </c>
      <c r="BF190" s="132">
        <f>IF(N190="snížená",J190,0)</f>
        <v>0</v>
      </c>
      <c r="BG190" s="132">
        <f>IF(N190="zákl. přenesená",J190,0)</f>
        <v>0</v>
      </c>
      <c r="BH190" s="132">
        <f>IF(N190="sníž. přenesená",J190,0)</f>
        <v>0</v>
      </c>
      <c r="BI190" s="132">
        <f>IF(N190="nulová",J190,0)</f>
        <v>0</v>
      </c>
      <c r="BJ190" s="13" t="s">
        <v>39</v>
      </c>
      <c r="BK190" s="132">
        <f>ROUND(I190*H190,2)</f>
        <v>0</v>
      </c>
      <c r="BL190" s="13" t="s">
        <v>45</v>
      </c>
      <c r="BM190" s="13" t="s">
        <v>417</v>
      </c>
    </row>
    <row r="191" spans="2:51" s="7" customFormat="1" ht="13.5">
      <c r="B191" s="133"/>
      <c r="D191" s="134" t="s">
        <v>93</v>
      </c>
      <c r="E191" s="135" t="s">
        <v>1</v>
      </c>
      <c r="F191" s="136" t="s">
        <v>418</v>
      </c>
      <c r="H191" s="137">
        <v>7.695</v>
      </c>
      <c r="I191" s="138"/>
      <c r="L191" s="133"/>
      <c r="M191" s="139"/>
      <c r="N191" s="140"/>
      <c r="O191" s="140"/>
      <c r="P191" s="140"/>
      <c r="Q191" s="140"/>
      <c r="R191" s="140"/>
      <c r="S191" s="140"/>
      <c r="T191" s="141"/>
      <c r="AT191" s="135" t="s">
        <v>93</v>
      </c>
      <c r="AU191" s="135" t="s">
        <v>41</v>
      </c>
      <c r="AV191" s="7" t="s">
        <v>41</v>
      </c>
      <c r="AW191" s="7" t="s">
        <v>20</v>
      </c>
      <c r="AX191" s="7" t="s">
        <v>38</v>
      </c>
      <c r="AY191" s="135" t="s">
        <v>85</v>
      </c>
    </row>
    <row r="192" spans="2:51" s="8" customFormat="1" ht="13.5">
      <c r="B192" s="142"/>
      <c r="D192" s="143" t="s">
        <v>93</v>
      </c>
      <c r="E192" s="144" t="s">
        <v>1</v>
      </c>
      <c r="F192" s="145" t="s">
        <v>94</v>
      </c>
      <c r="H192" s="146">
        <v>7.695</v>
      </c>
      <c r="I192" s="147"/>
      <c r="L192" s="142"/>
      <c r="M192" s="148"/>
      <c r="N192" s="149"/>
      <c r="O192" s="149"/>
      <c r="P192" s="149"/>
      <c r="Q192" s="149"/>
      <c r="R192" s="149"/>
      <c r="S192" s="149"/>
      <c r="T192" s="150"/>
      <c r="AT192" s="151" t="s">
        <v>93</v>
      </c>
      <c r="AU192" s="151" t="s">
        <v>41</v>
      </c>
      <c r="AV192" s="8" t="s">
        <v>45</v>
      </c>
      <c r="AW192" s="8" t="s">
        <v>20</v>
      </c>
      <c r="AX192" s="8" t="s">
        <v>39</v>
      </c>
      <c r="AY192" s="151" t="s">
        <v>85</v>
      </c>
    </row>
    <row r="193" spans="2:65" s="1" customFormat="1" ht="22.5" customHeight="1">
      <c r="B193" s="120"/>
      <c r="C193" s="121" t="s">
        <v>173</v>
      </c>
      <c r="D193" s="121" t="s">
        <v>88</v>
      </c>
      <c r="E193" s="122" t="s">
        <v>419</v>
      </c>
      <c r="F193" s="123" t="s">
        <v>420</v>
      </c>
      <c r="G193" s="124" t="s">
        <v>91</v>
      </c>
      <c r="H193" s="125">
        <v>2.565</v>
      </c>
      <c r="I193" s="126"/>
      <c r="J193" s="127">
        <f>ROUND(I193*H193,2)</f>
        <v>0</v>
      </c>
      <c r="K193" s="123" t="s">
        <v>92</v>
      </c>
      <c r="L193" s="24"/>
      <c r="M193" s="128" t="s">
        <v>1</v>
      </c>
      <c r="N193" s="129" t="s">
        <v>27</v>
      </c>
      <c r="O193" s="25"/>
      <c r="P193" s="130">
        <f>O193*H193</f>
        <v>0</v>
      </c>
      <c r="Q193" s="130">
        <v>0</v>
      </c>
      <c r="R193" s="130">
        <f>Q193*H193</f>
        <v>0</v>
      </c>
      <c r="S193" s="130">
        <v>0</v>
      </c>
      <c r="T193" s="131">
        <f>S193*H193</f>
        <v>0</v>
      </c>
      <c r="AR193" s="13" t="s">
        <v>45</v>
      </c>
      <c r="AT193" s="13" t="s">
        <v>88</v>
      </c>
      <c r="AU193" s="13" t="s">
        <v>41</v>
      </c>
      <c r="AY193" s="13" t="s">
        <v>85</v>
      </c>
      <c r="BE193" s="132">
        <f>IF(N193="základní",J193,0)</f>
        <v>0</v>
      </c>
      <c r="BF193" s="132">
        <f>IF(N193="snížená",J193,0)</f>
        <v>0</v>
      </c>
      <c r="BG193" s="132">
        <f>IF(N193="zákl. přenesená",J193,0)</f>
        <v>0</v>
      </c>
      <c r="BH193" s="132">
        <f>IF(N193="sníž. přenesená",J193,0)</f>
        <v>0</v>
      </c>
      <c r="BI193" s="132">
        <f>IF(N193="nulová",J193,0)</f>
        <v>0</v>
      </c>
      <c r="BJ193" s="13" t="s">
        <v>39</v>
      </c>
      <c r="BK193" s="132">
        <f>ROUND(I193*H193,2)</f>
        <v>0</v>
      </c>
      <c r="BL193" s="13" t="s">
        <v>45</v>
      </c>
      <c r="BM193" s="13" t="s">
        <v>421</v>
      </c>
    </row>
    <row r="194" spans="2:51" s="7" customFormat="1" ht="13.5">
      <c r="B194" s="133"/>
      <c r="D194" s="134" t="s">
        <v>93</v>
      </c>
      <c r="E194" s="135" t="s">
        <v>1</v>
      </c>
      <c r="F194" s="136" t="s">
        <v>422</v>
      </c>
      <c r="H194" s="137">
        <v>2.565</v>
      </c>
      <c r="I194" s="138"/>
      <c r="L194" s="133"/>
      <c r="M194" s="139"/>
      <c r="N194" s="140"/>
      <c r="O194" s="140"/>
      <c r="P194" s="140"/>
      <c r="Q194" s="140"/>
      <c r="R194" s="140"/>
      <c r="S194" s="140"/>
      <c r="T194" s="141"/>
      <c r="AT194" s="135" t="s">
        <v>93</v>
      </c>
      <c r="AU194" s="135" t="s">
        <v>41</v>
      </c>
      <c r="AV194" s="7" t="s">
        <v>41</v>
      </c>
      <c r="AW194" s="7" t="s">
        <v>20</v>
      </c>
      <c r="AX194" s="7" t="s">
        <v>38</v>
      </c>
      <c r="AY194" s="135" t="s">
        <v>85</v>
      </c>
    </row>
    <row r="195" spans="2:51" s="8" customFormat="1" ht="13.5">
      <c r="B195" s="142"/>
      <c r="D195" s="143" t="s">
        <v>93</v>
      </c>
      <c r="E195" s="144" t="s">
        <v>1</v>
      </c>
      <c r="F195" s="145" t="s">
        <v>94</v>
      </c>
      <c r="H195" s="146">
        <v>2.565</v>
      </c>
      <c r="I195" s="147"/>
      <c r="L195" s="142"/>
      <c r="M195" s="148"/>
      <c r="N195" s="149"/>
      <c r="O195" s="149"/>
      <c r="P195" s="149"/>
      <c r="Q195" s="149"/>
      <c r="R195" s="149"/>
      <c r="S195" s="149"/>
      <c r="T195" s="150"/>
      <c r="AT195" s="151" t="s">
        <v>93</v>
      </c>
      <c r="AU195" s="151" t="s">
        <v>41</v>
      </c>
      <c r="AV195" s="8" t="s">
        <v>45</v>
      </c>
      <c r="AW195" s="8" t="s">
        <v>20</v>
      </c>
      <c r="AX195" s="8" t="s">
        <v>39</v>
      </c>
      <c r="AY195" s="151" t="s">
        <v>85</v>
      </c>
    </row>
    <row r="196" spans="2:65" s="1" customFormat="1" ht="22.5" customHeight="1">
      <c r="B196" s="120"/>
      <c r="C196" s="121" t="s">
        <v>177</v>
      </c>
      <c r="D196" s="121" t="s">
        <v>88</v>
      </c>
      <c r="E196" s="122" t="s">
        <v>423</v>
      </c>
      <c r="F196" s="123" t="s">
        <v>424</v>
      </c>
      <c r="G196" s="124" t="s">
        <v>121</v>
      </c>
      <c r="H196" s="125">
        <v>57</v>
      </c>
      <c r="I196" s="126"/>
      <c r="J196" s="127">
        <f>ROUND(I196*H196,2)</f>
        <v>0</v>
      </c>
      <c r="K196" s="123" t="s">
        <v>92</v>
      </c>
      <c r="L196" s="24"/>
      <c r="M196" s="128" t="s">
        <v>1</v>
      </c>
      <c r="N196" s="129" t="s">
        <v>27</v>
      </c>
      <c r="O196" s="25"/>
      <c r="P196" s="130">
        <f>O196*H196</f>
        <v>0</v>
      </c>
      <c r="Q196" s="130">
        <v>0.00049</v>
      </c>
      <c r="R196" s="130">
        <f>Q196*H196</f>
        <v>0.02793</v>
      </c>
      <c r="S196" s="130">
        <v>0</v>
      </c>
      <c r="T196" s="131">
        <f>S196*H196</f>
        <v>0</v>
      </c>
      <c r="AR196" s="13" t="s">
        <v>45</v>
      </c>
      <c r="AT196" s="13" t="s">
        <v>88</v>
      </c>
      <c r="AU196" s="13" t="s">
        <v>41</v>
      </c>
      <c r="AY196" s="13" t="s">
        <v>85</v>
      </c>
      <c r="BE196" s="132">
        <f>IF(N196="základní",J196,0)</f>
        <v>0</v>
      </c>
      <c r="BF196" s="132">
        <f>IF(N196="snížená",J196,0)</f>
        <v>0</v>
      </c>
      <c r="BG196" s="132">
        <f>IF(N196="zákl. přenesená",J196,0)</f>
        <v>0</v>
      </c>
      <c r="BH196" s="132">
        <f>IF(N196="sníž. přenesená",J196,0)</f>
        <v>0</v>
      </c>
      <c r="BI196" s="132">
        <f>IF(N196="nulová",J196,0)</f>
        <v>0</v>
      </c>
      <c r="BJ196" s="13" t="s">
        <v>39</v>
      </c>
      <c r="BK196" s="132">
        <f>ROUND(I196*H196,2)</f>
        <v>0</v>
      </c>
      <c r="BL196" s="13" t="s">
        <v>45</v>
      </c>
      <c r="BM196" s="13" t="s">
        <v>425</v>
      </c>
    </row>
    <row r="197" spans="2:65" s="1" customFormat="1" ht="22.5" customHeight="1">
      <c r="B197" s="120"/>
      <c r="C197" s="152" t="s">
        <v>181</v>
      </c>
      <c r="D197" s="152" t="s">
        <v>99</v>
      </c>
      <c r="E197" s="153" t="s">
        <v>426</v>
      </c>
      <c r="F197" s="154" t="s">
        <v>111</v>
      </c>
      <c r="G197" s="155" t="s">
        <v>112</v>
      </c>
      <c r="H197" s="156">
        <v>71.25</v>
      </c>
      <c r="I197" s="157"/>
      <c r="J197" s="158">
        <f>ROUND(I197*H197,2)</f>
        <v>0</v>
      </c>
      <c r="K197" s="154" t="s">
        <v>1</v>
      </c>
      <c r="L197" s="159"/>
      <c r="M197" s="160" t="s">
        <v>1</v>
      </c>
      <c r="N197" s="161" t="s">
        <v>27</v>
      </c>
      <c r="O197" s="25"/>
      <c r="P197" s="130">
        <f>O197*H197</f>
        <v>0</v>
      </c>
      <c r="Q197" s="130">
        <v>0</v>
      </c>
      <c r="R197" s="130">
        <f>Q197*H197</f>
        <v>0</v>
      </c>
      <c r="S197" s="130">
        <v>0</v>
      </c>
      <c r="T197" s="131">
        <f>S197*H197</f>
        <v>0</v>
      </c>
      <c r="AR197" s="13" t="s">
        <v>103</v>
      </c>
      <c r="AT197" s="13" t="s">
        <v>99</v>
      </c>
      <c r="AU197" s="13" t="s">
        <v>41</v>
      </c>
      <c r="AY197" s="13" t="s">
        <v>85</v>
      </c>
      <c r="BE197" s="132">
        <f>IF(N197="základní",J197,0)</f>
        <v>0</v>
      </c>
      <c r="BF197" s="132">
        <f>IF(N197="snížená",J197,0)</f>
        <v>0</v>
      </c>
      <c r="BG197" s="132">
        <f>IF(N197="zákl. přenesená",J197,0)</f>
        <v>0</v>
      </c>
      <c r="BH197" s="132">
        <f>IF(N197="sníž. přenesená",J197,0)</f>
        <v>0</v>
      </c>
      <c r="BI197" s="132">
        <f>IF(N197="nulová",J197,0)</f>
        <v>0</v>
      </c>
      <c r="BJ197" s="13" t="s">
        <v>39</v>
      </c>
      <c r="BK197" s="132">
        <f>ROUND(I197*H197,2)</f>
        <v>0</v>
      </c>
      <c r="BL197" s="13" t="s">
        <v>45</v>
      </c>
      <c r="BM197" s="13" t="s">
        <v>427</v>
      </c>
    </row>
    <row r="198" spans="2:51" s="7" customFormat="1" ht="13.5">
      <c r="B198" s="133"/>
      <c r="D198" s="134" t="s">
        <v>93</v>
      </c>
      <c r="E198" s="135" t="s">
        <v>1</v>
      </c>
      <c r="F198" s="136" t="s">
        <v>428</v>
      </c>
      <c r="H198" s="137">
        <v>71.25</v>
      </c>
      <c r="I198" s="138"/>
      <c r="L198" s="133"/>
      <c r="M198" s="139"/>
      <c r="N198" s="140"/>
      <c r="O198" s="140"/>
      <c r="P198" s="140"/>
      <c r="Q198" s="140"/>
      <c r="R198" s="140"/>
      <c r="S198" s="140"/>
      <c r="T198" s="141"/>
      <c r="AT198" s="135" t="s">
        <v>93</v>
      </c>
      <c r="AU198" s="135" t="s">
        <v>41</v>
      </c>
      <c r="AV198" s="7" t="s">
        <v>41</v>
      </c>
      <c r="AW198" s="7" t="s">
        <v>20</v>
      </c>
      <c r="AX198" s="7" t="s">
        <v>38</v>
      </c>
      <c r="AY198" s="135" t="s">
        <v>85</v>
      </c>
    </row>
    <row r="199" spans="2:51" s="8" customFormat="1" ht="13.5">
      <c r="B199" s="142"/>
      <c r="D199" s="134" t="s">
        <v>93</v>
      </c>
      <c r="E199" s="162" t="s">
        <v>1</v>
      </c>
      <c r="F199" s="163" t="s">
        <v>94</v>
      </c>
      <c r="H199" s="164">
        <v>71.25</v>
      </c>
      <c r="I199" s="147"/>
      <c r="L199" s="142"/>
      <c r="M199" s="148"/>
      <c r="N199" s="149"/>
      <c r="O199" s="149"/>
      <c r="P199" s="149"/>
      <c r="Q199" s="149"/>
      <c r="R199" s="149"/>
      <c r="S199" s="149"/>
      <c r="T199" s="150"/>
      <c r="AT199" s="151" t="s">
        <v>93</v>
      </c>
      <c r="AU199" s="151" t="s">
        <v>41</v>
      </c>
      <c r="AV199" s="8" t="s">
        <v>45</v>
      </c>
      <c r="AW199" s="8" t="s">
        <v>20</v>
      </c>
      <c r="AX199" s="8" t="s">
        <v>39</v>
      </c>
      <c r="AY199" s="151" t="s">
        <v>85</v>
      </c>
    </row>
    <row r="200" spans="2:63" s="6" customFormat="1" ht="29.85" customHeight="1">
      <c r="B200" s="106"/>
      <c r="D200" s="117" t="s">
        <v>37</v>
      </c>
      <c r="E200" s="118" t="s">
        <v>44</v>
      </c>
      <c r="F200" s="118" t="s">
        <v>429</v>
      </c>
      <c r="I200" s="109"/>
      <c r="J200" s="119">
        <f>BK200</f>
        <v>0</v>
      </c>
      <c r="L200" s="106"/>
      <c r="M200" s="111"/>
      <c r="N200" s="112"/>
      <c r="O200" s="112"/>
      <c r="P200" s="113">
        <f>SUM(P201:P205)</f>
        <v>0</v>
      </c>
      <c r="Q200" s="112"/>
      <c r="R200" s="113">
        <f>SUM(R201:R205)</f>
        <v>2.1313999999999997</v>
      </c>
      <c r="S200" s="112"/>
      <c r="T200" s="114">
        <f>SUM(T201:T205)</f>
        <v>0</v>
      </c>
      <c r="AR200" s="107" t="s">
        <v>39</v>
      </c>
      <c r="AT200" s="115" t="s">
        <v>37</v>
      </c>
      <c r="AU200" s="115" t="s">
        <v>39</v>
      </c>
      <c r="AY200" s="107" t="s">
        <v>85</v>
      </c>
      <c r="BK200" s="116">
        <f>SUM(BK201:BK205)</f>
        <v>0</v>
      </c>
    </row>
    <row r="201" spans="2:65" s="1" customFormat="1" ht="22.5" customHeight="1">
      <c r="B201" s="120"/>
      <c r="C201" s="121" t="s">
        <v>186</v>
      </c>
      <c r="D201" s="121" t="s">
        <v>88</v>
      </c>
      <c r="E201" s="122" t="s">
        <v>430</v>
      </c>
      <c r="F201" s="123" t="s">
        <v>431</v>
      </c>
      <c r="G201" s="124" t="s">
        <v>121</v>
      </c>
      <c r="H201" s="125">
        <v>10</v>
      </c>
      <c r="I201" s="126"/>
      <c r="J201" s="127">
        <f>ROUND(I201*H201,2)</f>
        <v>0</v>
      </c>
      <c r="K201" s="123" t="s">
        <v>92</v>
      </c>
      <c r="L201" s="24"/>
      <c r="M201" s="128" t="s">
        <v>1</v>
      </c>
      <c r="N201" s="129" t="s">
        <v>27</v>
      </c>
      <c r="O201" s="25"/>
      <c r="P201" s="130">
        <f>O201*H201</f>
        <v>0</v>
      </c>
      <c r="Q201" s="130">
        <v>0.12064</v>
      </c>
      <c r="R201" s="130">
        <f>Q201*H201</f>
        <v>1.2064</v>
      </c>
      <c r="S201" s="130">
        <v>0</v>
      </c>
      <c r="T201" s="131">
        <f>S201*H201</f>
        <v>0</v>
      </c>
      <c r="AR201" s="13" t="s">
        <v>45</v>
      </c>
      <c r="AT201" s="13" t="s">
        <v>88</v>
      </c>
      <c r="AU201" s="13" t="s">
        <v>41</v>
      </c>
      <c r="AY201" s="13" t="s">
        <v>85</v>
      </c>
      <c r="BE201" s="132">
        <f>IF(N201="základní",J201,0)</f>
        <v>0</v>
      </c>
      <c r="BF201" s="132">
        <f>IF(N201="snížená",J201,0)</f>
        <v>0</v>
      </c>
      <c r="BG201" s="132">
        <f>IF(N201="zákl. přenesená",J201,0)</f>
        <v>0</v>
      </c>
      <c r="BH201" s="132">
        <f>IF(N201="sníž. přenesená",J201,0)</f>
        <v>0</v>
      </c>
      <c r="BI201" s="132">
        <f>IF(N201="nulová",J201,0)</f>
        <v>0</v>
      </c>
      <c r="BJ201" s="13" t="s">
        <v>39</v>
      </c>
      <c r="BK201" s="132">
        <f>ROUND(I201*H201,2)</f>
        <v>0</v>
      </c>
      <c r="BL201" s="13" t="s">
        <v>45</v>
      </c>
      <c r="BM201" s="13" t="s">
        <v>432</v>
      </c>
    </row>
    <row r="202" spans="2:51" s="9" customFormat="1" ht="13.5">
      <c r="B202" s="165"/>
      <c r="D202" s="134" t="s">
        <v>93</v>
      </c>
      <c r="E202" s="166" t="s">
        <v>1</v>
      </c>
      <c r="F202" s="167" t="s">
        <v>114</v>
      </c>
      <c r="H202" s="168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8" t="s">
        <v>93</v>
      </c>
      <c r="AU202" s="168" t="s">
        <v>41</v>
      </c>
      <c r="AV202" s="9" t="s">
        <v>39</v>
      </c>
      <c r="AW202" s="9" t="s">
        <v>20</v>
      </c>
      <c r="AX202" s="9" t="s">
        <v>38</v>
      </c>
      <c r="AY202" s="168" t="s">
        <v>85</v>
      </c>
    </row>
    <row r="203" spans="2:51" s="7" customFormat="1" ht="13.5">
      <c r="B203" s="133"/>
      <c r="D203" s="134" t="s">
        <v>93</v>
      </c>
      <c r="E203" s="135" t="s">
        <v>1</v>
      </c>
      <c r="F203" s="136" t="s">
        <v>433</v>
      </c>
      <c r="H203" s="137">
        <v>10</v>
      </c>
      <c r="I203" s="138"/>
      <c r="L203" s="133"/>
      <c r="M203" s="139"/>
      <c r="N203" s="140"/>
      <c r="O203" s="140"/>
      <c r="P203" s="140"/>
      <c r="Q203" s="140"/>
      <c r="R203" s="140"/>
      <c r="S203" s="140"/>
      <c r="T203" s="141"/>
      <c r="AT203" s="135" t="s">
        <v>93</v>
      </c>
      <c r="AU203" s="135" t="s">
        <v>41</v>
      </c>
      <c r="AV203" s="7" t="s">
        <v>41</v>
      </c>
      <c r="AW203" s="7" t="s">
        <v>20</v>
      </c>
      <c r="AX203" s="7" t="s">
        <v>38</v>
      </c>
      <c r="AY203" s="135" t="s">
        <v>85</v>
      </c>
    </row>
    <row r="204" spans="2:51" s="8" customFormat="1" ht="13.5">
      <c r="B204" s="142"/>
      <c r="D204" s="143" t="s">
        <v>93</v>
      </c>
      <c r="E204" s="144" t="s">
        <v>1</v>
      </c>
      <c r="F204" s="145" t="s">
        <v>94</v>
      </c>
      <c r="H204" s="146">
        <v>10</v>
      </c>
      <c r="I204" s="147"/>
      <c r="L204" s="142"/>
      <c r="M204" s="148"/>
      <c r="N204" s="149"/>
      <c r="O204" s="149"/>
      <c r="P204" s="149"/>
      <c r="Q204" s="149"/>
      <c r="R204" s="149"/>
      <c r="S204" s="149"/>
      <c r="T204" s="150"/>
      <c r="AT204" s="151" t="s">
        <v>93</v>
      </c>
      <c r="AU204" s="151" t="s">
        <v>41</v>
      </c>
      <c r="AV204" s="8" t="s">
        <v>45</v>
      </c>
      <c r="AW204" s="8" t="s">
        <v>20</v>
      </c>
      <c r="AX204" s="8" t="s">
        <v>39</v>
      </c>
      <c r="AY204" s="151" t="s">
        <v>85</v>
      </c>
    </row>
    <row r="205" spans="2:65" s="1" customFormat="1" ht="22.5" customHeight="1">
      <c r="B205" s="120"/>
      <c r="C205" s="152" t="s">
        <v>190</v>
      </c>
      <c r="D205" s="152" t="s">
        <v>99</v>
      </c>
      <c r="E205" s="153" t="s">
        <v>434</v>
      </c>
      <c r="F205" s="154" t="s">
        <v>758</v>
      </c>
      <c r="G205" s="155" t="s">
        <v>164</v>
      </c>
      <c r="H205" s="156">
        <v>50</v>
      </c>
      <c r="I205" s="157"/>
      <c r="J205" s="158">
        <f>ROUND(I205*H205,2)</f>
        <v>0</v>
      </c>
      <c r="K205" s="154" t="s">
        <v>92</v>
      </c>
      <c r="L205" s="159"/>
      <c r="M205" s="160" t="s">
        <v>1</v>
      </c>
      <c r="N205" s="161" t="s">
        <v>27</v>
      </c>
      <c r="O205" s="25"/>
      <c r="P205" s="130">
        <f>O205*H205</f>
        <v>0</v>
      </c>
      <c r="Q205" s="130">
        <v>0.0185</v>
      </c>
      <c r="R205" s="130">
        <f>Q205*H205</f>
        <v>0.9249999999999999</v>
      </c>
      <c r="S205" s="130">
        <v>0</v>
      </c>
      <c r="T205" s="131">
        <f>S205*H205</f>
        <v>0</v>
      </c>
      <c r="AR205" s="13" t="s">
        <v>103</v>
      </c>
      <c r="AT205" s="13" t="s">
        <v>99</v>
      </c>
      <c r="AU205" s="13" t="s">
        <v>41</v>
      </c>
      <c r="AY205" s="13" t="s">
        <v>85</v>
      </c>
      <c r="BE205" s="132">
        <f>IF(N205="základní",J205,0)</f>
        <v>0</v>
      </c>
      <c r="BF205" s="132">
        <f>IF(N205="snížená",J205,0)</f>
        <v>0</v>
      </c>
      <c r="BG205" s="132">
        <f>IF(N205="zákl. přenesená",J205,0)</f>
        <v>0</v>
      </c>
      <c r="BH205" s="132">
        <f>IF(N205="sníž. přenesená",J205,0)</f>
        <v>0</v>
      </c>
      <c r="BI205" s="132">
        <f>IF(N205="nulová",J205,0)</f>
        <v>0</v>
      </c>
      <c r="BJ205" s="13" t="s">
        <v>39</v>
      </c>
      <c r="BK205" s="132">
        <f>ROUND(I205*H205,2)</f>
        <v>0</v>
      </c>
      <c r="BL205" s="13" t="s">
        <v>45</v>
      </c>
      <c r="BM205" s="13" t="s">
        <v>435</v>
      </c>
    </row>
    <row r="206" spans="2:63" s="6" customFormat="1" ht="29.85" customHeight="1">
      <c r="B206" s="106"/>
      <c r="D206" s="117" t="s">
        <v>37</v>
      </c>
      <c r="E206" s="118" t="s">
        <v>167</v>
      </c>
      <c r="F206" s="118" t="s">
        <v>168</v>
      </c>
      <c r="I206" s="109"/>
      <c r="J206" s="119">
        <f>BK206</f>
        <v>0</v>
      </c>
      <c r="L206" s="106"/>
      <c r="M206" s="111"/>
      <c r="N206" s="112"/>
      <c r="O206" s="112"/>
      <c r="P206" s="113">
        <f>SUM(P207:P208)</f>
        <v>0</v>
      </c>
      <c r="Q206" s="112"/>
      <c r="R206" s="113">
        <f>SUM(R207:R208)</f>
        <v>0</v>
      </c>
      <c r="S206" s="112"/>
      <c r="T206" s="114">
        <f>SUM(T207:T208)</f>
        <v>0</v>
      </c>
      <c r="AR206" s="107" t="s">
        <v>39</v>
      </c>
      <c r="AT206" s="115" t="s">
        <v>37</v>
      </c>
      <c r="AU206" s="115" t="s">
        <v>39</v>
      </c>
      <c r="AY206" s="107" t="s">
        <v>85</v>
      </c>
      <c r="BK206" s="116">
        <f>SUM(BK207:BK208)</f>
        <v>0</v>
      </c>
    </row>
    <row r="207" spans="2:65" s="1" customFormat="1" ht="22.5" customHeight="1">
      <c r="B207" s="120"/>
      <c r="C207" s="152" t="s">
        <v>192</v>
      </c>
      <c r="D207" s="152" t="s">
        <v>99</v>
      </c>
      <c r="E207" s="153" t="s">
        <v>170</v>
      </c>
      <c r="F207" s="154" t="s">
        <v>171</v>
      </c>
      <c r="G207" s="155" t="s">
        <v>121</v>
      </c>
      <c r="H207" s="156">
        <v>126</v>
      </c>
      <c r="I207" s="157"/>
      <c r="J207" s="158">
        <f>ROUND(I207*H207,2)</f>
        <v>0</v>
      </c>
      <c r="K207" s="154" t="s">
        <v>1</v>
      </c>
      <c r="L207" s="159"/>
      <c r="M207" s="160" t="s">
        <v>1</v>
      </c>
      <c r="N207" s="161" t="s">
        <v>27</v>
      </c>
      <c r="O207" s="25"/>
      <c r="P207" s="130">
        <f>O207*H207</f>
        <v>0</v>
      </c>
      <c r="Q207" s="130">
        <v>0</v>
      </c>
      <c r="R207" s="130">
        <f>Q207*H207</f>
        <v>0</v>
      </c>
      <c r="S207" s="130">
        <v>0</v>
      </c>
      <c r="T207" s="131">
        <f>S207*H207</f>
        <v>0</v>
      </c>
      <c r="AR207" s="13" t="s">
        <v>103</v>
      </c>
      <c r="AT207" s="13" t="s">
        <v>99</v>
      </c>
      <c r="AU207" s="13" t="s">
        <v>41</v>
      </c>
      <c r="AY207" s="13" t="s">
        <v>85</v>
      </c>
      <c r="BE207" s="132">
        <f>IF(N207="základní",J207,0)</f>
        <v>0</v>
      </c>
      <c r="BF207" s="132">
        <f>IF(N207="snížená",J207,0)</f>
        <v>0</v>
      </c>
      <c r="BG207" s="132">
        <f>IF(N207="zákl. přenesená",J207,0)</f>
        <v>0</v>
      </c>
      <c r="BH207" s="132">
        <f>IF(N207="sníž. přenesená",J207,0)</f>
        <v>0</v>
      </c>
      <c r="BI207" s="132">
        <f>IF(N207="nulová",J207,0)</f>
        <v>0</v>
      </c>
      <c r="BJ207" s="13" t="s">
        <v>39</v>
      </c>
      <c r="BK207" s="132">
        <f>ROUND(I207*H207,2)</f>
        <v>0</v>
      </c>
      <c r="BL207" s="13" t="s">
        <v>45</v>
      </c>
      <c r="BM207" s="13" t="s">
        <v>436</v>
      </c>
    </row>
    <row r="208" spans="2:65" s="1" customFormat="1" ht="22.5" customHeight="1">
      <c r="B208" s="120"/>
      <c r="C208" s="152" t="s">
        <v>193</v>
      </c>
      <c r="D208" s="152" t="s">
        <v>99</v>
      </c>
      <c r="E208" s="153" t="s">
        <v>174</v>
      </c>
      <c r="F208" s="154" t="s">
        <v>175</v>
      </c>
      <c r="G208" s="155" t="s">
        <v>121</v>
      </c>
      <c r="H208" s="156">
        <v>126</v>
      </c>
      <c r="I208" s="157"/>
      <c r="J208" s="158">
        <f>ROUND(I208*H208,2)</f>
        <v>0</v>
      </c>
      <c r="K208" s="154" t="s">
        <v>1</v>
      </c>
      <c r="L208" s="159"/>
      <c r="M208" s="160" t="s">
        <v>1</v>
      </c>
      <c r="N208" s="161" t="s">
        <v>27</v>
      </c>
      <c r="O208" s="25"/>
      <c r="P208" s="130">
        <f>O208*H208</f>
        <v>0</v>
      </c>
      <c r="Q208" s="130">
        <v>0</v>
      </c>
      <c r="R208" s="130">
        <f>Q208*H208</f>
        <v>0</v>
      </c>
      <c r="S208" s="130">
        <v>0</v>
      </c>
      <c r="T208" s="131">
        <f>S208*H208</f>
        <v>0</v>
      </c>
      <c r="AR208" s="13" t="s">
        <v>103</v>
      </c>
      <c r="AT208" s="13" t="s">
        <v>99</v>
      </c>
      <c r="AU208" s="13" t="s">
        <v>41</v>
      </c>
      <c r="AY208" s="13" t="s">
        <v>85</v>
      </c>
      <c r="BE208" s="132">
        <f>IF(N208="základní",J208,0)</f>
        <v>0</v>
      </c>
      <c r="BF208" s="132">
        <f>IF(N208="snížená",J208,0)</f>
        <v>0</v>
      </c>
      <c r="BG208" s="132">
        <f>IF(N208="zákl. přenesená",J208,0)</f>
        <v>0</v>
      </c>
      <c r="BH208" s="132">
        <f>IF(N208="sníž. přenesená",J208,0)</f>
        <v>0</v>
      </c>
      <c r="BI208" s="132">
        <f>IF(N208="nulová",J208,0)</f>
        <v>0</v>
      </c>
      <c r="BJ208" s="13" t="s">
        <v>39</v>
      </c>
      <c r="BK208" s="132">
        <f>ROUND(I208*H208,2)</f>
        <v>0</v>
      </c>
      <c r="BL208" s="13" t="s">
        <v>45</v>
      </c>
      <c r="BM208" s="13" t="s">
        <v>437</v>
      </c>
    </row>
    <row r="209" spans="2:63" s="6" customFormat="1" ht="29.85" customHeight="1">
      <c r="B209" s="106"/>
      <c r="D209" s="117" t="s">
        <v>37</v>
      </c>
      <c r="E209" s="118" t="s">
        <v>46</v>
      </c>
      <c r="F209" s="118" t="s">
        <v>176</v>
      </c>
      <c r="I209" s="109"/>
      <c r="J209" s="119">
        <f>BK209</f>
        <v>0</v>
      </c>
      <c r="L209" s="106"/>
      <c r="M209" s="111"/>
      <c r="N209" s="112"/>
      <c r="O209" s="112"/>
      <c r="P209" s="113">
        <f>P210+SUM(P211:P284)</f>
        <v>0</v>
      </c>
      <c r="Q209" s="112"/>
      <c r="R209" s="113">
        <f>R210+SUM(R211:R284)</f>
        <v>127.29422</v>
      </c>
      <c r="S209" s="112"/>
      <c r="T209" s="114">
        <f>T210+SUM(T211:T284)</f>
        <v>0</v>
      </c>
      <c r="AR209" s="107" t="s">
        <v>39</v>
      </c>
      <c r="AT209" s="115" t="s">
        <v>37</v>
      </c>
      <c r="AU209" s="115" t="s">
        <v>39</v>
      </c>
      <c r="AY209" s="107" t="s">
        <v>85</v>
      </c>
      <c r="BK209" s="116">
        <f>BK210+SUM(BK211:BK284)</f>
        <v>0</v>
      </c>
    </row>
    <row r="210" spans="2:65" s="1" customFormat="1" ht="31.5" customHeight="1">
      <c r="B210" s="120"/>
      <c r="C210" s="121" t="s">
        <v>196</v>
      </c>
      <c r="D210" s="121" t="s">
        <v>88</v>
      </c>
      <c r="E210" s="122" t="s">
        <v>178</v>
      </c>
      <c r="F210" s="123" t="s">
        <v>179</v>
      </c>
      <c r="G210" s="124" t="s">
        <v>112</v>
      </c>
      <c r="H210" s="125">
        <v>30</v>
      </c>
      <c r="I210" s="126"/>
      <c r="J210" s="127">
        <f>ROUND(I210*H210,2)</f>
        <v>0</v>
      </c>
      <c r="K210" s="123" t="s">
        <v>92</v>
      </c>
      <c r="L210" s="24"/>
      <c r="M210" s="128" t="s">
        <v>1</v>
      </c>
      <c r="N210" s="129" t="s">
        <v>27</v>
      </c>
      <c r="O210" s="25"/>
      <c r="P210" s="130">
        <f>O210*H210</f>
        <v>0</v>
      </c>
      <c r="Q210" s="130">
        <v>0</v>
      </c>
      <c r="R210" s="130">
        <f>Q210*H210</f>
        <v>0</v>
      </c>
      <c r="S210" s="130">
        <v>0</v>
      </c>
      <c r="T210" s="131">
        <f>S210*H210</f>
        <v>0</v>
      </c>
      <c r="AR210" s="13" t="s">
        <v>45</v>
      </c>
      <c r="AT210" s="13" t="s">
        <v>88</v>
      </c>
      <c r="AU210" s="13" t="s">
        <v>41</v>
      </c>
      <c r="AY210" s="13" t="s">
        <v>85</v>
      </c>
      <c r="BE210" s="132">
        <f>IF(N210="základní",J210,0)</f>
        <v>0</v>
      </c>
      <c r="BF210" s="132">
        <f>IF(N210="snížená",J210,0)</f>
        <v>0</v>
      </c>
      <c r="BG210" s="132">
        <f>IF(N210="zákl. přenesená",J210,0)</f>
        <v>0</v>
      </c>
      <c r="BH210" s="132">
        <f>IF(N210="sníž. přenesená",J210,0)</f>
        <v>0</v>
      </c>
      <c r="BI210" s="132">
        <f>IF(N210="nulová",J210,0)</f>
        <v>0</v>
      </c>
      <c r="BJ210" s="13" t="s">
        <v>39</v>
      </c>
      <c r="BK210" s="132">
        <f>ROUND(I210*H210,2)</f>
        <v>0</v>
      </c>
      <c r="BL210" s="13" t="s">
        <v>45</v>
      </c>
      <c r="BM210" s="13" t="s">
        <v>438</v>
      </c>
    </row>
    <row r="211" spans="2:51" s="9" customFormat="1" ht="13.5">
      <c r="B211" s="165"/>
      <c r="D211" s="134" t="s">
        <v>93</v>
      </c>
      <c r="E211" s="166" t="s">
        <v>1</v>
      </c>
      <c r="F211" s="167" t="s">
        <v>439</v>
      </c>
      <c r="H211" s="168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8" t="s">
        <v>93</v>
      </c>
      <c r="AU211" s="168" t="s">
        <v>41</v>
      </c>
      <c r="AV211" s="9" t="s">
        <v>39</v>
      </c>
      <c r="AW211" s="9" t="s">
        <v>20</v>
      </c>
      <c r="AX211" s="9" t="s">
        <v>38</v>
      </c>
      <c r="AY211" s="168" t="s">
        <v>85</v>
      </c>
    </row>
    <row r="212" spans="2:51" s="7" customFormat="1" ht="13.5">
      <c r="B212" s="133"/>
      <c r="D212" s="134" t="s">
        <v>93</v>
      </c>
      <c r="E212" s="135" t="s">
        <v>1</v>
      </c>
      <c r="F212" s="136" t="s">
        <v>180</v>
      </c>
      <c r="H212" s="137">
        <v>30</v>
      </c>
      <c r="I212" s="138"/>
      <c r="L212" s="133"/>
      <c r="M212" s="139"/>
      <c r="N212" s="140"/>
      <c r="O212" s="140"/>
      <c r="P212" s="140"/>
      <c r="Q212" s="140"/>
      <c r="R212" s="140"/>
      <c r="S212" s="140"/>
      <c r="T212" s="141"/>
      <c r="AT212" s="135" t="s">
        <v>93</v>
      </c>
      <c r="AU212" s="135" t="s">
        <v>41</v>
      </c>
      <c r="AV212" s="7" t="s">
        <v>41</v>
      </c>
      <c r="AW212" s="7" t="s">
        <v>20</v>
      </c>
      <c r="AX212" s="7" t="s">
        <v>38</v>
      </c>
      <c r="AY212" s="135" t="s">
        <v>85</v>
      </c>
    </row>
    <row r="213" spans="2:51" s="8" customFormat="1" ht="13.5">
      <c r="B213" s="142"/>
      <c r="D213" s="143" t="s">
        <v>93</v>
      </c>
      <c r="E213" s="144" t="s">
        <v>1</v>
      </c>
      <c r="F213" s="145" t="s">
        <v>94</v>
      </c>
      <c r="H213" s="146">
        <v>30</v>
      </c>
      <c r="I213" s="147"/>
      <c r="L213" s="142"/>
      <c r="M213" s="148"/>
      <c r="N213" s="149"/>
      <c r="O213" s="149"/>
      <c r="P213" s="149"/>
      <c r="Q213" s="149"/>
      <c r="R213" s="149"/>
      <c r="S213" s="149"/>
      <c r="T213" s="150"/>
      <c r="AT213" s="151" t="s">
        <v>93</v>
      </c>
      <c r="AU213" s="151" t="s">
        <v>41</v>
      </c>
      <c r="AV213" s="8" t="s">
        <v>45</v>
      </c>
      <c r="AW213" s="8" t="s">
        <v>20</v>
      </c>
      <c r="AX213" s="8" t="s">
        <v>39</v>
      </c>
      <c r="AY213" s="151" t="s">
        <v>85</v>
      </c>
    </row>
    <row r="214" spans="2:65" s="1" customFormat="1" ht="22.5" customHeight="1">
      <c r="B214" s="120"/>
      <c r="C214" s="121" t="s">
        <v>200</v>
      </c>
      <c r="D214" s="121" t="s">
        <v>88</v>
      </c>
      <c r="E214" s="122" t="s">
        <v>182</v>
      </c>
      <c r="F214" s="123" t="s">
        <v>183</v>
      </c>
      <c r="G214" s="124" t="s">
        <v>112</v>
      </c>
      <c r="H214" s="125">
        <v>770</v>
      </c>
      <c r="I214" s="126"/>
      <c r="J214" s="127">
        <f>ROUND(I214*H214,2)</f>
        <v>0</v>
      </c>
      <c r="K214" s="123" t="s">
        <v>92</v>
      </c>
      <c r="L214" s="24"/>
      <c r="M214" s="128" t="s">
        <v>1</v>
      </c>
      <c r="N214" s="129" t="s">
        <v>27</v>
      </c>
      <c r="O214" s="25"/>
      <c r="P214" s="130">
        <f>O214*H214</f>
        <v>0</v>
      </c>
      <c r="Q214" s="130">
        <v>0</v>
      </c>
      <c r="R214" s="130">
        <f>Q214*H214</f>
        <v>0</v>
      </c>
      <c r="S214" s="130">
        <v>0</v>
      </c>
      <c r="T214" s="131">
        <f>S214*H214</f>
        <v>0</v>
      </c>
      <c r="AR214" s="13" t="s">
        <v>45</v>
      </c>
      <c r="AT214" s="13" t="s">
        <v>88</v>
      </c>
      <c r="AU214" s="13" t="s">
        <v>41</v>
      </c>
      <c r="AY214" s="13" t="s">
        <v>85</v>
      </c>
      <c r="BE214" s="132">
        <f>IF(N214="základní",J214,0)</f>
        <v>0</v>
      </c>
      <c r="BF214" s="132">
        <f>IF(N214="snížená",J214,0)</f>
        <v>0</v>
      </c>
      <c r="BG214" s="132">
        <f>IF(N214="zákl. přenesená",J214,0)</f>
        <v>0</v>
      </c>
      <c r="BH214" s="132">
        <f>IF(N214="sníž. přenesená",J214,0)</f>
        <v>0</v>
      </c>
      <c r="BI214" s="132">
        <f>IF(N214="nulová",J214,0)</f>
        <v>0</v>
      </c>
      <c r="BJ214" s="13" t="s">
        <v>39</v>
      </c>
      <c r="BK214" s="132">
        <f>ROUND(I214*H214,2)</f>
        <v>0</v>
      </c>
      <c r="BL214" s="13" t="s">
        <v>45</v>
      </c>
      <c r="BM214" s="13" t="s">
        <v>440</v>
      </c>
    </row>
    <row r="215" spans="2:51" s="9" customFormat="1" ht="13.5">
      <c r="B215" s="165"/>
      <c r="D215" s="134" t="s">
        <v>93</v>
      </c>
      <c r="E215" s="166" t="s">
        <v>1</v>
      </c>
      <c r="F215" s="167" t="s">
        <v>184</v>
      </c>
      <c r="H215" s="168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8" t="s">
        <v>93</v>
      </c>
      <c r="AU215" s="168" t="s">
        <v>41</v>
      </c>
      <c r="AV215" s="9" t="s">
        <v>39</v>
      </c>
      <c r="AW215" s="9" t="s">
        <v>20</v>
      </c>
      <c r="AX215" s="9" t="s">
        <v>38</v>
      </c>
      <c r="AY215" s="168" t="s">
        <v>85</v>
      </c>
    </row>
    <row r="216" spans="2:51" s="9" customFormat="1" ht="13.5">
      <c r="B216" s="165"/>
      <c r="D216" s="134" t="s">
        <v>93</v>
      </c>
      <c r="E216" s="166" t="s">
        <v>1</v>
      </c>
      <c r="F216" s="167" t="s">
        <v>441</v>
      </c>
      <c r="H216" s="168" t="s">
        <v>1</v>
      </c>
      <c r="I216" s="169"/>
      <c r="L216" s="165"/>
      <c r="M216" s="170"/>
      <c r="N216" s="171"/>
      <c r="O216" s="171"/>
      <c r="P216" s="171"/>
      <c r="Q216" s="171"/>
      <c r="R216" s="171"/>
      <c r="S216" s="171"/>
      <c r="T216" s="172"/>
      <c r="AT216" s="168" t="s">
        <v>93</v>
      </c>
      <c r="AU216" s="168" t="s">
        <v>41</v>
      </c>
      <c r="AV216" s="9" t="s">
        <v>39</v>
      </c>
      <c r="AW216" s="9" t="s">
        <v>20</v>
      </c>
      <c r="AX216" s="9" t="s">
        <v>38</v>
      </c>
      <c r="AY216" s="168" t="s">
        <v>85</v>
      </c>
    </row>
    <row r="217" spans="2:51" s="7" customFormat="1" ht="13.5">
      <c r="B217" s="133"/>
      <c r="D217" s="134" t="s">
        <v>93</v>
      </c>
      <c r="E217" s="135" t="s">
        <v>1</v>
      </c>
      <c r="F217" s="136" t="s">
        <v>442</v>
      </c>
      <c r="H217" s="137">
        <v>250</v>
      </c>
      <c r="I217" s="138"/>
      <c r="L217" s="133"/>
      <c r="M217" s="139"/>
      <c r="N217" s="140"/>
      <c r="O217" s="140"/>
      <c r="P217" s="140"/>
      <c r="Q217" s="140"/>
      <c r="R217" s="140"/>
      <c r="S217" s="140"/>
      <c r="T217" s="141"/>
      <c r="AT217" s="135" t="s">
        <v>93</v>
      </c>
      <c r="AU217" s="135" t="s">
        <v>41</v>
      </c>
      <c r="AV217" s="7" t="s">
        <v>41</v>
      </c>
      <c r="AW217" s="7" t="s">
        <v>20</v>
      </c>
      <c r="AX217" s="7" t="s">
        <v>38</v>
      </c>
      <c r="AY217" s="135" t="s">
        <v>85</v>
      </c>
    </row>
    <row r="218" spans="2:51" s="9" customFormat="1" ht="13.5">
      <c r="B218" s="165"/>
      <c r="D218" s="134" t="s">
        <v>93</v>
      </c>
      <c r="E218" s="166" t="s">
        <v>1</v>
      </c>
      <c r="F218" s="167" t="s">
        <v>185</v>
      </c>
      <c r="H218" s="168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8" t="s">
        <v>93</v>
      </c>
      <c r="AU218" s="168" t="s">
        <v>41</v>
      </c>
      <c r="AV218" s="9" t="s">
        <v>39</v>
      </c>
      <c r="AW218" s="9" t="s">
        <v>20</v>
      </c>
      <c r="AX218" s="9" t="s">
        <v>38</v>
      </c>
      <c r="AY218" s="168" t="s">
        <v>85</v>
      </c>
    </row>
    <row r="219" spans="2:51" s="7" customFormat="1" ht="13.5">
      <c r="B219" s="133"/>
      <c r="D219" s="134" t="s">
        <v>93</v>
      </c>
      <c r="E219" s="135" t="s">
        <v>1</v>
      </c>
      <c r="F219" s="136" t="s">
        <v>443</v>
      </c>
      <c r="H219" s="137">
        <v>520</v>
      </c>
      <c r="I219" s="138"/>
      <c r="L219" s="133"/>
      <c r="M219" s="139"/>
      <c r="N219" s="140"/>
      <c r="O219" s="140"/>
      <c r="P219" s="140"/>
      <c r="Q219" s="140"/>
      <c r="R219" s="140"/>
      <c r="S219" s="140"/>
      <c r="T219" s="141"/>
      <c r="AT219" s="135" t="s">
        <v>93</v>
      </c>
      <c r="AU219" s="135" t="s">
        <v>41</v>
      </c>
      <c r="AV219" s="7" t="s">
        <v>41</v>
      </c>
      <c r="AW219" s="7" t="s">
        <v>20</v>
      </c>
      <c r="AX219" s="7" t="s">
        <v>38</v>
      </c>
      <c r="AY219" s="135" t="s">
        <v>85</v>
      </c>
    </row>
    <row r="220" spans="2:51" s="8" customFormat="1" ht="13.5">
      <c r="B220" s="142"/>
      <c r="D220" s="143" t="s">
        <v>93</v>
      </c>
      <c r="E220" s="144" t="s">
        <v>1</v>
      </c>
      <c r="F220" s="145" t="s">
        <v>94</v>
      </c>
      <c r="H220" s="146">
        <v>770</v>
      </c>
      <c r="I220" s="147"/>
      <c r="L220" s="142"/>
      <c r="M220" s="148"/>
      <c r="N220" s="149"/>
      <c r="O220" s="149"/>
      <c r="P220" s="149"/>
      <c r="Q220" s="149"/>
      <c r="R220" s="149"/>
      <c r="S220" s="149"/>
      <c r="T220" s="150"/>
      <c r="AT220" s="151" t="s">
        <v>93</v>
      </c>
      <c r="AU220" s="151" t="s">
        <v>41</v>
      </c>
      <c r="AV220" s="8" t="s">
        <v>45</v>
      </c>
      <c r="AW220" s="8" t="s">
        <v>20</v>
      </c>
      <c r="AX220" s="8" t="s">
        <v>39</v>
      </c>
      <c r="AY220" s="151" t="s">
        <v>85</v>
      </c>
    </row>
    <row r="221" spans="2:65" s="1" customFormat="1" ht="22.5" customHeight="1">
      <c r="B221" s="120"/>
      <c r="C221" s="121" t="s">
        <v>204</v>
      </c>
      <c r="D221" s="121" t="s">
        <v>88</v>
      </c>
      <c r="E221" s="122" t="s">
        <v>187</v>
      </c>
      <c r="F221" s="123" t="s">
        <v>188</v>
      </c>
      <c r="G221" s="124" t="s">
        <v>112</v>
      </c>
      <c r="H221" s="125">
        <v>245</v>
      </c>
      <c r="I221" s="126"/>
      <c r="J221" s="127">
        <f>ROUND(I221*H221,2)</f>
        <v>0</v>
      </c>
      <c r="K221" s="123" t="s">
        <v>92</v>
      </c>
      <c r="L221" s="24"/>
      <c r="M221" s="128" t="s">
        <v>1</v>
      </c>
      <c r="N221" s="129" t="s">
        <v>27</v>
      </c>
      <c r="O221" s="25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" t="s">
        <v>45</v>
      </c>
      <c r="AT221" s="13" t="s">
        <v>88</v>
      </c>
      <c r="AU221" s="13" t="s">
        <v>41</v>
      </c>
      <c r="AY221" s="13" t="s">
        <v>85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13" t="s">
        <v>39</v>
      </c>
      <c r="BK221" s="132">
        <f>ROUND(I221*H221,2)</f>
        <v>0</v>
      </c>
      <c r="BL221" s="13" t="s">
        <v>45</v>
      </c>
      <c r="BM221" s="13" t="s">
        <v>444</v>
      </c>
    </row>
    <row r="222" spans="2:51" s="9" customFormat="1" ht="13.5">
      <c r="B222" s="165"/>
      <c r="D222" s="134" t="s">
        <v>93</v>
      </c>
      <c r="E222" s="166" t="s">
        <v>1</v>
      </c>
      <c r="F222" s="167" t="s">
        <v>189</v>
      </c>
      <c r="H222" s="168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8" t="s">
        <v>93</v>
      </c>
      <c r="AU222" s="168" t="s">
        <v>41</v>
      </c>
      <c r="AV222" s="9" t="s">
        <v>39</v>
      </c>
      <c r="AW222" s="9" t="s">
        <v>20</v>
      </c>
      <c r="AX222" s="9" t="s">
        <v>38</v>
      </c>
      <c r="AY222" s="168" t="s">
        <v>85</v>
      </c>
    </row>
    <row r="223" spans="2:51" s="7" customFormat="1" ht="13.5">
      <c r="B223" s="133"/>
      <c r="D223" s="134" t="s">
        <v>93</v>
      </c>
      <c r="E223" s="135" t="s">
        <v>1</v>
      </c>
      <c r="F223" s="136" t="s">
        <v>445</v>
      </c>
      <c r="H223" s="137">
        <v>245</v>
      </c>
      <c r="I223" s="138"/>
      <c r="L223" s="133"/>
      <c r="M223" s="139"/>
      <c r="N223" s="140"/>
      <c r="O223" s="140"/>
      <c r="P223" s="140"/>
      <c r="Q223" s="140"/>
      <c r="R223" s="140"/>
      <c r="S223" s="140"/>
      <c r="T223" s="141"/>
      <c r="AT223" s="135" t="s">
        <v>93</v>
      </c>
      <c r="AU223" s="135" t="s">
        <v>41</v>
      </c>
      <c r="AV223" s="7" t="s">
        <v>41</v>
      </c>
      <c r="AW223" s="7" t="s">
        <v>20</v>
      </c>
      <c r="AX223" s="7" t="s">
        <v>38</v>
      </c>
      <c r="AY223" s="135" t="s">
        <v>85</v>
      </c>
    </row>
    <row r="224" spans="2:51" s="8" customFormat="1" ht="13.5">
      <c r="B224" s="142"/>
      <c r="D224" s="143" t="s">
        <v>93</v>
      </c>
      <c r="E224" s="144" t="s">
        <v>1</v>
      </c>
      <c r="F224" s="145" t="s">
        <v>94</v>
      </c>
      <c r="H224" s="146">
        <v>245</v>
      </c>
      <c r="I224" s="147"/>
      <c r="L224" s="142"/>
      <c r="M224" s="148"/>
      <c r="N224" s="149"/>
      <c r="O224" s="149"/>
      <c r="P224" s="149"/>
      <c r="Q224" s="149"/>
      <c r="R224" s="149"/>
      <c r="S224" s="149"/>
      <c r="T224" s="150"/>
      <c r="AT224" s="151" t="s">
        <v>93</v>
      </c>
      <c r="AU224" s="151" t="s">
        <v>41</v>
      </c>
      <c r="AV224" s="8" t="s">
        <v>45</v>
      </c>
      <c r="AW224" s="8" t="s">
        <v>20</v>
      </c>
      <c r="AX224" s="8" t="s">
        <v>39</v>
      </c>
      <c r="AY224" s="151" t="s">
        <v>85</v>
      </c>
    </row>
    <row r="225" spans="2:65" s="1" customFormat="1" ht="22.5" customHeight="1">
      <c r="B225" s="120"/>
      <c r="C225" s="121" t="s">
        <v>207</v>
      </c>
      <c r="D225" s="121" t="s">
        <v>88</v>
      </c>
      <c r="E225" s="122" t="s">
        <v>194</v>
      </c>
      <c r="F225" s="123" t="s">
        <v>195</v>
      </c>
      <c r="G225" s="124" t="s">
        <v>91</v>
      </c>
      <c r="H225" s="125">
        <v>3.6</v>
      </c>
      <c r="I225" s="126"/>
      <c r="J225" s="127">
        <f>ROUND(I225*H225,2)</f>
        <v>0</v>
      </c>
      <c r="K225" s="123" t="s">
        <v>92</v>
      </c>
      <c r="L225" s="24"/>
      <c r="M225" s="128" t="s">
        <v>1</v>
      </c>
      <c r="N225" s="129" t="s">
        <v>27</v>
      </c>
      <c r="O225" s="25"/>
      <c r="P225" s="130">
        <f>O225*H225</f>
        <v>0</v>
      </c>
      <c r="Q225" s="130">
        <v>0</v>
      </c>
      <c r="R225" s="130">
        <f>Q225*H225</f>
        <v>0</v>
      </c>
      <c r="S225" s="130">
        <v>0</v>
      </c>
      <c r="T225" s="131">
        <f>S225*H225</f>
        <v>0</v>
      </c>
      <c r="AR225" s="13" t="s">
        <v>45</v>
      </c>
      <c r="AT225" s="13" t="s">
        <v>88</v>
      </c>
      <c r="AU225" s="13" t="s">
        <v>41</v>
      </c>
      <c r="AY225" s="13" t="s">
        <v>85</v>
      </c>
      <c r="BE225" s="132">
        <f>IF(N225="základní",J225,0)</f>
        <v>0</v>
      </c>
      <c r="BF225" s="132">
        <f>IF(N225="snížená",J225,0)</f>
        <v>0</v>
      </c>
      <c r="BG225" s="132">
        <f>IF(N225="zákl. přenesená",J225,0)</f>
        <v>0</v>
      </c>
      <c r="BH225" s="132">
        <f>IF(N225="sníž. přenesená",J225,0)</f>
        <v>0</v>
      </c>
      <c r="BI225" s="132">
        <f>IF(N225="nulová",J225,0)</f>
        <v>0</v>
      </c>
      <c r="BJ225" s="13" t="s">
        <v>39</v>
      </c>
      <c r="BK225" s="132">
        <f>ROUND(I225*H225,2)</f>
        <v>0</v>
      </c>
      <c r="BL225" s="13" t="s">
        <v>45</v>
      </c>
      <c r="BM225" s="13" t="s">
        <v>446</v>
      </c>
    </row>
    <row r="226" spans="2:65" s="1" customFormat="1" ht="22.5" customHeight="1">
      <c r="B226" s="120"/>
      <c r="C226" s="121" t="s">
        <v>210</v>
      </c>
      <c r="D226" s="121" t="s">
        <v>88</v>
      </c>
      <c r="E226" s="122" t="s">
        <v>197</v>
      </c>
      <c r="F226" s="123" t="s">
        <v>198</v>
      </c>
      <c r="G226" s="124" t="s">
        <v>112</v>
      </c>
      <c r="H226" s="125">
        <v>260</v>
      </c>
      <c r="I226" s="126"/>
      <c r="J226" s="127">
        <f>ROUND(I226*H226,2)</f>
        <v>0</v>
      </c>
      <c r="K226" s="123" t="s">
        <v>92</v>
      </c>
      <c r="L226" s="24"/>
      <c r="M226" s="128" t="s">
        <v>1</v>
      </c>
      <c r="N226" s="129" t="s">
        <v>27</v>
      </c>
      <c r="O226" s="25"/>
      <c r="P226" s="130">
        <f>O226*H226</f>
        <v>0</v>
      </c>
      <c r="Q226" s="130">
        <v>0</v>
      </c>
      <c r="R226" s="130">
        <f>Q226*H226</f>
        <v>0</v>
      </c>
      <c r="S226" s="130">
        <v>0</v>
      </c>
      <c r="T226" s="131">
        <f>S226*H226</f>
        <v>0</v>
      </c>
      <c r="AR226" s="13" t="s">
        <v>45</v>
      </c>
      <c r="AT226" s="13" t="s">
        <v>88</v>
      </c>
      <c r="AU226" s="13" t="s">
        <v>41</v>
      </c>
      <c r="AY226" s="13" t="s">
        <v>85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3" t="s">
        <v>39</v>
      </c>
      <c r="BK226" s="132">
        <f>ROUND(I226*H226,2)</f>
        <v>0</v>
      </c>
      <c r="BL226" s="13" t="s">
        <v>45</v>
      </c>
      <c r="BM226" s="13" t="s">
        <v>447</v>
      </c>
    </row>
    <row r="227" spans="2:51" s="9" customFormat="1" ht="13.5">
      <c r="B227" s="165"/>
      <c r="D227" s="134" t="s">
        <v>93</v>
      </c>
      <c r="E227" s="166" t="s">
        <v>1</v>
      </c>
      <c r="F227" s="167" t="s">
        <v>199</v>
      </c>
      <c r="H227" s="168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8" t="s">
        <v>93</v>
      </c>
      <c r="AU227" s="168" t="s">
        <v>41</v>
      </c>
      <c r="AV227" s="9" t="s">
        <v>39</v>
      </c>
      <c r="AW227" s="9" t="s">
        <v>20</v>
      </c>
      <c r="AX227" s="9" t="s">
        <v>38</v>
      </c>
      <c r="AY227" s="168" t="s">
        <v>85</v>
      </c>
    </row>
    <row r="228" spans="2:51" s="7" customFormat="1" ht="13.5">
      <c r="B228" s="133"/>
      <c r="D228" s="134" t="s">
        <v>93</v>
      </c>
      <c r="E228" s="135" t="s">
        <v>1</v>
      </c>
      <c r="F228" s="136" t="s">
        <v>448</v>
      </c>
      <c r="H228" s="137">
        <v>260</v>
      </c>
      <c r="I228" s="138"/>
      <c r="L228" s="133"/>
      <c r="M228" s="139"/>
      <c r="N228" s="140"/>
      <c r="O228" s="140"/>
      <c r="P228" s="140"/>
      <c r="Q228" s="140"/>
      <c r="R228" s="140"/>
      <c r="S228" s="140"/>
      <c r="T228" s="141"/>
      <c r="AT228" s="135" t="s">
        <v>93</v>
      </c>
      <c r="AU228" s="135" t="s">
        <v>41</v>
      </c>
      <c r="AV228" s="7" t="s">
        <v>41</v>
      </c>
      <c r="AW228" s="7" t="s">
        <v>20</v>
      </c>
      <c r="AX228" s="7" t="s">
        <v>38</v>
      </c>
      <c r="AY228" s="135" t="s">
        <v>85</v>
      </c>
    </row>
    <row r="229" spans="2:51" s="8" customFormat="1" ht="13.5">
      <c r="B229" s="142"/>
      <c r="D229" s="143" t="s">
        <v>93</v>
      </c>
      <c r="E229" s="144" t="s">
        <v>1</v>
      </c>
      <c r="F229" s="145" t="s">
        <v>94</v>
      </c>
      <c r="H229" s="146">
        <v>260</v>
      </c>
      <c r="I229" s="147"/>
      <c r="L229" s="142"/>
      <c r="M229" s="148"/>
      <c r="N229" s="149"/>
      <c r="O229" s="149"/>
      <c r="P229" s="149"/>
      <c r="Q229" s="149"/>
      <c r="R229" s="149"/>
      <c r="S229" s="149"/>
      <c r="T229" s="150"/>
      <c r="AT229" s="151" t="s">
        <v>93</v>
      </c>
      <c r="AU229" s="151" t="s">
        <v>41</v>
      </c>
      <c r="AV229" s="8" t="s">
        <v>45</v>
      </c>
      <c r="AW229" s="8" t="s">
        <v>20</v>
      </c>
      <c r="AX229" s="8" t="s">
        <v>39</v>
      </c>
      <c r="AY229" s="151" t="s">
        <v>85</v>
      </c>
    </row>
    <row r="230" spans="2:65" s="1" customFormat="1" ht="22.5" customHeight="1">
      <c r="B230" s="120"/>
      <c r="C230" s="121" t="s">
        <v>214</v>
      </c>
      <c r="D230" s="121" t="s">
        <v>88</v>
      </c>
      <c r="E230" s="122" t="s">
        <v>201</v>
      </c>
      <c r="F230" s="123" t="s">
        <v>202</v>
      </c>
      <c r="G230" s="124" t="s">
        <v>112</v>
      </c>
      <c r="H230" s="125">
        <v>260</v>
      </c>
      <c r="I230" s="126"/>
      <c r="J230" s="127">
        <f>ROUND(I230*H230,2)</f>
        <v>0</v>
      </c>
      <c r="K230" s="123" t="s">
        <v>92</v>
      </c>
      <c r="L230" s="24"/>
      <c r="M230" s="128" t="s">
        <v>1</v>
      </c>
      <c r="N230" s="129" t="s">
        <v>27</v>
      </c>
      <c r="O230" s="25"/>
      <c r="P230" s="130">
        <f>O230*H230</f>
        <v>0</v>
      </c>
      <c r="Q230" s="130">
        <v>0</v>
      </c>
      <c r="R230" s="130">
        <f>Q230*H230</f>
        <v>0</v>
      </c>
      <c r="S230" s="130">
        <v>0</v>
      </c>
      <c r="T230" s="131">
        <f>S230*H230</f>
        <v>0</v>
      </c>
      <c r="AR230" s="13" t="s">
        <v>45</v>
      </c>
      <c r="AT230" s="13" t="s">
        <v>88</v>
      </c>
      <c r="AU230" s="13" t="s">
        <v>41</v>
      </c>
      <c r="AY230" s="13" t="s">
        <v>85</v>
      </c>
      <c r="BE230" s="132">
        <f>IF(N230="základní",J230,0)</f>
        <v>0</v>
      </c>
      <c r="BF230" s="132">
        <f>IF(N230="snížená",J230,0)</f>
        <v>0</v>
      </c>
      <c r="BG230" s="132">
        <f>IF(N230="zákl. přenesená",J230,0)</f>
        <v>0</v>
      </c>
      <c r="BH230" s="132">
        <f>IF(N230="sníž. přenesená",J230,0)</f>
        <v>0</v>
      </c>
      <c r="BI230" s="132">
        <f>IF(N230="nulová",J230,0)</f>
        <v>0</v>
      </c>
      <c r="BJ230" s="13" t="s">
        <v>39</v>
      </c>
      <c r="BK230" s="132">
        <f>ROUND(I230*H230,2)</f>
        <v>0</v>
      </c>
      <c r="BL230" s="13" t="s">
        <v>45</v>
      </c>
      <c r="BM230" s="13" t="s">
        <v>449</v>
      </c>
    </row>
    <row r="231" spans="2:51" s="9" customFormat="1" ht="13.5">
      <c r="B231" s="165"/>
      <c r="D231" s="134" t="s">
        <v>93</v>
      </c>
      <c r="E231" s="166" t="s">
        <v>1</v>
      </c>
      <c r="F231" s="167" t="s">
        <v>191</v>
      </c>
      <c r="H231" s="168" t="s">
        <v>1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8" t="s">
        <v>93</v>
      </c>
      <c r="AU231" s="168" t="s">
        <v>41</v>
      </c>
      <c r="AV231" s="9" t="s">
        <v>39</v>
      </c>
      <c r="AW231" s="9" t="s">
        <v>20</v>
      </c>
      <c r="AX231" s="9" t="s">
        <v>38</v>
      </c>
      <c r="AY231" s="168" t="s">
        <v>85</v>
      </c>
    </row>
    <row r="232" spans="2:51" s="9" customFormat="1" ht="13.5">
      <c r="B232" s="165"/>
      <c r="D232" s="134" t="s">
        <v>93</v>
      </c>
      <c r="E232" s="166" t="s">
        <v>1</v>
      </c>
      <c r="F232" s="167" t="s">
        <v>203</v>
      </c>
      <c r="H232" s="168" t="s">
        <v>1</v>
      </c>
      <c r="I232" s="169"/>
      <c r="L232" s="165"/>
      <c r="M232" s="170"/>
      <c r="N232" s="171"/>
      <c r="O232" s="171"/>
      <c r="P232" s="171"/>
      <c r="Q232" s="171"/>
      <c r="R232" s="171"/>
      <c r="S232" s="171"/>
      <c r="T232" s="172"/>
      <c r="AT232" s="168" t="s">
        <v>93</v>
      </c>
      <c r="AU232" s="168" t="s">
        <v>41</v>
      </c>
      <c r="AV232" s="9" t="s">
        <v>39</v>
      </c>
      <c r="AW232" s="9" t="s">
        <v>20</v>
      </c>
      <c r="AX232" s="9" t="s">
        <v>38</v>
      </c>
      <c r="AY232" s="168" t="s">
        <v>85</v>
      </c>
    </row>
    <row r="233" spans="2:51" s="7" customFormat="1" ht="13.5">
      <c r="B233" s="133"/>
      <c r="D233" s="134" t="s">
        <v>93</v>
      </c>
      <c r="E233" s="135" t="s">
        <v>1</v>
      </c>
      <c r="F233" s="136" t="s">
        <v>448</v>
      </c>
      <c r="H233" s="137">
        <v>260</v>
      </c>
      <c r="I233" s="138"/>
      <c r="L233" s="133"/>
      <c r="M233" s="139"/>
      <c r="N233" s="140"/>
      <c r="O233" s="140"/>
      <c r="P233" s="140"/>
      <c r="Q233" s="140"/>
      <c r="R233" s="140"/>
      <c r="S233" s="140"/>
      <c r="T233" s="141"/>
      <c r="AT233" s="135" t="s">
        <v>93</v>
      </c>
      <c r="AU233" s="135" t="s">
        <v>41</v>
      </c>
      <c r="AV233" s="7" t="s">
        <v>41</v>
      </c>
      <c r="AW233" s="7" t="s">
        <v>20</v>
      </c>
      <c r="AX233" s="7" t="s">
        <v>38</v>
      </c>
      <c r="AY233" s="135" t="s">
        <v>85</v>
      </c>
    </row>
    <row r="234" spans="2:51" s="8" customFormat="1" ht="13.5">
      <c r="B234" s="142"/>
      <c r="D234" s="143" t="s">
        <v>93</v>
      </c>
      <c r="E234" s="144" t="s">
        <v>1</v>
      </c>
      <c r="F234" s="145" t="s">
        <v>94</v>
      </c>
      <c r="H234" s="146">
        <v>260</v>
      </c>
      <c r="I234" s="147"/>
      <c r="L234" s="142"/>
      <c r="M234" s="148"/>
      <c r="N234" s="149"/>
      <c r="O234" s="149"/>
      <c r="P234" s="149"/>
      <c r="Q234" s="149"/>
      <c r="R234" s="149"/>
      <c r="S234" s="149"/>
      <c r="T234" s="150"/>
      <c r="AT234" s="151" t="s">
        <v>93</v>
      </c>
      <c r="AU234" s="151" t="s">
        <v>41</v>
      </c>
      <c r="AV234" s="8" t="s">
        <v>45</v>
      </c>
      <c r="AW234" s="8" t="s">
        <v>20</v>
      </c>
      <c r="AX234" s="8" t="s">
        <v>39</v>
      </c>
      <c r="AY234" s="151" t="s">
        <v>85</v>
      </c>
    </row>
    <row r="235" spans="2:65" s="1" customFormat="1" ht="31.5" customHeight="1">
      <c r="B235" s="120"/>
      <c r="C235" s="121" t="s">
        <v>218</v>
      </c>
      <c r="D235" s="121" t="s">
        <v>88</v>
      </c>
      <c r="E235" s="122" t="s">
        <v>205</v>
      </c>
      <c r="F235" s="123" t="s">
        <v>206</v>
      </c>
      <c r="G235" s="124" t="s">
        <v>112</v>
      </c>
      <c r="H235" s="125">
        <v>260</v>
      </c>
      <c r="I235" s="126"/>
      <c r="J235" s="127">
        <f>ROUND(I235*H235,2)</f>
        <v>0</v>
      </c>
      <c r="K235" s="123" t="s">
        <v>92</v>
      </c>
      <c r="L235" s="24"/>
      <c r="M235" s="128" t="s">
        <v>1</v>
      </c>
      <c r="N235" s="129" t="s">
        <v>27</v>
      </c>
      <c r="O235" s="25"/>
      <c r="P235" s="130">
        <f>O235*H235</f>
        <v>0</v>
      </c>
      <c r="Q235" s="130">
        <v>0</v>
      </c>
      <c r="R235" s="130">
        <f>Q235*H235</f>
        <v>0</v>
      </c>
      <c r="S235" s="130">
        <v>0</v>
      </c>
      <c r="T235" s="131">
        <f>S235*H235</f>
        <v>0</v>
      </c>
      <c r="AR235" s="13" t="s">
        <v>45</v>
      </c>
      <c r="AT235" s="13" t="s">
        <v>88</v>
      </c>
      <c r="AU235" s="13" t="s">
        <v>41</v>
      </c>
      <c r="AY235" s="13" t="s">
        <v>85</v>
      </c>
      <c r="BE235" s="132">
        <f>IF(N235="základní",J235,0)</f>
        <v>0</v>
      </c>
      <c r="BF235" s="132">
        <f>IF(N235="snížená",J235,0)</f>
        <v>0</v>
      </c>
      <c r="BG235" s="132">
        <f>IF(N235="zákl. přenesená",J235,0)</f>
        <v>0</v>
      </c>
      <c r="BH235" s="132">
        <f>IF(N235="sníž. přenesená",J235,0)</f>
        <v>0</v>
      </c>
      <c r="BI235" s="132">
        <f>IF(N235="nulová",J235,0)</f>
        <v>0</v>
      </c>
      <c r="BJ235" s="13" t="s">
        <v>39</v>
      </c>
      <c r="BK235" s="132">
        <f>ROUND(I235*H235,2)</f>
        <v>0</v>
      </c>
      <c r="BL235" s="13" t="s">
        <v>45</v>
      </c>
      <c r="BM235" s="13" t="s">
        <v>450</v>
      </c>
    </row>
    <row r="236" spans="2:51" s="9" customFormat="1" ht="13.5">
      <c r="B236" s="165"/>
      <c r="D236" s="134" t="s">
        <v>93</v>
      </c>
      <c r="E236" s="166" t="s">
        <v>1</v>
      </c>
      <c r="F236" s="167" t="s">
        <v>191</v>
      </c>
      <c r="H236" s="168" t="s">
        <v>1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8" t="s">
        <v>93</v>
      </c>
      <c r="AU236" s="168" t="s">
        <v>41</v>
      </c>
      <c r="AV236" s="9" t="s">
        <v>39</v>
      </c>
      <c r="AW236" s="9" t="s">
        <v>20</v>
      </c>
      <c r="AX236" s="9" t="s">
        <v>38</v>
      </c>
      <c r="AY236" s="168" t="s">
        <v>85</v>
      </c>
    </row>
    <row r="237" spans="2:51" s="9" customFormat="1" ht="13.5">
      <c r="B237" s="165"/>
      <c r="D237" s="134" t="s">
        <v>93</v>
      </c>
      <c r="E237" s="166" t="s">
        <v>1</v>
      </c>
      <c r="F237" s="167" t="s">
        <v>203</v>
      </c>
      <c r="H237" s="168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8" t="s">
        <v>93</v>
      </c>
      <c r="AU237" s="168" t="s">
        <v>41</v>
      </c>
      <c r="AV237" s="9" t="s">
        <v>39</v>
      </c>
      <c r="AW237" s="9" t="s">
        <v>20</v>
      </c>
      <c r="AX237" s="9" t="s">
        <v>38</v>
      </c>
      <c r="AY237" s="168" t="s">
        <v>85</v>
      </c>
    </row>
    <row r="238" spans="2:51" s="7" customFormat="1" ht="13.5">
      <c r="B238" s="133"/>
      <c r="D238" s="134" t="s">
        <v>93</v>
      </c>
      <c r="E238" s="135" t="s">
        <v>1</v>
      </c>
      <c r="F238" s="136" t="s">
        <v>448</v>
      </c>
      <c r="H238" s="137">
        <v>260</v>
      </c>
      <c r="I238" s="138"/>
      <c r="L238" s="133"/>
      <c r="M238" s="139"/>
      <c r="N238" s="140"/>
      <c r="O238" s="140"/>
      <c r="P238" s="140"/>
      <c r="Q238" s="140"/>
      <c r="R238" s="140"/>
      <c r="S238" s="140"/>
      <c r="T238" s="141"/>
      <c r="AT238" s="135" t="s">
        <v>93</v>
      </c>
      <c r="AU238" s="135" t="s">
        <v>41</v>
      </c>
      <c r="AV238" s="7" t="s">
        <v>41</v>
      </c>
      <c r="AW238" s="7" t="s">
        <v>20</v>
      </c>
      <c r="AX238" s="7" t="s">
        <v>38</v>
      </c>
      <c r="AY238" s="135" t="s">
        <v>85</v>
      </c>
    </row>
    <row r="239" spans="2:51" s="8" customFormat="1" ht="13.5">
      <c r="B239" s="142"/>
      <c r="D239" s="143" t="s">
        <v>93</v>
      </c>
      <c r="E239" s="144" t="s">
        <v>1</v>
      </c>
      <c r="F239" s="145" t="s">
        <v>94</v>
      </c>
      <c r="H239" s="146">
        <v>260</v>
      </c>
      <c r="I239" s="147"/>
      <c r="L239" s="142"/>
      <c r="M239" s="148"/>
      <c r="N239" s="149"/>
      <c r="O239" s="149"/>
      <c r="P239" s="149"/>
      <c r="Q239" s="149"/>
      <c r="R239" s="149"/>
      <c r="S239" s="149"/>
      <c r="T239" s="150"/>
      <c r="AT239" s="151" t="s">
        <v>93</v>
      </c>
      <c r="AU239" s="151" t="s">
        <v>41</v>
      </c>
      <c r="AV239" s="8" t="s">
        <v>45</v>
      </c>
      <c r="AW239" s="8" t="s">
        <v>20</v>
      </c>
      <c r="AX239" s="8" t="s">
        <v>39</v>
      </c>
      <c r="AY239" s="151" t="s">
        <v>85</v>
      </c>
    </row>
    <row r="240" spans="2:65" s="1" customFormat="1" ht="31.5" customHeight="1">
      <c r="B240" s="120"/>
      <c r="C240" s="121" t="s">
        <v>222</v>
      </c>
      <c r="D240" s="121" t="s">
        <v>88</v>
      </c>
      <c r="E240" s="122" t="s">
        <v>208</v>
      </c>
      <c r="F240" s="123" t="s">
        <v>209</v>
      </c>
      <c r="G240" s="124" t="s">
        <v>112</v>
      </c>
      <c r="H240" s="125">
        <v>260</v>
      </c>
      <c r="I240" s="126"/>
      <c r="J240" s="127">
        <f>ROUND(I240*H240,2)</f>
        <v>0</v>
      </c>
      <c r="K240" s="123" t="s">
        <v>92</v>
      </c>
      <c r="L240" s="24"/>
      <c r="M240" s="128" t="s">
        <v>1</v>
      </c>
      <c r="N240" s="129" t="s">
        <v>27</v>
      </c>
      <c r="O240" s="25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AR240" s="13" t="s">
        <v>45</v>
      </c>
      <c r="AT240" s="13" t="s">
        <v>88</v>
      </c>
      <c r="AU240" s="13" t="s">
        <v>41</v>
      </c>
      <c r="AY240" s="13" t="s">
        <v>85</v>
      </c>
      <c r="BE240" s="132">
        <f>IF(N240="základní",J240,0)</f>
        <v>0</v>
      </c>
      <c r="BF240" s="132">
        <f>IF(N240="snížená",J240,0)</f>
        <v>0</v>
      </c>
      <c r="BG240" s="132">
        <f>IF(N240="zákl. přenesená",J240,0)</f>
        <v>0</v>
      </c>
      <c r="BH240" s="132">
        <f>IF(N240="sníž. přenesená",J240,0)</f>
        <v>0</v>
      </c>
      <c r="BI240" s="132">
        <f>IF(N240="nulová",J240,0)</f>
        <v>0</v>
      </c>
      <c r="BJ240" s="13" t="s">
        <v>39</v>
      </c>
      <c r="BK240" s="132">
        <f>ROUND(I240*H240,2)</f>
        <v>0</v>
      </c>
      <c r="BL240" s="13" t="s">
        <v>45</v>
      </c>
      <c r="BM240" s="13" t="s">
        <v>451</v>
      </c>
    </row>
    <row r="241" spans="2:51" s="9" customFormat="1" ht="13.5">
      <c r="B241" s="165"/>
      <c r="D241" s="134" t="s">
        <v>93</v>
      </c>
      <c r="E241" s="166" t="s">
        <v>1</v>
      </c>
      <c r="F241" s="167" t="s">
        <v>191</v>
      </c>
      <c r="H241" s="168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8" t="s">
        <v>93</v>
      </c>
      <c r="AU241" s="168" t="s">
        <v>41</v>
      </c>
      <c r="AV241" s="9" t="s">
        <v>39</v>
      </c>
      <c r="AW241" s="9" t="s">
        <v>20</v>
      </c>
      <c r="AX241" s="9" t="s">
        <v>38</v>
      </c>
      <c r="AY241" s="168" t="s">
        <v>85</v>
      </c>
    </row>
    <row r="242" spans="2:51" s="9" customFormat="1" ht="13.5">
      <c r="B242" s="165"/>
      <c r="D242" s="134" t="s">
        <v>93</v>
      </c>
      <c r="E242" s="166" t="s">
        <v>1</v>
      </c>
      <c r="F242" s="167" t="s">
        <v>203</v>
      </c>
      <c r="H242" s="168" t="s">
        <v>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8" t="s">
        <v>93</v>
      </c>
      <c r="AU242" s="168" t="s">
        <v>41</v>
      </c>
      <c r="AV242" s="9" t="s">
        <v>39</v>
      </c>
      <c r="AW242" s="9" t="s">
        <v>20</v>
      </c>
      <c r="AX242" s="9" t="s">
        <v>38</v>
      </c>
      <c r="AY242" s="168" t="s">
        <v>85</v>
      </c>
    </row>
    <row r="243" spans="2:51" s="7" customFormat="1" ht="13.5">
      <c r="B243" s="133"/>
      <c r="D243" s="134" t="s">
        <v>93</v>
      </c>
      <c r="E243" s="135" t="s">
        <v>1</v>
      </c>
      <c r="F243" s="136" t="s">
        <v>448</v>
      </c>
      <c r="H243" s="137">
        <v>260</v>
      </c>
      <c r="I243" s="138"/>
      <c r="L243" s="133"/>
      <c r="M243" s="139"/>
      <c r="N243" s="140"/>
      <c r="O243" s="140"/>
      <c r="P243" s="140"/>
      <c r="Q243" s="140"/>
      <c r="R243" s="140"/>
      <c r="S243" s="140"/>
      <c r="T243" s="141"/>
      <c r="AT243" s="135" t="s">
        <v>93</v>
      </c>
      <c r="AU243" s="135" t="s">
        <v>41</v>
      </c>
      <c r="AV243" s="7" t="s">
        <v>41</v>
      </c>
      <c r="AW243" s="7" t="s">
        <v>20</v>
      </c>
      <c r="AX243" s="7" t="s">
        <v>38</v>
      </c>
      <c r="AY243" s="135" t="s">
        <v>85</v>
      </c>
    </row>
    <row r="244" spans="2:51" s="8" customFormat="1" ht="13.5">
      <c r="B244" s="142"/>
      <c r="D244" s="143" t="s">
        <v>93</v>
      </c>
      <c r="E244" s="144" t="s">
        <v>1</v>
      </c>
      <c r="F244" s="145" t="s">
        <v>94</v>
      </c>
      <c r="H244" s="146">
        <v>260</v>
      </c>
      <c r="I244" s="147"/>
      <c r="L244" s="142"/>
      <c r="M244" s="148"/>
      <c r="N244" s="149"/>
      <c r="O244" s="149"/>
      <c r="P244" s="149"/>
      <c r="Q244" s="149"/>
      <c r="R244" s="149"/>
      <c r="S244" s="149"/>
      <c r="T244" s="150"/>
      <c r="AT244" s="151" t="s">
        <v>93</v>
      </c>
      <c r="AU244" s="151" t="s">
        <v>41</v>
      </c>
      <c r="AV244" s="8" t="s">
        <v>45</v>
      </c>
      <c r="AW244" s="8" t="s">
        <v>20</v>
      </c>
      <c r="AX244" s="8" t="s">
        <v>39</v>
      </c>
      <c r="AY244" s="151" t="s">
        <v>85</v>
      </c>
    </row>
    <row r="245" spans="2:65" s="1" customFormat="1" ht="44.25" customHeight="1">
      <c r="B245" s="120"/>
      <c r="C245" s="121" t="s">
        <v>225</v>
      </c>
      <c r="D245" s="121" t="s">
        <v>88</v>
      </c>
      <c r="E245" s="122" t="s">
        <v>452</v>
      </c>
      <c r="F245" s="123" t="s">
        <v>453</v>
      </c>
      <c r="G245" s="124" t="s">
        <v>112</v>
      </c>
      <c r="H245" s="125">
        <v>12</v>
      </c>
      <c r="I245" s="126"/>
      <c r="J245" s="127">
        <f>ROUND(I245*H245,2)</f>
        <v>0</v>
      </c>
      <c r="K245" s="123" t="s">
        <v>92</v>
      </c>
      <c r="L245" s="24"/>
      <c r="M245" s="128" t="s">
        <v>1</v>
      </c>
      <c r="N245" s="129" t="s">
        <v>27</v>
      </c>
      <c r="O245" s="25"/>
      <c r="P245" s="130">
        <f>O245*H245</f>
        <v>0</v>
      </c>
      <c r="Q245" s="130">
        <v>0.1837</v>
      </c>
      <c r="R245" s="130">
        <f>Q245*H245</f>
        <v>2.2044</v>
      </c>
      <c r="S245" s="130">
        <v>0</v>
      </c>
      <c r="T245" s="131">
        <f>S245*H245</f>
        <v>0</v>
      </c>
      <c r="AR245" s="13" t="s">
        <v>45</v>
      </c>
      <c r="AT245" s="13" t="s">
        <v>88</v>
      </c>
      <c r="AU245" s="13" t="s">
        <v>41</v>
      </c>
      <c r="AY245" s="13" t="s">
        <v>85</v>
      </c>
      <c r="BE245" s="132">
        <f>IF(N245="základní",J245,0)</f>
        <v>0</v>
      </c>
      <c r="BF245" s="132">
        <f>IF(N245="snížená",J245,0)</f>
        <v>0</v>
      </c>
      <c r="BG245" s="132">
        <f>IF(N245="zákl. přenesená",J245,0)</f>
        <v>0</v>
      </c>
      <c r="BH245" s="132">
        <f>IF(N245="sníž. přenesená",J245,0)</f>
        <v>0</v>
      </c>
      <c r="BI245" s="132">
        <f>IF(N245="nulová",J245,0)</f>
        <v>0</v>
      </c>
      <c r="BJ245" s="13" t="s">
        <v>39</v>
      </c>
      <c r="BK245" s="132">
        <f>ROUND(I245*H245,2)</f>
        <v>0</v>
      </c>
      <c r="BL245" s="13" t="s">
        <v>45</v>
      </c>
      <c r="BM245" s="13" t="s">
        <v>454</v>
      </c>
    </row>
    <row r="246" spans="2:51" s="9" customFormat="1" ht="13.5">
      <c r="B246" s="165"/>
      <c r="D246" s="134" t="s">
        <v>93</v>
      </c>
      <c r="E246" s="166" t="s">
        <v>1</v>
      </c>
      <c r="F246" s="167" t="s">
        <v>114</v>
      </c>
      <c r="H246" s="168" t="s">
        <v>1</v>
      </c>
      <c r="I246" s="169"/>
      <c r="L246" s="165"/>
      <c r="M246" s="170"/>
      <c r="N246" s="171"/>
      <c r="O246" s="171"/>
      <c r="P246" s="171"/>
      <c r="Q246" s="171"/>
      <c r="R246" s="171"/>
      <c r="S246" s="171"/>
      <c r="T246" s="172"/>
      <c r="AT246" s="168" t="s">
        <v>93</v>
      </c>
      <c r="AU246" s="168" t="s">
        <v>41</v>
      </c>
      <c r="AV246" s="9" t="s">
        <v>39</v>
      </c>
      <c r="AW246" s="9" t="s">
        <v>20</v>
      </c>
      <c r="AX246" s="9" t="s">
        <v>38</v>
      </c>
      <c r="AY246" s="168" t="s">
        <v>85</v>
      </c>
    </row>
    <row r="247" spans="2:51" s="9" customFormat="1" ht="13.5">
      <c r="B247" s="165"/>
      <c r="D247" s="134" t="s">
        <v>93</v>
      </c>
      <c r="E247" s="166" t="s">
        <v>1</v>
      </c>
      <c r="F247" s="167" t="s">
        <v>455</v>
      </c>
      <c r="H247" s="168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8" t="s">
        <v>93</v>
      </c>
      <c r="AU247" s="168" t="s">
        <v>41</v>
      </c>
      <c r="AV247" s="9" t="s">
        <v>39</v>
      </c>
      <c r="AW247" s="9" t="s">
        <v>20</v>
      </c>
      <c r="AX247" s="9" t="s">
        <v>38</v>
      </c>
      <c r="AY247" s="168" t="s">
        <v>85</v>
      </c>
    </row>
    <row r="248" spans="2:51" s="7" customFormat="1" ht="13.5">
      <c r="B248" s="133"/>
      <c r="D248" s="134" t="s">
        <v>93</v>
      </c>
      <c r="E248" s="135" t="s">
        <v>1</v>
      </c>
      <c r="F248" s="136" t="s">
        <v>345</v>
      </c>
      <c r="H248" s="137">
        <v>12</v>
      </c>
      <c r="I248" s="138"/>
      <c r="L248" s="133"/>
      <c r="M248" s="139"/>
      <c r="N248" s="140"/>
      <c r="O248" s="140"/>
      <c r="P248" s="140"/>
      <c r="Q248" s="140"/>
      <c r="R248" s="140"/>
      <c r="S248" s="140"/>
      <c r="T248" s="141"/>
      <c r="AT248" s="135" t="s">
        <v>93</v>
      </c>
      <c r="AU248" s="135" t="s">
        <v>41</v>
      </c>
      <c r="AV248" s="7" t="s">
        <v>41</v>
      </c>
      <c r="AW248" s="7" t="s">
        <v>20</v>
      </c>
      <c r="AX248" s="7" t="s">
        <v>38</v>
      </c>
      <c r="AY248" s="135" t="s">
        <v>85</v>
      </c>
    </row>
    <row r="249" spans="2:51" s="8" customFormat="1" ht="13.5">
      <c r="B249" s="142"/>
      <c r="D249" s="143" t="s">
        <v>93</v>
      </c>
      <c r="E249" s="144" t="s">
        <v>1</v>
      </c>
      <c r="F249" s="145" t="s">
        <v>94</v>
      </c>
      <c r="H249" s="146">
        <v>12</v>
      </c>
      <c r="I249" s="147"/>
      <c r="L249" s="142"/>
      <c r="M249" s="148"/>
      <c r="N249" s="149"/>
      <c r="O249" s="149"/>
      <c r="P249" s="149"/>
      <c r="Q249" s="149"/>
      <c r="R249" s="149"/>
      <c r="S249" s="149"/>
      <c r="T249" s="150"/>
      <c r="AT249" s="151" t="s">
        <v>93</v>
      </c>
      <c r="AU249" s="151" t="s">
        <v>41</v>
      </c>
      <c r="AV249" s="8" t="s">
        <v>45</v>
      </c>
      <c r="AW249" s="8" t="s">
        <v>20</v>
      </c>
      <c r="AX249" s="8" t="s">
        <v>39</v>
      </c>
      <c r="AY249" s="151" t="s">
        <v>85</v>
      </c>
    </row>
    <row r="250" spans="2:65" s="1" customFormat="1" ht="57" customHeight="1">
      <c r="B250" s="120"/>
      <c r="C250" s="121" t="s">
        <v>229</v>
      </c>
      <c r="D250" s="121" t="s">
        <v>88</v>
      </c>
      <c r="E250" s="122" t="s">
        <v>456</v>
      </c>
      <c r="F250" s="123" t="s">
        <v>457</v>
      </c>
      <c r="G250" s="124" t="s">
        <v>112</v>
      </c>
      <c r="H250" s="125">
        <v>238</v>
      </c>
      <c r="I250" s="126"/>
      <c r="J250" s="127">
        <f>ROUND(I250*H250,2)</f>
        <v>0</v>
      </c>
      <c r="K250" s="123" t="s">
        <v>92</v>
      </c>
      <c r="L250" s="24"/>
      <c r="M250" s="128" t="s">
        <v>1</v>
      </c>
      <c r="N250" s="129" t="s">
        <v>27</v>
      </c>
      <c r="O250" s="25"/>
      <c r="P250" s="130">
        <f>O250*H250</f>
        <v>0</v>
      </c>
      <c r="Q250" s="130">
        <v>0.08425</v>
      </c>
      <c r="R250" s="130">
        <f>Q250*H250</f>
        <v>20.0515</v>
      </c>
      <c r="S250" s="130">
        <v>0</v>
      </c>
      <c r="T250" s="131">
        <f>S250*H250</f>
        <v>0</v>
      </c>
      <c r="AR250" s="13" t="s">
        <v>45</v>
      </c>
      <c r="AT250" s="13" t="s">
        <v>88</v>
      </c>
      <c r="AU250" s="13" t="s">
        <v>41</v>
      </c>
      <c r="AY250" s="13" t="s">
        <v>85</v>
      </c>
      <c r="BE250" s="132">
        <f>IF(N250="základní",J250,0)</f>
        <v>0</v>
      </c>
      <c r="BF250" s="132">
        <f>IF(N250="snížená",J250,0)</f>
        <v>0</v>
      </c>
      <c r="BG250" s="132">
        <f>IF(N250="zákl. přenesená",J250,0)</f>
        <v>0</v>
      </c>
      <c r="BH250" s="132">
        <f>IF(N250="sníž. přenesená",J250,0)</f>
        <v>0</v>
      </c>
      <c r="BI250" s="132">
        <f>IF(N250="nulová",J250,0)</f>
        <v>0</v>
      </c>
      <c r="BJ250" s="13" t="s">
        <v>39</v>
      </c>
      <c r="BK250" s="132">
        <f>ROUND(I250*H250,2)</f>
        <v>0</v>
      </c>
      <c r="BL250" s="13" t="s">
        <v>45</v>
      </c>
      <c r="BM250" s="13" t="s">
        <v>458</v>
      </c>
    </row>
    <row r="251" spans="2:51" s="9" customFormat="1" ht="13.5">
      <c r="B251" s="165"/>
      <c r="D251" s="134" t="s">
        <v>93</v>
      </c>
      <c r="E251" s="166" t="s">
        <v>1</v>
      </c>
      <c r="F251" s="167" t="s">
        <v>114</v>
      </c>
      <c r="H251" s="168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8" t="s">
        <v>93</v>
      </c>
      <c r="AU251" s="168" t="s">
        <v>41</v>
      </c>
      <c r="AV251" s="9" t="s">
        <v>39</v>
      </c>
      <c r="AW251" s="9" t="s">
        <v>20</v>
      </c>
      <c r="AX251" s="9" t="s">
        <v>38</v>
      </c>
      <c r="AY251" s="168" t="s">
        <v>85</v>
      </c>
    </row>
    <row r="252" spans="2:51" s="9" customFormat="1" ht="13.5">
      <c r="B252" s="165"/>
      <c r="D252" s="134" t="s">
        <v>93</v>
      </c>
      <c r="E252" s="166" t="s">
        <v>1</v>
      </c>
      <c r="F252" s="167" t="s">
        <v>459</v>
      </c>
      <c r="H252" s="168" t="s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8" t="s">
        <v>93</v>
      </c>
      <c r="AU252" s="168" t="s">
        <v>41</v>
      </c>
      <c r="AV252" s="9" t="s">
        <v>39</v>
      </c>
      <c r="AW252" s="9" t="s">
        <v>20</v>
      </c>
      <c r="AX252" s="9" t="s">
        <v>38</v>
      </c>
      <c r="AY252" s="168" t="s">
        <v>85</v>
      </c>
    </row>
    <row r="253" spans="2:51" s="7" customFormat="1" ht="13.5">
      <c r="B253" s="133"/>
      <c r="D253" s="134" t="s">
        <v>93</v>
      </c>
      <c r="E253" s="135" t="s">
        <v>1</v>
      </c>
      <c r="F253" s="136" t="s">
        <v>460</v>
      </c>
      <c r="H253" s="137">
        <v>230</v>
      </c>
      <c r="I253" s="138"/>
      <c r="L253" s="133"/>
      <c r="M253" s="139"/>
      <c r="N253" s="140"/>
      <c r="O253" s="140"/>
      <c r="P253" s="140"/>
      <c r="Q253" s="140"/>
      <c r="R253" s="140"/>
      <c r="S253" s="140"/>
      <c r="T253" s="141"/>
      <c r="AT253" s="135" t="s">
        <v>93</v>
      </c>
      <c r="AU253" s="135" t="s">
        <v>41</v>
      </c>
      <c r="AV253" s="7" t="s">
        <v>41</v>
      </c>
      <c r="AW253" s="7" t="s">
        <v>20</v>
      </c>
      <c r="AX253" s="7" t="s">
        <v>38</v>
      </c>
      <c r="AY253" s="135" t="s">
        <v>85</v>
      </c>
    </row>
    <row r="254" spans="2:51" s="9" customFormat="1" ht="13.5">
      <c r="B254" s="165"/>
      <c r="D254" s="134" t="s">
        <v>93</v>
      </c>
      <c r="E254" s="166" t="s">
        <v>1</v>
      </c>
      <c r="F254" s="167" t="s">
        <v>461</v>
      </c>
      <c r="H254" s="168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8" t="s">
        <v>93</v>
      </c>
      <c r="AU254" s="168" t="s">
        <v>41</v>
      </c>
      <c r="AV254" s="9" t="s">
        <v>39</v>
      </c>
      <c r="AW254" s="9" t="s">
        <v>20</v>
      </c>
      <c r="AX254" s="9" t="s">
        <v>38</v>
      </c>
      <c r="AY254" s="168" t="s">
        <v>85</v>
      </c>
    </row>
    <row r="255" spans="2:51" s="7" customFormat="1" ht="13.5">
      <c r="B255" s="133"/>
      <c r="D255" s="134" t="s">
        <v>93</v>
      </c>
      <c r="E255" s="135" t="s">
        <v>1</v>
      </c>
      <c r="F255" s="136" t="s">
        <v>276</v>
      </c>
      <c r="H255" s="137">
        <v>8</v>
      </c>
      <c r="I255" s="138"/>
      <c r="L255" s="133"/>
      <c r="M255" s="139"/>
      <c r="N255" s="140"/>
      <c r="O255" s="140"/>
      <c r="P255" s="140"/>
      <c r="Q255" s="140"/>
      <c r="R255" s="140"/>
      <c r="S255" s="140"/>
      <c r="T255" s="141"/>
      <c r="AT255" s="135" t="s">
        <v>93</v>
      </c>
      <c r="AU255" s="135" t="s">
        <v>41</v>
      </c>
      <c r="AV255" s="7" t="s">
        <v>41</v>
      </c>
      <c r="AW255" s="7" t="s">
        <v>20</v>
      </c>
      <c r="AX255" s="7" t="s">
        <v>38</v>
      </c>
      <c r="AY255" s="135" t="s">
        <v>85</v>
      </c>
    </row>
    <row r="256" spans="2:51" s="8" customFormat="1" ht="13.5">
      <c r="B256" s="142"/>
      <c r="D256" s="143" t="s">
        <v>93</v>
      </c>
      <c r="E256" s="144" t="s">
        <v>1</v>
      </c>
      <c r="F256" s="145" t="s">
        <v>94</v>
      </c>
      <c r="H256" s="146">
        <v>238</v>
      </c>
      <c r="I256" s="147"/>
      <c r="L256" s="142"/>
      <c r="M256" s="148"/>
      <c r="N256" s="149"/>
      <c r="O256" s="149"/>
      <c r="P256" s="149"/>
      <c r="Q256" s="149"/>
      <c r="R256" s="149"/>
      <c r="S256" s="149"/>
      <c r="T256" s="150"/>
      <c r="AT256" s="151" t="s">
        <v>93</v>
      </c>
      <c r="AU256" s="151" t="s">
        <v>41</v>
      </c>
      <c r="AV256" s="8" t="s">
        <v>45</v>
      </c>
      <c r="AW256" s="8" t="s">
        <v>20</v>
      </c>
      <c r="AX256" s="8" t="s">
        <v>39</v>
      </c>
      <c r="AY256" s="151" t="s">
        <v>85</v>
      </c>
    </row>
    <row r="257" spans="2:65" s="1" customFormat="1" ht="22.5" customHeight="1">
      <c r="B257" s="120"/>
      <c r="C257" s="152" t="s">
        <v>233</v>
      </c>
      <c r="D257" s="152" t="s">
        <v>99</v>
      </c>
      <c r="E257" s="153" t="s">
        <v>462</v>
      </c>
      <c r="F257" s="154" t="s">
        <v>463</v>
      </c>
      <c r="G257" s="155" t="s">
        <v>112</v>
      </c>
      <c r="H257" s="156">
        <v>8.08</v>
      </c>
      <c r="I257" s="157"/>
      <c r="J257" s="158">
        <f>ROUND(I257*H257,2)</f>
        <v>0</v>
      </c>
      <c r="K257" s="154" t="s">
        <v>92</v>
      </c>
      <c r="L257" s="159"/>
      <c r="M257" s="160" t="s">
        <v>1</v>
      </c>
      <c r="N257" s="161" t="s">
        <v>27</v>
      </c>
      <c r="O257" s="25"/>
      <c r="P257" s="130">
        <f>O257*H257</f>
        <v>0</v>
      </c>
      <c r="Q257" s="130">
        <v>0.146</v>
      </c>
      <c r="R257" s="130">
        <f>Q257*H257</f>
        <v>1.1796799999999998</v>
      </c>
      <c r="S257" s="130">
        <v>0</v>
      </c>
      <c r="T257" s="131">
        <f>S257*H257</f>
        <v>0</v>
      </c>
      <c r="AR257" s="13" t="s">
        <v>103</v>
      </c>
      <c r="AT257" s="13" t="s">
        <v>99</v>
      </c>
      <c r="AU257" s="13" t="s">
        <v>41</v>
      </c>
      <c r="AY257" s="13" t="s">
        <v>85</v>
      </c>
      <c r="BE257" s="132">
        <f>IF(N257="základní",J257,0)</f>
        <v>0</v>
      </c>
      <c r="BF257" s="132">
        <f>IF(N257="snížená",J257,0)</f>
        <v>0</v>
      </c>
      <c r="BG257" s="132">
        <f>IF(N257="zákl. přenesená",J257,0)</f>
        <v>0</v>
      </c>
      <c r="BH257" s="132">
        <f>IF(N257="sníž. přenesená",J257,0)</f>
        <v>0</v>
      </c>
      <c r="BI257" s="132">
        <f>IF(N257="nulová",J257,0)</f>
        <v>0</v>
      </c>
      <c r="BJ257" s="13" t="s">
        <v>39</v>
      </c>
      <c r="BK257" s="132">
        <f>ROUND(I257*H257,2)</f>
        <v>0</v>
      </c>
      <c r="BL257" s="13" t="s">
        <v>45</v>
      </c>
      <c r="BM257" s="13" t="s">
        <v>464</v>
      </c>
    </row>
    <row r="258" spans="2:47" s="1" customFormat="1" ht="27">
      <c r="B258" s="24"/>
      <c r="D258" s="134" t="s">
        <v>166</v>
      </c>
      <c r="F258" s="175" t="s">
        <v>465</v>
      </c>
      <c r="I258" s="176"/>
      <c r="L258" s="24"/>
      <c r="M258" s="177"/>
      <c r="N258" s="25"/>
      <c r="O258" s="25"/>
      <c r="P258" s="25"/>
      <c r="Q258" s="25"/>
      <c r="R258" s="25"/>
      <c r="S258" s="25"/>
      <c r="T258" s="38"/>
      <c r="AT258" s="13" t="s">
        <v>166</v>
      </c>
      <c r="AU258" s="13" t="s">
        <v>41</v>
      </c>
    </row>
    <row r="259" spans="2:51" s="7" customFormat="1" ht="13.5">
      <c r="B259" s="133"/>
      <c r="D259" s="134" t="s">
        <v>93</v>
      </c>
      <c r="E259" s="135" t="s">
        <v>1</v>
      </c>
      <c r="F259" s="136" t="s">
        <v>466</v>
      </c>
      <c r="H259" s="137">
        <v>8.08</v>
      </c>
      <c r="I259" s="138"/>
      <c r="L259" s="133"/>
      <c r="M259" s="139"/>
      <c r="N259" s="140"/>
      <c r="O259" s="140"/>
      <c r="P259" s="140"/>
      <c r="Q259" s="140"/>
      <c r="R259" s="140"/>
      <c r="S259" s="140"/>
      <c r="T259" s="141"/>
      <c r="AT259" s="135" t="s">
        <v>93</v>
      </c>
      <c r="AU259" s="135" t="s">
        <v>41</v>
      </c>
      <c r="AV259" s="7" t="s">
        <v>41</v>
      </c>
      <c r="AW259" s="7" t="s">
        <v>20</v>
      </c>
      <c r="AX259" s="7" t="s">
        <v>38</v>
      </c>
      <c r="AY259" s="135" t="s">
        <v>85</v>
      </c>
    </row>
    <row r="260" spans="2:51" s="8" customFormat="1" ht="13.5">
      <c r="B260" s="142"/>
      <c r="D260" s="143" t="s">
        <v>93</v>
      </c>
      <c r="E260" s="144" t="s">
        <v>1</v>
      </c>
      <c r="F260" s="145" t="s">
        <v>94</v>
      </c>
      <c r="H260" s="146">
        <v>8.08</v>
      </c>
      <c r="I260" s="147"/>
      <c r="L260" s="142"/>
      <c r="M260" s="148"/>
      <c r="N260" s="149"/>
      <c r="O260" s="149"/>
      <c r="P260" s="149"/>
      <c r="Q260" s="149"/>
      <c r="R260" s="149"/>
      <c r="S260" s="149"/>
      <c r="T260" s="150"/>
      <c r="AT260" s="151" t="s">
        <v>93</v>
      </c>
      <c r="AU260" s="151" t="s">
        <v>41</v>
      </c>
      <c r="AV260" s="8" t="s">
        <v>45</v>
      </c>
      <c r="AW260" s="8" t="s">
        <v>20</v>
      </c>
      <c r="AX260" s="8" t="s">
        <v>39</v>
      </c>
      <c r="AY260" s="151" t="s">
        <v>85</v>
      </c>
    </row>
    <row r="261" spans="2:65" s="1" customFormat="1" ht="22.5" customHeight="1">
      <c r="B261" s="120"/>
      <c r="C261" s="152" t="s">
        <v>238</v>
      </c>
      <c r="D261" s="152" t="s">
        <v>99</v>
      </c>
      <c r="E261" s="153" t="s">
        <v>467</v>
      </c>
      <c r="F261" s="154" t="s">
        <v>468</v>
      </c>
      <c r="G261" s="155" t="s">
        <v>112</v>
      </c>
      <c r="H261" s="156">
        <v>232.3</v>
      </c>
      <c r="I261" s="157"/>
      <c r="J261" s="158">
        <f>ROUND(I261*H261,2)</f>
        <v>0</v>
      </c>
      <c r="K261" s="154" t="s">
        <v>92</v>
      </c>
      <c r="L261" s="159"/>
      <c r="M261" s="160" t="s">
        <v>1</v>
      </c>
      <c r="N261" s="161" t="s">
        <v>27</v>
      </c>
      <c r="O261" s="25"/>
      <c r="P261" s="130">
        <f>O261*H261</f>
        <v>0</v>
      </c>
      <c r="Q261" s="130">
        <v>0.14</v>
      </c>
      <c r="R261" s="130">
        <f>Q261*H261</f>
        <v>32.522000000000006</v>
      </c>
      <c r="S261" s="130">
        <v>0</v>
      </c>
      <c r="T261" s="131">
        <f>S261*H261</f>
        <v>0</v>
      </c>
      <c r="AR261" s="13" t="s">
        <v>103</v>
      </c>
      <c r="AT261" s="13" t="s">
        <v>99</v>
      </c>
      <c r="AU261" s="13" t="s">
        <v>41</v>
      </c>
      <c r="AY261" s="13" t="s">
        <v>85</v>
      </c>
      <c r="BE261" s="132">
        <f>IF(N261="základní",J261,0)</f>
        <v>0</v>
      </c>
      <c r="BF261" s="132">
        <f>IF(N261="snížená",J261,0)</f>
        <v>0</v>
      </c>
      <c r="BG261" s="132">
        <f>IF(N261="zákl. přenesená",J261,0)</f>
        <v>0</v>
      </c>
      <c r="BH261" s="132">
        <f>IF(N261="sníž. přenesená",J261,0)</f>
        <v>0</v>
      </c>
      <c r="BI261" s="132">
        <f>IF(N261="nulová",J261,0)</f>
        <v>0</v>
      </c>
      <c r="BJ261" s="13" t="s">
        <v>39</v>
      </c>
      <c r="BK261" s="132">
        <f>ROUND(I261*H261,2)</f>
        <v>0</v>
      </c>
      <c r="BL261" s="13" t="s">
        <v>45</v>
      </c>
      <c r="BM261" s="13" t="s">
        <v>469</v>
      </c>
    </row>
    <row r="262" spans="2:47" s="1" customFormat="1" ht="27">
      <c r="B262" s="24"/>
      <c r="D262" s="134" t="s">
        <v>166</v>
      </c>
      <c r="F262" s="175" t="s">
        <v>465</v>
      </c>
      <c r="I262" s="176"/>
      <c r="L262" s="24"/>
      <c r="M262" s="177"/>
      <c r="N262" s="25"/>
      <c r="O262" s="25"/>
      <c r="P262" s="25"/>
      <c r="Q262" s="25"/>
      <c r="R262" s="25"/>
      <c r="S262" s="25"/>
      <c r="T262" s="38"/>
      <c r="AT262" s="13" t="s">
        <v>166</v>
      </c>
      <c r="AU262" s="13" t="s">
        <v>41</v>
      </c>
    </row>
    <row r="263" spans="2:51" s="7" customFormat="1" ht="13.5">
      <c r="B263" s="133"/>
      <c r="D263" s="134" t="s">
        <v>93</v>
      </c>
      <c r="E263" s="135" t="s">
        <v>1</v>
      </c>
      <c r="F263" s="136" t="s">
        <v>470</v>
      </c>
      <c r="H263" s="137">
        <v>232.3</v>
      </c>
      <c r="I263" s="138"/>
      <c r="L263" s="133"/>
      <c r="M263" s="139"/>
      <c r="N263" s="140"/>
      <c r="O263" s="140"/>
      <c r="P263" s="140"/>
      <c r="Q263" s="140"/>
      <c r="R263" s="140"/>
      <c r="S263" s="140"/>
      <c r="T263" s="141"/>
      <c r="AT263" s="135" t="s">
        <v>93</v>
      </c>
      <c r="AU263" s="135" t="s">
        <v>41</v>
      </c>
      <c r="AV263" s="7" t="s">
        <v>41</v>
      </c>
      <c r="AW263" s="7" t="s">
        <v>20</v>
      </c>
      <c r="AX263" s="7" t="s">
        <v>38</v>
      </c>
      <c r="AY263" s="135" t="s">
        <v>85</v>
      </c>
    </row>
    <row r="264" spans="2:51" s="8" customFormat="1" ht="13.5">
      <c r="B264" s="142"/>
      <c r="D264" s="143" t="s">
        <v>93</v>
      </c>
      <c r="E264" s="144" t="s">
        <v>1</v>
      </c>
      <c r="F264" s="145" t="s">
        <v>94</v>
      </c>
      <c r="H264" s="146">
        <v>232.3</v>
      </c>
      <c r="I264" s="147"/>
      <c r="L264" s="142"/>
      <c r="M264" s="148"/>
      <c r="N264" s="149"/>
      <c r="O264" s="149"/>
      <c r="P264" s="149"/>
      <c r="Q264" s="149"/>
      <c r="R264" s="149"/>
      <c r="S264" s="149"/>
      <c r="T264" s="150"/>
      <c r="AT264" s="151" t="s">
        <v>93</v>
      </c>
      <c r="AU264" s="151" t="s">
        <v>41</v>
      </c>
      <c r="AV264" s="8" t="s">
        <v>45</v>
      </c>
      <c r="AW264" s="8" t="s">
        <v>20</v>
      </c>
      <c r="AX264" s="8" t="s">
        <v>39</v>
      </c>
      <c r="AY264" s="151" t="s">
        <v>85</v>
      </c>
    </row>
    <row r="265" spans="2:65" s="1" customFormat="1" ht="57" customHeight="1">
      <c r="B265" s="120"/>
      <c r="C265" s="121" t="s">
        <v>242</v>
      </c>
      <c r="D265" s="121" t="s">
        <v>88</v>
      </c>
      <c r="E265" s="122" t="s">
        <v>471</v>
      </c>
      <c r="F265" s="123" t="s">
        <v>472</v>
      </c>
      <c r="G265" s="124" t="s">
        <v>112</v>
      </c>
      <c r="H265" s="125">
        <v>16</v>
      </c>
      <c r="I265" s="126"/>
      <c r="J265" s="127">
        <f>ROUND(I265*H265,2)</f>
        <v>0</v>
      </c>
      <c r="K265" s="123" t="s">
        <v>92</v>
      </c>
      <c r="L265" s="24"/>
      <c r="M265" s="128" t="s">
        <v>1</v>
      </c>
      <c r="N265" s="129" t="s">
        <v>27</v>
      </c>
      <c r="O265" s="25"/>
      <c r="P265" s="130">
        <f>O265*H265</f>
        <v>0</v>
      </c>
      <c r="Q265" s="130">
        <v>0.10362</v>
      </c>
      <c r="R265" s="130">
        <f>Q265*H265</f>
        <v>1.65792</v>
      </c>
      <c r="S265" s="130">
        <v>0</v>
      </c>
      <c r="T265" s="131">
        <f>S265*H265</f>
        <v>0</v>
      </c>
      <c r="AR265" s="13" t="s">
        <v>45</v>
      </c>
      <c r="AT265" s="13" t="s">
        <v>88</v>
      </c>
      <c r="AU265" s="13" t="s">
        <v>41</v>
      </c>
      <c r="AY265" s="13" t="s">
        <v>85</v>
      </c>
      <c r="BE265" s="132">
        <f>IF(N265="základní",J265,0)</f>
        <v>0</v>
      </c>
      <c r="BF265" s="132">
        <f>IF(N265="snížená",J265,0)</f>
        <v>0</v>
      </c>
      <c r="BG265" s="132">
        <f>IF(N265="zákl. přenesená",J265,0)</f>
        <v>0</v>
      </c>
      <c r="BH265" s="132">
        <f>IF(N265="sníž. přenesená",J265,0)</f>
        <v>0</v>
      </c>
      <c r="BI265" s="132">
        <f>IF(N265="nulová",J265,0)</f>
        <v>0</v>
      </c>
      <c r="BJ265" s="13" t="s">
        <v>39</v>
      </c>
      <c r="BK265" s="132">
        <f>ROUND(I265*H265,2)</f>
        <v>0</v>
      </c>
      <c r="BL265" s="13" t="s">
        <v>45</v>
      </c>
      <c r="BM265" s="13" t="s">
        <v>473</v>
      </c>
    </row>
    <row r="266" spans="2:51" s="9" customFormat="1" ht="13.5">
      <c r="B266" s="165"/>
      <c r="D266" s="134" t="s">
        <v>93</v>
      </c>
      <c r="E266" s="166" t="s">
        <v>1</v>
      </c>
      <c r="F266" s="167" t="s">
        <v>474</v>
      </c>
      <c r="H266" s="168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8" t="s">
        <v>93</v>
      </c>
      <c r="AU266" s="168" t="s">
        <v>41</v>
      </c>
      <c r="AV266" s="9" t="s">
        <v>39</v>
      </c>
      <c r="AW266" s="9" t="s">
        <v>20</v>
      </c>
      <c r="AX266" s="9" t="s">
        <v>38</v>
      </c>
      <c r="AY266" s="168" t="s">
        <v>85</v>
      </c>
    </row>
    <row r="267" spans="2:51" s="7" customFormat="1" ht="13.5">
      <c r="B267" s="133"/>
      <c r="D267" s="134" t="s">
        <v>93</v>
      </c>
      <c r="E267" s="135" t="s">
        <v>1</v>
      </c>
      <c r="F267" s="136" t="s">
        <v>475</v>
      </c>
      <c r="H267" s="137">
        <v>16</v>
      </c>
      <c r="I267" s="138"/>
      <c r="L267" s="133"/>
      <c r="M267" s="139"/>
      <c r="N267" s="140"/>
      <c r="O267" s="140"/>
      <c r="P267" s="140"/>
      <c r="Q267" s="140"/>
      <c r="R267" s="140"/>
      <c r="S267" s="140"/>
      <c r="T267" s="141"/>
      <c r="AT267" s="135" t="s">
        <v>93</v>
      </c>
      <c r="AU267" s="135" t="s">
        <v>41</v>
      </c>
      <c r="AV267" s="7" t="s">
        <v>41</v>
      </c>
      <c r="AW267" s="7" t="s">
        <v>20</v>
      </c>
      <c r="AX267" s="7" t="s">
        <v>38</v>
      </c>
      <c r="AY267" s="135" t="s">
        <v>85</v>
      </c>
    </row>
    <row r="268" spans="2:51" s="8" customFormat="1" ht="13.5">
      <c r="B268" s="142"/>
      <c r="D268" s="143" t="s">
        <v>93</v>
      </c>
      <c r="E268" s="144" t="s">
        <v>1</v>
      </c>
      <c r="F268" s="145" t="s">
        <v>94</v>
      </c>
      <c r="H268" s="146">
        <v>16</v>
      </c>
      <c r="I268" s="147"/>
      <c r="L268" s="142"/>
      <c r="M268" s="148"/>
      <c r="N268" s="149"/>
      <c r="O268" s="149"/>
      <c r="P268" s="149"/>
      <c r="Q268" s="149"/>
      <c r="R268" s="149"/>
      <c r="S268" s="149"/>
      <c r="T268" s="150"/>
      <c r="AT268" s="151" t="s">
        <v>93</v>
      </c>
      <c r="AU268" s="151" t="s">
        <v>41</v>
      </c>
      <c r="AV268" s="8" t="s">
        <v>45</v>
      </c>
      <c r="AW268" s="8" t="s">
        <v>20</v>
      </c>
      <c r="AX268" s="8" t="s">
        <v>39</v>
      </c>
      <c r="AY268" s="151" t="s">
        <v>85</v>
      </c>
    </row>
    <row r="269" spans="2:65" s="1" customFormat="1" ht="22.5" customHeight="1">
      <c r="B269" s="120"/>
      <c r="C269" s="152" t="s">
        <v>245</v>
      </c>
      <c r="D269" s="152" t="s">
        <v>99</v>
      </c>
      <c r="E269" s="153" t="s">
        <v>476</v>
      </c>
      <c r="F269" s="154" t="s">
        <v>477</v>
      </c>
      <c r="G269" s="155" t="s">
        <v>112</v>
      </c>
      <c r="H269" s="156">
        <v>16.16</v>
      </c>
      <c r="I269" s="157"/>
      <c r="J269" s="158">
        <f>ROUND(I269*H269,2)</f>
        <v>0</v>
      </c>
      <c r="K269" s="154" t="s">
        <v>92</v>
      </c>
      <c r="L269" s="159"/>
      <c r="M269" s="160" t="s">
        <v>1</v>
      </c>
      <c r="N269" s="161" t="s">
        <v>27</v>
      </c>
      <c r="O269" s="25"/>
      <c r="P269" s="130">
        <f>O269*H269</f>
        <v>0</v>
      </c>
      <c r="Q269" s="130">
        <v>0.197</v>
      </c>
      <c r="R269" s="130">
        <f>Q269*H269</f>
        <v>3.18352</v>
      </c>
      <c r="S269" s="130">
        <v>0</v>
      </c>
      <c r="T269" s="131">
        <f>S269*H269</f>
        <v>0</v>
      </c>
      <c r="AR269" s="13" t="s">
        <v>103</v>
      </c>
      <c r="AT269" s="13" t="s">
        <v>99</v>
      </c>
      <c r="AU269" s="13" t="s">
        <v>41</v>
      </c>
      <c r="AY269" s="13" t="s">
        <v>85</v>
      </c>
      <c r="BE269" s="132">
        <f>IF(N269="základní",J269,0)</f>
        <v>0</v>
      </c>
      <c r="BF269" s="132">
        <f>IF(N269="snížená",J269,0)</f>
        <v>0</v>
      </c>
      <c r="BG269" s="132">
        <f>IF(N269="zákl. přenesená",J269,0)</f>
        <v>0</v>
      </c>
      <c r="BH269" s="132">
        <f>IF(N269="sníž. přenesená",J269,0)</f>
        <v>0</v>
      </c>
      <c r="BI269" s="132">
        <f>IF(N269="nulová",J269,0)</f>
        <v>0</v>
      </c>
      <c r="BJ269" s="13" t="s">
        <v>39</v>
      </c>
      <c r="BK269" s="132">
        <f>ROUND(I269*H269,2)</f>
        <v>0</v>
      </c>
      <c r="BL269" s="13" t="s">
        <v>45</v>
      </c>
      <c r="BM269" s="13" t="s">
        <v>478</v>
      </c>
    </row>
    <row r="270" spans="2:47" s="1" customFormat="1" ht="27">
      <c r="B270" s="24"/>
      <c r="D270" s="134" t="s">
        <v>166</v>
      </c>
      <c r="F270" s="175" t="s">
        <v>465</v>
      </c>
      <c r="I270" s="176"/>
      <c r="L270" s="24"/>
      <c r="M270" s="177"/>
      <c r="N270" s="25"/>
      <c r="O270" s="25"/>
      <c r="P270" s="25"/>
      <c r="Q270" s="25"/>
      <c r="R270" s="25"/>
      <c r="S270" s="25"/>
      <c r="T270" s="38"/>
      <c r="AT270" s="13" t="s">
        <v>166</v>
      </c>
      <c r="AU270" s="13" t="s">
        <v>41</v>
      </c>
    </row>
    <row r="271" spans="2:51" s="7" customFormat="1" ht="13.5">
      <c r="B271" s="133"/>
      <c r="D271" s="134" t="s">
        <v>93</v>
      </c>
      <c r="E271" s="135" t="s">
        <v>1</v>
      </c>
      <c r="F271" s="136" t="s">
        <v>479</v>
      </c>
      <c r="H271" s="137">
        <v>16.16</v>
      </c>
      <c r="I271" s="138"/>
      <c r="L271" s="133"/>
      <c r="M271" s="139"/>
      <c r="N271" s="140"/>
      <c r="O271" s="140"/>
      <c r="P271" s="140"/>
      <c r="Q271" s="140"/>
      <c r="R271" s="140"/>
      <c r="S271" s="140"/>
      <c r="T271" s="141"/>
      <c r="AT271" s="135" t="s">
        <v>93</v>
      </c>
      <c r="AU271" s="135" t="s">
        <v>41</v>
      </c>
      <c r="AV271" s="7" t="s">
        <v>41</v>
      </c>
      <c r="AW271" s="7" t="s">
        <v>20</v>
      </c>
      <c r="AX271" s="7" t="s">
        <v>38</v>
      </c>
      <c r="AY271" s="135" t="s">
        <v>85</v>
      </c>
    </row>
    <row r="272" spans="2:51" s="8" customFormat="1" ht="13.5">
      <c r="B272" s="142"/>
      <c r="D272" s="143" t="s">
        <v>93</v>
      </c>
      <c r="E272" s="144" t="s">
        <v>1</v>
      </c>
      <c r="F272" s="145" t="s">
        <v>94</v>
      </c>
      <c r="H272" s="146">
        <v>16.16</v>
      </c>
      <c r="I272" s="147"/>
      <c r="L272" s="142"/>
      <c r="M272" s="148"/>
      <c r="N272" s="149"/>
      <c r="O272" s="149"/>
      <c r="P272" s="149"/>
      <c r="Q272" s="149"/>
      <c r="R272" s="149"/>
      <c r="S272" s="149"/>
      <c r="T272" s="150"/>
      <c r="AT272" s="151" t="s">
        <v>93</v>
      </c>
      <c r="AU272" s="151" t="s">
        <v>41</v>
      </c>
      <c r="AV272" s="8" t="s">
        <v>45</v>
      </c>
      <c r="AW272" s="8" t="s">
        <v>20</v>
      </c>
      <c r="AX272" s="8" t="s">
        <v>39</v>
      </c>
      <c r="AY272" s="151" t="s">
        <v>85</v>
      </c>
    </row>
    <row r="273" spans="2:65" s="1" customFormat="1" ht="44.25" customHeight="1">
      <c r="B273" s="120"/>
      <c r="C273" s="121" t="s">
        <v>248</v>
      </c>
      <c r="D273" s="121" t="s">
        <v>88</v>
      </c>
      <c r="E273" s="122" t="s">
        <v>211</v>
      </c>
      <c r="F273" s="123" t="s">
        <v>212</v>
      </c>
      <c r="G273" s="124" t="s">
        <v>112</v>
      </c>
      <c r="H273" s="125">
        <v>259</v>
      </c>
      <c r="I273" s="126"/>
      <c r="J273" s="127">
        <f>ROUND(I273*H273,2)</f>
        <v>0</v>
      </c>
      <c r="K273" s="123" t="s">
        <v>92</v>
      </c>
      <c r="L273" s="24"/>
      <c r="M273" s="128" t="s">
        <v>1</v>
      </c>
      <c r="N273" s="129" t="s">
        <v>27</v>
      </c>
      <c r="O273" s="25"/>
      <c r="P273" s="130">
        <f>O273*H273</f>
        <v>0</v>
      </c>
      <c r="Q273" s="130">
        <v>0.08003</v>
      </c>
      <c r="R273" s="130">
        <f>Q273*H273</f>
        <v>20.72777</v>
      </c>
      <c r="S273" s="130">
        <v>0</v>
      </c>
      <c r="T273" s="131">
        <f>S273*H273</f>
        <v>0</v>
      </c>
      <c r="AR273" s="13" t="s">
        <v>45</v>
      </c>
      <c r="AT273" s="13" t="s">
        <v>88</v>
      </c>
      <c r="AU273" s="13" t="s">
        <v>41</v>
      </c>
      <c r="AY273" s="13" t="s">
        <v>85</v>
      </c>
      <c r="BE273" s="132">
        <f>IF(N273="základní",J273,0)</f>
        <v>0</v>
      </c>
      <c r="BF273" s="132">
        <f>IF(N273="snížená",J273,0)</f>
        <v>0</v>
      </c>
      <c r="BG273" s="132">
        <f>IF(N273="zákl. přenesená",J273,0)</f>
        <v>0</v>
      </c>
      <c r="BH273" s="132">
        <f>IF(N273="sníž. přenesená",J273,0)</f>
        <v>0</v>
      </c>
      <c r="BI273" s="132">
        <f>IF(N273="nulová",J273,0)</f>
        <v>0</v>
      </c>
      <c r="BJ273" s="13" t="s">
        <v>39</v>
      </c>
      <c r="BK273" s="132">
        <f>ROUND(I273*H273,2)</f>
        <v>0</v>
      </c>
      <c r="BL273" s="13" t="s">
        <v>45</v>
      </c>
      <c r="BM273" s="13" t="s">
        <v>480</v>
      </c>
    </row>
    <row r="274" spans="2:51" s="9" customFormat="1" ht="13.5">
      <c r="B274" s="165"/>
      <c r="D274" s="134" t="s">
        <v>93</v>
      </c>
      <c r="E274" s="166" t="s">
        <v>1</v>
      </c>
      <c r="F274" s="167" t="s">
        <v>191</v>
      </c>
      <c r="H274" s="168" t="s">
        <v>1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8" t="s">
        <v>93</v>
      </c>
      <c r="AU274" s="168" t="s">
        <v>41</v>
      </c>
      <c r="AV274" s="9" t="s">
        <v>39</v>
      </c>
      <c r="AW274" s="9" t="s">
        <v>20</v>
      </c>
      <c r="AX274" s="9" t="s">
        <v>38</v>
      </c>
      <c r="AY274" s="168" t="s">
        <v>85</v>
      </c>
    </row>
    <row r="275" spans="2:51" s="9" customFormat="1" ht="13.5">
      <c r="B275" s="165"/>
      <c r="D275" s="134" t="s">
        <v>93</v>
      </c>
      <c r="E275" s="166" t="s">
        <v>1</v>
      </c>
      <c r="F275" s="167" t="s">
        <v>213</v>
      </c>
      <c r="H275" s="168" t="s">
        <v>1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8" t="s">
        <v>93</v>
      </c>
      <c r="AU275" s="168" t="s">
        <v>41</v>
      </c>
      <c r="AV275" s="9" t="s">
        <v>39</v>
      </c>
      <c r="AW275" s="9" t="s">
        <v>20</v>
      </c>
      <c r="AX275" s="9" t="s">
        <v>38</v>
      </c>
      <c r="AY275" s="168" t="s">
        <v>85</v>
      </c>
    </row>
    <row r="276" spans="2:51" s="7" customFormat="1" ht="13.5">
      <c r="B276" s="133"/>
      <c r="D276" s="134" t="s">
        <v>93</v>
      </c>
      <c r="E276" s="135" t="s">
        <v>1</v>
      </c>
      <c r="F276" s="136" t="s">
        <v>481</v>
      </c>
      <c r="H276" s="137">
        <v>229</v>
      </c>
      <c r="I276" s="138"/>
      <c r="L276" s="133"/>
      <c r="M276" s="139"/>
      <c r="N276" s="140"/>
      <c r="O276" s="140"/>
      <c r="P276" s="140"/>
      <c r="Q276" s="140"/>
      <c r="R276" s="140"/>
      <c r="S276" s="140"/>
      <c r="T276" s="141"/>
      <c r="AT276" s="135" t="s">
        <v>93</v>
      </c>
      <c r="AU276" s="135" t="s">
        <v>41</v>
      </c>
      <c r="AV276" s="7" t="s">
        <v>41</v>
      </c>
      <c r="AW276" s="7" t="s">
        <v>20</v>
      </c>
      <c r="AX276" s="7" t="s">
        <v>38</v>
      </c>
      <c r="AY276" s="135" t="s">
        <v>85</v>
      </c>
    </row>
    <row r="277" spans="2:51" s="9" customFormat="1" ht="13.5">
      <c r="B277" s="165"/>
      <c r="D277" s="134" t="s">
        <v>93</v>
      </c>
      <c r="E277" s="166" t="s">
        <v>1</v>
      </c>
      <c r="F277" s="167" t="s">
        <v>439</v>
      </c>
      <c r="H277" s="168" t="s">
        <v>1</v>
      </c>
      <c r="I277" s="169"/>
      <c r="L277" s="165"/>
      <c r="M277" s="170"/>
      <c r="N277" s="171"/>
      <c r="O277" s="171"/>
      <c r="P277" s="171"/>
      <c r="Q277" s="171"/>
      <c r="R277" s="171"/>
      <c r="S277" s="171"/>
      <c r="T277" s="172"/>
      <c r="AT277" s="168" t="s">
        <v>93</v>
      </c>
      <c r="AU277" s="168" t="s">
        <v>41</v>
      </c>
      <c r="AV277" s="9" t="s">
        <v>39</v>
      </c>
      <c r="AW277" s="9" t="s">
        <v>20</v>
      </c>
      <c r="AX277" s="9" t="s">
        <v>38</v>
      </c>
      <c r="AY277" s="168" t="s">
        <v>85</v>
      </c>
    </row>
    <row r="278" spans="2:51" s="7" customFormat="1" ht="13.5">
      <c r="B278" s="133"/>
      <c r="D278" s="134" t="s">
        <v>93</v>
      </c>
      <c r="E278" s="135" t="s">
        <v>1</v>
      </c>
      <c r="F278" s="136" t="s">
        <v>180</v>
      </c>
      <c r="H278" s="137">
        <v>30</v>
      </c>
      <c r="I278" s="138"/>
      <c r="L278" s="133"/>
      <c r="M278" s="139"/>
      <c r="N278" s="140"/>
      <c r="O278" s="140"/>
      <c r="P278" s="140"/>
      <c r="Q278" s="140"/>
      <c r="R278" s="140"/>
      <c r="S278" s="140"/>
      <c r="T278" s="141"/>
      <c r="AT278" s="135" t="s">
        <v>93</v>
      </c>
      <c r="AU278" s="135" t="s">
        <v>41</v>
      </c>
      <c r="AV278" s="7" t="s">
        <v>41</v>
      </c>
      <c r="AW278" s="7" t="s">
        <v>20</v>
      </c>
      <c r="AX278" s="7" t="s">
        <v>38</v>
      </c>
      <c r="AY278" s="135" t="s">
        <v>85</v>
      </c>
    </row>
    <row r="279" spans="2:51" s="8" customFormat="1" ht="13.5">
      <c r="B279" s="142"/>
      <c r="D279" s="143" t="s">
        <v>93</v>
      </c>
      <c r="E279" s="144" t="s">
        <v>1</v>
      </c>
      <c r="F279" s="145" t="s">
        <v>94</v>
      </c>
      <c r="H279" s="146">
        <v>259</v>
      </c>
      <c r="I279" s="147"/>
      <c r="L279" s="142"/>
      <c r="M279" s="148"/>
      <c r="N279" s="149"/>
      <c r="O279" s="149"/>
      <c r="P279" s="149"/>
      <c r="Q279" s="149"/>
      <c r="R279" s="149"/>
      <c r="S279" s="149"/>
      <c r="T279" s="150"/>
      <c r="AT279" s="151" t="s">
        <v>93</v>
      </c>
      <c r="AU279" s="151" t="s">
        <v>41</v>
      </c>
      <c r="AV279" s="8" t="s">
        <v>45</v>
      </c>
      <c r="AW279" s="8" t="s">
        <v>20</v>
      </c>
      <c r="AX279" s="8" t="s">
        <v>39</v>
      </c>
      <c r="AY279" s="151" t="s">
        <v>85</v>
      </c>
    </row>
    <row r="280" spans="2:65" s="1" customFormat="1" ht="22.5" customHeight="1">
      <c r="B280" s="120"/>
      <c r="C280" s="152" t="s">
        <v>251</v>
      </c>
      <c r="D280" s="152" t="s">
        <v>99</v>
      </c>
      <c r="E280" s="153" t="s">
        <v>215</v>
      </c>
      <c r="F280" s="154" t="s">
        <v>216</v>
      </c>
      <c r="G280" s="155" t="s">
        <v>112</v>
      </c>
      <c r="H280" s="156">
        <v>231.29</v>
      </c>
      <c r="I280" s="157"/>
      <c r="J280" s="158">
        <f>ROUND(I280*H280,2)</f>
        <v>0</v>
      </c>
      <c r="K280" s="154" t="s">
        <v>1</v>
      </c>
      <c r="L280" s="159"/>
      <c r="M280" s="160" t="s">
        <v>1</v>
      </c>
      <c r="N280" s="161" t="s">
        <v>27</v>
      </c>
      <c r="O280" s="25"/>
      <c r="P280" s="130">
        <f>O280*H280</f>
        <v>0</v>
      </c>
      <c r="Q280" s="130">
        <v>0.18</v>
      </c>
      <c r="R280" s="130">
        <f>Q280*H280</f>
        <v>41.6322</v>
      </c>
      <c r="S280" s="130">
        <v>0</v>
      </c>
      <c r="T280" s="131">
        <f>S280*H280</f>
        <v>0</v>
      </c>
      <c r="AR280" s="13" t="s">
        <v>103</v>
      </c>
      <c r="AT280" s="13" t="s">
        <v>99</v>
      </c>
      <c r="AU280" s="13" t="s">
        <v>41</v>
      </c>
      <c r="AY280" s="13" t="s">
        <v>85</v>
      </c>
      <c r="BE280" s="132">
        <f>IF(N280="základní",J280,0)</f>
        <v>0</v>
      </c>
      <c r="BF280" s="132">
        <f>IF(N280="snížená",J280,0)</f>
        <v>0</v>
      </c>
      <c r="BG280" s="132">
        <f>IF(N280="zákl. přenesená",J280,0)</f>
        <v>0</v>
      </c>
      <c r="BH280" s="132">
        <f>IF(N280="sníž. přenesená",J280,0)</f>
        <v>0</v>
      </c>
      <c r="BI280" s="132">
        <f>IF(N280="nulová",J280,0)</f>
        <v>0</v>
      </c>
      <c r="BJ280" s="13" t="s">
        <v>39</v>
      </c>
      <c r="BK280" s="132">
        <f>ROUND(I280*H280,2)</f>
        <v>0</v>
      </c>
      <c r="BL280" s="13" t="s">
        <v>45</v>
      </c>
      <c r="BM280" s="13" t="s">
        <v>482</v>
      </c>
    </row>
    <row r="281" spans="2:51" s="7" customFormat="1" ht="13.5">
      <c r="B281" s="133"/>
      <c r="D281" s="134" t="s">
        <v>93</v>
      </c>
      <c r="E281" s="135" t="s">
        <v>1</v>
      </c>
      <c r="F281" s="136" t="s">
        <v>483</v>
      </c>
      <c r="H281" s="137">
        <v>231.29</v>
      </c>
      <c r="I281" s="138"/>
      <c r="L281" s="133"/>
      <c r="M281" s="139"/>
      <c r="N281" s="140"/>
      <c r="O281" s="140"/>
      <c r="P281" s="140"/>
      <c r="Q281" s="140"/>
      <c r="R281" s="140"/>
      <c r="S281" s="140"/>
      <c r="T281" s="141"/>
      <c r="AT281" s="135" t="s">
        <v>93</v>
      </c>
      <c r="AU281" s="135" t="s">
        <v>41</v>
      </c>
      <c r="AV281" s="7" t="s">
        <v>41</v>
      </c>
      <c r="AW281" s="7" t="s">
        <v>20</v>
      </c>
      <c r="AX281" s="7" t="s">
        <v>38</v>
      </c>
      <c r="AY281" s="135" t="s">
        <v>85</v>
      </c>
    </row>
    <row r="282" spans="2:51" s="8" customFormat="1" ht="13.5">
      <c r="B282" s="142"/>
      <c r="D282" s="143" t="s">
        <v>93</v>
      </c>
      <c r="E282" s="144" t="s">
        <v>1</v>
      </c>
      <c r="F282" s="145" t="s">
        <v>94</v>
      </c>
      <c r="H282" s="146">
        <v>231.29</v>
      </c>
      <c r="I282" s="147"/>
      <c r="L282" s="142"/>
      <c r="M282" s="148"/>
      <c r="N282" s="149"/>
      <c r="O282" s="149"/>
      <c r="P282" s="149"/>
      <c r="Q282" s="149"/>
      <c r="R282" s="149"/>
      <c r="S282" s="149"/>
      <c r="T282" s="150"/>
      <c r="AT282" s="151" t="s">
        <v>93</v>
      </c>
      <c r="AU282" s="151" t="s">
        <v>41</v>
      </c>
      <c r="AV282" s="8" t="s">
        <v>45</v>
      </c>
      <c r="AW282" s="8" t="s">
        <v>20</v>
      </c>
      <c r="AX282" s="8" t="s">
        <v>39</v>
      </c>
      <c r="AY282" s="151" t="s">
        <v>85</v>
      </c>
    </row>
    <row r="283" spans="2:65" s="1" customFormat="1" ht="22.5" customHeight="1">
      <c r="B283" s="120"/>
      <c r="C283" s="152" t="s">
        <v>254</v>
      </c>
      <c r="D283" s="152" t="s">
        <v>99</v>
      </c>
      <c r="E283" s="153" t="s">
        <v>484</v>
      </c>
      <c r="F283" s="154" t="s">
        <v>485</v>
      </c>
      <c r="G283" s="155" t="s">
        <v>221</v>
      </c>
      <c r="H283" s="156">
        <v>150</v>
      </c>
      <c r="I283" s="157"/>
      <c r="J283" s="158">
        <f>ROUND(I283*H283,2)</f>
        <v>0</v>
      </c>
      <c r="K283" s="154" t="s">
        <v>1</v>
      </c>
      <c r="L283" s="159"/>
      <c r="M283" s="160" t="s">
        <v>1</v>
      </c>
      <c r="N283" s="161" t="s">
        <v>27</v>
      </c>
      <c r="O283" s="25"/>
      <c r="P283" s="130">
        <f>O283*H283</f>
        <v>0</v>
      </c>
      <c r="Q283" s="130">
        <v>0.01</v>
      </c>
      <c r="R283" s="130">
        <f>Q283*H283</f>
        <v>1.5</v>
      </c>
      <c r="S283" s="130">
        <v>0</v>
      </c>
      <c r="T283" s="131">
        <f>S283*H283</f>
        <v>0</v>
      </c>
      <c r="AR283" s="13" t="s">
        <v>103</v>
      </c>
      <c r="AT283" s="13" t="s">
        <v>99</v>
      </c>
      <c r="AU283" s="13" t="s">
        <v>41</v>
      </c>
      <c r="AY283" s="13" t="s">
        <v>85</v>
      </c>
      <c r="BE283" s="132">
        <f>IF(N283="základní",J283,0)</f>
        <v>0</v>
      </c>
      <c r="BF283" s="132">
        <f>IF(N283="snížená",J283,0)</f>
        <v>0</v>
      </c>
      <c r="BG283" s="132">
        <f>IF(N283="zákl. přenesená",J283,0)</f>
        <v>0</v>
      </c>
      <c r="BH283" s="132">
        <f>IF(N283="sníž. přenesená",J283,0)</f>
        <v>0</v>
      </c>
      <c r="BI283" s="132">
        <f>IF(N283="nulová",J283,0)</f>
        <v>0</v>
      </c>
      <c r="BJ283" s="13" t="s">
        <v>39</v>
      </c>
      <c r="BK283" s="132">
        <f>ROUND(I283*H283,2)</f>
        <v>0</v>
      </c>
      <c r="BL283" s="13" t="s">
        <v>45</v>
      </c>
      <c r="BM283" s="13" t="s">
        <v>486</v>
      </c>
    </row>
    <row r="284" spans="2:63" s="6" customFormat="1" ht="22.35" customHeight="1">
      <c r="B284" s="106"/>
      <c r="D284" s="117" t="s">
        <v>37</v>
      </c>
      <c r="E284" s="118" t="s">
        <v>103</v>
      </c>
      <c r="F284" s="118" t="s">
        <v>217</v>
      </c>
      <c r="I284" s="109"/>
      <c r="J284" s="119">
        <f>BK284</f>
        <v>0</v>
      </c>
      <c r="L284" s="106"/>
      <c r="M284" s="111"/>
      <c r="N284" s="112"/>
      <c r="O284" s="112"/>
      <c r="P284" s="113">
        <f>SUM(P285:P299)</f>
        <v>0</v>
      </c>
      <c r="Q284" s="112"/>
      <c r="R284" s="113">
        <f>SUM(R285:R299)</f>
        <v>2.63523</v>
      </c>
      <c r="S284" s="112"/>
      <c r="T284" s="114">
        <f>SUM(T285:T299)</f>
        <v>0</v>
      </c>
      <c r="AR284" s="107" t="s">
        <v>39</v>
      </c>
      <c r="AT284" s="115" t="s">
        <v>37</v>
      </c>
      <c r="AU284" s="115" t="s">
        <v>41</v>
      </c>
      <c r="AY284" s="107" t="s">
        <v>85</v>
      </c>
      <c r="BK284" s="116">
        <f>SUM(BK285:BK299)</f>
        <v>0</v>
      </c>
    </row>
    <row r="285" spans="2:65" s="1" customFormat="1" ht="22.5" customHeight="1">
      <c r="B285" s="120"/>
      <c r="C285" s="121" t="s">
        <v>257</v>
      </c>
      <c r="D285" s="121" t="s">
        <v>88</v>
      </c>
      <c r="E285" s="122" t="s">
        <v>219</v>
      </c>
      <c r="F285" s="123" t="s">
        <v>220</v>
      </c>
      <c r="G285" s="124" t="s">
        <v>221</v>
      </c>
      <c r="H285" s="125">
        <v>1</v>
      </c>
      <c r="I285" s="126"/>
      <c r="J285" s="127">
        <f>ROUND(I285*H285,2)</f>
        <v>0</v>
      </c>
      <c r="K285" s="123" t="s">
        <v>1</v>
      </c>
      <c r="L285" s="24"/>
      <c r="M285" s="128" t="s">
        <v>1</v>
      </c>
      <c r="N285" s="129" t="s">
        <v>27</v>
      </c>
      <c r="O285" s="25"/>
      <c r="P285" s="130">
        <f>O285*H285</f>
        <v>0</v>
      </c>
      <c r="Q285" s="130">
        <v>0</v>
      </c>
      <c r="R285" s="130">
        <f>Q285*H285</f>
        <v>0</v>
      </c>
      <c r="S285" s="130">
        <v>0</v>
      </c>
      <c r="T285" s="131">
        <f>S285*H285</f>
        <v>0</v>
      </c>
      <c r="AR285" s="13" t="s">
        <v>45</v>
      </c>
      <c r="AT285" s="13" t="s">
        <v>88</v>
      </c>
      <c r="AU285" s="13" t="s">
        <v>44</v>
      </c>
      <c r="AY285" s="13" t="s">
        <v>85</v>
      </c>
      <c r="BE285" s="132">
        <f>IF(N285="základní",J285,0)</f>
        <v>0</v>
      </c>
      <c r="BF285" s="132">
        <f>IF(N285="snížená",J285,0)</f>
        <v>0</v>
      </c>
      <c r="BG285" s="132">
        <f>IF(N285="zákl. přenesená",J285,0)</f>
        <v>0</v>
      </c>
      <c r="BH285" s="132">
        <f>IF(N285="sníž. přenesená",J285,0)</f>
        <v>0</v>
      </c>
      <c r="BI285" s="132">
        <f>IF(N285="nulová",J285,0)</f>
        <v>0</v>
      </c>
      <c r="BJ285" s="13" t="s">
        <v>39</v>
      </c>
      <c r="BK285" s="132">
        <f>ROUND(I285*H285,2)</f>
        <v>0</v>
      </c>
      <c r="BL285" s="13" t="s">
        <v>45</v>
      </c>
      <c r="BM285" s="13" t="s">
        <v>487</v>
      </c>
    </row>
    <row r="286" spans="2:65" s="1" customFormat="1" ht="22.5" customHeight="1">
      <c r="B286" s="120"/>
      <c r="C286" s="121" t="s">
        <v>261</v>
      </c>
      <c r="D286" s="121" t="s">
        <v>88</v>
      </c>
      <c r="E286" s="122" t="s">
        <v>488</v>
      </c>
      <c r="F286" s="123" t="s">
        <v>489</v>
      </c>
      <c r="G286" s="124" t="s">
        <v>221</v>
      </c>
      <c r="H286" s="125">
        <v>2</v>
      </c>
      <c r="I286" s="126"/>
      <c r="J286" s="127">
        <f>ROUND(I286*H286,2)</f>
        <v>0</v>
      </c>
      <c r="K286" s="123" t="s">
        <v>1</v>
      </c>
      <c r="L286" s="24"/>
      <c r="M286" s="128" t="s">
        <v>1</v>
      </c>
      <c r="N286" s="129" t="s">
        <v>27</v>
      </c>
      <c r="O286" s="25"/>
      <c r="P286" s="130">
        <f>O286*H286</f>
        <v>0</v>
      </c>
      <c r="Q286" s="130">
        <v>0</v>
      </c>
      <c r="R286" s="130">
        <f>Q286*H286</f>
        <v>0</v>
      </c>
      <c r="S286" s="130">
        <v>0</v>
      </c>
      <c r="T286" s="131">
        <f>S286*H286</f>
        <v>0</v>
      </c>
      <c r="AR286" s="13" t="s">
        <v>45</v>
      </c>
      <c r="AT286" s="13" t="s">
        <v>88</v>
      </c>
      <c r="AU286" s="13" t="s">
        <v>44</v>
      </c>
      <c r="AY286" s="13" t="s">
        <v>85</v>
      </c>
      <c r="BE286" s="132">
        <f>IF(N286="základní",J286,0)</f>
        <v>0</v>
      </c>
      <c r="BF286" s="132">
        <f>IF(N286="snížená",J286,0)</f>
        <v>0</v>
      </c>
      <c r="BG286" s="132">
        <f>IF(N286="zákl. přenesená",J286,0)</f>
        <v>0</v>
      </c>
      <c r="BH286" s="132">
        <f>IF(N286="sníž. přenesená",J286,0)</f>
        <v>0</v>
      </c>
      <c r="BI286" s="132">
        <f>IF(N286="nulová",J286,0)</f>
        <v>0</v>
      </c>
      <c r="BJ286" s="13" t="s">
        <v>39</v>
      </c>
      <c r="BK286" s="132">
        <f>ROUND(I286*H286,2)</f>
        <v>0</v>
      </c>
      <c r="BL286" s="13" t="s">
        <v>45</v>
      </c>
      <c r="BM286" s="13" t="s">
        <v>490</v>
      </c>
    </row>
    <row r="287" spans="2:65" s="1" customFormat="1" ht="31.5" customHeight="1">
      <c r="B287" s="120"/>
      <c r="C287" s="121" t="s">
        <v>262</v>
      </c>
      <c r="D287" s="121" t="s">
        <v>88</v>
      </c>
      <c r="E287" s="122" t="s">
        <v>491</v>
      </c>
      <c r="F287" s="123" t="s">
        <v>492</v>
      </c>
      <c r="G287" s="124" t="s">
        <v>121</v>
      </c>
      <c r="H287" s="125">
        <v>29</v>
      </c>
      <c r="I287" s="126"/>
      <c r="J287" s="127">
        <f>ROUND(I287*H287,2)</f>
        <v>0</v>
      </c>
      <c r="K287" s="123" t="s">
        <v>92</v>
      </c>
      <c r="L287" s="24"/>
      <c r="M287" s="128" t="s">
        <v>1</v>
      </c>
      <c r="N287" s="129" t="s">
        <v>27</v>
      </c>
      <c r="O287" s="25"/>
      <c r="P287" s="130">
        <f>O287*H287</f>
        <v>0</v>
      </c>
      <c r="Q287" s="130">
        <v>1E-05</v>
      </c>
      <c r="R287" s="130">
        <f>Q287*H287</f>
        <v>0.00029</v>
      </c>
      <c r="S287" s="130">
        <v>0</v>
      </c>
      <c r="T287" s="131">
        <f>S287*H287</f>
        <v>0</v>
      </c>
      <c r="AR287" s="13" t="s">
        <v>45</v>
      </c>
      <c r="AT287" s="13" t="s">
        <v>88</v>
      </c>
      <c r="AU287" s="13" t="s">
        <v>44</v>
      </c>
      <c r="AY287" s="13" t="s">
        <v>85</v>
      </c>
      <c r="BE287" s="132">
        <f>IF(N287="základní",J287,0)</f>
        <v>0</v>
      </c>
      <c r="BF287" s="132">
        <f>IF(N287="snížená",J287,0)</f>
        <v>0</v>
      </c>
      <c r="BG287" s="132">
        <f>IF(N287="zákl. přenesená",J287,0)</f>
        <v>0</v>
      </c>
      <c r="BH287" s="132">
        <f>IF(N287="sníž. přenesená",J287,0)</f>
        <v>0</v>
      </c>
      <c r="BI287" s="132">
        <f>IF(N287="nulová",J287,0)</f>
        <v>0</v>
      </c>
      <c r="BJ287" s="13" t="s">
        <v>39</v>
      </c>
      <c r="BK287" s="132">
        <f>ROUND(I287*H287,2)</f>
        <v>0</v>
      </c>
      <c r="BL287" s="13" t="s">
        <v>45</v>
      </c>
      <c r="BM287" s="13" t="s">
        <v>493</v>
      </c>
    </row>
    <row r="288" spans="2:51" s="9" customFormat="1" ht="13.5">
      <c r="B288" s="165"/>
      <c r="D288" s="134" t="s">
        <v>93</v>
      </c>
      <c r="E288" s="166" t="s">
        <v>1</v>
      </c>
      <c r="F288" s="167" t="s">
        <v>494</v>
      </c>
      <c r="H288" s="168" t="s">
        <v>1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8" t="s">
        <v>93</v>
      </c>
      <c r="AU288" s="168" t="s">
        <v>44</v>
      </c>
      <c r="AV288" s="9" t="s">
        <v>39</v>
      </c>
      <c r="AW288" s="9" t="s">
        <v>20</v>
      </c>
      <c r="AX288" s="9" t="s">
        <v>38</v>
      </c>
      <c r="AY288" s="168" t="s">
        <v>85</v>
      </c>
    </row>
    <row r="289" spans="2:51" s="7" customFormat="1" ht="13.5">
      <c r="B289" s="133"/>
      <c r="D289" s="134" t="s">
        <v>93</v>
      </c>
      <c r="E289" s="135" t="s">
        <v>1</v>
      </c>
      <c r="F289" s="136" t="s">
        <v>495</v>
      </c>
      <c r="H289" s="137">
        <v>29</v>
      </c>
      <c r="I289" s="138"/>
      <c r="L289" s="133"/>
      <c r="M289" s="139"/>
      <c r="N289" s="140"/>
      <c r="O289" s="140"/>
      <c r="P289" s="140"/>
      <c r="Q289" s="140"/>
      <c r="R289" s="140"/>
      <c r="S289" s="140"/>
      <c r="T289" s="141"/>
      <c r="AT289" s="135" t="s">
        <v>93</v>
      </c>
      <c r="AU289" s="135" t="s">
        <v>44</v>
      </c>
      <c r="AV289" s="7" t="s">
        <v>41</v>
      </c>
      <c r="AW289" s="7" t="s">
        <v>20</v>
      </c>
      <c r="AX289" s="7" t="s">
        <v>38</v>
      </c>
      <c r="AY289" s="135" t="s">
        <v>85</v>
      </c>
    </row>
    <row r="290" spans="2:51" s="8" customFormat="1" ht="13.5">
      <c r="B290" s="142"/>
      <c r="D290" s="143" t="s">
        <v>93</v>
      </c>
      <c r="E290" s="144" t="s">
        <v>1</v>
      </c>
      <c r="F290" s="145" t="s">
        <v>94</v>
      </c>
      <c r="H290" s="146">
        <v>29</v>
      </c>
      <c r="I290" s="147"/>
      <c r="L290" s="142"/>
      <c r="M290" s="148"/>
      <c r="N290" s="149"/>
      <c r="O290" s="149"/>
      <c r="P290" s="149"/>
      <c r="Q290" s="149"/>
      <c r="R290" s="149"/>
      <c r="S290" s="149"/>
      <c r="T290" s="150"/>
      <c r="AT290" s="151" t="s">
        <v>93</v>
      </c>
      <c r="AU290" s="151" t="s">
        <v>44</v>
      </c>
      <c r="AV290" s="8" t="s">
        <v>45</v>
      </c>
      <c r="AW290" s="8" t="s">
        <v>20</v>
      </c>
      <c r="AX290" s="8" t="s">
        <v>39</v>
      </c>
      <c r="AY290" s="151" t="s">
        <v>85</v>
      </c>
    </row>
    <row r="291" spans="2:65" s="1" customFormat="1" ht="22.5" customHeight="1">
      <c r="B291" s="120"/>
      <c r="C291" s="152" t="s">
        <v>267</v>
      </c>
      <c r="D291" s="152" t="s">
        <v>99</v>
      </c>
      <c r="E291" s="153" t="s">
        <v>496</v>
      </c>
      <c r="F291" s="154" t="s">
        <v>497</v>
      </c>
      <c r="G291" s="155" t="s">
        <v>164</v>
      </c>
      <c r="H291" s="156">
        <v>29</v>
      </c>
      <c r="I291" s="157"/>
      <c r="J291" s="158">
        <f>ROUND(I291*H291,2)</f>
        <v>0</v>
      </c>
      <c r="K291" s="154" t="s">
        <v>92</v>
      </c>
      <c r="L291" s="159"/>
      <c r="M291" s="160" t="s">
        <v>1</v>
      </c>
      <c r="N291" s="161" t="s">
        <v>27</v>
      </c>
      <c r="O291" s="25"/>
      <c r="P291" s="130">
        <f>O291*H291</f>
        <v>0</v>
      </c>
      <c r="Q291" s="130">
        <v>0.00294</v>
      </c>
      <c r="R291" s="130">
        <f>Q291*H291</f>
        <v>0.08526</v>
      </c>
      <c r="S291" s="130">
        <v>0</v>
      </c>
      <c r="T291" s="131">
        <f>S291*H291</f>
        <v>0</v>
      </c>
      <c r="AR291" s="13" t="s">
        <v>103</v>
      </c>
      <c r="AT291" s="13" t="s">
        <v>99</v>
      </c>
      <c r="AU291" s="13" t="s">
        <v>44</v>
      </c>
      <c r="AY291" s="13" t="s">
        <v>85</v>
      </c>
      <c r="BE291" s="132">
        <f>IF(N291="základní",J291,0)</f>
        <v>0</v>
      </c>
      <c r="BF291" s="132">
        <f>IF(N291="snížená",J291,0)</f>
        <v>0</v>
      </c>
      <c r="BG291" s="132">
        <f>IF(N291="zákl. přenesená",J291,0)</f>
        <v>0</v>
      </c>
      <c r="BH291" s="132">
        <f>IF(N291="sníž. přenesená",J291,0)</f>
        <v>0</v>
      </c>
      <c r="BI291" s="132">
        <f>IF(N291="nulová",J291,0)</f>
        <v>0</v>
      </c>
      <c r="BJ291" s="13" t="s">
        <v>39</v>
      </c>
      <c r="BK291" s="132">
        <f>ROUND(I291*H291,2)</f>
        <v>0</v>
      </c>
      <c r="BL291" s="13" t="s">
        <v>45</v>
      </c>
      <c r="BM291" s="13" t="s">
        <v>498</v>
      </c>
    </row>
    <row r="292" spans="2:65" s="1" customFormat="1" ht="22.5" customHeight="1">
      <c r="B292" s="120"/>
      <c r="C292" s="121" t="s">
        <v>270</v>
      </c>
      <c r="D292" s="121" t="s">
        <v>88</v>
      </c>
      <c r="E292" s="122" t="s">
        <v>499</v>
      </c>
      <c r="F292" s="123" t="s">
        <v>500</v>
      </c>
      <c r="G292" s="124" t="s">
        <v>164</v>
      </c>
      <c r="H292" s="125">
        <v>2</v>
      </c>
      <c r="I292" s="126"/>
      <c r="J292" s="127">
        <f>ROUND(I292*H292,2)</f>
        <v>0</v>
      </c>
      <c r="K292" s="123" t="s">
        <v>92</v>
      </c>
      <c r="L292" s="24"/>
      <c r="M292" s="128" t="s">
        <v>1</v>
      </c>
      <c r="N292" s="129" t="s">
        <v>27</v>
      </c>
      <c r="O292" s="25"/>
      <c r="P292" s="130">
        <f>O292*H292</f>
        <v>0</v>
      </c>
      <c r="Q292" s="130">
        <v>0.3409</v>
      </c>
      <c r="R292" s="130">
        <f>Q292*H292</f>
        <v>0.6818</v>
      </c>
      <c r="S292" s="130">
        <v>0</v>
      </c>
      <c r="T292" s="131">
        <f>S292*H292</f>
        <v>0</v>
      </c>
      <c r="AR292" s="13" t="s">
        <v>45</v>
      </c>
      <c r="AT292" s="13" t="s">
        <v>88</v>
      </c>
      <c r="AU292" s="13" t="s">
        <v>44</v>
      </c>
      <c r="AY292" s="13" t="s">
        <v>85</v>
      </c>
      <c r="BE292" s="132">
        <f>IF(N292="základní",J292,0)</f>
        <v>0</v>
      </c>
      <c r="BF292" s="132">
        <f>IF(N292="snížená",J292,0)</f>
        <v>0</v>
      </c>
      <c r="BG292" s="132">
        <f>IF(N292="zákl. přenesená",J292,0)</f>
        <v>0</v>
      </c>
      <c r="BH292" s="132">
        <f>IF(N292="sníž. přenesená",J292,0)</f>
        <v>0</v>
      </c>
      <c r="BI292" s="132">
        <f>IF(N292="nulová",J292,0)</f>
        <v>0</v>
      </c>
      <c r="BJ292" s="13" t="s">
        <v>39</v>
      </c>
      <c r="BK292" s="132">
        <f>ROUND(I292*H292,2)</f>
        <v>0</v>
      </c>
      <c r="BL292" s="13" t="s">
        <v>45</v>
      </c>
      <c r="BM292" s="13" t="s">
        <v>501</v>
      </c>
    </row>
    <row r="293" spans="2:51" s="9" customFormat="1" ht="13.5">
      <c r="B293" s="165"/>
      <c r="D293" s="134" t="s">
        <v>93</v>
      </c>
      <c r="E293" s="166" t="s">
        <v>1</v>
      </c>
      <c r="F293" s="167" t="s">
        <v>502</v>
      </c>
      <c r="H293" s="168" t="s">
        <v>1</v>
      </c>
      <c r="I293" s="169"/>
      <c r="L293" s="165"/>
      <c r="M293" s="170"/>
      <c r="N293" s="171"/>
      <c r="O293" s="171"/>
      <c r="P293" s="171"/>
      <c r="Q293" s="171"/>
      <c r="R293" s="171"/>
      <c r="S293" s="171"/>
      <c r="T293" s="172"/>
      <c r="AT293" s="168" t="s">
        <v>93</v>
      </c>
      <c r="AU293" s="168" t="s">
        <v>44</v>
      </c>
      <c r="AV293" s="9" t="s">
        <v>39</v>
      </c>
      <c r="AW293" s="9" t="s">
        <v>20</v>
      </c>
      <c r="AX293" s="9" t="s">
        <v>38</v>
      </c>
      <c r="AY293" s="168" t="s">
        <v>85</v>
      </c>
    </row>
    <row r="294" spans="2:51" s="7" customFormat="1" ht="13.5">
      <c r="B294" s="133"/>
      <c r="D294" s="134" t="s">
        <v>93</v>
      </c>
      <c r="E294" s="135" t="s">
        <v>1</v>
      </c>
      <c r="F294" s="136" t="s">
        <v>41</v>
      </c>
      <c r="H294" s="137">
        <v>2</v>
      </c>
      <c r="I294" s="138"/>
      <c r="L294" s="133"/>
      <c r="M294" s="139"/>
      <c r="N294" s="140"/>
      <c r="O294" s="140"/>
      <c r="P294" s="140"/>
      <c r="Q294" s="140"/>
      <c r="R294" s="140"/>
      <c r="S294" s="140"/>
      <c r="T294" s="141"/>
      <c r="AT294" s="135" t="s">
        <v>93</v>
      </c>
      <c r="AU294" s="135" t="s">
        <v>44</v>
      </c>
      <c r="AV294" s="7" t="s">
        <v>41</v>
      </c>
      <c r="AW294" s="7" t="s">
        <v>20</v>
      </c>
      <c r="AX294" s="7" t="s">
        <v>38</v>
      </c>
      <c r="AY294" s="135" t="s">
        <v>85</v>
      </c>
    </row>
    <row r="295" spans="2:51" s="8" customFormat="1" ht="13.5">
      <c r="B295" s="142"/>
      <c r="D295" s="143" t="s">
        <v>93</v>
      </c>
      <c r="E295" s="144" t="s">
        <v>1</v>
      </c>
      <c r="F295" s="145" t="s">
        <v>94</v>
      </c>
      <c r="H295" s="146">
        <v>2</v>
      </c>
      <c r="I295" s="147"/>
      <c r="L295" s="142"/>
      <c r="M295" s="148"/>
      <c r="N295" s="149"/>
      <c r="O295" s="149"/>
      <c r="P295" s="149"/>
      <c r="Q295" s="149"/>
      <c r="R295" s="149"/>
      <c r="S295" s="149"/>
      <c r="T295" s="150"/>
      <c r="AT295" s="151" t="s">
        <v>93</v>
      </c>
      <c r="AU295" s="151" t="s">
        <v>44</v>
      </c>
      <c r="AV295" s="8" t="s">
        <v>45</v>
      </c>
      <c r="AW295" s="8" t="s">
        <v>20</v>
      </c>
      <c r="AX295" s="8" t="s">
        <v>39</v>
      </c>
      <c r="AY295" s="151" t="s">
        <v>85</v>
      </c>
    </row>
    <row r="296" spans="2:65" s="1" customFormat="1" ht="22.5" customHeight="1">
      <c r="B296" s="120"/>
      <c r="C296" s="121" t="s">
        <v>273</v>
      </c>
      <c r="D296" s="121" t="s">
        <v>88</v>
      </c>
      <c r="E296" s="122" t="s">
        <v>503</v>
      </c>
      <c r="F296" s="123" t="s">
        <v>504</v>
      </c>
      <c r="G296" s="124" t="s">
        <v>164</v>
      </c>
      <c r="H296" s="125">
        <v>2</v>
      </c>
      <c r="I296" s="126"/>
      <c r="J296" s="127">
        <f>ROUND(I296*H296,2)</f>
        <v>0</v>
      </c>
      <c r="K296" s="123" t="s">
        <v>92</v>
      </c>
      <c r="L296" s="24"/>
      <c r="M296" s="128" t="s">
        <v>1</v>
      </c>
      <c r="N296" s="129" t="s">
        <v>27</v>
      </c>
      <c r="O296" s="25"/>
      <c r="P296" s="130">
        <f>O296*H296</f>
        <v>0</v>
      </c>
      <c r="Q296" s="130">
        <v>0.0117</v>
      </c>
      <c r="R296" s="130">
        <f>Q296*H296</f>
        <v>0.0234</v>
      </c>
      <c r="S296" s="130">
        <v>0</v>
      </c>
      <c r="T296" s="131">
        <f>S296*H296</f>
        <v>0</v>
      </c>
      <c r="AR296" s="13" t="s">
        <v>45</v>
      </c>
      <c r="AT296" s="13" t="s">
        <v>88</v>
      </c>
      <c r="AU296" s="13" t="s">
        <v>44</v>
      </c>
      <c r="AY296" s="13" t="s">
        <v>85</v>
      </c>
      <c r="BE296" s="132">
        <f>IF(N296="základní",J296,0)</f>
        <v>0</v>
      </c>
      <c r="BF296" s="132">
        <f>IF(N296="snížená",J296,0)</f>
        <v>0</v>
      </c>
      <c r="BG296" s="132">
        <f>IF(N296="zákl. přenesená",J296,0)</f>
        <v>0</v>
      </c>
      <c r="BH296" s="132">
        <f>IF(N296="sníž. přenesená",J296,0)</f>
        <v>0</v>
      </c>
      <c r="BI296" s="132">
        <f>IF(N296="nulová",J296,0)</f>
        <v>0</v>
      </c>
      <c r="BJ296" s="13" t="s">
        <v>39</v>
      </c>
      <c r="BK296" s="132">
        <f>ROUND(I296*H296,2)</f>
        <v>0</v>
      </c>
      <c r="BL296" s="13" t="s">
        <v>45</v>
      </c>
      <c r="BM296" s="13" t="s">
        <v>505</v>
      </c>
    </row>
    <row r="297" spans="2:65" s="1" customFormat="1" ht="22.5" customHeight="1">
      <c r="B297" s="120"/>
      <c r="C297" s="121" t="s">
        <v>279</v>
      </c>
      <c r="D297" s="121" t="s">
        <v>88</v>
      </c>
      <c r="E297" s="122" t="s">
        <v>223</v>
      </c>
      <c r="F297" s="123" t="s">
        <v>224</v>
      </c>
      <c r="G297" s="124" t="s">
        <v>164</v>
      </c>
      <c r="H297" s="125">
        <v>1</v>
      </c>
      <c r="I297" s="126"/>
      <c r="J297" s="127">
        <f>ROUND(I297*H297,2)</f>
        <v>0</v>
      </c>
      <c r="K297" s="123" t="s">
        <v>92</v>
      </c>
      <c r="L297" s="24"/>
      <c r="M297" s="128" t="s">
        <v>1</v>
      </c>
      <c r="N297" s="129" t="s">
        <v>27</v>
      </c>
      <c r="O297" s="25"/>
      <c r="P297" s="130">
        <f>O297*H297</f>
        <v>0</v>
      </c>
      <c r="Q297" s="130">
        <v>0.42368</v>
      </c>
      <c r="R297" s="130">
        <f>Q297*H297</f>
        <v>0.42368</v>
      </c>
      <c r="S297" s="130">
        <v>0</v>
      </c>
      <c r="T297" s="131">
        <f>S297*H297</f>
        <v>0</v>
      </c>
      <c r="AR297" s="13" t="s">
        <v>45</v>
      </c>
      <c r="AT297" s="13" t="s">
        <v>88</v>
      </c>
      <c r="AU297" s="13" t="s">
        <v>44</v>
      </c>
      <c r="AY297" s="13" t="s">
        <v>85</v>
      </c>
      <c r="BE297" s="132">
        <f>IF(N297="základní",J297,0)</f>
        <v>0</v>
      </c>
      <c r="BF297" s="132">
        <f>IF(N297="snížená",J297,0)</f>
        <v>0</v>
      </c>
      <c r="BG297" s="132">
        <f>IF(N297="zákl. přenesená",J297,0)</f>
        <v>0</v>
      </c>
      <c r="BH297" s="132">
        <f>IF(N297="sníž. přenesená",J297,0)</f>
        <v>0</v>
      </c>
      <c r="BI297" s="132">
        <f>IF(N297="nulová",J297,0)</f>
        <v>0</v>
      </c>
      <c r="BJ297" s="13" t="s">
        <v>39</v>
      </c>
      <c r="BK297" s="132">
        <f>ROUND(I297*H297,2)</f>
        <v>0</v>
      </c>
      <c r="BL297" s="13" t="s">
        <v>45</v>
      </c>
      <c r="BM297" s="13" t="s">
        <v>506</v>
      </c>
    </row>
    <row r="298" spans="2:65" s="1" customFormat="1" ht="22.5" customHeight="1">
      <c r="B298" s="120"/>
      <c r="C298" s="121" t="s">
        <v>282</v>
      </c>
      <c r="D298" s="121" t="s">
        <v>88</v>
      </c>
      <c r="E298" s="122" t="s">
        <v>226</v>
      </c>
      <c r="F298" s="123" t="s">
        <v>227</v>
      </c>
      <c r="G298" s="124" t="s">
        <v>164</v>
      </c>
      <c r="H298" s="125">
        <v>1</v>
      </c>
      <c r="I298" s="126"/>
      <c r="J298" s="127">
        <f>ROUND(I298*H298,2)</f>
        <v>0</v>
      </c>
      <c r="K298" s="123" t="s">
        <v>92</v>
      </c>
      <c r="L298" s="24"/>
      <c r="M298" s="128" t="s">
        <v>1</v>
      </c>
      <c r="N298" s="129" t="s">
        <v>27</v>
      </c>
      <c r="O298" s="25"/>
      <c r="P298" s="130">
        <f>O298*H298</f>
        <v>0</v>
      </c>
      <c r="Q298" s="130">
        <v>0.4208</v>
      </c>
      <c r="R298" s="130">
        <f>Q298*H298</f>
        <v>0.4208</v>
      </c>
      <c r="S298" s="130">
        <v>0</v>
      </c>
      <c r="T298" s="131">
        <f>S298*H298</f>
        <v>0</v>
      </c>
      <c r="AR298" s="13" t="s">
        <v>45</v>
      </c>
      <c r="AT298" s="13" t="s">
        <v>88</v>
      </c>
      <c r="AU298" s="13" t="s">
        <v>44</v>
      </c>
      <c r="AY298" s="13" t="s">
        <v>85</v>
      </c>
      <c r="BE298" s="132">
        <f>IF(N298="základní",J298,0)</f>
        <v>0</v>
      </c>
      <c r="BF298" s="132">
        <f>IF(N298="snížená",J298,0)</f>
        <v>0</v>
      </c>
      <c r="BG298" s="132">
        <f>IF(N298="zákl. přenesená",J298,0)</f>
        <v>0</v>
      </c>
      <c r="BH298" s="132">
        <f>IF(N298="sníž. přenesená",J298,0)</f>
        <v>0</v>
      </c>
      <c r="BI298" s="132">
        <f>IF(N298="nulová",J298,0)</f>
        <v>0</v>
      </c>
      <c r="BJ298" s="13" t="s">
        <v>39</v>
      </c>
      <c r="BK298" s="132">
        <f>ROUND(I298*H298,2)</f>
        <v>0</v>
      </c>
      <c r="BL298" s="13" t="s">
        <v>45</v>
      </c>
      <c r="BM298" s="13" t="s">
        <v>507</v>
      </c>
    </row>
    <row r="299" spans="2:65" s="1" customFormat="1" ht="22.5" customHeight="1">
      <c r="B299" s="120"/>
      <c r="C299" s="152" t="s">
        <v>285</v>
      </c>
      <c r="D299" s="152" t="s">
        <v>99</v>
      </c>
      <c r="E299" s="153" t="s">
        <v>508</v>
      </c>
      <c r="F299" s="154" t="s">
        <v>509</v>
      </c>
      <c r="G299" s="155" t="s">
        <v>221</v>
      </c>
      <c r="H299" s="156">
        <v>2</v>
      </c>
      <c r="I299" s="157"/>
      <c r="J299" s="158">
        <f>ROUND(I299*H299,2)</f>
        <v>0</v>
      </c>
      <c r="K299" s="154" t="s">
        <v>1</v>
      </c>
      <c r="L299" s="159"/>
      <c r="M299" s="160" t="s">
        <v>1</v>
      </c>
      <c r="N299" s="161" t="s">
        <v>27</v>
      </c>
      <c r="O299" s="25"/>
      <c r="P299" s="130">
        <f>O299*H299</f>
        <v>0</v>
      </c>
      <c r="Q299" s="130">
        <v>0.5</v>
      </c>
      <c r="R299" s="130">
        <f>Q299*H299</f>
        <v>1</v>
      </c>
      <c r="S299" s="130">
        <v>0</v>
      </c>
      <c r="T299" s="131">
        <f>S299*H299</f>
        <v>0</v>
      </c>
      <c r="AR299" s="13" t="s">
        <v>103</v>
      </c>
      <c r="AT299" s="13" t="s">
        <v>99</v>
      </c>
      <c r="AU299" s="13" t="s">
        <v>44</v>
      </c>
      <c r="AY299" s="13" t="s">
        <v>85</v>
      </c>
      <c r="BE299" s="132">
        <f>IF(N299="základní",J299,0)</f>
        <v>0</v>
      </c>
      <c r="BF299" s="132">
        <f>IF(N299="snížená",J299,0)</f>
        <v>0</v>
      </c>
      <c r="BG299" s="132">
        <f>IF(N299="zákl. přenesená",J299,0)</f>
        <v>0</v>
      </c>
      <c r="BH299" s="132">
        <f>IF(N299="sníž. přenesená",J299,0)</f>
        <v>0</v>
      </c>
      <c r="BI299" s="132">
        <f>IF(N299="nulová",J299,0)</f>
        <v>0</v>
      </c>
      <c r="BJ299" s="13" t="s">
        <v>39</v>
      </c>
      <c r="BK299" s="132">
        <f>ROUND(I299*H299,2)</f>
        <v>0</v>
      </c>
      <c r="BL299" s="13" t="s">
        <v>45</v>
      </c>
      <c r="BM299" s="13" t="s">
        <v>510</v>
      </c>
    </row>
    <row r="300" spans="2:63" s="6" customFormat="1" ht="29.85" customHeight="1">
      <c r="B300" s="106"/>
      <c r="D300" s="117" t="s">
        <v>37</v>
      </c>
      <c r="E300" s="118" t="s">
        <v>115</v>
      </c>
      <c r="F300" s="118" t="s">
        <v>228</v>
      </c>
      <c r="I300" s="109"/>
      <c r="J300" s="119">
        <f>BK300</f>
        <v>0</v>
      </c>
      <c r="L300" s="106"/>
      <c r="M300" s="111"/>
      <c r="N300" s="112"/>
      <c r="O300" s="112"/>
      <c r="P300" s="113">
        <f>SUM(P301:P352)</f>
        <v>0</v>
      </c>
      <c r="Q300" s="112"/>
      <c r="R300" s="113">
        <f>SUM(R301:R352)</f>
        <v>63.166205000000005</v>
      </c>
      <c r="S300" s="112"/>
      <c r="T300" s="114">
        <f>SUM(T301:T352)</f>
        <v>0</v>
      </c>
      <c r="AR300" s="107" t="s">
        <v>39</v>
      </c>
      <c r="AT300" s="115" t="s">
        <v>37</v>
      </c>
      <c r="AU300" s="115" t="s">
        <v>39</v>
      </c>
      <c r="AY300" s="107" t="s">
        <v>85</v>
      </c>
      <c r="BK300" s="116">
        <f>SUM(BK301:BK352)</f>
        <v>0</v>
      </c>
    </row>
    <row r="301" spans="2:65" s="1" customFormat="1" ht="22.5" customHeight="1">
      <c r="B301" s="120"/>
      <c r="C301" s="121" t="s">
        <v>288</v>
      </c>
      <c r="D301" s="121" t="s">
        <v>88</v>
      </c>
      <c r="E301" s="122" t="s">
        <v>230</v>
      </c>
      <c r="F301" s="123" t="s">
        <v>231</v>
      </c>
      <c r="G301" s="124" t="s">
        <v>232</v>
      </c>
      <c r="H301" s="125">
        <v>1</v>
      </c>
      <c r="I301" s="126"/>
      <c r="J301" s="127">
        <f>ROUND(I301*H301,2)</f>
        <v>0</v>
      </c>
      <c r="K301" s="123" t="s">
        <v>1</v>
      </c>
      <c r="L301" s="24"/>
      <c r="M301" s="128" t="s">
        <v>1</v>
      </c>
      <c r="N301" s="129" t="s">
        <v>27</v>
      </c>
      <c r="O301" s="25"/>
      <c r="P301" s="130">
        <f>O301*H301</f>
        <v>0</v>
      </c>
      <c r="Q301" s="130">
        <v>0</v>
      </c>
      <c r="R301" s="130">
        <f>Q301*H301</f>
        <v>0</v>
      </c>
      <c r="S301" s="130">
        <v>0</v>
      </c>
      <c r="T301" s="131">
        <f>S301*H301</f>
        <v>0</v>
      </c>
      <c r="AR301" s="13" t="s">
        <v>45</v>
      </c>
      <c r="AT301" s="13" t="s">
        <v>88</v>
      </c>
      <c r="AU301" s="13" t="s">
        <v>41</v>
      </c>
      <c r="AY301" s="13" t="s">
        <v>85</v>
      </c>
      <c r="BE301" s="132">
        <f>IF(N301="základní",J301,0)</f>
        <v>0</v>
      </c>
      <c r="BF301" s="132">
        <f>IF(N301="snížená",J301,0)</f>
        <v>0</v>
      </c>
      <c r="BG301" s="132">
        <f>IF(N301="zákl. přenesená",J301,0)</f>
        <v>0</v>
      </c>
      <c r="BH301" s="132">
        <f>IF(N301="sníž. přenesená",J301,0)</f>
        <v>0</v>
      </c>
      <c r="BI301" s="132">
        <f>IF(N301="nulová",J301,0)</f>
        <v>0</v>
      </c>
      <c r="BJ301" s="13" t="s">
        <v>39</v>
      </c>
      <c r="BK301" s="132">
        <f>ROUND(I301*H301,2)</f>
        <v>0</v>
      </c>
      <c r="BL301" s="13" t="s">
        <v>45</v>
      </c>
      <c r="BM301" s="13" t="s">
        <v>511</v>
      </c>
    </row>
    <row r="302" spans="2:65" s="1" customFormat="1" ht="31.5" customHeight="1">
      <c r="B302" s="120"/>
      <c r="C302" s="121" t="s">
        <v>291</v>
      </c>
      <c r="D302" s="121" t="s">
        <v>88</v>
      </c>
      <c r="E302" s="122" t="s">
        <v>234</v>
      </c>
      <c r="F302" s="123" t="s">
        <v>235</v>
      </c>
      <c r="G302" s="124" t="s">
        <v>164</v>
      </c>
      <c r="H302" s="125">
        <v>3</v>
      </c>
      <c r="I302" s="126"/>
      <c r="J302" s="127">
        <f>ROUND(I302*H302,2)</f>
        <v>0</v>
      </c>
      <c r="K302" s="123" t="s">
        <v>92</v>
      </c>
      <c r="L302" s="24"/>
      <c r="M302" s="128" t="s">
        <v>1</v>
      </c>
      <c r="N302" s="129" t="s">
        <v>27</v>
      </c>
      <c r="O302" s="25"/>
      <c r="P302" s="130">
        <f>O302*H302</f>
        <v>0</v>
      </c>
      <c r="Q302" s="130">
        <v>0.0007</v>
      </c>
      <c r="R302" s="130">
        <f>Q302*H302</f>
        <v>0.0021</v>
      </c>
      <c r="S302" s="130">
        <v>0</v>
      </c>
      <c r="T302" s="131">
        <f>S302*H302</f>
        <v>0</v>
      </c>
      <c r="AR302" s="13" t="s">
        <v>45</v>
      </c>
      <c r="AT302" s="13" t="s">
        <v>88</v>
      </c>
      <c r="AU302" s="13" t="s">
        <v>41</v>
      </c>
      <c r="AY302" s="13" t="s">
        <v>85</v>
      </c>
      <c r="BE302" s="132">
        <f>IF(N302="základní",J302,0)</f>
        <v>0</v>
      </c>
      <c r="BF302" s="132">
        <f>IF(N302="snížená",J302,0)</f>
        <v>0</v>
      </c>
      <c r="BG302" s="132">
        <f>IF(N302="zákl. přenesená",J302,0)</f>
        <v>0</v>
      </c>
      <c r="BH302" s="132">
        <f>IF(N302="sníž. přenesená",J302,0)</f>
        <v>0</v>
      </c>
      <c r="BI302" s="132">
        <f>IF(N302="nulová",J302,0)</f>
        <v>0</v>
      </c>
      <c r="BJ302" s="13" t="s">
        <v>39</v>
      </c>
      <c r="BK302" s="132">
        <f>ROUND(I302*H302,2)</f>
        <v>0</v>
      </c>
      <c r="BL302" s="13" t="s">
        <v>45</v>
      </c>
      <c r="BM302" s="13" t="s">
        <v>512</v>
      </c>
    </row>
    <row r="303" spans="2:51" s="9" customFormat="1" ht="13.5">
      <c r="B303" s="165"/>
      <c r="D303" s="134" t="s">
        <v>93</v>
      </c>
      <c r="E303" s="166" t="s">
        <v>1</v>
      </c>
      <c r="F303" s="167" t="s">
        <v>236</v>
      </c>
      <c r="H303" s="168" t="s">
        <v>1</v>
      </c>
      <c r="I303" s="169"/>
      <c r="L303" s="165"/>
      <c r="M303" s="170"/>
      <c r="N303" s="171"/>
      <c r="O303" s="171"/>
      <c r="P303" s="171"/>
      <c r="Q303" s="171"/>
      <c r="R303" s="171"/>
      <c r="S303" s="171"/>
      <c r="T303" s="172"/>
      <c r="AT303" s="168" t="s">
        <v>93</v>
      </c>
      <c r="AU303" s="168" t="s">
        <v>41</v>
      </c>
      <c r="AV303" s="9" t="s">
        <v>39</v>
      </c>
      <c r="AW303" s="9" t="s">
        <v>20</v>
      </c>
      <c r="AX303" s="9" t="s">
        <v>38</v>
      </c>
      <c r="AY303" s="168" t="s">
        <v>85</v>
      </c>
    </row>
    <row r="304" spans="2:51" s="9" customFormat="1" ht="13.5">
      <c r="B304" s="165"/>
      <c r="D304" s="134" t="s">
        <v>93</v>
      </c>
      <c r="E304" s="166" t="s">
        <v>1</v>
      </c>
      <c r="F304" s="167" t="s">
        <v>237</v>
      </c>
      <c r="H304" s="168" t="s">
        <v>1</v>
      </c>
      <c r="I304" s="169"/>
      <c r="L304" s="165"/>
      <c r="M304" s="170"/>
      <c r="N304" s="171"/>
      <c r="O304" s="171"/>
      <c r="P304" s="171"/>
      <c r="Q304" s="171"/>
      <c r="R304" s="171"/>
      <c r="S304" s="171"/>
      <c r="T304" s="172"/>
      <c r="AT304" s="168" t="s">
        <v>93</v>
      </c>
      <c r="AU304" s="168" t="s">
        <v>41</v>
      </c>
      <c r="AV304" s="9" t="s">
        <v>39</v>
      </c>
      <c r="AW304" s="9" t="s">
        <v>20</v>
      </c>
      <c r="AX304" s="9" t="s">
        <v>38</v>
      </c>
      <c r="AY304" s="168" t="s">
        <v>85</v>
      </c>
    </row>
    <row r="305" spans="2:51" s="7" customFormat="1" ht="13.5">
      <c r="B305" s="133"/>
      <c r="D305" s="134" t="s">
        <v>93</v>
      </c>
      <c r="E305" s="135" t="s">
        <v>1</v>
      </c>
      <c r="F305" s="136" t="s">
        <v>44</v>
      </c>
      <c r="H305" s="137">
        <v>3</v>
      </c>
      <c r="I305" s="138"/>
      <c r="L305" s="133"/>
      <c r="M305" s="139"/>
      <c r="N305" s="140"/>
      <c r="O305" s="140"/>
      <c r="P305" s="140"/>
      <c r="Q305" s="140"/>
      <c r="R305" s="140"/>
      <c r="S305" s="140"/>
      <c r="T305" s="141"/>
      <c r="AT305" s="135" t="s">
        <v>93</v>
      </c>
      <c r="AU305" s="135" t="s">
        <v>41</v>
      </c>
      <c r="AV305" s="7" t="s">
        <v>41</v>
      </c>
      <c r="AW305" s="7" t="s">
        <v>20</v>
      </c>
      <c r="AX305" s="7" t="s">
        <v>38</v>
      </c>
      <c r="AY305" s="135" t="s">
        <v>85</v>
      </c>
    </row>
    <row r="306" spans="2:51" s="8" customFormat="1" ht="13.5">
      <c r="B306" s="142"/>
      <c r="D306" s="143" t="s">
        <v>93</v>
      </c>
      <c r="E306" s="144" t="s">
        <v>1</v>
      </c>
      <c r="F306" s="145" t="s">
        <v>94</v>
      </c>
      <c r="H306" s="146">
        <v>3</v>
      </c>
      <c r="I306" s="147"/>
      <c r="L306" s="142"/>
      <c r="M306" s="148"/>
      <c r="N306" s="149"/>
      <c r="O306" s="149"/>
      <c r="P306" s="149"/>
      <c r="Q306" s="149"/>
      <c r="R306" s="149"/>
      <c r="S306" s="149"/>
      <c r="T306" s="150"/>
      <c r="AT306" s="151" t="s">
        <v>93</v>
      </c>
      <c r="AU306" s="151" t="s">
        <v>41</v>
      </c>
      <c r="AV306" s="8" t="s">
        <v>45</v>
      </c>
      <c r="AW306" s="8" t="s">
        <v>20</v>
      </c>
      <c r="AX306" s="8" t="s">
        <v>39</v>
      </c>
      <c r="AY306" s="151" t="s">
        <v>85</v>
      </c>
    </row>
    <row r="307" spans="2:65" s="1" customFormat="1" ht="22.5" customHeight="1">
      <c r="B307" s="120"/>
      <c r="C307" s="152" t="s">
        <v>294</v>
      </c>
      <c r="D307" s="152" t="s">
        <v>99</v>
      </c>
      <c r="E307" s="153" t="s">
        <v>239</v>
      </c>
      <c r="F307" s="154" t="s">
        <v>240</v>
      </c>
      <c r="G307" s="155" t="s">
        <v>164</v>
      </c>
      <c r="H307" s="156">
        <v>1</v>
      </c>
      <c r="I307" s="157"/>
      <c r="J307" s="158">
        <f>ROUND(I307*H307,2)</f>
        <v>0</v>
      </c>
      <c r="K307" s="154" t="s">
        <v>92</v>
      </c>
      <c r="L307" s="159"/>
      <c r="M307" s="160" t="s">
        <v>1</v>
      </c>
      <c r="N307" s="161" t="s">
        <v>27</v>
      </c>
      <c r="O307" s="25"/>
      <c r="P307" s="130">
        <f>O307*H307</f>
        <v>0</v>
      </c>
      <c r="Q307" s="130">
        <v>0.0031</v>
      </c>
      <c r="R307" s="130">
        <f>Q307*H307</f>
        <v>0.0031</v>
      </c>
      <c r="S307" s="130">
        <v>0</v>
      </c>
      <c r="T307" s="131">
        <f>S307*H307</f>
        <v>0</v>
      </c>
      <c r="AR307" s="13" t="s">
        <v>103</v>
      </c>
      <c r="AT307" s="13" t="s">
        <v>99</v>
      </c>
      <c r="AU307" s="13" t="s">
        <v>41</v>
      </c>
      <c r="AY307" s="13" t="s">
        <v>85</v>
      </c>
      <c r="BE307" s="132">
        <f>IF(N307="základní",J307,0)</f>
        <v>0</v>
      </c>
      <c r="BF307" s="132">
        <f>IF(N307="snížená",J307,0)</f>
        <v>0</v>
      </c>
      <c r="BG307" s="132">
        <f>IF(N307="zákl. přenesená",J307,0)</f>
        <v>0</v>
      </c>
      <c r="BH307" s="132">
        <f>IF(N307="sníž. přenesená",J307,0)</f>
        <v>0</v>
      </c>
      <c r="BI307" s="132">
        <f>IF(N307="nulová",J307,0)</f>
        <v>0</v>
      </c>
      <c r="BJ307" s="13" t="s">
        <v>39</v>
      </c>
      <c r="BK307" s="132">
        <f>ROUND(I307*H307,2)</f>
        <v>0</v>
      </c>
      <c r="BL307" s="13" t="s">
        <v>45</v>
      </c>
      <c r="BM307" s="13" t="s">
        <v>513</v>
      </c>
    </row>
    <row r="308" spans="2:51" s="9" customFormat="1" ht="13.5">
      <c r="B308" s="165"/>
      <c r="D308" s="134" t="s">
        <v>93</v>
      </c>
      <c r="E308" s="166" t="s">
        <v>1</v>
      </c>
      <c r="F308" s="167" t="s">
        <v>241</v>
      </c>
      <c r="H308" s="168" t="s">
        <v>1</v>
      </c>
      <c r="I308" s="169"/>
      <c r="L308" s="165"/>
      <c r="M308" s="170"/>
      <c r="N308" s="171"/>
      <c r="O308" s="171"/>
      <c r="P308" s="171"/>
      <c r="Q308" s="171"/>
      <c r="R308" s="171"/>
      <c r="S308" s="171"/>
      <c r="T308" s="172"/>
      <c r="AT308" s="168" t="s">
        <v>93</v>
      </c>
      <c r="AU308" s="168" t="s">
        <v>41</v>
      </c>
      <c r="AV308" s="9" t="s">
        <v>39</v>
      </c>
      <c r="AW308" s="9" t="s">
        <v>20</v>
      </c>
      <c r="AX308" s="9" t="s">
        <v>38</v>
      </c>
      <c r="AY308" s="168" t="s">
        <v>85</v>
      </c>
    </row>
    <row r="309" spans="2:51" s="7" customFormat="1" ht="13.5">
      <c r="B309" s="133"/>
      <c r="D309" s="134" t="s">
        <v>93</v>
      </c>
      <c r="E309" s="135" t="s">
        <v>1</v>
      </c>
      <c r="F309" s="136" t="s">
        <v>39</v>
      </c>
      <c r="H309" s="137">
        <v>1</v>
      </c>
      <c r="I309" s="138"/>
      <c r="L309" s="133"/>
      <c r="M309" s="139"/>
      <c r="N309" s="140"/>
      <c r="O309" s="140"/>
      <c r="P309" s="140"/>
      <c r="Q309" s="140"/>
      <c r="R309" s="140"/>
      <c r="S309" s="140"/>
      <c r="T309" s="141"/>
      <c r="AT309" s="135" t="s">
        <v>93</v>
      </c>
      <c r="AU309" s="135" t="s">
        <v>41</v>
      </c>
      <c r="AV309" s="7" t="s">
        <v>41</v>
      </c>
      <c r="AW309" s="7" t="s">
        <v>20</v>
      </c>
      <c r="AX309" s="7" t="s">
        <v>38</v>
      </c>
      <c r="AY309" s="135" t="s">
        <v>85</v>
      </c>
    </row>
    <row r="310" spans="2:51" s="8" customFormat="1" ht="13.5">
      <c r="B310" s="142"/>
      <c r="D310" s="143" t="s">
        <v>93</v>
      </c>
      <c r="E310" s="144" t="s">
        <v>1</v>
      </c>
      <c r="F310" s="145" t="s">
        <v>94</v>
      </c>
      <c r="H310" s="146">
        <v>1</v>
      </c>
      <c r="I310" s="147"/>
      <c r="L310" s="142"/>
      <c r="M310" s="148"/>
      <c r="N310" s="149"/>
      <c r="O310" s="149"/>
      <c r="P310" s="149"/>
      <c r="Q310" s="149"/>
      <c r="R310" s="149"/>
      <c r="S310" s="149"/>
      <c r="T310" s="150"/>
      <c r="AT310" s="151" t="s">
        <v>93</v>
      </c>
      <c r="AU310" s="151" t="s">
        <v>41</v>
      </c>
      <c r="AV310" s="8" t="s">
        <v>45</v>
      </c>
      <c r="AW310" s="8" t="s">
        <v>20</v>
      </c>
      <c r="AX310" s="8" t="s">
        <v>39</v>
      </c>
      <c r="AY310" s="151" t="s">
        <v>85</v>
      </c>
    </row>
    <row r="311" spans="2:65" s="1" customFormat="1" ht="22.5" customHeight="1">
      <c r="B311" s="120"/>
      <c r="C311" s="152" t="s">
        <v>297</v>
      </c>
      <c r="D311" s="152" t="s">
        <v>99</v>
      </c>
      <c r="E311" s="153" t="s">
        <v>514</v>
      </c>
      <c r="F311" s="154" t="s">
        <v>515</v>
      </c>
      <c r="G311" s="155" t="s">
        <v>164</v>
      </c>
      <c r="H311" s="156">
        <v>1</v>
      </c>
      <c r="I311" s="157"/>
      <c r="J311" s="158">
        <f>ROUND(I311*H311,2)</f>
        <v>0</v>
      </c>
      <c r="K311" s="154" t="s">
        <v>92</v>
      </c>
      <c r="L311" s="159"/>
      <c r="M311" s="160" t="s">
        <v>1</v>
      </c>
      <c r="N311" s="161" t="s">
        <v>27</v>
      </c>
      <c r="O311" s="25"/>
      <c r="P311" s="130">
        <f>O311*H311</f>
        <v>0</v>
      </c>
      <c r="Q311" s="130">
        <v>0.003</v>
      </c>
      <c r="R311" s="130">
        <f>Q311*H311</f>
        <v>0.003</v>
      </c>
      <c r="S311" s="130">
        <v>0</v>
      </c>
      <c r="T311" s="131">
        <f>S311*H311</f>
        <v>0</v>
      </c>
      <c r="AR311" s="13" t="s">
        <v>103</v>
      </c>
      <c r="AT311" s="13" t="s">
        <v>99</v>
      </c>
      <c r="AU311" s="13" t="s">
        <v>41</v>
      </c>
      <c r="AY311" s="13" t="s">
        <v>85</v>
      </c>
      <c r="BE311" s="132">
        <f>IF(N311="základní",J311,0)</f>
        <v>0</v>
      </c>
      <c r="BF311" s="132">
        <f>IF(N311="snížená",J311,0)</f>
        <v>0</v>
      </c>
      <c r="BG311" s="132">
        <f>IF(N311="zákl. přenesená",J311,0)</f>
        <v>0</v>
      </c>
      <c r="BH311" s="132">
        <f>IF(N311="sníž. přenesená",J311,0)</f>
        <v>0</v>
      </c>
      <c r="BI311" s="132">
        <f>IF(N311="nulová",J311,0)</f>
        <v>0</v>
      </c>
      <c r="BJ311" s="13" t="s">
        <v>39</v>
      </c>
      <c r="BK311" s="132">
        <f>ROUND(I311*H311,2)</f>
        <v>0</v>
      </c>
      <c r="BL311" s="13" t="s">
        <v>45</v>
      </c>
      <c r="BM311" s="13" t="s">
        <v>516</v>
      </c>
    </row>
    <row r="312" spans="2:51" s="9" customFormat="1" ht="13.5">
      <c r="B312" s="165"/>
      <c r="D312" s="134" t="s">
        <v>93</v>
      </c>
      <c r="E312" s="166" t="s">
        <v>1</v>
      </c>
      <c r="F312" s="167" t="s">
        <v>517</v>
      </c>
      <c r="H312" s="168" t="s">
        <v>1</v>
      </c>
      <c r="I312" s="169"/>
      <c r="L312" s="165"/>
      <c r="M312" s="170"/>
      <c r="N312" s="171"/>
      <c r="O312" s="171"/>
      <c r="P312" s="171"/>
      <c r="Q312" s="171"/>
      <c r="R312" s="171"/>
      <c r="S312" s="171"/>
      <c r="T312" s="172"/>
      <c r="AT312" s="168" t="s">
        <v>93</v>
      </c>
      <c r="AU312" s="168" t="s">
        <v>41</v>
      </c>
      <c r="AV312" s="9" t="s">
        <v>39</v>
      </c>
      <c r="AW312" s="9" t="s">
        <v>20</v>
      </c>
      <c r="AX312" s="9" t="s">
        <v>38</v>
      </c>
      <c r="AY312" s="168" t="s">
        <v>85</v>
      </c>
    </row>
    <row r="313" spans="2:51" s="7" customFormat="1" ht="13.5">
      <c r="B313" s="133"/>
      <c r="D313" s="134" t="s">
        <v>93</v>
      </c>
      <c r="E313" s="135" t="s">
        <v>1</v>
      </c>
      <c r="F313" s="136" t="s">
        <v>39</v>
      </c>
      <c r="H313" s="137">
        <v>1</v>
      </c>
      <c r="I313" s="138"/>
      <c r="L313" s="133"/>
      <c r="M313" s="139"/>
      <c r="N313" s="140"/>
      <c r="O313" s="140"/>
      <c r="P313" s="140"/>
      <c r="Q313" s="140"/>
      <c r="R313" s="140"/>
      <c r="S313" s="140"/>
      <c r="T313" s="141"/>
      <c r="AT313" s="135" t="s">
        <v>93</v>
      </c>
      <c r="AU313" s="135" t="s">
        <v>41</v>
      </c>
      <c r="AV313" s="7" t="s">
        <v>41</v>
      </c>
      <c r="AW313" s="7" t="s">
        <v>20</v>
      </c>
      <c r="AX313" s="7" t="s">
        <v>38</v>
      </c>
      <c r="AY313" s="135" t="s">
        <v>85</v>
      </c>
    </row>
    <row r="314" spans="2:51" s="8" customFormat="1" ht="13.5">
      <c r="B314" s="142"/>
      <c r="D314" s="143" t="s">
        <v>93</v>
      </c>
      <c r="E314" s="144" t="s">
        <v>1</v>
      </c>
      <c r="F314" s="145" t="s">
        <v>94</v>
      </c>
      <c r="H314" s="146">
        <v>1</v>
      </c>
      <c r="I314" s="147"/>
      <c r="L314" s="142"/>
      <c r="M314" s="148"/>
      <c r="N314" s="149"/>
      <c r="O314" s="149"/>
      <c r="P314" s="149"/>
      <c r="Q314" s="149"/>
      <c r="R314" s="149"/>
      <c r="S314" s="149"/>
      <c r="T314" s="150"/>
      <c r="AT314" s="151" t="s">
        <v>93</v>
      </c>
      <c r="AU314" s="151" t="s">
        <v>41</v>
      </c>
      <c r="AV314" s="8" t="s">
        <v>45</v>
      </c>
      <c r="AW314" s="8" t="s">
        <v>20</v>
      </c>
      <c r="AX314" s="8" t="s">
        <v>39</v>
      </c>
      <c r="AY314" s="151" t="s">
        <v>85</v>
      </c>
    </row>
    <row r="315" spans="2:65" s="1" customFormat="1" ht="22.5" customHeight="1">
      <c r="B315" s="120"/>
      <c r="C315" s="152" t="s">
        <v>298</v>
      </c>
      <c r="D315" s="152" t="s">
        <v>99</v>
      </c>
      <c r="E315" s="153" t="s">
        <v>518</v>
      </c>
      <c r="F315" s="154" t="s">
        <v>519</v>
      </c>
      <c r="G315" s="155" t="s">
        <v>164</v>
      </c>
      <c r="H315" s="156">
        <v>1</v>
      </c>
      <c r="I315" s="157"/>
      <c r="J315" s="158">
        <f>ROUND(I315*H315,2)</f>
        <v>0</v>
      </c>
      <c r="K315" s="154" t="s">
        <v>92</v>
      </c>
      <c r="L315" s="159"/>
      <c r="M315" s="160" t="s">
        <v>1</v>
      </c>
      <c r="N315" s="161" t="s">
        <v>27</v>
      </c>
      <c r="O315" s="25"/>
      <c r="P315" s="130">
        <f>O315*H315</f>
        <v>0</v>
      </c>
      <c r="Q315" s="130">
        <v>0.006</v>
      </c>
      <c r="R315" s="130">
        <f>Q315*H315</f>
        <v>0.006</v>
      </c>
      <c r="S315" s="130">
        <v>0</v>
      </c>
      <c r="T315" s="131">
        <f>S315*H315</f>
        <v>0</v>
      </c>
      <c r="AR315" s="13" t="s">
        <v>103</v>
      </c>
      <c r="AT315" s="13" t="s">
        <v>99</v>
      </c>
      <c r="AU315" s="13" t="s">
        <v>41</v>
      </c>
      <c r="AY315" s="13" t="s">
        <v>85</v>
      </c>
      <c r="BE315" s="132">
        <f>IF(N315="základní",J315,0)</f>
        <v>0</v>
      </c>
      <c r="BF315" s="132">
        <f>IF(N315="snížená",J315,0)</f>
        <v>0</v>
      </c>
      <c r="BG315" s="132">
        <f>IF(N315="zákl. přenesená",J315,0)</f>
        <v>0</v>
      </c>
      <c r="BH315" s="132">
        <f>IF(N315="sníž. přenesená",J315,0)</f>
        <v>0</v>
      </c>
      <c r="BI315" s="132">
        <f>IF(N315="nulová",J315,0)</f>
        <v>0</v>
      </c>
      <c r="BJ315" s="13" t="s">
        <v>39</v>
      </c>
      <c r="BK315" s="132">
        <f>ROUND(I315*H315,2)</f>
        <v>0</v>
      </c>
      <c r="BL315" s="13" t="s">
        <v>45</v>
      </c>
      <c r="BM315" s="13" t="s">
        <v>520</v>
      </c>
    </row>
    <row r="316" spans="2:51" s="9" customFormat="1" ht="13.5">
      <c r="B316" s="165"/>
      <c r="D316" s="134" t="s">
        <v>93</v>
      </c>
      <c r="E316" s="166" t="s">
        <v>1</v>
      </c>
      <c r="F316" s="167" t="s">
        <v>521</v>
      </c>
      <c r="H316" s="168" t="s">
        <v>1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8" t="s">
        <v>93</v>
      </c>
      <c r="AU316" s="168" t="s">
        <v>41</v>
      </c>
      <c r="AV316" s="9" t="s">
        <v>39</v>
      </c>
      <c r="AW316" s="9" t="s">
        <v>20</v>
      </c>
      <c r="AX316" s="9" t="s">
        <v>38</v>
      </c>
      <c r="AY316" s="168" t="s">
        <v>85</v>
      </c>
    </row>
    <row r="317" spans="2:51" s="7" customFormat="1" ht="13.5">
      <c r="B317" s="133"/>
      <c r="D317" s="134" t="s">
        <v>93</v>
      </c>
      <c r="E317" s="135" t="s">
        <v>1</v>
      </c>
      <c r="F317" s="136" t="s">
        <v>39</v>
      </c>
      <c r="H317" s="137">
        <v>1</v>
      </c>
      <c r="I317" s="138"/>
      <c r="L317" s="133"/>
      <c r="M317" s="139"/>
      <c r="N317" s="140"/>
      <c r="O317" s="140"/>
      <c r="P317" s="140"/>
      <c r="Q317" s="140"/>
      <c r="R317" s="140"/>
      <c r="S317" s="140"/>
      <c r="T317" s="141"/>
      <c r="AT317" s="135" t="s">
        <v>93</v>
      </c>
      <c r="AU317" s="135" t="s">
        <v>41</v>
      </c>
      <c r="AV317" s="7" t="s">
        <v>41</v>
      </c>
      <c r="AW317" s="7" t="s">
        <v>20</v>
      </c>
      <c r="AX317" s="7" t="s">
        <v>38</v>
      </c>
      <c r="AY317" s="135" t="s">
        <v>85</v>
      </c>
    </row>
    <row r="318" spans="2:51" s="8" customFormat="1" ht="13.5">
      <c r="B318" s="142"/>
      <c r="D318" s="143" t="s">
        <v>93</v>
      </c>
      <c r="E318" s="144" t="s">
        <v>1</v>
      </c>
      <c r="F318" s="145" t="s">
        <v>94</v>
      </c>
      <c r="H318" s="146">
        <v>1</v>
      </c>
      <c r="I318" s="147"/>
      <c r="L318" s="142"/>
      <c r="M318" s="148"/>
      <c r="N318" s="149"/>
      <c r="O318" s="149"/>
      <c r="P318" s="149"/>
      <c r="Q318" s="149"/>
      <c r="R318" s="149"/>
      <c r="S318" s="149"/>
      <c r="T318" s="150"/>
      <c r="AT318" s="151" t="s">
        <v>93</v>
      </c>
      <c r="AU318" s="151" t="s">
        <v>41</v>
      </c>
      <c r="AV318" s="8" t="s">
        <v>45</v>
      </c>
      <c r="AW318" s="8" t="s">
        <v>20</v>
      </c>
      <c r="AX318" s="8" t="s">
        <v>39</v>
      </c>
      <c r="AY318" s="151" t="s">
        <v>85</v>
      </c>
    </row>
    <row r="319" spans="2:65" s="1" customFormat="1" ht="22.5" customHeight="1">
      <c r="B319" s="120"/>
      <c r="C319" s="121" t="s">
        <v>299</v>
      </c>
      <c r="D319" s="121" t="s">
        <v>88</v>
      </c>
      <c r="E319" s="122" t="s">
        <v>243</v>
      </c>
      <c r="F319" s="123" t="s">
        <v>244</v>
      </c>
      <c r="G319" s="124" t="s">
        <v>164</v>
      </c>
      <c r="H319" s="125">
        <v>1</v>
      </c>
      <c r="I319" s="126"/>
      <c r="J319" s="127">
        <f aca="true" t="shared" si="0" ref="J319:J324">ROUND(I319*H319,2)</f>
        <v>0</v>
      </c>
      <c r="K319" s="123" t="s">
        <v>92</v>
      </c>
      <c r="L319" s="24"/>
      <c r="M319" s="128" t="s">
        <v>1</v>
      </c>
      <c r="N319" s="129" t="s">
        <v>27</v>
      </c>
      <c r="O319" s="25"/>
      <c r="P319" s="130">
        <f aca="true" t="shared" si="1" ref="P319:P324">O319*H319</f>
        <v>0</v>
      </c>
      <c r="Q319" s="130">
        <v>0.11241</v>
      </c>
      <c r="R319" s="130">
        <f aca="true" t="shared" si="2" ref="R319:R324">Q319*H319</f>
        <v>0.11241</v>
      </c>
      <c r="S319" s="130">
        <v>0</v>
      </c>
      <c r="T319" s="131">
        <f aca="true" t="shared" si="3" ref="T319:T324">S319*H319</f>
        <v>0</v>
      </c>
      <c r="AR319" s="13" t="s">
        <v>45</v>
      </c>
      <c r="AT319" s="13" t="s">
        <v>88</v>
      </c>
      <c r="AU319" s="13" t="s">
        <v>41</v>
      </c>
      <c r="AY319" s="13" t="s">
        <v>85</v>
      </c>
      <c r="BE319" s="132">
        <f aca="true" t="shared" si="4" ref="BE319:BE324">IF(N319="základní",J319,0)</f>
        <v>0</v>
      </c>
      <c r="BF319" s="132">
        <f aca="true" t="shared" si="5" ref="BF319:BF324">IF(N319="snížená",J319,0)</f>
        <v>0</v>
      </c>
      <c r="BG319" s="132">
        <f aca="true" t="shared" si="6" ref="BG319:BG324">IF(N319="zákl. přenesená",J319,0)</f>
        <v>0</v>
      </c>
      <c r="BH319" s="132">
        <f aca="true" t="shared" si="7" ref="BH319:BH324">IF(N319="sníž. přenesená",J319,0)</f>
        <v>0</v>
      </c>
      <c r="BI319" s="132">
        <f aca="true" t="shared" si="8" ref="BI319:BI324">IF(N319="nulová",J319,0)</f>
        <v>0</v>
      </c>
      <c r="BJ319" s="13" t="s">
        <v>39</v>
      </c>
      <c r="BK319" s="132">
        <f aca="true" t="shared" si="9" ref="BK319:BK324">ROUND(I319*H319,2)</f>
        <v>0</v>
      </c>
      <c r="BL319" s="13" t="s">
        <v>45</v>
      </c>
      <c r="BM319" s="13" t="s">
        <v>522</v>
      </c>
    </row>
    <row r="320" spans="2:65" s="1" customFormat="1" ht="22.5" customHeight="1">
      <c r="B320" s="120"/>
      <c r="C320" s="152" t="s">
        <v>304</v>
      </c>
      <c r="D320" s="152" t="s">
        <v>99</v>
      </c>
      <c r="E320" s="153" t="s">
        <v>246</v>
      </c>
      <c r="F320" s="154" t="s">
        <v>247</v>
      </c>
      <c r="G320" s="155" t="s">
        <v>164</v>
      </c>
      <c r="H320" s="156">
        <v>1</v>
      </c>
      <c r="I320" s="157"/>
      <c r="J320" s="158">
        <f t="shared" si="0"/>
        <v>0</v>
      </c>
      <c r="K320" s="154" t="s">
        <v>92</v>
      </c>
      <c r="L320" s="159"/>
      <c r="M320" s="160" t="s">
        <v>1</v>
      </c>
      <c r="N320" s="161" t="s">
        <v>27</v>
      </c>
      <c r="O320" s="25"/>
      <c r="P320" s="130">
        <f t="shared" si="1"/>
        <v>0</v>
      </c>
      <c r="Q320" s="130">
        <v>0.0061</v>
      </c>
      <c r="R320" s="130">
        <f t="shared" si="2"/>
        <v>0.0061</v>
      </c>
      <c r="S320" s="130">
        <v>0</v>
      </c>
      <c r="T320" s="131">
        <f t="shared" si="3"/>
        <v>0</v>
      </c>
      <c r="AR320" s="13" t="s">
        <v>103</v>
      </c>
      <c r="AT320" s="13" t="s">
        <v>99</v>
      </c>
      <c r="AU320" s="13" t="s">
        <v>41</v>
      </c>
      <c r="AY320" s="13" t="s">
        <v>85</v>
      </c>
      <c r="BE320" s="132">
        <f t="shared" si="4"/>
        <v>0</v>
      </c>
      <c r="BF320" s="132">
        <f t="shared" si="5"/>
        <v>0</v>
      </c>
      <c r="BG320" s="132">
        <f t="shared" si="6"/>
        <v>0</v>
      </c>
      <c r="BH320" s="132">
        <f t="shared" si="7"/>
        <v>0</v>
      </c>
      <c r="BI320" s="132">
        <f t="shared" si="8"/>
        <v>0</v>
      </c>
      <c r="BJ320" s="13" t="s">
        <v>39</v>
      </c>
      <c r="BK320" s="132">
        <f t="shared" si="9"/>
        <v>0</v>
      </c>
      <c r="BL320" s="13" t="s">
        <v>45</v>
      </c>
      <c r="BM320" s="13" t="s">
        <v>523</v>
      </c>
    </row>
    <row r="321" spans="2:65" s="1" customFormat="1" ht="22.5" customHeight="1">
      <c r="B321" s="120"/>
      <c r="C321" s="152" t="s">
        <v>307</v>
      </c>
      <c r="D321" s="152" t="s">
        <v>99</v>
      </c>
      <c r="E321" s="153" t="s">
        <v>249</v>
      </c>
      <c r="F321" s="154" t="s">
        <v>250</v>
      </c>
      <c r="G321" s="155" t="s">
        <v>164</v>
      </c>
      <c r="H321" s="156">
        <v>1</v>
      </c>
      <c r="I321" s="157"/>
      <c r="J321" s="158">
        <f t="shared" si="0"/>
        <v>0</v>
      </c>
      <c r="K321" s="154" t="s">
        <v>92</v>
      </c>
      <c r="L321" s="159"/>
      <c r="M321" s="160" t="s">
        <v>1</v>
      </c>
      <c r="N321" s="161" t="s">
        <v>27</v>
      </c>
      <c r="O321" s="25"/>
      <c r="P321" s="130">
        <f t="shared" si="1"/>
        <v>0</v>
      </c>
      <c r="Q321" s="130">
        <v>0.003</v>
      </c>
      <c r="R321" s="130">
        <f t="shared" si="2"/>
        <v>0.003</v>
      </c>
      <c r="S321" s="130">
        <v>0</v>
      </c>
      <c r="T321" s="131">
        <f t="shared" si="3"/>
        <v>0</v>
      </c>
      <c r="AR321" s="13" t="s">
        <v>103</v>
      </c>
      <c r="AT321" s="13" t="s">
        <v>99</v>
      </c>
      <c r="AU321" s="13" t="s">
        <v>41</v>
      </c>
      <c r="AY321" s="13" t="s">
        <v>85</v>
      </c>
      <c r="BE321" s="132">
        <f t="shared" si="4"/>
        <v>0</v>
      </c>
      <c r="BF321" s="132">
        <f t="shared" si="5"/>
        <v>0</v>
      </c>
      <c r="BG321" s="132">
        <f t="shared" si="6"/>
        <v>0</v>
      </c>
      <c r="BH321" s="132">
        <f t="shared" si="7"/>
        <v>0</v>
      </c>
      <c r="BI321" s="132">
        <f t="shared" si="8"/>
        <v>0</v>
      </c>
      <c r="BJ321" s="13" t="s">
        <v>39</v>
      </c>
      <c r="BK321" s="132">
        <f t="shared" si="9"/>
        <v>0</v>
      </c>
      <c r="BL321" s="13" t="s">
        <v>45</v>
      </c>
      <c r="BM321" s="13" t="s">
        <v>524</v>
      </c>
    </row>
    <row r="322" spans="2:65" s="1" customFormat="1" ht="22.5" customHeight="1">
      <c r="B322" s="120"/>
      <c r="C322" s="152" t="s">
        <v>310</v>
      </c>
      <c r="D322" s="152" t="s">
        <v>99</v>
      </c>
      <c r="E322" s="153" t="s">
        <v>252</v>
      </c>
      <c r="F322" s="154" t="s">
        <v>253</v>
      </c>
      <c r="G322" s="155" t="s">
        <v>164</v>
      </c>
      <c r="H322" s="156">
        <v>1</v>
      </c>
      <c r="I322" s="157"/>
      <c r="J322" s="158">
        <f t="shared" si="0"/>
        <v>0</v>
      </c>
      <c r="K322" s="154" t="s">
        <v>92</v>
      </c>
      <c r="L322" s="159"/>
      <c r="M322" s="160" t="s">
        <v>1</v>
      </c>
      <c r="N322" s="161" t="s">
        <v>27</v>
      </c>
      <c r="O322" s="25"/>
      <c r="P322" s="130">
        <f t="shared" si="1"/>
        <v>0</v>
      </c>
      <c r="Q322" s="130">
        <v>0.0001</v>
      </c>
      <c r="R322" s="130">
        <f t="shared" si="2"/>
        <v>0.0001</v>
      </c>
      <c r="S322" s="130">
        <v>0</v>
      </c>
      <c r="T322" s="131">
        <f t="shared" si="3"/>
        <v>0</v>
      </c>
      <c r="AR322" s="13" t="s">
        <v>103</v>
      </c>
      <c r="AT322" s="13" t="s">
        <v>99</v>
      </c>
      <c r="AU322" s="13" t="s">
        <v>41</v>
      </c>
      <c r="AY322" s="13" t="s">
        <v>85</v>
      </c>
      <c r="BE322" s="132">
        <f t="shared" si="4"/>
        <v>0</v>
      </c>
      <c r="BF322" s="132">
        <f t="shared" si="5"/>
        <v>0</v>
      </c>
      <c r="BG322" s="132">
        <f t="shared" si="6"/>
        <v>0</v>
      </c>
      <c r="BH322" s="132">
        <f t="shared" si="7"/>
        <v>0</v>
      </c>
      <c r="BI322" s="132">
        <f t="shared" si="8"/>
        <v>0</v>
      </c>
      <c r="BJ322" s="13" t="s">
        <v>39</v>
      </c>
      <c r="BK322" s="132">
        <f t="shared" si="9"/>
        <v>0</v>
      </c>
      <c r="BL322" s="13" t="s">
        <v>45</v>
      </c>
      <c r="BM322" s="13" t="s">
        <v>525</v>
      </c>
    </row>
    <row r="323" spans="2:65" s="1" customFormat="1" ht="22.5" customHeight="1">
      <c r="B323" s="120"/>
      <c r="C323" s="152" t="s">
        <v>313</v>
      </c>
      <c r="D323" s="152" t="s">
        <v>99</v>
      </c>
      <c r="E323" s="153" t="s">
        <v>255</v>
      </c>
      <c r="F323" s="154" t="s">
        <v>256</v>
      </c>
      <c r="G323" s="155" t="s">
        <v>164</v>
      </c>
      <c r="H323" s="156">
        <v>6</v>
      </c>
      <c r="I323" s="157"/>
      <c r="J323" s="158">
        <f t="shared" si="0"/>
        <v>0</v>
      </c>
      <c r="K323" s="154" t="s">
        <v>92</v>
      </c>
      <c r="L323" s="159"/>
      <c r="M323" s="160" t="s">
        <v>1</v>
      </c>
      <c r="N323" s="161" t="s">
        <v>27</v>
      </c>
      <c r="O323" s="25"/>
      <c r="P323" s="130">
        <f t="shared" si="1"/>
        <v>0</v>
      </c>
      <c r="Q323" s="130">
        <v>0.00035</v>
      </c>
      <c r="R323" s="130">
        <f t="shared" si="2"/>
        <v>0.0021</v>
      </c>
      <c r="S323" s="130">
        <v>0</v>
      </c>
      <c r="T323" s="131">
        <f t="shared" si="3"/>
        <v>0</v>
      </c>
      <c r="AR323" s="13" t="s">
        <v>103</v>
      </c>
      <c r="AT323" s="13" t="s">
        <v>99</v>
      </c>
      <c r="AU323" s="13" t="s">
        <v>41</v>
      </c>
      <c r="AY323" s="13" t="s">
        <v>85</v>
      </c>
      <c r="BE323" s="132">
        <f t="shared" si="4"/>
        <v>0</v>
      </c>
      <c r="BF323" s="132">
        <f t="shared" si="5"/>
        <v>0</v>
      </c>
      <c r="BG323" s="132">
        <f t="shared" si="6"/>
        <v>0</v>
      </c>
      <c r="BH323" s="132">
        <f t="shared" si="7"/>
        <v>0</v>
      </c>
      <c r="BI323" s="132">
        <f t="shared" si="8"/>
        <v>0</v>
      </c>
      <c r="BJ323" s="13" t="s">
        <v>39</v>
      </c>
      <c r="BK323" s="132">
        <f t="shared" si="9"/>
        <v>0</v>
      </c>
      <c r="BL323" s="13" t="s">
        <v>45</v>
      </c>
      <c r="BM323" s="13" t="s">
        <v>526</v>
      </c>
    </row>
    <row r="324" spans="2:65" s="1" customFormat="1" ht="31.5" customHeight="1">
      <c r="B324" s="120"/>
      <c r="C324" s="121" t="s">
        <v>316</v>
      </c>
      <c r="D324" s="121" t="s">
        <v>88</v>
      </c>
      <c r="E324" s="122" t="s">
        <v>258</v>
      </c>
      <c r="F324" s="123" t="s">
        <v>259</v>
      </c>
      <c r="G324" s="124" t="s">
        <v>121</v>
      </c>
      <c r="H324" s="125">
        <v>94.5</v>
      </c>
      <c r="I324" s="126"/>
      <c r="J324" s="127">
        <f t="shared" si="0"/>
        <v>0</v>
      </c>
      <c r="K324" s="123" t="s">
        <v>92</v>
      </c>
      <c r="L324" s="24"/>
      <c r="M324" s="128" t="s">
        <v>1</v>
      </c>
      <c r="N324" s="129" t="s">
        <v>27</v>
      </c>
      <c r="O324" s="25"/>
      <c r="P324" s="130">
        <f t="shared" si="1"/>
        <v>0</v>
      </c>
      <c r="Q324" s="130">
        <v>0.00011</v>
      </c>
      <c r="R324" s="130">
        <f t="shared" si="2"/>
        <v>0.010395</v>
      </c>
      <c r="S324" s="130">
        <v>0</v>
      </c>
      <c r="T324" s="131">
        <f t="shared" si="3"/>
        <v>0</v>
      </c>
      <c r="AR324" s="13" t="s">
        <v>45</v>
      </c>
      <c r="AT324" s="13" t="s">
        <v>88</v>
      </c>
      <c r="AU324" s="13" t="s">
        <v>41</v>
      </c>
      <c r="AY324" s="13" t="s">
        <v>85</v>
      </c>
      <c r="BE324" s="132">
        <f t="shared" si="4"/>
        <v>0</v>
      </c>
      <c r="BF324" s="132">
        <f t="shared" si="5"/>
        <v>0</v>
      </c>
      <c r="BG324" s="132">
        <f t="shared" si="6"/>
        <v>0</v>
      </c>
      <c r="BH324" s="132">
        <f t="shared" si="7"/>
        <v>0</v>
      </c>
      <c r="BI324" s="132">
        <f t="shared" si="8"/>
        <v>0</v>
      </c>
      <c r="BJ324" s="13" t="s">
        <v>39</v>
      </c>
      <c r="BK324" s="132">
        <f t="shared" si="9"/>
        <v>0</v>
      </c>
      <c r="BL324" s="13" t="s">
        <v>45</v>
      </c>
      <c r="BM324" s="13" t="s">
        <v>527</v>
      </c>
    </row>
    <row r="325" spans="2:51" s="9" customFormat="1" ht="13.5">
      <c r="B325" s="165"/>
      <c r="D325" s="134" t="s">
        <v>93</v>
      </c>
      <c r="E325" s="166" t="s">
        <v>1</v>
      </c>
      <c r="F325" s="167" t="s">
        <v>260</v>
      </c>
      <c r="H325" s="168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8" t="s">
        <v>93</v>
      </c>
      <c r="AU325" s="168" t="s">
        <v>41</v>
      </c>
      <c r="AV325" s="9" t="s">
        <v>39</v>
      </c>
      <c r="AW325" s="9" t="s">
        <v>20</v>
      </c>
      <c r="AX325" s="9" t="s">
        <v>38</v>
      </c>
      <c r="AY325" s="168" t="s">
        <v>85</v>
      </c>
    </row>
    <row r="326" spans="2:51" s="7" customFormat="1" ht="13.5">
      <c r="B326" s="133"/>
      <c r="D326" s="134" t="s">
        <v>93</v>
      </c>
      <c r="E326" s="135" t="s">
        <v>1</v>
      </c>
      <c r="F326" s="136" t="s">
        <v>528</v>
      </c>
      <c r="H326" s="137">
        <v>94.5</v>
      </c>
      <c r="I326" s="138"/>
      <c r="L326" s="133"/>
      <c r="M326" s="139"/>
      <c r="N326" s="140"/>
      <c r="O326" s="140"/>
      <c r="P326" s="140"/>
      <c r="Q326" s="140"/>
      <c r="R326" s="140"/>
      <c r="S326" s="140"/>
      <c r="T326" s="141"/>
      <c r="AT326" s="135" t="s">
        <v>93</v>
      </c>
      <c r="AU326" s="135" t="s">
        <v>41</v>
      </c>
      <c r="AV326" s="7" t="s">
        <v>41</v>
      </c>
      <c r="AW326" s="7" t="s">
        <v>20</v>
      </c>
      <c r="AX326" s="7" t="s">
        <v>38</v>
      </c>
      <c r="AY326" s="135" t="s">
        <v>85</v>
      </c>
    </row>
    <row r="327" spans="2:51" s="8" customFormat="1" ht="13.5">
      <c r="B327" s="142"/>
      <c r="D327" s="143" t="s">
        <v>93</v>
      </c>
      <c r="E327" s="144" t="s">
        <v>1</v>
      </c>
      <c r="F327" s="145" t="s">
        <v>94</v>
      </c>
      <c r="H327" s="146">
        <v>94.5</v>
      </c>
      <c r="I327" s="147"/>
      <c r="L327" s="142"/>
      <c r="M327" s="148"/>
      <c r="N327" s="149"/>
      <c r="O327" s="149"/>
      <c r="P327" s="149"/>
      <c r="Q327" s="149"/>
      <c r="R327" s="149"/>
      <c r="S327" s="149"/>
      <c r="T327" s="150"/>
      <c r="AT327" s="151" t="s">
        <v>93</v>
      </c>
      <c r="AU327" s="151" t="s">
        <v>41</v>
      </c>
      <c r="AV327" s="8" t="s">
        <v>45</v>
      </c>
      <c r="AW327" s="8" t="s">
        <v>20</v>
      </c>
      <c r="AX327" s="8" t="s">
        <v>39</v>
      </c>
      <c r="AY327" s="151" t="s">
        <v>85</v>
      </c>
    </row>
    <row r="328" spans="2:65" s="1" customFormat="1" ht="31.5" customHeight="1">
      <c r="B328" s="120"/>
      <c r="C328" s="121" t="s">
        <v>319</v>
      </c>
      <c r="D328" s="121" t="s">
        <v>88</v>
      </c>
      <c r="E328" s="122" t="s">
        <v>263</v>
      </c>
      <c r="F328" s="123" t="s">
        <v>264</v>
      </c>
      <c r="G328" s="124" t="s">
        <v>112</v>
      </c>
      <c r="H328" s="125">
        <v>5</v>
      </c>
      <c r="I328" s="126"/>
      <c r="J328" s="127">
        <f>ROUND(I328*H328,2)</f>
        <v>0</v>
      </c>
      <c r="K328" s="123" t="s">
        <v>92</v>
      </c>
      <c r="L328" s="24"/>
      <c r="M328" s="128" t="s">
        <v>1</v>
      </c>
      <c r="N328" s="129" t="s">
        <v>27</v>
      </c>
      <c r="O328" s="25"/>
      <c r="P328" s="130">
        <f>O328*H328</f>
        <v>0</v>
      </c>
      <c r="Q328" s="130">
        <v>0.00085</v>
      </c>
      <c r="R328" s="130">
        <f>Q328*H328</f>
        <v>0.0042499999999999994</v>
      </c>
      <c r="S328" s="130">
        <v>0</v>
      </c>
      <c r="T328" s="131">
        <f>S328*H328</f>
        <v>0</v>
      </c>
      <c r="AR328" s="13" t="s">
        <v>45</v>
      </c>
      <c r="AT328" s="13" t="s">
        <v>88</v>
      </c>
      <c r="AU328" s="13" t="s">
        <v>41</v>
      </c>
      <c r="AY328" s="13" t="s">
        <v>85</v>
      </c>
      <c r="BE328" s="132">
        <f>IF(N328="základní",J328,0)</f>
        <v>0</v>
      </c>
      <c r="BF328" s="132">
        <f>IF(N328="snížená",J328,0)</f>
        <v>0</v>
      </c>
      <c r="BG328" s="132">
        <f>IF(N328="zákl. přenesená",J328,0)</f>
        <v>0</v>
      </c>
      <c r="BH328" s="132">
        <f>IF(N328="sníž. přenesená",J328,0)</f>
        <v>0</v>
      </c>
      <c r="BI328" s="132">
        <f>IF(N328="nulová",J328,0)</f>
        <v>0</v>
      </c>
      <c r="BJ328" s="13" t="s">
        <v>39</v>
      </c>
      <c r="BK328" s="132">
        <f>ROUND(I328*H328,2)</f>
        <v>0</v>
      </c>
      <c r="BL328" s="13" t="s">
        <v>45</v>
      </c>
      <c r="BM328" s="13" t="s">
        <v>529</v>
      </c>
    </row>
    <row r="329" spans="2:51" s="9" customFormat="1" ht="13.5">
      <c r="B329" s="165"/>
      <c r="D329" s="134" t="s">
        <v>93</v>
      </c>
      <c r="E329" s="166" t="s">
        <v>1</v>
      </c>
      <c r="F329" s="167" t="s">
        <v>265</v>
      </c>
      <c r="H329" s="168" t="s">
        <v>1</v>
      </c>
      <c r="I329" s="169"/>
      <c r="L329" s="165"/>
      <c r="M329" s="170"/>
      <c r="N329" s="171"/>
      <c r="O329" s="171"/>
      <c r="P329" s="171"/>
      <c r="Q329" s="171"/>
      <c r="R329" s="171"/>
      <c r="S329" s="171"/>
      <c r="T329" s="172"/>
      <c r="AT329" s="168" t="s">
        <v>93</v>
      </c>
      <c r="AU329" s="168" t="s">
        <v>41</v>
      </c>
      <c r="AV329" s="9" t="s">
        <v>39</v>
      </c>
      <c r="AW329" s="9" t="s">
        <v>20</v>
      </c>
      <c r="AX329" s="9" t="s">
        <v>38</v>
      </c>
      <c r="AY329" s="168" t="s">
        <v>85</v>
      </c>
    </row>
    <row r="330" spans="2:51" s="7" customFormat="1" ht="13.5">
      <c r="B330" s="133"/>
      <c r="D330" s="134" t="s">
        <v>93</v>
      </c>
      <c r="E330" s="135" t="s">
        <v>1</v>
      </c>
      <c r="F330" s="136" t="s">
        <v>266</v>
      </c>
      <c r="H330" s="137">
        <v>5</v>
      </c>
      <c r="I330" s="138"/>
      <c r="L330" s="133"/>
      <c r="M330" s="139"/>
      <c r="N330" s="140"/>
      <c r="O330" s="140"/>
      <c r="P330" s="140"/>
      <c r="Q330" s="140"/>
      <c r="R330" s="140"/>
      <c r="S330" s="140"/>
      <c r="T330" s="141"/>
      <c r="AT330" s="135" t="s">
        <v>93</v>
      </c>
      <c r="AU330" s="135" t="s">
        <v>41</v>
      </c>
      <c r="AV330" s="7" t="s">
        <v>41</v>
      </c>
      <c r="AW330" s="7" t="s">
        <v>20</v>
      </c>
      <c r="AX330" s="7" t="s">
        <v>38</v>
      </c>
      <c r="AY330" s="135" t="s">
        <v>85</v>
      </c>
    </row>
    <row r="331" spans="2:51" s="8" customFormat="1" ht="13.5">
      <c r="B331" s="142"/>
      <c r="D331" s="143" t="s">
        <v>93</v>
      </c>
      <c r="E331" s="144" t="s">
        <v>1</v>
      </c>
      <c r="F331" s="145" t="s">
        <v>94</v>
      </c>
      <c r="H331" s="146">
        <v>5</v>
      </c>
      <c r="I331" s="147"/>
      <c r="L331" s="142"/>
      <c r="M331" s="148"/>
      <c r="N331" s="149"/>
      <c r="O331" s="149"/>
      <c r="P331" s="149"/>
      <c r="Q331" s="149"/>
      <c r="R331" s="149"/>
      <c r="S331" s="149"/>
      <c r="T331" s="150"/>
      <c r="AT331" s="151" t="s">
        <v>93</v>
      </c>
      <c r="AU331" s="151" t="s">
        <v>41</v>
      </c>
      <c r="AV331" s="8" t="s">
        <v>45</v>
      </c>
      <c r="AW331" s="8" t="s">
        <v>20</v>
      </c>
      <c r="AX331" s="8" t="s">
        <v>39</v>
      </c>
      <c r="AY331" s="151" t="s">
        <v>85</v>
      </c>
    </row>
    <row r="332" spans="2:65" s="1" customFormat="1" ht="31.5" customHeight="1">
      <c r="B332" s="120"/>
      <c r="C332" s="121" t="s">
        <v>324</v>
      </c>
      <c r="D332" s="121" t="s">
        <v>88</v>
      </c>
      <c r="E332" s="122" t="s">
        <v>268</v>
      </c>
      <c r="F332" s="123" t="s">
        <v>269</v>
      </c>
      <c r="G332" s="124" t="s">
        <v>121</v>
      </c>
      <c r="H332" s="125">
        <v>94.5</v>
      </c>
      <c r="I332" s="126"/>
      <c r="J332" s="127">
        <f>ROUND(I332*H332,2)</f>
        <v>0</v>
      </c>
      <c r="K332" s="123" t="s">
        <v>92</v>
      </c>
      <c r="L332" s="24"/>
      <c r="M332" s="128" t="s">
        <v>1</v>
      </c>
      <c r="N332" s="129" t="s">
        <v>27</v>
      </c>
      <c r="O332" s="25"/>
      <c r="P332" s="130">
        <f>O332*H332</f>
        <v>0</v>
      </c>
      <c r="Q332" s="130">
        <v>0</v>
      </c>
      <c r="R332" s="130">
        <f>Q332*H332</f>
        <v>0</v>
      </c>
      <c r="S332" s="130">
        <v>0</v>
      </c>
      <c r="T332" s="131">
        <f>S332*H332</f>
        <v>0</v>
      </c>
      <c r="AR332" s="13" t="s">
        <v>45</v>
      </c>
      <c r="AT332" s="13" t="s">
        <v>88</v>
      </c>
      <c r="AU332" s="13" t="s">
        <v>41</v>
      </c>
      <c r="AY332" s="13" t="s">
        <v>85</v>
      </c>
      <c r="BE332" s="132">
        <f>IF(N332="základní",J332,0)</f>
        <v>0</v>
      </c>
      <c r="BF332" s="132">
        <f>IF(N332="snížená",J332,0)</f>
        <v>0</v>
      </c>
      <c r="BG332" s="132">
        <f>IF(N332="zákl. přenesená",J332,0)</f>
        <v>0</v>
      </c>
      <c r="BH332" s="132">
        <f>IF(N332="sníž. přenesená",J332,0)</f>
        <v>0</v>
      </c>
      <c r="BI332" s="132">
        <f>IF(N332="nulová",J332,0)</f>
        <v>0</v>
      </c>
      <c r="BJ332" s="13" t="s">
        <v>39</v>
      </c>
      <c r="BK332" s="132">
        <f>ROUND(I332*H332,2)</f>
        <v>0</v>
      </c>
      <c r="BL332" s="13" t="s">
        <v>45</v>
      </c>
      <c r="BM332" s="13" t="s">
        <v>530</v>
      </c>
    </row>
    <row r="333" spans="2:65" s="1" customFormat="1" ht="31.5" customHeight="1">
      <c r="B333" s="120"/>
      <c r="C333" s="121" t="s">
        <v>531</v>
      </c>
      <c r="D333" s="121" t="s">
        <v>88</v>
      </c>
      <c r="E333" s="122" t="s">
        <v>271</v>
      </c>
      <c r="F333" s="123" t="s">
        <v>272</v>
      </c>
      <c r="G333" s="124" t="s">
        <v>112</v>
      </c>
      <c r="H333" s="125">
        <v>5</v>
      </c>
      <c r="I333" s="126"/>
      <c r="J333" s="127">
        <f>ROUND(I333*H333,2)</f>
        <v>0</v>
      </c>
      <c r="K333" s="123" t="s">
        <v>92</v>
      </c>
      <c r="L333" s="24"/>
      <c r="M333" s="128" t="s">
        <v>1</v>
      </c>
      <c r="N333" s="129" t="s">
        <v>27</v>
      </c>
      <c r="O333" s="25"/>
      <c r="P333" s="130">
        <f>O333*H333</f>
        <v>0</v>
      </c>
      <c r="Q333" s="130">
        <v>1E-05</v>
      </c>
      <c r="R333" s="130">
        <f>Q333*H333</f>
        <v>5E-05</v>
      </c>
      <c r="S333" s="130">
        <v>0</v>
      </c>
      <c r="T333" s="131">
        <f>S333*H333</f>
        <v>0</v>
      </c>
      <c r="AR333" s="13" t="s">
        <v>45</v>
      </c>
      <c r="AT333" s="13" t="s">
        <v>88</v>
      </c>
      <c r="AU333" s="13" t="s">
        <v>41</v>
      </c>
      <c r="AY333" s="13" t="s">
        <v>85</v>
      </c>
      <c r="BE333" s="132">
        <f>IF(N333="základní",J333,0)</f>
        <v>0</v>
      </c>
      <c r="BF333" s="132">
        <f>IF(N333="snížená",J333,0)</f>
        <v>0</v>
      </c>
      <c r="BG333" s="132">
        <f>IF(N333="zákl. přenesená",J333,0)</f>
        <v>0</v>
      </c>
      <c r="BH333" s="132">
        <f>IF(N333="sníž. přenesená",J333,0)</f>
        <v>0</v>
      </c>
      <c r="BI333" s="132">
        <f>IF(N333="nulová",J333,0)</f>
        <v>0</v>
      </c>
      <c r="BJ333" s="13" t="s">
        <v>39</v>
      </c>
      <c r="BK333" s="132">
        <f>ROUND(I333*H333,2)</f>
        <v>0</v>
      </c>
      <c r="BL333" s="13" t="s">
        <v>45</v>
      </c>
      <c r="BM333" s="13" t="s">
        <v>532</v>
      </c>
    </row>
    <row r="334" spans="2:65" s="1" customFormat="1" ht="44.25" customHeight="1">
      <c r="B334" s="120"/>
      <c r="C334" s="121" t="s">
        <v>533</v>
      </c>
      <c r="D334" s="121" t="s">
        <v>88</v>
      </c>
      <c r="E334" s="122" t="s">
        <v>274</v>
      </c>
      <c r="F334" s="123" t="s">
        <v>759</v>
      </c>
      <c r="G334" s="124" t="s">
        <v>121</v>
      </c>
      <c r="H334" s="125">
        <v>321</v>
      </c>
      <c r="I334" s="126"/>
      <c r="J334" s="127">
        <f>ROUND(I334*H334,2)</f>
        <v>0</v>
      </c>
      <c r="K334" s="123" t="s">
        <v>92</v>
      </c>
      <c r="L334" s="24"/>
      <c r="M334" s="128" t="s">
        <v>1</v>
      </c>
      <c r="N334" s="129" t="s">
        <v>27</v>
      </c>
      <c r="O334" s="25"/>
      <c r="P334" s="130">
        <f>O334*H334</f>
        <v>0</v>
      </c>
      <c r="Q334" s="130">
        <v>0.1295</v>
      </c>
      <c r="R334" s="130">
        <f>Q334*H334</f>
        <v>41.5695</v>
      </c>
      <c r="S334" s="130">
        <v>0</v>
      </c>
      <c r="T334" s="131">
        <f>S334*H334</f>
        <v>0</v>
      </c>
      <c r="AR334" s="13" t="s">
        <v>45</v>
      </c>
      <c r="AT334" s="13" t="s">
        <v>88</v>
      </c>
      <c r="AU334" s="13" t="s">
        <v>41</v>
      </c>
      <c r="AY334" s="13" t="s">
        <v>85</v>
      </c>
      <c r="BE334" s="132">
        <f>IF(N334="základní",J334,0)</f>
        <v>0</v>
      </c>
      <c r="BF334" s="132">
        <f>IF(N334="snížená",J334,0)</f>
        <v>0</v>
      </c>
      <c r="BG334" s="132">
        <f>IF(N334="zákl. přenesená",J334,0)</f>
        <v>0</v>
      </c>
      <c r="BH334" s="132">
        <f>IF(N334="sníž. přenesená",J334,0)</f>
        <v>0</v>
      </c>
      <c r="BI334" s="132">
        <f>IF(N334="nulová",J334,0)</f>
        <v>0</v>
      </c>
      <c r="BJ334" s="13" t="s">
        <v>39</v>
      </c>
      <c r="BK334" s="132">
        <f>ROUND(I334*H334,2)</f>
        <v>0</v>
      </c>
      <c r="BL334" s="13" t="s">
        <v>45</v>
      </c>
      <c r="BM334" s="13" t="s">
        <v>534</v>
      </c>
    </row>
    <row r="335" spans="2:51" s="9" customFormat="1" ht="13.5">
      <c r="B335" s="165"/>
      <c r="D335" s="134" t="s">
        <v>93</v>
      </c>
      <c r="E335" s="166" t="s">
        <v>1</v>
      </c>
      <c r="F335" s="167" t="s">
        <v>535</v>
      </c>
      <c r="H335" s="168" t="s">
        <v>1</v>
      </c>
      <c r="I335" s="169"/>
      <c r="L335" s="165"/>
      <c r="M335" s="170"/>
      <c r="N335" s="171"/>
      <c r="O335" s="171"/>
      <c r="P335" s="171"/>
      <c r="Q335" s="171"/>
      <c r="R335" s="171"/>
      <c r="S335" s="171"/>
      <c r="T335" s="172"/>
      <c r="AT335" s="168" t="s">
        <v>93</v>
      </c>
      <c r="AU335" s="168" t="s">
        <v>41</v>
      </c>
      <c r="AV335" s="9" t="s">
        <v>39</v>
      </c>
      <c r="AW335" s="9" t="s">
        <v>20</v>
      </c>
      <c r="AX335" s="9" t="s">
        <v>38</v>
      </c>
      <c r="AY335" s="168" t="s">
        <v>85</v>
      </c>
    </row>
    <row r="336" spans="2:51" s="9" customFormat="1" ht="13.5">
      <c r="B336" s="165"/>
      <c r="D336" s="134" t="s">
        <v>93</v>
      </c>
      <c r="E336" s="166" t="s">
        <v>1</v>
      </c>
      <c r="F336" s="167" t="s">
        <v>275</v>
      </c>
      <c r="H336" s="168" t="s">
        <v>1</v>
      </c>
      <c r="I336" s="169"/>
      <c r="L336" s="165"/>
      <c r="M336" s="170"/>
      <c r="N336" s="171"/>
      <c r="O336" s="171"/>
      <c r="P336" s="171"/>
      <c r="Q336" s="171"/>
      <c r="R336" s="171"/>
      <c r="S336" s="171"/>
      <c r="T336" s="172"/>
      <c r="AT336" s="168" t="s">
        <v>93</v>
      </c>
      <c r="AU336" s="168" t="s">
        <v>41</v>
      </c>
      <c r="AV336" s="9" t="s">
        <v>39</v>
      </c>
      <c r="AW336" s="9" t="s">
        <v>20</v>
      </c>
      <c r="AX336" s="9" t="s">
        <v>38</v>
      </c>
      <c r="AY336" s="168" t="s">
        <v>85</v>
      </c>
    </row>
    <row r="337" spans="2:51" s="7" customFormat="1" ht="13.5">
      <c r="B337" s="133"/>
      <c r="D337" s="134" t="s">
        <v>93</v>
      </c>
      <c r="E337" s="135" t="s">
        <v>1</v>
      </c>
      <c r="F337" s="136" t="s">
        <v>536</v>
      </c>
      <c r="H337" s="137">
        <v>108</v>
      </c>
      <c r="I337" s="138"/>
      <c r="L337" s="133"/>
      <c r="M337" s="139"/>
      <c r="N337" s="140"/>
      <c r="O337" s="140"/>
      <c r="P337" s="140"/>
      <c r="Q337" s="140"/>
      <c r="R337" s="140"/>
      <c r="S337" s="140"/>
      <c r="T337" s="141"/>
      <c r="AT337" s="135" t="s">
        <v>93</v>
      </c>
      <c r="AU337" s="135" t="s">
        <v>41</v>
      </c>
      <c r="AV337" s="7" t="s">
        <v>41</v>
      </c>
      <c r="AW337" s="7" t="s">
        <v>20</v>
      </c>
      <c r="AX337" s="7" t="s">
        <v>38</v>
      </c>
      <c r="AY337" s="135" t="s">
        <v>85</v>
      </c>
    </row>
    <row r="338" spans="2:51" s="9" customFormat="1" ht="13.5">
      <c r="B338" s="165"/>
      <c r="D338" s="134" t="s">
        <v>93</v>
      </c>
      <c r="E338" s="166" t="s">
        <v>1</v>
      </c>
      <c r="F338" s="167" t="s">
        <v>277</v>
      </c>
      <c r="H338" s="168" t="s">
        <v>1</v>
      </c>
      <c r="I338" s="169"/>
      <c r="L338" s="165"/>
      <c r="M338" s="170"/>
      <c r="N338" s="171"/>
      <c r="O338" s="171"/>
      <c r="P338" s="171"/>
      <c r="Q338" s="171"/>
      <c r="R338" s="171"/>
      <c r="S338" s="171"/>
      <c r="T338" s="172"/>
      <c r="AT338" s="168" t="s">
        <v>93</v>
      </c>
      <c r="AU338" s="168" t="s">
        <v>41</v>
      </c>
      <c r="AV338" s="9" t="s">
        <v>39</v>
      </c>
      <c r="AW338" s="9" t="s">
        <v>20</v>
      </c>
      <c r="AX338" s="9" t="s">
        <v>38</v>
      </c>
      <c r="AY338" s="168" t="s">
        <v>85</v>
      </c>
    </row>
    <row r="339" spans="2:51" s="7" customFormat="1" ht="13.5">
      <c r="B339" s="133"/>
      <c r="D339" s="134" t="s">
        <v>93</v>
      </c>
      <c r="E339" s="135" t="s">
        <v>1</v>
      </c>
      <c r="F339" s="136" t="s">
        <v>537</v>
      </c>
      <c r="H339" s="137">
        <v>61</v>
      </c>
      <c r="I339" s="138"/>
      <c r="L339" s="133"/>
      <c r="M339" s="139"/>
      <c r="N339" s="140"/>
      <c r="O339" s="140"/>
      <c r="P339" s="140"/>
      <c r="Q339" s="140"/>
      <c r="R339" s="140"/>
      <c r="S339" s="140"/>
      <c r="T339" s="141"/>
      <c r="AT339" s="135" t="s">
        <v>93</v>
      </c>
      <c r="AU339" s="135" t="s">
        <v>41</v>
      </c>
      <c r="AV339" s="7" t="s">
        <v>41</v>
      </c>
      <c r="AW339" s="7" t="s">
        <v>20</v>
      </c>
      <c r="AX339" s="7" t="s">
        <v>38</v>
      </c>
      <c r="AY339" s="135" t="s">
        <v>85</v>
      </c>
    </row>
    <row r="340" spans="2:51" s="9" customFormat="1" ht="13.5">
      <c r="B340" s="165"/>
      <c r="D340" s="134" t="s">
        <v>93</v>
      </c>
      <c r="E340" s="166" t="s">
        <v>1</v>
      </c>
      <c r="F340" s="167" t="s">
        <v>278</v>
      </c>
      <c r="H340" s="168" t="s">
        <v>1</v>
      </c>
      <c r="I340" s="169"/>
      <c r="L340" s="165"/>
      <c r="M340" s="170"/>
      <c r="N340" s="171"/>
      <c r="O340" s="171"/>
      <c r="P340" s="171"/>
      <c r="Q340" s="171"/>
      <c r="R340" s="171"/>
      <c r="S340" s="171"/>
      <c r="T340" s="172"/>
      <c r="AT340" s="168" t="s">
        <v>93</v>
      </c>
      <c r="AU340" s="168" t="s">
        <v>41</v>
      </c>
      <c r="AV340" s="9" t="s">
        <v>39</v>
      </c>
      <c r="AW340" s="9" t="s">
        <v>20</v>
      </c>
      <c r="AX340" s="9" t="s">
        <v>38</v>
      </c>
      <c r="AY340" s="168" t="s">
        <v>85</v>
      </c>
    </row>
    <row r="341" spans="2:51" s="7" customFormat="1" ht="13.5">
      <c r="B341" s="133"/>
      <c r="D341" s="134" t="s">
        <v>93</v>
      </c>
      <c r="E341" s="135" t="s">
        <v>1</v>
      </c>
      <c r="F341" s="136" t="s">
        <v>538</v>
      </c>
      <c r="H341" s="137">
        <v>152</v>
      </c>
      <c r="I341" s="138"/>
      <c r="L341" s="133"/>
      <c r="M341" s="139"/>
      <c r="N341" s="140"/>
      <c r="O341" s="140"/>
      <c r="P341" s="140"/>
      <c r="Q341" s="140"/>
      <c r="R341" s="140"/>
      <c r="S341" s="140"/>
      <c r="T341" s="141"/>
      <c r="AT341" s="135" t="s">
        <v>93</v>
      </c>
      <c r="AU341" s="135" t="s">
        <v>41</v>
      </c>
      <c r="AV341" s="7" t="s">
        <v>41</v>
      </c>
      <c r="AW341" s="7" t="s">
        <v>20</v>
      </c>
      <c r="AX341" s="7" t="s">
        <v>38</v>
      </c>
      <c r="AY341" s="135" t="s">
        <v>85</v>
      </c>
    </row>
    <row r="342" spans="2:51" s="8" customFormat="1" ht="13.5">
      <c r="B342" s="142"/>
      <c r="D342" s="143" t="s">
        <v>93</v>
      </c>
      <c r="E342" s="144" t="s">
        <v>1</v>
      </c>
      <c r="F342" s="145" t="s">
        <v>94</v>
      </c>
      <c r="H342" s="146">
        <v>321</v>
      </c>
      <c r="I342" s="147"/>
      <c r="L342" s="142"/>
      <c r="M342" s="148"/>
      <c r="N342" s="149"/>
      <c r="O342" s="149"/>
      <c r="P342" s="149"/>
      <c r="Q342" s="149"/>
      <c r="R342" s="149"/>
      <c r="S342" s="149"/>
      <c r="T342" s="150"/>
      <c r="AT342" s="151" t="s">
        <v>93</v>
      </c>
      <c r="AU342" s="151" t="s">
        <v>41</v>
      </c>
      <c r="AV342" s="8" t="s">
        <v>45</v>
      </c>
      <c r="AW342" s="8" t="s">
        <v>20</v>
      </c>
      <c r="AX342" s="8" t="s">
        <v>39</v>
      </c>
      <c r="AY342" s="151" t="s">
        <v>85</v>
      </c>
    </row>
    <row r="343" spans="2:65" s="1" customFormat="1" ht="22.5" customHeight="1">
      <c r="B343" s="120"/>
      <c r="C343" s="152" t="s">
        <v>539</v>
      </c>
      <c r="D343" s="152" t="s">
        <v>99</v>
      </c>
      <c r="E343" s="153" t="s">
        <v>280</v>
      </c>
      <c r="F343" s="154" t="s">
        <v>281</v>
      </c>
      <c r="G343" s="155" t="s">
        <v>164</v>
      </c>
      <c r="H343" s="156">
        <v>61</v>
      </c>
      <c r="I343" s="157"/>
      <c r="J343" s="158">
        <f>ROUND(I343*H343,2)</f>
        <v>0</v>
      </c>
      <c r="K343" s="154" t="s">
        <v>92</v>
      </c>
      <c r="L343" s="159"/>
      <c r="M343" s="160" t="s">
        <v>1</v>
      </c>
      <c r="N343" s="161" t="s">
        <v>27</v>
      </c>
      <c r="O343" s="25"/>
      <c r="P343" s="130">
        <f>O343*H343</f>
        <v>0</v>
      </c>
      <c r="Q343" s="130">
        <v>0.058</v>
      </c>
      <c r="R343" s="130">
        <f>Q343*H343</f>
        <v>3.5380000000000003</v>
      </c>
      <c r="S343" s="130">
        <v>0</v>
      </c>
      <c r="T343" s="131">
        <f>S343*H343</f>
        <v>0</v>
      </c>
      <c r="AR343" s="13" t="s">
        <v>103</v>
      </c>
      <c r="AT343" s="13" t="s">
        <v>99</v>
      </c>
      <c r="AU343" s="13" t="s">
        <v>41</v>
      </c>
      <c r="AY343" s="13" t="s">
        <v>85</v>
      </c>
      <c r="BE343" s="132">
        <f>IF(N343="základní",J343,0)</f>
        <v>0</v>
      </c>
      <c r="BF343" s="132">
        <f>IF(N343="snížená",J343,0)</f>
        <v>0</v>
      </c>
      <c r="BG343" s="132">
        <f>IF(N343="zákl. přenesená",J343,0)</f>
        <v>0</v>
      </c>
      <c r="BH343" s="132">
        <f>IF(N343="sníž. přenesená",J343,0)</f>
        <v>0</v>
      </c>
      <c r="BI343" s="132">
        <f>IF(N343="nulová",J343,0)</f>
        <v>0</v>
      </c>
      <c r="BJ343" s="13" t="s">
        <v>39</v>
      </c>
      <c r="BK343" s="132">
        <f>ROUND(I343*H343,2)</f>
        <v>0</v>
      </c>
      <c r="BL343" s="13" t="s">
        <v>45</v>
      </c>
      <c r="BM343" s="13" t="s">
        <v>540</v>
      </c>
    </row>
    <row r="344" spans="2:65" s="1" customFormat="1" ht="22.5" customHeight="1">
      <c r="B344" s="120"/>
      <c r="C344" s="152" t="s">
        <v>541</v>
      </c>
      <c r="D344" s="152" t="s">
        <v>99</v>
      </c>
      <c r="E344" s="153" t="s">
        <v>283</v>
      </c>
      <c r="F344" s="154" t="s">
        <v>284</v>
      </c>
      <c r="G344" s="155" t="s">
        <v>164</v>
      </c>
      <c r="H344" s="156">
        <v>216</v>
      </c>
      <c r="I344" s="157"/>
      <c r="J344" s="158">
        <f>ROUND(I344*H344,2)</f>
        <v>0</v>
      </c>
      <c r="K344" s="154" t="s">
        <v>92</v>
      </c>
      <c r="L344" s="159"/>
      <c r="M344" s="160" t="s">
        <v>1</v>
      </c>
      <c r="N344" s="161" t="s">
        <v>27</v>
      </c>
      <c r="O344" s="25"/>
      <c r="P344" s="130">
        <f>O344*H344</f>
        <v>0</v>
      </c>
      <c r="Q344" s="130">
        <v>0.023</v>
      </c>
      <c r="R344" s="130">
        <f>Q344*H344</f>
        <v>4.968</v>
      </c>
      <c r="S344" s="130">
        <v>0</v>
      </c>
      <c r="T344" s="131">
        <f>S344*H344</f>
        <v>0</v>
      </c>
      <c r="AR344" s="13" t="s">
        <v>103</v>
      </c>
      <c r="AT344" s="13" t="s">
        <v>99</v>
      </c>
      <c r="AU344" s="13" t="s">
        <v>41</v>
      </c>
      <c r="AY344" s="13" t="s">
        <v>85</v>
      </c>
      <c r="BE344" s="132">
        <f>IF(N344="základní",J344,0)</f>
        <v>0</v>
      </c>
      <c r="BF344" s="132">
        <f>IF(N344="snížená",J344,0)</f>
        <v>0</v>
      </c>
      <c r="BG344" s="132">
        <f>IF(N344="zákl. přenesená",J344,0)</f>
        <v>0</v>
      </c>
      <c r="BH344" s="132">
        <f>IF(N344="sníž. přenesená",J344,0)</f>
        <v>0</v>
      </c>
      <c r="BI344" s="132">
        <f>IF(N344="nulová",J344,0)</f>
        <v>0</v>
      </c>
      <c r="BJ344" s="13" t="s">
        <v>39</v>
      </c>
      <c r="BK344" s="132">
        <f>ROUND(I344*H344,2)</f>
        <v>0</v>
      </c>
      <c r="BL344" s="13" t="s">
        <v>45</v>
      </c>
      <c r="BM344" s="13" t="s">
        <v>542</v>
      </c>
    </row>
    <row r="345" spans="2:51" s="7" customFormat="1" ht="13.5">
      <c r="B345" s="133"/>
      <c r="D345" s="134" t="s">
        <v>93</v>
      </c>
      <c r="E345" s="135" t="s">
        <v>1</v>
      </c>
      <c r="F345" s="136" t="s">
        <v>543</v>
      </c>
      <c r="H345" s="137">
        <v>216</v>
      </c>
      <c r="I345" s="138"/>
      <c r="L345" s="133"/>
      <c r="M345" s="139"/>
      <c r="N345" s="140"/>
      <c r="O345" s="140"/>
      <c r="P345" s="140"/>
      <c r="Q345" s="140"/>
      <c r="R345" s="140"/>
      <c r="S345" s="140"/>
      <c r="T345" s="141"/>
      <c r="AT345" s="135" t="s">
        <v>93</v>
      </c>
      <c r="AU345" s="135" t="s">
        <v>41</v>
      </c>
      <c r="AV345" s="7" t="s">
        <v>41</v>
      </c>
      <c r="AW345" s="7" t="s">
        <v>20</v>
      </c>
      <c r="AX345" s="7" t="s">
        <v>38</v>
      </c>
      <c r="AY345" s="135" t="s">
        <v>85</v>
      </c>
    </row>
    <row r="346" spans="2:51" s="8" customFormat="1" ht="13.5">
      <c r="B346" s="142"/>
      <c r="D346" s="143" t="s">
        <v>93</v>
      </c>
      <c r="E346" s="144" t="s">
        <v>1</v>
      </c>
      <c r="F346" s="145" t="s">
        <v>94</v>
      </c>
      <c r="H346" s="146">
        <v>216</v>
      </c>
      <c r="I346" s="147"/>
      <c r="L346" s="142"/>
      <c r="M346" s="148"/>
      <c r="N346" s="149"/>
      <c r="O346" s="149"/>
      <c r="P346" s="149"/>
      <c r="Q346" s="149"/>
      <c r="R346" s="149"/>
      <c r="S346" s="149"/>
      <c r="T346" s="150"/>
      <c r="AT346" s="151" t="s">
        <v>93</v>
      </c>
      <c r="AU346" s="151" t="s">
        <v>41</v>
      </c>
      <c r="AV346" s="8" t="s">
        <v>45</v>
      </c>
      <c r="AW346" s="8" t="s">
        <v>20</v>
      </c>
      <c r="AX346" s="8" t="s">
        <v>39</v>
      </c>
      <c r="AY346" s="151" t="s">
        <v>85</v>
      </c>
    </row>
    <row r="347" spans="2:65" s="1" customFormat="1" ht="22.5" customHeight="1">
      <c r="B347" s="120"/>
      <c r="C347" s="152" t="s">
        <v>544</v>
      </c>
      <c r="D347" s="152" t="s">
        <v>99</v>
      </c>
      <c r="E347" s="153" t="s">
        <v>286</v>
      </c>
      <c r="F347" s="154" t="s">
        <v>287</v>
      </c>
      <c r="G347" s="155" t="s">
        <v>164</v>
      </c>
      <c r="H347" s="156">
        <v>152</v>
      </c>
      <c r="I347" s="157"/>
      <c r="J347" s="158">
        <f aca="true" t="shared" si="10" ref="J347:J352">ROUND(I347*H347,2)</f>
        <v>0</v>
      </c>
      <c r="K347" s="154" t="s">
        <v>92</v>
      </c>
      <c r="L347" s="159"/>
      <c r="M347" s="160" t="s">
        <v>1</v>
      </c>
      <c r="N347" s="161" t="s">
        <v>27</v>
      </c>
      <c r="O347" s="25"/>
      <c r="P347" s="130">
        <f aca="true" t="shared" si="11" ref="P347:P352">O347*H347</f>
        <v>0</v>
      </c>
      <c r="Q347" s="130">
        <v>0.085</v>
      </c>
      <c r="R347" s="130">
        <f aca="true" t="shared" si="12" ref="R347:R352">Q347*H347</f>
        <v>12.920000000000002</v>
      </c>
      <c r="S347" s="130">
        <v>0</v>
      </c>
      <c r="T347" s="131">
        <f aca="true" t="shared" si="13" ref="T347:T352">S347*H347</f>
        <v>0</v>
      </c>
      <c r="AR347" s="13" t="s">
        <v>103</v>
      </c>
      <c r="AT347" s="13" t="s">
        <v>99</v>
      </c>
      <c r="AU347" s="13" t="s">
        <v>41</v>
      </c>
      <c r="AY347" s="13" t="s">
        <v>85</v>
      </c>
      <c r="BE347" s="132">
        <f aca="true" t="shared" si="14" ref="BE347:BE352">IF(N347="základní",J347,0)</f>
        <v>0</v>
      </c>
      <c r="BF347" s="132">
        <f aca="true" t="shared" si="15" ref="BF347:BF352">IF(N347="snížená",J347,0)</f>
        <v>0</v>
      </c>
      <c r="BG347" s="132">
        <f aca="true" t="shared" si="16" ref="BG347:BG352">IF(N347="zákl. přenesená",J347,0)</f>
        <v>0</v>
      </c>
      <c r="BH347" s="132">
        <f aca="true" t="shared" si="17" ref="BH347:BH352">IF(N347="sníž. přenesená",J347,0)</f>
        <v>0</v>
      </c>
      <c r="BI347" s="132">
        <f aca="true" t="shared" si="18" ref="BI347:BI352">IF(N347="nulová",J347,0)</f>
        <v>0</v>
      </c>
      <c r="BJ347" s="13" t="s">
        <v>39</v>
      </c>
      <c r="BK347" s="132">
        <f aca="true" t="shared" si="19" ref="BK347:BK352">ROUND(I347*H347,2)</f>
        <v>0</v>
      </c>
      <c r="BL347" s="13" t="s">
        <v>45</v>
      </c>
      <c r="BM347" s="13" t="s">
        <v>545</v>
      </c>
    </row>
    <row r="348" spans="2:65" s="1" customFormat="1" ht="44.25" customHeight="1">
      <c r="B348" s="120"/>
      <c r="C348" s="121" t="s">
        <v>546</v>
      </c>
      <c r="D348" s="121" t="s">
        <v>88</v>
      </c>
      <c r="E348" s="122" t="s">
        <v>289</v>
      </c>
      <c r="F348" s="123" t="s">
        <v>290</v>
      </c>
      <c r="G348" s="124" t="s">
        <v>121</v>
      </c>
      <c r="H348" s="125">
        <v>22</v>
      </c>
      <c r="I348" s="126"/>
      <c r="J348" s="127">
        <f t="shared" si="10"/>
        <v>0</v>
      </c>
      <c r="K348" s="123" t="s">
        <v>92</v>
      </c>
      <c r="L348" s="24"/>
      <c r="M348" s="128" t="s">
        <v>1</v>
      </c>
      <c r="N348" s="129" t="s">
        <v>27</v>
      </c>
      <c r="O348" s="25"/>
      <c r="P348" s="130">
        <f t="shared" si="11"/>
        <v>0</v>
      </c>
      <c r="Q348" s="130">
        <v>9E-05</v>
      </c>
      <c r="R348" s="130">
        <f t="shared" si="12"/>
        <v>0.00198</v>
      </c>
      <c r="S348" s="130">
        <v>0</v>
      </c>
      <c r="T348" s="131">
        <f t="shared" si="13"/>
        <v>0</v>
      </c>
      <c r="AR348" s="13" t="s">
        <v>45</v>
      </c>
      <c r="AT348" s="13" t="s">
        <v>88</v>
      </c>
      <c r="AU348" s="13" t="s">
        <v>41</v>
      </c>
      <c r="AY348" s="13" t="s">
        <v>85</v>
      </c>
      <c r="BE348" s="132">
        <f t="shared" si="14"/>
        <v>0</v>
      </c>
      <c r="BF348" s="132">
        <f t="shared" si="15"/>
        <v>0</v>
      </c>
      <c r="BG348" s="132">
        <f t="shared" si="16"/>
        <v>0</v>
      </c>
      <c r="BH348" s="132">
        <f t="shared" si="17"/>
        <v>0</v>
      </c>
      <c r="BI348" s="132">
        <f t="shared" si="18"/>
        <v>0</v>
      </c>
      <c r="BJ348" s="13" t="s">
        <v>39</v>
      </c>
      <c r="BK348" s="132">
        <f t="shared" si="19"/>
        <v>0</v>
      </c>
      <c r="BL348" s="13" t="s">
        <v>45</v>
      </c>
      <c r="BM348" s="13" t="s">
        <v>547</v>
      </c>
    </row>
    <row r="349" spans="2:65" s="1" customFormat="1" ht="22.5" customHeight="1">
      <c r="B349" s="120"/>
      <c r="C349" s="121" t="s">
        <v>548</v>
      </c>
      <c r="D349" s="121" t="s">
        <v>88</v>
      </c>
      <c r="E349" s="122" t="s">
        <v>292</v>
      </c>
      <c r="F349" s="123" t="s">
        <v>293</v>
      </c>
      <c r="G349" s="124" t="s">
        <v>121</v>
      </c>
      <c r="H349" s="125">
        <v>22</v>
      </c>
      <c r="I349" s="126"/>
      <c r="J349" s="127">
        <f t="shared" si="10"/>
        <v>0</v>
      </c>
      <c r="K349" s="123" t="s">
        <v>92</v>
      </c>
      <c r="L349" s="24"/>
      <c r="M349" s="128" t="s">
        <v>1</v>
      </c>
      <c r="N349" s="129" t="s">
        <v>27</v>
      </c>
      <c r="O349" s="25"/>
      <c r="P349" s="130">
        <f t="shared" si="11"/>
        <v>0</v>
      </c>
      <c r="Q349" s="130">
        <v>0</v>
      </c>
      <c r="R349" s="130">
        <f t="shared" si="12"/>
        <v>0</v>
      </c>
      <c r="S349" s="130">
        <v>0</v>
      </c>
      <c r="T349" s="131">
        <f t="shared" si="13"/>
        <v>0</v>
      </c>
      <c r="AR349" s="13" t="s">
        <v>45</v>
      </c>
      <c r="AT349" s="13" t="s">
        <v>88</v>
      </c>
      <c r="AU349" s="13" t="s">
        <v>41</v>
      </c>
      <c r="AY349" s="13" t="s">
        <v>85</v>
      </c>
      <c r="BE349" s="132">
        <f t="shared" si="14"/>
        <v>0</v>
      </c>
      <c r="BF349" s="132">
        <f t="shared" si="15"/>
        <v>0</v>
      </c>
      <c r="BG349" s="132">
        <f t="shared" si="16"/>
        <v>0</v>
      </c>
      <c r="BH349" s="132">
        <f t="shared" si="17"/>
        <v>0</v>
      </c>
      <c r="BI349" s="132">
        <f t="shared" si="18"/>
        <v>0</v>
      </c>
      <c r="BJ349" s="13" t="s">
        <v>39</v>
      </c>
      <c r="BK349" s="132">
        <f t="shared" si="19"/>
        <v>0</v>
      </c>
      <c r="BL349" s="13" t="s">
        <v>45</v>
      </c>
      <c r="BM349" s="13" t="s">
        <v>549</v>
      </c>
    </row>
    <row r="350" spans="2:65" s="1" customFormat="1" ht="22.5" customHeight="1">
      <c r="B350" s="120"/>
      <c r="C350" s="121" t="s">
        <v>550</v>
      </c>
      <c r="D350" s="121" t="s">
        <v>88</v>
      </c>
      <c r="E350" s="122" t="s">
        <v>295</v>
      </c>
      <c r="F350" s="123" t="s">
        <v>296</v>
      </c>
      <c r="G350" s="124" t="s">
        <v>164</v>
      </c>
      <c r="H350" s="125">
        <v>1</v>
      </c>
      <c r="I350" s="126"/>
      <c r="J350" s="127">
        <f t="shared" si="10"/>
        <v>0</v>
      </c>
      <c r="K350" s="123" t="s">
        <v>92</v>
      </c>
      <c r="L350" s="24"/>
      <c r="M350" s="128" t="s">
        <v>1</v>
      </c>
      <c r="N350" s="129" t="s">
        <v>27</v>
      </c>
      <c r="O350" s="25"/>
      <c r="P350" s="130">
        <f t="shared" si="11"/>
        <v>0</v>
      </c>
      <c r="Q350" s="130">
        <v>0.00112</v>
      </c>
      <c r="R350" s="130">
        <f t="shared" si="12"/>
        <v>0.00112</v>
      </c>
      <c r="S350" s="130">
        <v>0</v>
      </c>
      <c r="T350" s="131">
        <f t="shared" si="13"/>
        <v>0</v>
      </c>
      <c r="AR350" s="13" t="s">
        <v>45</v>
      </c>
      <c r="AT350" s="13" t="s">
        <v>88</v>
      </c>
      <c r="AU350" s="13" t="s">
        <v>41</v>
      </c>
      <c r="AY350" s="13" t="s">
        <v>85</v>
      </c>
      <c r="BE350" s="132">
        <f t="shared" si="14"/>
        <v>0</v>
      </c>
      <c r="BF350" s="132">
        <f t="shared" si="15"/>
        <v>0</v>
      </c>
      <c r="BG350" s="132">
        <f t="shared" si="16"/>
        <v>0</v>
      </c>
      <c r="BH350" s="132">
        <f t="shared" si="17"/>
        <v>0</v>
      </c>
      <c r="BI350" s="132">
        <f t="shared" si="18"/>
        <v>0</v>
      </c>
      <c r="BJ350" s="13" t="s">
        <v>39</v>
      </c>
      <c r="BK350" s="132">
        <f t="shared" si="19"/>
        <v>0</v>
      </c>
      <c r="BL350" s="13" t="s">
        <v>45</v>
      </c>
      <c r="BM350" s="13" t="s">
        <v>551</v>
      </c>
    </row>
    <row r="351" spans="2:65" s="1" customFormat="1" ht="22.5" customHeight="1">
      <c r="B351" s="120"/>
      <c r="C351" s="152" t="s">
        <v>552</v>
      </c>
      <c r="D351" s="152" t="s">
        <v>99</v>
      </c>
      <c r="E351" s="153" t="s">
        <v>300</v>
      </c>
      <c r="F351" s="154" t="s">
        <v>301</v>
      </c>
      <c r="G351" s="155" t="s">
        <v>221</v>
      </c>
      <c r="H351" s="156">
        <v>1</v>
      </c>
      <c r="I351" s="157"/>
      <c r="J351" s="158">
        <f t="shared" si="10"/>
        <v>0</v>
      </c>
      <c r="K351" s="154" t="s">
        <v>1</v>
      </c>
      <c r="L351" s="159"/>
      <c r="M351" s="160" t="s">
        <v>1</v>
      </c>
      <c r="N351" s="161" t="s">
        <v>27</v>
      </c>
      <c r="O351" s="25"/>
      <c r="P351" s="130">
        <f t="shared" si="11"/>
        <v>0</v>
      </c>
      <c r="Q351" s="130">
        <v>0.015</v>
      </c>
      <c r="R351" s="130">
        <f t="shared" si="12"/>
        <v>0.015</v>
      </c>
      <c r="S351" s="130">
        <v>0</v>
      </c>
      <c r="T351" s="131">
        <f t="shared" si="13"/>
        <v>0</v>
      </c>
      <c r="AR351" s="13" t="s">
        <v>103</v>
      </c>
      <c r="AT351" s="13" t="s">
        <v>99</v>
      </c>
      <c r="AU351" s="13" t="s">
        <v>41</v>
      </c>
      <c r="AY351" s="13" t="s">
        <v>85</v>
      </c>
      <c r="BE351" s="132">
        <f t="shared" si="14"/>
        <v>0</v>
      </c>
      <c r="BF351" s="132">
        <f t="shared" si="15"/>
        <v>0</v>
      </c>
      <c r="BG351" s="132">
        <f t="shared" si="16"/>
        <v>0</v>
      </c>
      <c r="BH351" s="132">
        <f t="shared" si="17"/>
        <v>0</v>
      </c>
      <c r="BI351" s="132">
        <f t="shared" si="18"/>
        <v>0</v>
      </c>
      <c r="BJ351" s="13" t="s">
        <v>39</v>
      </c>
      <c r="BK351" s="132">
        <f t="shared" si="19"/>
        <v>0</v>
      </c>
      <c r="BL351" s="13" t="s">
        <v>45</v>
      </c>
      <c r="BM351" s="13" t="s">
        <v>553</v>
      </c>
    </row>
    <row r="352" spans="2:65" s="1" customFormat="1" ht="44.25" customHeight="1">
      <c r="B352" s="120"/>
      <c r="C352" s="121" t="s">
        <v>554</v>
      </c>
      <c r="D352" s="121" t="s">
        <v>88</v>
      </c>
      <c r="E352" s="122" t="s">
        <v>555</v>
      </c>
      <c r="F352" s="123" t="s">
        <v>556</v>
      </c>
      <c r="G352" s="124" t="s">
        <v>112</v>
      </c>
      <c r="H352" s="125">
        <v>12</v>
      </c>
      <c r="I352" s="126"/>
      <c r="J352" s="127">
        <f t="shared" si="10"/>
        <v>0</v>
      </c>
      <c r="K352" s="123" t="s">
        <v>92</v>
      </c>
      <c r="L352" s="24"/>
      <c r="M352" s="128" t="s">
        <v>1</v>
      </c>
      <c r="N352" s="129" t="s">
        <v>27</v>
      </c>
      <c r="O352" s="25"/>
      <c r="P352" s="130">
        <f t="shared" si="11"/>
        <v>0</v>
      </c>
      <c r="Q352" s="130">
        <v>0</v>
      </c>
      <c r="R352" s="130">
        <f t="shared" si="12"/>
        <v>0</v>
      </c>
      <c r="S352" s="130">
        <v>0</v>
      </c>
      <c r="T352" s="131">
        <f t="shared" si="13"/>
        <v>0</v>
      </c>
      <c r="AR352" s="13" t="s">
        <v>45</v>
      </c>
      <c r="AT352" s="13" t="s">
        <v>88</v>
      </c>
      <c r="AU352" s="13" t="s">
        <v>41</v>
      </c>
      <c r="AY352" s="13" t="s">
        <v>85</v>
      </c>
      <c r="BE352" s="132">
        <f t="shared" si="14"/>
        <v>0</v>
      </c>
      <c r="BF352" s="132">
        <f t="shared" si="15"/>
        <v>0</v>
      </c>
      <c r="BG352" s="132">
        <f t="shared" si="16"/>
        <v>0</v>
      </c>
      <c r="BH352" s="132">
        <f t="shared" si="17"/>
        <v>0</v>
      </c>
      <c r="BI352" s="132">
        <f t="shared" si="18"/>
        <v>0</v>
      </c>
      <c r="BJ352" s="13" t="s">
        <v>39</v>
      </c>
      <c r="BK352" s="132">
        <f t="shared" si="19"/>
        <v>0</v>
      </c>
      <c r="BL352" s="13" t="s">
        <v>45</v>
      </c>
      <c r="BM352" s="13" t="s">
        <v>557</v>
      </c>
    </row>
    <row r="353" spans="2:63" s="6" customFormat="1" ht="29.85" customHeight="1">
      <c r="B353" s="106"/>
      <c r="D353" s="117" t="s">
        <v>37</v>
      </c>
      <c r="E353" s="118" t="s">
        <v>302</v>
      </c>
      <c r="F353" s="118" t="s">
        <v>303</v>
      </c>
      <c r="I353" s="109"/>
      <c r="J353" s="119">
        <f>BK353</f>
        <v>0</v>
      </c>
      <c r="L353" s="106"/>
      <c r="M353" s="111"/>
      <c r="N353" s="112"/>
      <c r="O353" s="112"/>
      <c r="P353" s="113">
        <f>SUM(P354:P361)</f>
        <v>0</v>
      </c>
      <c r="Q353" s="112"/>
      <c r="R353" s="113">
        <f>SUM(R354:R361)</f>
        <v>0</v>
      </c>
      <c r="S353" s="112"/>
      <c r="T353" s="114">
        <f>SUM(T354:T361)</f>
        <v>0</v>
      </c>
      <c r="AR353" s="107" t="s">
        <v>39</v>
      </c>
      <c r="AT353" s="115" t="s">
        <v>37</v>
      </c>
      <c r="AU353" s="115" t="s">
        <v>39</v>
      </c>
      <c r="AY353" s="107" t="s">
        <v>85</v>
      </c>
      <c r="BK353" s="116">
        <f>SUM(BK354:BK361)</f>
        <v>0</v>
      </c>
    </row>
    <row r="354" spans="2:65" s="1" customFormat="1" ht="31.5" customHeight="1">
      <c r="B354" s="120"/>
      <c r="C354" s="121" t="s">
        <v>558</v>
      </c>
      <c r="D354" s="121" t="s">
        <v>88</v>
      </c>
      <c r="E354" s="122" t="s">
        <v>305</v>
      </c>
      <c r="F354" s="123" t="s">
        <v>306</v>
      </c>
      <c r="G354" s="124" t="s">
        <v>102</v>
      </c>
      <c r="H354" s="125">
        <v>95.01</v>
      </c>
      <c r="I354" s="126"/>
      <c r="J354" s="127">
        <f>ROUND(I354*H354,2)</f>
        <v>0</v>
      </c>
      <c r="K354" s="123" t="s">
        <v>92</v>
      </c>
      <c r="L354" s="24"/>
      <c r="M354" s="128" t="s">
        <v>1</v>
      </c>
      <c r="N354" s="129" t="s">
        <v>27</v>
      </c>
      <c r="O354" s="25"/>
      <c r="P354" s="130">
        <f>O354*H354</f>
        <v>0</v>
      </c>
      <c r="Q354" s="130">
        <v>0</v>
      </c>
      <c r="R354" s="130">
        <f>Q354*H354</f>
        <v>0</v>
      </c>
      <c r="S354" s="130">
        <v>0</v>
      </c>
      <c r="T354" s="131">
        <f>S354*H354</f>
        <v>0</v>
      </c>
      <c r="AR354" s="13" t="s">
        <v>45</v>
      </c>
      <c r="AT354" s="13" t="s">
        <v>88</v>
      </c>
      <c r="AU354" s="13" t="s">
        <v>41</v>
      </c>
      <c r="AY354" s="13" t="s">
        <v>85</v>
      </c>
      <c r="BE354" s="132">
        <f>IF(N354="základní",J354,0)</f>
        <v>0</v>
      </c>
      <c r="BF354" s="132">
        <f>IF(N354="snížená",J354,0)</f>
        <v>0</v>
      </c>
      <c r="BG354" s="132">
        <f>IF(N354="zákl. přenesená",J354,0)</f>
        <v>0</v>
      </c>
      <c r="BH354" s="132">
        <f>IF(N354="sníž. přenesená",J354,0)</f>
        <v>0</v>
      </c>
      <c r="BI354" s="132">
        <f>IF(N354="nulová",J354,0)</f>
        <v>0</v>
      </c>
      <c r="BJ354" s="13" t="s">
        <v>39</v>
      </c>
      <c r="BK354" s="132">
        <f>ROUND(I354*H354,2)</f>
        <v>0</v>
      </c>
      <c r="BL354" s="13" t="s">
        <v>45</v>
      </c>
      <c r="BM354" s="13" t="s">
        <v>559</v>
      </c>
    </row>
    <row r="355" spans="2:65" s="1" customFormat="1" ht="31.5" customHeight="1">
      <c r="B355" s="120"/>
      <c r="C355" s="121" t="s">
        <v>560</v>
      </c>
      <c r="D355" s="121" t="s">
        <v>88</v>
      </c>
      <c r="E355" s="122" t="s">
        <v>308</v>
      </c>
      <c r="F355" s="123" t="s">
        <v>309</v>
      </c>
      <c r="G355" s="124" t="s">
        <v>102</v>
      </c>
      <c r="H355" s="125">
        <v>855.09</v>
      </c>
      <c r="I355" s="126"/>
      <c r="J355" s="127">
        <f>ROUND(I355*H355,2)</f>
        <v>0</v>
      </c>
      <c r="K355" s="123" t="s">
        <v>92</v>
      </c>
      <c r="L355" s="24"/>
      <c r="M355" s="128" t="s">
        <v>1</v>
      </c>
      <c r="N355" s="129" t="s">
        <v>27</v>
      </c>
      <c r="O355" s="25"/>
      <c r="P355" s="130">
        <f>O355*H355</f>
        <v>0</v>
      </c>
      <c r="Q355" s="130">
        <v>0</v>
      </c>
      <c r="R355" s="130">
        <f>Q355*H355</f>
        <v>0</v>
      </c>
      <c r="S355" s="130">
        <v>0</v>
      </c>
      <c r="T355" s="131">
        <f>S355*H355</f>
        <v>0</v>
      </c>
      <c r="AR355" s="13" t="s">
        <v>45</v>
      </c>
      <c r="AT355" s="13" t="s">
        <v>88</v>
      </c>
      <c r="AU355" s="13" t="s">
        <v>41</v>
      </c>
      <c r="AY355" s="13" t="s">
        <v>85</v>
      </c>
      <c r="BE355" s="132">
        <f>IF(N355="základní",J355,0)</f>
        <v>0</v>
      </c>
      <c r="BF355" s="132">
        <f>IF(N355="snížená",J355,0)</f>
        <v>0</v>
      </c>
      <c r="BG355" s="132">
        <f>IF(N355="zákl. přenesená",J355,0)</f>
        <v>0</v>
      </c>
      <c r="BH355" s="132">
        <f>IF(N355="sníž. přenesená",J355,0)</f>
        <v>0</v>
      </c>
      <c r="BI355" s="132">
        <f>IF(N355="nulová",J355,0)</f>
        <v>0</v>
      </c>
      <c r="BJ355" s="13" t="s">
        <v>39</v>
      </c>
      <c r="BK355" s="132">
        <f>ROUND(I355*H355,2)</f>
        <v>0</v>
      </c>
      <c r="BL355" s="13" t="s">
        <v>45</v>
      </c>
      <c r="BM355" s="13" t="s">
        <v>561</v>
      </c>
    </row>
    <row r="356" spans="2:51" s="7" customFormat="1" ht="13.5">
      <c r="B356" s="133"/>
      <c r="D356" s="134" t="s">
        <v>93</v>
      </c>
      <c r="E356" s="135" t="s">
        <v>1</v>
      </c>
      <c r="F356" s="136" t="s">
        <v>562</v>
      </c>
      <c r="H356" s="137">
        <v>855.09</v>
      </c>
      <c r="I356" s="138"/>
      <c r="L356" s="133"/>
      <c r="M356" s="139"/>
      <c r="N356" s="140"/>
      <c r="O356" s="140"/>
      <c r="P356" s="140"/>
      <c r="Q356" s="140"/>
      <c r="R356" s="140"/>
      <c r="S356" s="140"/>
      <c r="T356" s="141"/>
      <c r="AT356" s="135" t="s">
        <v>93</v>
      </c>
      <c r="AU356" s="135" t="s">
        <v>41</v>
      </c>
      <c r="AV356" s="7" t="s">
        <v>41</v>
      </c>
      <c r="AW356" s="7" t="s">
        <v>20</v>
      </c>
      <c r="AX356" s="7" t="s">
        <v>38</v>
      </c>
      <c r="AY356" s="135" t="s">
        <v>85</v>
      </c>
    </row>
    <row r="357" spans="2:51" s="8" customFormat="1" ht="13.5">
      <c r="B357" s="142"/>
      <c r="D357" s="143" t="s">
        <v>93</v>
      </c>
      <c r="E357" s="144" t="s">
        <v>1</v>
      </c>
      <c r="F357" s="145" t="s">
        <v>94</v>
      </c>
      <c r="H357" s="146">
        <v>855.09</v>
      </c>
      <c r="I357" s="147"/>
      <c r="L357" s="142"/>
      <c r="M357" s="148"/>
      <c r="N357" s="149"/>
      <c r="O357" s="149"/>
      <c r="P357" s="149"/>
      <c r="Q357" s="149"/>
      <c r="R357" s="149"/>
      <c r="S357" s="149"/>
      <c r="T357" s="150"/>
      <c r="AT357" s="151" t="s">
        <v>93</v>
      </c>
      <c r="AU357" s="151" t="s">
        <v>41</v>
      </c>
      <c r="AV357" s="8" t="s">
        <v>45</v>
      </c>
      <c r="AW357" s="8" t="s">
        <v>20</v>
      </c>
      <c r="AX357" s="8" t="s">
        <v>39</v>
      </c>
      <c r="AY357" s="151" t="s">
        <v>85</v>
      </c>
    </row>
    <row r="358" spans="2:65" s="1" customFormat="1" ht="22.5" customHeight="1">
      <c r="B358" s="120"/>
      <c r="C358" s="121" t="s">
        <v>563</v>
      </c>
      <c r="D358" s="121" t="s">
        <v>88</v>
      </c>
      <c r="E358" s="122" t="s">
        <v>311</v>
      </c>
      <c r="F358" s="123" t="s">
        <v>312</v>
      </c>
      <c r="G358" s="124" t="s">
        <v>102</v>
      </c>
      <c r="H358" s="125">
        <v>95.01</v>
      </c>
      <c r="I358" s="126"/>
      <c r="J358" s="127">
        <f>ROUND(I358*H358,2)</f>
        <v>0</v>
      </c>
      <c r="K358" s="123" t="s">
        <v>92</v>
      </c>
      <c r="L358" s="24"/>
      <c r="M358" s="128" t="s">
        <v>1</v>
      </c>
      <c r="N358" s="129" t="s">
        <v>27</v>
      </c>
      <c r="O358" s="25"/>
      <c r="P358" s="130">
        <f>O358*H358</f>
        <v>0</v>
      </c>
      <c r="Q358" s="130">
        <v>0</v>
      </c>
      <c r="R358" s="130">
        <f>Q358*H358</f>
        <v>0</v>
      </c>
      <c r="S358" s="130">
        <v>0</v>
      </c>
      <c r="T358" s="131">
        <f>S358*H358</f>
        <v>0</v>
      </c>
      <c r="AR358" s="13" t="s">
        <v>45</v>
      </c>
      <c r="AT358" s="13" t="s">
        <v>88</v>
      </c>
      <c r="AU358" s="13" t="s">
        <v>41</v>
      </c>
      <c r="AY358" s="13" t="s">
        <v>85</v>
      </c>
      <c r="BE358" s="132">
        <f>IF(N358="základní",J358,0)</f>
        <v>0</v>
      </c>
      <c r="BF358" s="132">
        <f>IF(N358="snížená",J358,0)</f>
        <v>0</v>
      </c>
      <c r="BG358" s="132">
        <f>IF(N358="zákl. přenesená",J358,0)</f>
        <v>0</v>
      </c>
      <c r="BH358" s="132">
        <f>IF(N358="sníž. přenesená",J358,0)</f>
        <v>0</v>
      </c>
      <c r="BI358" s="132">
        <f>IF(N358="nulová",J358,0)</f>
        <v>0</v>
      </c>
      <c r="BJ358" s="13" t="s">
        <v>39</v>
      </c>
      <c r="BK358" s="132">
        <f>ROUND(I358*H358,2)</f>
        <v>0</v>
      </c>
      <c r="BL358" s="13" t="s">
        <v>45</v>
      </c>
      <c r="BM358" s="13" t="s">
        <v>564</v>
      </c>
    </row>
    <row r="359" spans="2:65" s="1" customFormat="1" ht="22.5" customHeight="1">
      <c r="B359" s="120"/>
      <c r="C359" s="121" t="s">
        <v>565</v>
      </c>
      <c r="D359" s="121" t="s">
        <v>88</v>
      </c>
      <c r="E359" s="122" t="s">
        <v>314</v>
      </c>
      <c r="F359" s="123" t="s">
        <v>315</v>
      </c>
      <c r="G359" s="124" t="s">
        <v>102</v>
      </c>
      <c r="H359" s="125">
        <v>53.25</v>
      </c>
      <c r="I359" s="126"/>
      <c r="J359" s="127">
        <f>ROUND(I359*H359,2)</f>
        <v>0</v>
      </c>
      <c r="K359" s="123" t="s">
        <v>92</v>
      </c>
      <c r="L359" s="24"/>
      <c r="M359" s="128" t="s">
        <v>1</v>
      </c>
      <c r="N359" s="129" t="s">
        <v>27</v>
      </c>
      <c r="O359" s="25"/>
      <c r="P359" s="130">
        <f>O359*H359</f>
        <v>0</v>
      </c>
      <c r="Q359" s="130">
        <v>0</v>
      </c>
      <c r="R359" s="130">
        <f>Q359*H359</f>
        <v>0</v>
      </c>
      <c r="S359" s="130">
        <v>0</v>
      </c>
      <c r="T359" s="131">
        <f>S359*H359</f>
        <v>0</v>
      </c>
      <c r="AR359" s="13" t="s">
        <v>45</v>
      </c>
      <c r="AT359" s="13" t="s">
        <v>88</v>
      </c>
      <c r="AU359" s="13" t="s">
        <v>41</v>
      </c>
      <c r="AY359" s="13" t="s">
        <v>85</v>
      </c>
      <c r="BE359" s="132">
        <f>IF(N359="základní",J359,0)</f>
        <v>0</v>
      </c>
      <c r="BF359" s="132">
        <f>IF(N359="snížená",J359,0)</f>
        <v>0</v>
      </c>
      <c r="BG359" s="132">
        <f>IF(N359="zákl. přenesená",J359,0)</f>
        <v>0</v>
      </c>
      <c r="BH359" s="132">
        <f>IF(N359="sníž. přenesená",J359,0)</f>
        <v>0</v>
      </c>
      <c r="BI359" s="132">
        <f>IF(N359="nulová",J359,0)</f>
        <v>0</v>
      </c>
      <c r="BJ359" s="13" t="s">
        <v>39</v>
      </c>
      <c r="BK359" s="132">
        <f>ROUND(I359*H359,2)</f>
        <v>0</v>
      </c>
      <c r="BL359" s="13" t="s">
        <v>45</v>
      </c>
      <c r="BM359" s="13" t="s">
        <v>566</v>
      </c>
    </row>
    <row r="360" spans="2:65" s="1" customFormat="1" ht="22.5" customHeight="1">
      <c r="B360" s="120"/>
      <c r="C360" s="121" t="s">
        <v>567</v>
      </c>
      <c r="D360" s="121" t="s">
        <v>88</v>
      </c>
      <c r="E360" s="122" t="s">
        <v>317</v>
      </c>
      <c r="F360" s="123" t="s">
        <v>318</v>
      </c>
      <c r="G360" s="124" t="s">
        <v>102</v>
      </c>
      <c r="H360" s="125">
        <v>11.76</v>
      </c>
      <c r="I360" s="126"/>
      <c r="J360" s="127">
        <f>ROUND(I360*H360,2)</f>
        <v>0</v>
      </c>
      <c r="K360" s="123" t="s">
        <v>92</v>
      </c>
      <c r="L360" s="24"/>
      <c r="M360" s="128" t="s">
        <v>1</v>
      </c>
      <c r="N360" s="129" t="s">
        <v>27</v>
      </c>
      <c r="O360" s="25"/>
      <c r="P360" s="130">
        <f>O360*H360</f>
        <v>0</v>
      </c>
      <c r="Q360" s="130">
        <v>0</v>
      </c>
      <c r="R360" s="130">
        <f>Q360*H360</f>
        <v>0</v>
      </c>
      <c r="S360" s="130">
        <v>0</v>
      </c>
      <c r="T360" s="131">
        <f>S360*H360</f>
        <v>0</v>
      </c>
      <c r="AR360" s="13" t="s">
        <v>45</v>
      </c>
      <c r="AT360" s="13" t="s">
        <v>88</v>
      </c>
      <c r="AU360" s="13" t="s">
        <v>41</v>
      </c>
      <c r="AY360" s="13" t="s">
        <v>85</v>
      </c>
      <c r="BE360" s="132">
        <f>IF(N360="základní",J360,0)</f>
        <v>0</v>
      </c>
      <c r="BF360" s="132">
        <f>IF(N360="snížená",J360,0)</f>
        <v>0</v>
      </c>
      <c r="BG360" s="132">
        <f>IF(N360="zákl. přenesená",J360,0)</f>
        <v>0</v>
      </c>
      <c r="BH360" s="132">
        <f>IF(N360="sníž. přenesená",J360,0)</f>
        <v>0</v>
      </c>
      <c r="BI360" s="132">
        <f>IF(N360="nulová",J360,0)</f>
        <v>0</v>
      </c>
      <c r="BJ360" s="13" t="s">
        <v>39</v>
      </c>
      <c r="BK360" s="132">
        <f>ROUND(I360*H360,2)</f>
        <v>0</v>
      </c>
      <c r="BL360" s="13" t="s">
        <v>45</v>
      </c>
      <c r="BM360" s="13" t="s">
        <v>568</v>
      </c>
    </row>
    <row r="361" spans="2:65" s="1" customFormat="1" ht="22.5" customHeight="1">
      <c r="B361" s="120"/>
      <c r="C361" s="121" t="s">
        <v>569</v>
      </c>
      <c r="D361" s="121" t="s">
        <v>88</v>
      </c>
      <c r="E361" s="122" t="s">
        <v>320</v>
      </c>
      <c r="F361" s="123" t="s">
        <v>321</v>
      </c>
      <c r="G361" s="124" t="s">
        <v>102</v>
      </c>
      <c r="H361" s="125">
        <v>36</v>
      </c>
      <c r="I361" s="126"/>
      <c r="J361" s="127">
        <f>ROUND(I361*H361,2)</f>
        <v>0</v>
      </c>
      <c r="K361" s="123" t="s">
        <v>92</v>
      </c>
      <c r="L361" s="24"/>
      <c r="M361" s="128" t="s">
        <v>1</v>
      </c>
      <c r="N361" s="129" t="s">
        <v>27</v>
      </c>
      <c r="O361" s="25"/>
      <c r="P361" s="130">
        <f>O361*H361</f>
        <v>0</v>
      </c>
      <c r="Q361" s="130">
        <v>0</v>
      </c>
      <c r="R361" s="130">
        <f>Q361*H361</f>
        <v>0</v>
      </c>
      <c r="S361" s="130">
        <v>0</v>
      </c>
      <c r="T361" s="131">
        <f>S361*H361</f>
        <v>0</v>
      </c>
      <c r="AR361" s="13" t="s">
        <v>45</v>
      </c>
      <c r="AT361" s="13" t="s">
        <v>88</v>
      </c>
      <c r="AU361" s="13" t="s">
        <v>41</v>
      </c>
      <c r="AY361" s="13" t="s">
        <v>85</v>
      </c>
      <c r="BE361" s="132">
        <f>IF(N361="základní",J361,0)</f>
        <v>0</v>
      </c>
      <c r="BF361" s="132">
        <f>IF(N361="snížená",J361,0)</f>
        <v>0</v>
      </c>
      <c r="BG361" s="132">
        <f>IF(N361="zákl. přenesená",J361,0)</f>
        <v>0</v>
      </c>
      <c r="BH361" s="132">
        <f>IF(N361="sníž. přenesená",J361,0)</f>
        <v>0</v>
      </c>
      <c r="BI361" s="132">
        <f>IF(N361="nulová",J361,0)</f>
        <v>0</v>
      </c>
      <c r="BJ361" s="13" t="s">
        <v>39</v>
      </c>
      <c r="BK361" s="132">
        <f>ROUND(I361*H361,2)</f>
        <v>0</v>
      </c>
      <c r="BL361" s="13" t="s">
        <v>45</v>
      </c>
      <c r="BM361" s="13" t="s">
        <v>570</v>
      </c>
    </row>
    <row r="362" spans="2:63" s="6" customFormat="1" ht="29.85" customHeight="1">
      <c r="B362" s="106"/>
      <c r="D362" s="117" t="s">
        <v>37</v>
      </c>
      <c r="E362" s="118" t="s">
        <v>322</v>
      </c>
      <c r="F362" s="118" t="s">
        <v>323</v>
      </c>
      <c r="I362" s="109"/>
      <c r="J362" s="119">
        <f>BK362</f>
        <v>0</v>
      </c>
      <c r="L362" s="106"/>
      <c r="M362" s="111"/>
      <c r="N362" s="112"/>
      <c r="O362" s="112"/>
      <c r="P362" s="113">
        <f>P363</f>
        <v>0</v>
      </c>
      <c r="Q362" s="112"/>
      <c r="R362" s="113">
        <f>R363</f>
        <v>0</v>
      </c>
      <c r="S362" s="112"/>
      <c r="T362" s="114">
        <f>T363</f>
        <v>0</v>
      </c>
      <c r="AR362" s="107" t="s">
        <v>39</v>
      </c>
      <c r="AT362" s="115" t="s">
        <v>37</v>
      </c>
      <c r="AU362" s="115" t="s">
        <v>39</v>
      </c>
      <c r="AY362" s="107" t="s">
        <v>85</v>
      </c>
      <c r="BK362" s="116">
        <f>BK363</f>
        <v>0</v>
      </c>
    </row>
    <row r="363" spans="2:65" s="1" customFormat="1" ht="31.5" customHeight="1">
      <c r="B363" s="120"/>
      <c r="C363" s="121" t="s">
        <v>571</v>
      </c>
      <c r="D363" s="121" t="s">
        <v>88</v>
      </c>
      <c r="E363" s="122" t="s">
        <v>572</v>
      </c>
      <c r="F363" s="123" t="s">
        <v>573</v>
      </c>
      <c r="G363" s="124" t="s">
        <v>102</v>
      </c>
      <c r="H363" s="125">
        <v>574.771</v>
      </c>
      <c r="I363" s="126"/>
      <c r="J363" s="127">
        <f>ROUND(I363*H363,2)</f>
        <v>0</v>
      </c>
      <c r="K363" s="123" t="s">
        <v>92</v>
      </c>
      <c r="L363" s="24"/>
      <c r="M363" s="128" t="s">
        <v>1</v>
      </c>
      <c r="N363" s="178" t="s">
        <v>27</v>
      </c>
      <c r="O363" s="179"/>
      <c r="P363" s="180">
        <f>O363*H363</f>
        <v>0</v>
      </c>
      <c r="Q363" s="180">
        <v>0</v>
      </c>
      <c r="R363" s="180">
        <f>Q363*H363</f>
        <v>0</v>
      </c>
      <c r="S363" s="180">
        <v>0</v>
      </c>
      <c r="T363" s="181">
        <f>S363*H363</f>
        <v>0</v>
      </c>
      <c r="AR363" s="13" t="s">
        <v>45</v>
      </c>
      <c r="AT363" s="13" t="s">
        <v>88</v>
      </c>
      <c r="AU363" s="13" t="s">
        <v>41</v>
      </c>
      <c r="AY363" s="13" t="s">
        <v>85</v>
      </c>
      <c r="BE363" s="132">
        <f>IF(N363="základní",J363,0)</f>
        <v>0</v>
      </c>
      <c r="BF363" s="132">
        <f>IF(N363="snížená",J363,0)</f>
        <v>0</v>
      </c>
      <c r="BG363" s="132">
        <f>IF(N363="zákl. přenesená",J363,0)</f>
        <v>0</v>
      </c>
      <c r="BH363" s="132">
        <f>IF(N363="sníž. přenesená",J363,0)</f>
        <v>0</v>
      </c>
      <c r="BI363" s="132">
        <f>IF(N363="nulová",J363,0)</f>
        <v>0</v>
      </c>
      <c r="BJ363" s="13" t="s">
        <v>39</v>
      </c>
      <c r="BK363" s="132">
        <f>ROUND(I363*H363,2)</f>
        <v>0</v>
      </c>
      <c r="BL363" s="13" t="s">
        <v>45</v>
      </c>
      <c r="BM363" s="13" t="s">
        <v>574</v>
      </c>
    </row>
    <row r="364" spans="2:12" s="1" customFormat="1" ht="6.95" customHeight="1">
      <c r="B364" s="29"/>
      <c r="C364" s="30"/>
      <c r="D364" s="30"/>
      <c r="E364" s="30"/>
      <c r="F364" s="30"/>
      <c r="G364" s="30"/>
      <c r="H364" s="30"/>
      <c r="I364" s="73"/>
      <c r="J364" s="30"/>
      <c r="K364" s="30"/>
      <c r="L364" s="24"/>
    </row>
  </sheetData>
  <autoFilter ref="C86:K36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2" customWidth="1"/>
    <col min="2" max="2" width="1.66796875" style="182" customWidth="1"/>
    <col min="3" max="4" width="5" style="182" customWidth="1"/>
    <col min="5" max="5" width="11.66015625" style="182" customWidth="1"/>
    <col min="6" max="6" width="9.16015625" style="182" customWidth="1"/>
    <col min="7" max="7" width="5" style="182" customWidth="1"/>
    <col min="8" max="8" width="77.83203125" style="182" customWidth="1"/>
    <col min="9" max="10" width="20" style="182" customWidth="1"/>
    <col min="11" max="11" width="1.66796875" style="182" customWidth="1"/>
  </cols>
  <sheetData>
    <row r="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0" customFormat="1" ht="45" customHeight="1">
      <c r="B3" s="186"/>
      <c r="C3" s="272" t="s">
        <v>575</v>
      </c>
      <c r="D3" s="272"/>
      <c r="E3" s="272"/>
      <c r="F3" s="272"/>
      <c r="G3" s="272"/>
      <c r="H3" s="272"/>
      <c r="I3" s="272"/>
      <c r="J3" s="272"/>
      <c r="K3" s="187"/>
    </row>
    <row r="4" spans="2:11" ht="25.5" customHeight="1">
      <c r="B4" s="188"/>
      <c r="C4" s="273" t="s">
        <v>576</v>
      </c>
      <c r="D4" s="273"/>
      <c r="E4" s="273"/>
      <c r="F4" s="273"/>
      <c r="G4" s="273"/>
      <c r="H4" s="273"/>
      <c r="I4" s="273"/>
      <c r="J4" s="273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274" t="s">
        <v>577</v>
      </c>
      <c r="D6" s="274"/>
      <c r="E6" s="274"/>
      <c r="F6" s="274"/>
      <c r="G6" s="274"/>
      <c r="H6" s="274"/>
      <c r="I6" s="274"/>
      <c r="J6" s="274"/>
      <c r="K6" s="189"/>
    </row>
    <row r="7" spans="2:11" ht="15" customHeight="1">
      <c r="B7" s="192"/>
      <c r="C7" s="274" t="s">
        <v>578</v>
      </c>
      <c r="D7" s="274"/>
      <c r="E7" s="274"/>
      <c r="F7" s="274"/>
      <c r="G7" s="274"/>
      <c r="H7" s="274"/>
      <c r="I7" s="274"/>
      <c r="J7" s="274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274" t="s">
        <v>579</v>
      </c>
      <c r="D9" s="274"/>
      <c r="E9" s="274"/>
      <c r="F9" s="274"/>
      <c r="G9" s="274"/>
      <c r="H9" s="274"/>
      <c r="I9" s="274"/>
      <c r="J9" s="274"/>
      <c r="K9" s="189"/>
    </row>
    <row r="10" spans="2:11" ht="15" customHeight="1">
      <c r="B10" s="192"/>
      <c r="C10" s="191"/>
      <c r="D10" s="274" t="s">
        <v>580</v>
      </c>
      <c r="E10" s="274"/>
      <c r="F10" s="274"/>
      <c r="G10" s="274"/>
      <c r="H10" s="274"/>
      <c r="I10" s="274"/>
      <c r="J10" s="274"/>
      <c r="K10" s="189"/>
    </row>
    <row r="11" spans="2:11" ht="15" customHeight="1">
      <c r="B11" s="192"/>
      <c r="C11" s="193"/>
      <c r="D11" s="274" t="s">
        <v>581</v>
      </c>
      <c r="E11" s="274"/>
      <c r="F11" s="274"/>
      <c r="G11" s="274"/>
      <c r="H11" s="274"/>
      <c r="I11" s="274"/>
      <c r="J11" s="274"/>
      <c r="K11" s="189"/>
    </row>
    <row r="12" spans="2:11" ht="12.75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>
      <c r="B13" s="192"/>
      <c r="C13" s="193"/>
      <c r="D13" s="274" t="s">
        <v>582</v>
      </c>
      <c r="E13" s="274"/>
      <c r="F13" s="274"/>
      <c r="G13" s="274"/>
      <c r="H13" s="274"/>
      <c r="I13" s="274"/>
      <c r="J13" s="274"/>
      <c r="K13" s="189"/>
    </row>
    <row r="14" spans="2:11" ht="15" customHeight="1">
      <c r="B14" s="192"/>
      <c r="C14" s="193"/>
      <c r="D14" s="274" t="s">
        <v>583</v>
      </c>
      <c r="E14" s="274"/>
      <c r="F14" s="274"/>
      <c r="G14" s="274"/>
      <c r="H14" s="274"/>
      <c r="I14" s="274"/>
      <c r="J14" s="274"/>
      <c r="K14" s="189"/>
    </row>
    <row r="15" spans="2:11" ht="15" customHeight="1">
      <c r="B15" s="192"/>
      <c r="C15" s="193"/>
      <c r="D15" s="274" t="s">
        <v>584</v>
      </c>
      <c r="E15" s="274"/>
      <c r="F15" s="274"/>
      <c r="G15" s="274"/>
      <c r="H15" s="274"/>
      <c r="I15" s="274"/>
      <c r="J15" s="274"/>
      <c r="K15" s="189"/>
    </row>
    <row r="16" spans="2:11" ht="15" customHeight="1">
      <c r="B16" s="192"/>
      <c r="C16" s="193"/>
      <c r="D16" s="193"/>
      <c r="E16" s="194" t="s">
        <v>40</v>
      </c>
      <c r="F16" s="274" t="s">
        <v>585</v>
      </c>
      <c r="G16" s="274"/>
      <c r="H16" s="274"/>
      <c r="I16" s="274"/>
      <c r="J16" s="274"/>
      <c r="K16" s="189"/>
    </row>
    <row r="17" spans="2:11" ht="15" customHeight="1">
      <c r="B17" s="192"/>
      <c r="C17" s="193"/>
      <c r="D17" s="193"/>
      <c r="E17" s="194" t="s">
        <v>586</v>
      </c>
      <c r="F17" s="274" t="s">
        <v>587</v>
      </c>
      <c r="G17" s="274"/>
      <c r="H17" s="274"/>
      <c r="I17" s="274"/>
      <c r="J17" s="274"/>
      <c r="K17" s="189"/>
    </row>
    <row r="18" spans="2:11" ht="15" customHeight="1">
      <c r="B18" s="192"/>
      <c r="C18" s="193"/>
      <c r="D18" s="193"/>
      <c r="E18" s="194" t="s">
        <v>588</v>
      </c>
      <c r="F18" s="274" t="s">
        <v>589</v>
      </c>
      <c r="G18" s="274"/>
      <c r="H18" s="274"/>
      <c r="I18" s="274"/>
      <c r="J18" s="274"/>
      <c r="K18" s="189"/>
    </row>
    <row r="19" spans="2:11" ht="15" customHeight="1">
      <c r="B19" s="192"/>
      <c r="C19" s="193"/>
      <c r="D19" s="193"/>
      <c r="E19" s="194" t="s">
        <v>590</v>
      </c>
      <c r="F19" s="274" t="s">
        <v>591</v>
      </c>
      <c r="G19" s="274"/>
      <c r="H19" s="274"/>
      <c r="I19" s="274"/>
      <c r="J19" s="274"/>
      <c r="K19" s="189"/>
    </row>
    <row r="20" spans="2:11" ht="15" customHeight="1">
      <c r="B20" s="192"/>
      <c r="C20" s="193"/>
      <c r="D20" s="193"/>
      <c r="E20" s="194" t="s">
        <v>592</v>
      </c>
      <c r="F20" s="274" t="s">
        <v>593</v>
      </c>
      <c r="G20" s="274"/>
      <c r="H20" s="274"/>
      <c r="I20" s="274"/>
      <c r="J20" s="274"/>
      <c r="K20" s="189"/>
    </row>
    <row r="21" spans="2:11" ht="15" customHeight="1">
      <c r="B21" s="192"/>
      <c r="C21" s="193"/>
      <c r="D21" s="193"/>
      <c r="E21" s="194" t="s">
        <v>594</v>
      </c>
      <c r="F21" s="274" t="s">
        <v>595</v>
      </c>
      <c r="G21" s="274"/>
      <c r="H21" s="274"/>
      <c r="I21" s="274"/>
      <c r="J21" s="274"/>
      <c r="K21" s="189"/>
    </row>
    <row r="22" spans="2:11" ht="12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>
      <c r="B23" s="192"/>
      <c r="C23" s="274" t="s">
        <v>596</v>
      </c>
      <c r="D23" s="274"/>
      <c r="E23" s="274"/>
      <c r="F23" s="274"/>
      <c r="G23" s="274"/>
      <c r="H23" s="274"/>
      <c r="I23" s="274"/>
      <c r="J23" s="274"/>
      <c r="K23" s="189"/>
    </row>
    <row r="24" spans="2:11" ht="15" customHeight="1">
      <c r="B24" s="192"/>
      <c r="C24" s="274" t="s">
        <v>597</v>
      </c>
      <c r="D24" s="274"/>
      <c r="E24" s="274"/>
      <c r="F24" s="274"/>
      <c r="G24" s="274"/>
      <c r="H24" s="274"/>
      <c r="I24" s="274"/>
      <c r="J24" s="274"/>
      <c r="K24" s="189"/>
    </row>
    <row r="25" spans="2:11" ht="15" customHeight="1">
      <c r="B25" s="192"/>
      <c r="C25" s="191"/>
      <c r="D25" s="274" t="s">
        <v>598</v>
      </c>
      <c r="E25" s="274"/>
      <c r="F25" s="274"/>
      <c r="G25" s="274"/>
      <c r="H25" s="274"/>
      <c r="I25" s="274"/>
      <c r="J25" s="274"/>
      <c r="K25" s="189"/>
    </row>
    <row r="26" spans="2:11" ht="15" customHeight="1">
      <c r="B26" s="192"/>
      <c r="C26" s="193"/>
      <c r="D26" s="274" t="s">
        <v>599</v>
      </c>
      <c r="E26" s="274"/>
      <c r="F26" s="274"/>
      <c r="G26" s="274"/>
      <c r="H26" s="274"/>
      <c r="I26" s="274"/>
      <c r="J26" s="274"/>
      <c r="K26" s="189"/>
    </row>
    <row r="27" spans="2:11" ht="12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>
      <c r="B28" s="192"/>
      <c r="C28" s="193"/>
      <c r="D28" s="274" t="s">
        <v>600</v>
      </c>
      <c r="E28" s="274"/>
      <c r="F28" s="274"/>
      <c r="G28" s="274"/>
      <c r="H28" s="274"/>
      <c r="I28" s="274"/>
      <c r="J28" s="274"/>
      <c r="K28" s="189"/>
    </row>
    <row r="29" spans="2:11" ht="15" customHeight="1">
      <c r="B29" s="192"/>
      <c r="C29" s="193"/>
      <c r="D29" s="274" t="s">
        <v>601</v>
      </c>
      <c r="E29" s="274"/>
      <c r="F29" s="274"/>
      <c r="G29" s="274"/>
      <c r="H29" s="274"/>
      <c r="I29" s="274"/>
      <c r="J29" s="274"/>
      <c r="K29" s="189"/>
    </row>
    <row r="30" spans="2:11" ht="12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>
      <c r="B31" s="192"/>
      <c r="C31" s="193"/>
      <c r="D31" s="274" t="s">
        <v>602</v>
      </c>
      <c r="E31" s="274"/>
      <c r="F31" s="274"/>
      <c r="G31" s="274"/>
      <c r="H31" s="274"/>
      <c r="I31" s="274"/>
      <c r="J31" s="274"/>
      <c r="K31" s="189"/>
    </row>
    <row r="32" spans="2:11" ht="15" customHeight="1">
      <c r="B32" s="192"/>
      <c r="C32" s="193"/>
      <c r="D32" s="274" t="s">
        <v>603</v>
      </c>
      <c r="E32" s="274"/>
      <c r="F32" s="274"/>
      <c r="G32" s="274"/>
      <c r="H32" s="274"/>
      <c r="I32" s="274"/>
      <c r="J32" s="274"/>
      <c r="K32" s="189"/>
    </row>
    <row r="33" spans="2:11" ht="15" customHeight="1">
      <c r="B33" s="192"/>
      <c r="C33" s="193"/>
      <c r="D33" s="274" t="s">
        <v>604</v>
      </c>
      <c r="E33" s="274"/>
      <c r="F33" s="274"/>
      <c r="G33" s="274"/>
      <c r="H33" s="274"/>
      <c r="I33" s="274"/>
      <c r="J33" s="274"/>
      <c r="K33" s="189"/>
    </row>
    <row r="34" spans="2:11" ht="15" customHeight="1">
      <c r="B34" s="192"/>
      <c r="C34" s="193"/>
      <c r="D34" s="191"/>
      <c r="E34" s="195" t="s">
        <v>70</v>
      </c>
      <c r="F34" s="191"/>
      <c r="G34" s="274" t="s">
        <v>605</v>
      </c>
      <c r="H34" s="274"/>
      <c r="I34" s="274"/>
      <c r="J34" s="274"/>
      <c r="K34" s="189"/>
    </row>
    <row r="35" spans="2:11" ht="30.75" customHeight="1">
      <c r="B35" s="192"/>
      <c r="C35" s="193"/>
      <c r="D35" s="191"/>
      <c r="E35" s="195" t="s">
        <v>606</v>
      </c>
      <c r="F35" s="191"/>
      <c r="G35" s="274" t="s">
        <v>607</v>
      </c>
      <c r="H35" s="274"/>
      <c r="I35" s="274"/>
      <c r="J35" s="274"/>
      <c r="K35" s="189"/>
    </row>
    <row r="36" spans="2:11" ht="15" customHeight="1">
      <c r="B36" s="192"/>
      <c r="C36" s="193"/>
      <c r="D36" s="191"/>
      <c r="E36" s="195" t="s">
        <v>35</v>
      </c>
      <c r="F36" s="191"/>
      <c r="G36" s="274" t="s">
        <v>608</v>
      </c>
      <c r="H36" s="274"/>
      <c r="I36" s="274"/>
      <c r="J36" s="274"/>
      <c r="K36" s="189"/>
    </row>
    <row r="37" spans="2:11" ht="15" customHeight="1">
      <c r="B37" s="192"/>
      <c r="C37" s="193"/>
      <c r="D37" s="191"/>
      <c r="E37" s="195" t="s">
        <v>71</v>
      </c>
      <c r="F37" s="191"/>
      <c r="G37" s="274" t="s">
        <v>609</v>
      </c>
      <c r="H37" s="274"/>
      <c r="I37" s="274"/>
      <c r="J37" s="274"/>
      <c r="K37" s="189"/>
    </row>
    <row r="38" spans="2:11" ht="15" customHeight="1">
      <c r="B38" s="192"/>
      <c r="C38" s="193"/>
      <c r="D38" s="191"/>
      <c r="E38" s="195" t="s">
        <v>72</v>
      </c>
      <c r="F38" s="191"/>
      <c r="G38" s="274" t="s">
        <v>610</v>
      </c>
      <c r="H38" s="274"/>
      <c r="I38" s="274"/>
      <c r="J38" s="274"/>
      <c r="K38" s="189"/>
    </row>
    <row r="39" spans="2:11" ht="15" customHeight="1">
      <c r="B39" s="192"/>
      <c r="C39" s="193"/>
      <c r="D39" s="191"/>
      <c r="E39" s="195" t="s">
        <v>73</v>
      </c>
      <c r="F39" s="191"/>
      <c r="G39" s="274" t="s">
        <v>611</v>
      </c>
      <c r="H39" s="274"/>
      <c r="I39" s="274"/>
      <c r="J39" s="274"/>
      <c r="K39" s="189"/>
    </row>
    <row r="40" spans="2:11" ht="15" customHeight="1">
      <c r="B40" s="192"/>
      <c r="C40" s="193"/>
      <c r="D40" s="191"/>
      <c r="E40" s="195" t="s">
        <v>612</v>
      </c>
      <c r="F40" s="191"/>
      <c r="G40" s="274" t="s">
        <v>613</v>
      </c>
      <c r="H40" s="274"/>
      <c r="I40" s="274"/>
      <c r="J40" s="274"/>
      <c r="K40" s="189"/>
    </row>
    <row r="41" spans="2:11" ht="15" customHeight="1">
      <c r="B41" s="192"/>
      <c r="C41" s="193"/>
      <c r="D41" s="191"/>
      <c r="E41" s="195"/>
      <c r="F41" s="191"/>
      <c r="G41" s="274" t="s">
        <v>614</v>
      </c>
      <c r="H41" s="274"/>
      <c r="I41" s="274"/>
      <c r="J41" s="274"/>
      <c r="K41" s="189"/>
    </row>
    <row r="42" spans="2:11" ht="15" customHeight="1">
      <c r="B42" s="192"/>
      <c r="C42" s="193"/>
      <c r="D42" s="191"/>
      <c r="E42" s="195" t="s">
        <v>615</v>
      </c>
      <c r="F42" s="191"/>
      <c r="G42" s="274" t="s">
        <v>616</v>
      </c>
      <c r="H42" s="274"/>
      <c r="I42" s="274"/>
      <c r="J42" s="274"/>
      <c r="K42" s="189"/>
    </row>
    <row r="43" spans="2:11" ht="15" customHeight="1">
      <c r="B43" s="192"/>
      <c r="C43" s="193"/>
      <c r="D43" s="191"/>
      <c r="E43" s="195" t="s">
        <v>75</v>
      </c>
      <c r="F43" s="191"/>
      <c r="G43" s="274" t="s">
        <v>617</v>
      </c>
      <c r="H43" s="274"/>
      <c r="I43" s="274"/>
      <c r="J43" s="274"/>
      <c r="K43" s="189"/>
    </row>
    <row r="44" spans="2:11" ht="12.75" customHeight="1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>
      <c r="B45" s="192"/>
      <c r="C45" s="193"/>
      <c r="D45" s="274" t="s">
        <v>618</v>
      </c>
      <c r="E45" s="274"/>
      <c r="F45" s="274"/>
      <c r="G45" s="274"/>
      <c r="H45" s="274"/>
      <c r="I45" s="274"/>
      <c r="J45" s="274"/>
      <c r="K45" s="189"/>
    </row>
    <row r="46" spans="2:11" ht="15" customHeight="1">
      <c r="B46" s="192"/>
      <c r="C46" s="193"/>
      <c r="D46" s="193"/>
      <c r="E46" s="274" t="s">
        <v>619</v>
      </c>
      <c r="F46" s="274"/>
      <c r="G46" s="274"/>
      <c r="H46" s="274"/>
      <c r="I46" s="274"/>
      <c r="J46" s="274"/>
      <c r="K46" s="189"/>
    </row>
    <row r="47" spans="2:11" ht="15" customHeight="1">
      <c r="B47" s="192"/>
      <c r="C47" s="193"/>
      <c r="D47" s="193"/>
      <c r="E47" s="274" t="s">
        <v>620</v>
      </c>
      <c r="F47" s="274"/>
      <c r="G47" s="274"/>
      <c r="H47" s="274"/>
      <c r="I47" s="274"/>
      <c r="J47" s="274"/>
      <c r="K47" s="189"/>
    </row>
    <row r="48" spans="2:11" ht="15" customHeight="1">
      <c r="B48" s="192"/>
      <c r="C48" s="193"/>
      <c r="D48" s="193"/>
      <c r="E48" s="274" t="s">
        <v>621</v>
      </c>
      <c r="F48" s="274"/>
      <c r="G48" s="274"/>
      <c r="H48" s="274"/>
      <c r="I48" s="274"/>
      <c r="J48" s="274"/>
      <c r="K48" s="189"/>
    </row>
    <row r="49" spans="2:11" ht="15" customHeight="1">
      <c r="B49" s="192"/>
      <c r="C49" s="193"/>
      <c r="D49" s="274" t="s">
        <v>622</v>
      </c>
      <c r="E49" s="274"/>
      <c r="F49" s="274"/>
      <c r="G49" s="274"/>
      <c r="H49" s="274"/>
      <c r="I49" s="274"/>
      <c r="J49" s="274"/>
      <c r="K49" s="189"/>
    </row>
    <row r="50" spans="2:11" ht="25.5" customHeight="1">
      <c r="B50" s="188"/>
      <c r="C50" s="273" t="s">
        <v>623</v>
      </c>
      <c r="D50" s="273"/>
      <c r="E50" s="273"/>
      <c r="F50" s="273"/>
      <c r="G50" s="273"/>
      <c r="H50" s="273"/>
      <c r="I50" s="273"/>
      <c r="J50" s="273"/>
      <c r="K50" s="189"/>
    </row>
    <row r="51" spans="2:11" ht="5.25" customHeight="1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>
      <c r="B52" s="188"/>
      <c r="C52" s="274" t="s">
        <v>624</v>
      </c>
      <c r="D52" s="274"/>
      <c r="E52" s="274"/>
      <c r="F52" s="274"/>
      <c r="G52" s="274"/>
      <c r="H52" s="274"/>
      <c r="I52" s="274"/>
      <c r="J52" s="274"/>
      <c r="K52" s="189"/>
    </row>
    <row r="53" spans="2:11" ht="15" customHeight="1">
      <c r="B53" s="188"/>
      <c r="C53" s="274" t="s">
        <v>625</v>
      </c>
      <c r="D53" s="274"/>
      <c r="E53" s="274"/>
      <c r="F53" s="274"/>
      <c r="G53" s="274"/>
      <c r="H53" s="274"/>
      <c r="I53" s="274"/>
      <c r="J53" s="274"/>
      <c r="K53" s="189"/>
    </row>
    <row r="54" spans="2:11" ht="12.75" customHeight="1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>
      <c r="B55" s="188"/>
      <c r="C55" s="274" t="s">
        <v>626</v>
      </c>
      <c r="D55" s="274"/>
      <c r="E55" s="274"/>
      <c r="F55" s="274"/>
      <c r="G55" s="274"/>
      <c r="H55" s="274"/>
      <c r="I55" s="274"/>
      <c r="J55" s="274"/>
      <c r="K55" s="189"/>
    </row>
    <row r="56" spans="2:11" ht="15" customHeight="1">
      <c r="B56" s="188"/>
      <c r="C56" s="193"/>
      <c r="D56" s="274" t="s">
        <v>627</v>
      </c>
      <c r="E56" s="274"/>
      <c r="F56" s="274"/>
      <c r="G56" s="274"/>
      <c r="H56" s="274"/>
      <c r="I56" s="274"/>
      <c r="J56" s="274"/>
      <c r="K56" s="189"/>
    </row>
    <row r="57" spans="2:11" ht="15" customHeight="1">
      <c r="B57" s="188"/>
      <c r="C57" s="193"/>
      <c r="D57" s="274" t="s">
        <v>628</v>
      </c>
      <c r="E57" s="274"/>
      <c r="F57" s="274"/>
      <c r="G57" s="274"/>
      <c r="H57" s="274"/>
      <c r="I57" s="274"/>
      <c r="J57" s="274"/>
      <c r="K57" s="189"/>
    </row>
    <row r="58" spans="2:11" ht="15" customHeight="1">
      <c r="B58" s="188"/>
      <c r="C58" s="193"/>
      <c r="D58" s="274" t="s">
        <v>629</v>
      </c>
      <c r="E58" s="274"/>
      <c r="F58" s="274"/>
      <c r="G58" s="274"/>
      <c r="H58" s="274"/>
      <c r="I58" s="274"/>
      <c r="J58" s="274"/>
      <c r="K58" s="189"/>
    </row>
    <row r="59" spans="2:11" ht="15" customHeight="1">
      <c r="B59" s="188"/>
      <c r="C59" s="193"/>
      <c r="D59" s="274" t="s">
        <v>630</v>
      </c>
      <c r="E59" s="274"/>
      <c r="F59" s="274"/>
      <c r="G59" s="274"/>
      <c r="H59" s="274"/>
      <c r="I59" s="274"/>
      <c r="J59" s="274"/>
      <c r="K59" s="189"/>
    </row>
    <row r="60" spans="2:11" ht="15" customHeight="1">
      <c r="B60" s="188"/>
      <c r="C60" s="193"/>
      <c r="D60" s="276" t="s">
        <v>631</v>
      </c>
      <c r="E60" s="276"/>
      <c r="F60" s="276"/>
      <c r="G60" s="276"/>
      <c r="H60" s="276"/>
      <c r="I60" s="276"/>
      <c r="J60" s="276"/>
      <c r="K60" s="189"/>
    </row>
    <row r="61" spans="2:11" ht="15" customHeight="1">
      <c r="B61" s="188"/>
      <c r="C61" s="193"/>
      <c r="D61" s="274" t="s">
        <v>632</v>
      </c>
      <c r="E61" s="274"/>
      <c r="F61" s="274"/>
      <c r="G61" s="274"/>
      <c r="H61" s="274"/>
      <c r="I61" s="274"/>
      <c r="J61" s="274"/>
      <c r="K61" s="189"/>
    </row>
    <row r="62" spans="2:11" ht="12.75" customHeight="1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>
      <c r="B63" s="188"/>
      <c r="C63" s="193"/>
      <c r="D63" s="274" t="s">
        <v>633</v>
      </c>
      <c r="E63" s="274"/>
      <c r="F63" s="274"/>
      <c r="G63" s="274"/>
      <c r="H63" s="274"/>
      <c r="I63" s="274"/>
      <c r="J63" s="274"/>
      <c r="K63" s="189"/>
    </row>
    <row r="64" spans="2:11" ht="15" customHeight="1">
      <c r="B64" s="188"/>
      <c r="C64" s="193"/>
      <c r="D64" s="276" t="s">
        <v>634</v>
      </c>
      <c r="E64" s="276"/>
      <c r="F64" s="276"/>
      <c r="G64" s="276"/>
      <c r="H64" s="276"/>
      <c r="I64" s="276"/>
      <c r="J64" s="276"/>
      <c r="K64" s="189"/>
    </row>
    <row r="65" spans="2:11" ht="15" customHeight="1">
      <c r="B65" s="188"/>
      <c r="C65" s="193"/>
      <c r="D65" s="274" t="s">
        <v>635</v>
      </c>
      <c r="E65" s="274"/>
      <c r="F65" s="274"/>
      <c r="G65" s="274"/>
      <c r="H65" s="274"/>
      <c r="I65" s="274"/>
      <c r="J65" s="274"/>
      <c r="K65" s="189"/>
    </row>
    <row r="66" spans="2:11" ht="15" customHeight="1">
      <c r="B66" s="188"/>
      <c r="C66" s="193"/>
      <c r="D66" s="274" t="s">
        <v>636</v>
      </c>
      <c r="E66" s="274"/>
      <c r="F66" s="274"/>
      <c r="G66" s="274"/>
      <c r="H66" s="274"/>
      <c r="I66" s="274"/>
      <c r="J66" s="274"/>
      <c r="K66" s="189"/>
    </row>
    <row r="67" spans="2:11" ht="15" customHeight="1">
      <c r="B67" s="188"/>
      <c r="C67" s="193"/>
      <c r="D67" s="274" t="s">
        <v>637</v>
      </c>
      <c r="E67" s="274"/>
      <c r="F67" s="274"/>
      <c r="G67" s="274"/>
      <c r="H67" s="274"/>
      <c r="I67" s="274"/>
      <c r="J67" s="274"/>
      <c r="K67" s="189"/>
    </row>
    <row r="68" spans="2:11" ht="15" customHeight="1">
      <c r="B68" s="188"/>
      <c r="C68" s="193"/>
      <c r="D68" s="274" t="s">
        <v>638</v>
      </c>
      <c r="E68" s="274"/>
      <c r="F68" s="274"/>
      <c r="G68" s="274"/>
      <c r="H68" s="274"/>
      <c r="I68" s="274"/>
      <c r="J68" s="274"/>
      <c r="K68" s="189"/>
    </row>
    <row r="69" spans="2:11" ht="12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>
      <c r="B73" s="205"/>
      <c r="C73" s="277" t="s">
        <v>51</v>
      </c>
      <c r="D73" s="277"/>
      <c r="E73" s="277"/>
      <c r="F73" s="277"/>
      <c r="G73" s="277"/>
      <c r="H73" s="277"/>
      <c r="I73" s="277"/>
      <c r="J73" s="277"/>
      <c r="K73" s="206"/>
    </row>
    <row r="74" spans="2:11" ht="17.25" customHeight="1">
      <c r="B74" s="205"/>
      <c r="C74" s="207" t="s">
        <v>639</v>
      </c>
      <c r="D74" s="207"/>
      <c r="E74" s="207"/>
      <c r="F74" s="207" t="s">
        <v>640</v>
      </c>
      <c r="G74" s="208"/>
      <c r="H74" s="207" t="s">
        <v>71</v>
      </c>
      <c r="I74" s="207" t="s">
        <v>36</v>
      </c>
      <c r="J74" s="207" t="s">
        <v>641</v>
      </c>
      <c r="K74" s="206"/>
    </row>
    <row r="75" spans="2:11" ht="17.25" customHeight="1">
      <c r="B75" s="205"/>
      <c r="C75" s="209" t="s">
        <v>642</v>
      </c>
      <c r="D75" s="209"/>
      <c r="E75" s="209"/>
      <c r="F75" s="210" t="s">
        <v>643</v>
      </c>
      <c r="G75" s="211"/>
      <c r="H75" s="209"/>
      <c r="I75" s="209"/>
      <c r="J75" s="209" t="s">
        <v>644</v>
      </c>
      <c r="K75" s="206"/>
    </row>
    <row r="76" spans="2:11" ht="5.25" customHeight="1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5"/>
      <c r="C77" s="195" t="s">
        <v>35</v>
      </c>
      <c r="D77" s="212"/>
      <c r="E77" s="212"/>
      <c r="F77" s="214" t="s">
        <v>645</v>
      </c>
      <c r="G77" s="213"/>
      <c r="H77" s="195" t="s">
        <v>646</v>
      </c>
      <c r="I77" s="195" t="s">
        <v>647</v>
      </c>
      <c r="J77" s="195">
        <v>20</v>
      </c>
      <c r="K77" s="206"/>
    </row>
    <row r="78" spans="2:11" ht="15" customHeight="1">
      <c r="B78" s="205"/>
      <c r="C78" s="195" t="s">
        <v>648</v>
      </c>
      <c r="D78" s="195"/>
      <c r="E78" s="195"/>
      <c r="F78" s="214" t="s">
        <v>645</v>
      </c>
      <c r="G78" s="213"/>
      <c r="H78" s="195" t="s">
        <v>649</v>
      </c>
      <c r="I78" s="195" t="s">
        <v>647</v>
      </c>
      <c r="J78" s="195">
        <v>120</v>
      </c>
      <c r="K78" s="206"/>
    </row>
    <row r="79" spans="2:11" ht="15" customHeight="1">
      <c r="B79" s="215"/>
      <c r="C79" s="195" t="s">
        <v>650</v>
      </c>
      <c r="D79" s="195"/>
      <c r="E79" s="195"/>
      <c r="F79" s="214" t="s">
        <v>651</v>
      </c>
      <c r="G79" s="213"/>
      <c r="H79" s="195" t="s">
        <v>652</v>
      </c>
      <c r="I79" s="195" t="s">
        <v>647</v>
      </c>
      <c r="J79" s="195">
        <v>50</v>
      </c>
      <c r="K79" s="206"/>
    </row>
    <row r="80" spans="2:11" ht="15" customHeight="1">
      <c r="B80" s="215"/>
      <c r="C80" s="195" t="s">
        <v>653</v>
      </c>
      <c r="D80" s="195"/>
      <c r="E80" s="195"/>
      <c r="F80" s="214" t="s">
        <v>645</v>
      </c>
      <c r="G80" s="213"/>
      <c r="H80" s="195" t="s">
        <v>654</v>
      </c>
      <c r="I80" s="195" t="s">
        <v>655</v>
      </c>
      <c r="J80" s="195"/>
      <c r="K80" s="206"/>
    </row>
    <row r="81" spans="2:11" ht="15" customHeight="1">
      <c r="B81" s="215"/>
      <c r="C81" s="216" t="s">
        <v>656</v>
      </c>
      <c r="D81" s="216"/>
      <c r="E81" s="216"/>
      <c r="F81" s="217" t="s">
        <v>651</v>
      </c>
      <c r="G81" s="216"/>
      <c r="H81" s="216" t="s">
        <v>657</v>
      </c>
      <c r="I81" s="216" t="s">
        <v>647</v>
      </c>
      <c r="J81" s="216">
        <v>15</v>
      </c>
      <c r="K81" s="206"/>
    </row>
    <row r="82" spans="2:11" ht="15" customHeight="1">
      <c r="B82" s="215"/>
      <c r="C82" s="216" t="s">
        <v>658</v>
      </c>
      <c r="D82" s="216"/>
      <c r="E82" s="216"/>
      <c r="F82" s="217" t="s">
        <v>651</v>
      </c>
      <c r="G82" s="216"/>
      <c r="H82" s="216" t="s">
        <v>659</v>
      </c>
      <c r="I82" s="216" t="s">
        <v>647</v>
      </c>
      <c r="J82" s="216">
        <v>15</v>
      </c>
      <c r="K82" s="206"/>
    </row>
    <row r="83" spans="2:11" ht="15" customHeight="1">
      <c r="B83" s="215"/>
      <c r="C83" s="216" t="s">
        <v>660</v>
      </c>
      <c r="D83" s="216"/>
      <c r="E83" s="216"/>
      <c r="F83" s="217" t="s">
        <v>651</v>
      </c>
      <c r="G83" s="216"/>
      <c r="H83" s="216" t="s">
        <v>661</v>
      </c>
      <c r="I83" s="216" t="s">
        <v>647</v>
      </c>
      <c r="J83" s="216">
        <v>20</v>
      </c>
      <c r="K83" s="206"/>
    </row>
    <row r="84" spans="2:11" ht="15" customHeight="1">
      <c r="B84" s="215"/>
      <c r="C84" s="216" t="s">
        <v>662</v>
      </c>
      <c r="D84" s="216"/>
      <c r="E84" s="216"/>
      <c r="F84" s="217" t="s">
        <v>651</v>
      </c>
      <c r="G84" s="216"/>
      <c r="H84" s="216" t="s">
        <v>663</v>
      </c>
      <c r="I84" s="216" t="s">
        <v>647</v>
      </c>
      <c r="J84" s="216">
        <v>20</v>
      </c>
      <c r="K84" s="206"/>
    </row>
    <row r="85" spans="2:11" ht="15" customHeight="1">
      <c r="B85" s="215"/>
      <c r="C85" s="195" t="s">
        <v>664</v>
      </c>
      <c r="D85" s="195"/>
      <c r="E85" s="195"/>
      <c r="F85" s="214" t="s">
        <v>651</v>
      </c>
      <c r="G85" s="213"/>
      <c r="H85" s="195" t="s">
        <v>665</v>
      </c>
      <c r="I85" s="195" t="s">
        <v>647</v>
      </c>
      <c r="J85" s="195">
        <v>50</v>
      </c>
      <c r="K85" s="206"/>
    </row>
    <row r="86" spans="2:11" ht="15" customHeight="1">
      <c r="B86" s="215"/>
      <c r="C86" s="195" t="s">
        <v>666</v>
      </c>
      <c r="D86" s="195"/>
      <c r="E86" s="195"/>
      <c r="F86" s="214" t="s">
        <v>651</v>
      </c>
      <c r="G86" s="213"/>
      <c r="H86" s="195" t="s">
        <v>667</v>
      </c>
      <c r="I86" s="195" t="s">
        <v>647</v>
      </c>
      <c r="J86" s="195">
        <v>20</v>
      </c>
      <c r="K86" s="206"/>
    </row>
    <row r="87" spans="2:11" ht="15" customHeight="1">
      <c r="B87" s="215"/>
      <c r="C87" s="195" t="s">
        <v>668</v>
      </c>
      <c r="D87" s="195"/>
      <c r="E87" s="195"/>
      <c r="F87" s="214" t="s">
        <v>651</v>
      </c>
      <c r="G87" s="213"/>
      <c r="H87" s="195" t="s">
        <v>669</v>
      </c>
      <c r="I87" s="195" t="s">
        <v>647</v>
      </c>
      <c r="J87" s="195">
        <v>20</v>
      </c>
      <c r="K87" s="206"/>
    </row>
    <row r="88" spans="2:11" ht="15" customHeight="1">
      <c r="B88" s="215"/>
      <c r="C88" s="195" t="s">
        <v>670</v>
      </c>
      <c r="D88" s="195"/>
      <c r="E88" s="195"/>
      <c r="F88" s="214" t="s">
        <v>651</v>
      </c>
      <c r="G88" s="213"/>
      <c r="H88" s="195" t="s">
        <v>671</v>
      </c>
      <c r="I88" s="195" t="s">
        <v>647</v>
      </c>
      <c r="J88" s="195">
        <v>50</v>
      </c>
      <c r="K88" s="206"/>
    </row>
    <row r="89" spans="2:11" ht="15" customHeight="1">
      <c r="B89" s="215"/>
      <c r="C89" s="195" t="s">
        <v>672</v>
      </c>
      <c r="D89" s="195"/>
      <c r="E89" s="195"/>
      <c r="F89" s="214" t="s">
        <v>651</v>
      </c>
      <c r="G89" s="213"/>
      <c r="H89" s="195" t="s">
        <v>672</v>
      </c>
      <c r="I89" s="195" t="s">
        <v>647</v>
      </c>
      <c r="J89" s="195">
        <v>50</v>
      </c>
      <c r="K89" s="206"/>
    </row>
    <row r="90" spans="2:11" ht="15" customHeight="1">
      <c r="B90" s="215"/>
      <c r="C90" s="195" t="s">
        <v>76</v>
      </c>
      <c r="D90" s="195"/>
      <c r="E90" s="195"/>
      <c r="F90" s="214" t="s">
        <v>651</v>
      </c>
      <c r="G90" s="213"/>
      <c r="H90" s="195" t="s">
        <v>673</v>
      </c>
      <c r="I90" s="195" t="s">
        <v>647</v>
      </c>
      <c r="J90" s="195">
        <v>255</v>
      </c>
      <c r="K90" s="206"/>
    </row>
    <row r="91" spans="2:11" ht="15" customHeight="1">
      <c r="B91" s="215"/>
      <c r="C91" s="195" t="s">
        <v>674</v>
      </c>
      <c r="D91" s="195"/>
      <c r="E91" s="195"/>
      <c r="F91" s="214" t="s">
        <v>645</v>
      </c>
      <c r="G91" s="213"/>
      <c r="H91" s="195" t="s">
        <v>675</v>
      </c>
      <c r="I91" s="195" t="s">
        <v>676</v>
      </c>
      <c r="J91" s="195"/>
      <c r="K91" s="206"/>
    </row>
    <row r="92" spans="2:11" ht="15" customHeight="1">
      <c r="B92" s="215"/>
      <c r="C92" s="195" t="s">
        <v>677</v>
      </c>
      <c r="D92" s="195"/>
      <c r="E92" s="195"/>
      <c r="F92" s="214" t="s">
        <v>645</v>
      </c>
      <c r="G92" s="213"/>
      <c r="H92" s="195" t="s">
        <v>678</v>
      </c>
      <c r="I92" s="195" t="s">
        <v>679</v>
      </c>
      <c r="J92" s="195"/>
      <c r="K92" s="206"/>
    </row>
    <row r="93" spans="2:11" ht="15" customHeight="1">
      <c r="B93" s="215"/>
      <c r="C93" s="195" t="s">
        <v>680</v>
      </c>
      <c r="D93" s="195"/>
      <c r="E93" s="195"/>
      <c r="F93" s="214" t="s">
        <v>645</v>
      </c>
      <c r="G93" s="213"/>
      <c r="H93" s="195" t="s">
        <v>680</v>
      </c>
      <c r="I93" s="195" t="s">
        <v>679</v>
      </c>
      <c r="J93" s="195"/>
      <c r="K93" s="206"/>
    </row>
    <row r="94" spans="2:11" ht="15" customHeight="1">
      <c r="B94" s="215"/>
      <c r="C94" s="195" t="s">
        <v>22</v>
      </c>
      <c r="D94" s="195"/>
      <c r="E94" s="195"/>
      <c r="F94" s="214" t="s">
        <v>645</v>
      </c>
      <c r="G94" s="213"/>
      <c r="H94" s="195" t="s">
        <v>681</v>
      </c>
      <c r="I94" s="195" t="s">
        <v>679</v>
      </c>
      <c r="J94" s="195"/>
      <c r="K94" s="206"/>
    </row>
    <row r="95" spans="2:11" ht="15" customHeight="1">
      <c r="B95" s="215"/>
      <c r="C95" s="195" t="s">
        <v>32</v>
      </c>
      <c r="D95" s="195"/>
      <c r="E95" s="195"/>
      <c r="F95" s="214" t="s">
        <v>645</v>
      </c>
      <c r="G95" s="213"/>
      <c r="H95" s="195" t="s">
        <v>682</v>
      </c>
      <c r="I95" s="195" t="s">
        <v>679</v>
      </c>
      <c r="J95" s="195"/>
      <c r="K95" s="206"/>
    </row>
    <row r="96" spans="2:11" ht="15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>
      <c r="B100" s="205"/>
      <c r="C100" s="277" t="s">
        <v>683</v>
      </c>
      <c r="D100" s="277"/>
      <c r="E100" s="277"/>
      <c r="F100" s="277"/>
      <c r="G100" s="277"/>
      <c r="H100" s="277"/>
      <c r="I100" s="277"/>
      <c r="J100" s="277"/>
      <c r="K100" s="206"/>
    </row>
    <row r="101" spans="2:11" ht="17.25" customHeight="1">
      <c r="B101" s="205"/>
      <c r="C101" s="207" t="s">
        <v>639</v>
      </c>
      <c r="D101" s="207"/>
      <c r="E101" s="207"/>
      <c r="F101" s="207" t="s">
        <v>640</v>
      </c>
      <c r="G101" s="208"/>
      <c r="H101" s="207" t="s">
        <v>71</v>
      </c>
      <c r="I101" s="207" t="s">
        <v>36</v>
      </c>
      <c r="J101" s="207" t="s">
        <v>641</v>
      </c>
      <c r="K101" s="206"/>
    </row>
    <row r="102" spans="2:11" ht="17.25" customHeight="1">
      <c r="B102" s="205"/>
      <c r="C102" s="209" t="s">
        <v>642</v>
      </c>
      <c r="D102" s="209"/>
      <c r="E102" s="209"/>
      <c r="F102" s="210" t="s">
        <v>643</v>
      </c>
      <c r="G102" s="211"/>
      <c r="H102" s="209"/>
      <c r="I102" s="209"/>
      <c r="J102" s="209" t="s">
        <v>644</v>
      </c>
      <c r="K102" s="206"/>
    </row>
    <row r="103" spans="2:11" ht="5.25" customHeight="1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>
      <c r="B104" s="205"/>
      <c r="C104" s="195" t="s">
        <v>35</v>
      </c>
      <c r="D104" s="212"/>
      <c r="E104" s="212"/>
      <c r="F104" s="214" t="s">
        <v>645</v>
      </c>
      <c r="G104" s="223"/>
      <c r="H104" s="195" t="s">
        <v>684</v>
      </c>
      <c r="I104" s="195" t="s">
        <v>647</v>
      </c>
      <c r="J104" s="195">
        <v>20</v>
      </c>
      <c r="K104" s="206"/>
    </row>
    <row r="105" spans="2:11" ht="15" customHeight="1">
      <c r="B105" s="205"/>
      <c r="C105" s="195" t="s">
        <v>648</v>
      </c>
      <c r="D105" s="195"/>
      <c r="E105" s="195"/>
      <c r="F105" s="214" t="s">
        <v>645</v>
      </c>
      <c r="G105" s="195"/>
      <c r="H105" s="195" t="s">
        <v>684</v>
      </c>
      <c r="I105" s="195" t="s">
        <v>647</v>
      </c>
      <c r="J105" s="195">
        <v>120</v>
      </c>
      <c r="K105" s="206"/>
    </row>
    <row r="106" spans="2:11" ht="15" customHeight="1">
      <c r="B106" s="215"/>
      <c r="C106" s="195" t="s">
        <v>650</v>
      </c>
      <c r="D106" s="195"/>
      <c r="E106" s="195"/>
      <c r="F106" s="214" t="s">
        <v>651</v>
      </c>
      <c r="G106" s="195"/>
      <c r="H106" s="195" t="s">
        <v>684</v>
      </c>
      <c r="I106" s="195" t="s">
        <v>647</v>
      </c>
      <c r="J106" s="195">
        <v>50</v>
      </c>
      <c r="K106" s="206"/>
    </row>
    <row r="107" spans="2:11" ht="15" customHeight="1">
      <c r="B107" s="215"/>
      <c r="C107" s="195" t="s">
        <v>653</v>
      </c>
      <c r="D107" s="195"/>
      <c r="E107" s="195"/>
      <c r="F107" s="214" t="s">
        <v>645</v>
      </c>
      <c r="G107" s="195"/>
      <c r="H107" s="195" t="s">
        <v>684</v>
      </c>
      <c r="I107" s="195" t="s">
        <v>655</v>
      </c>
      <c r="J107" s="195"/>
      <c r="K107" s="206"/>
    </row>
    <row r="108" spans="2:11" ht="15" customHeight="1">
      <c r="B108" s="215"/>
      <c r="C108" s="195" t="s">
        <v>664</v>
      </c>
      <c r="D108" s="195"/>
      <c r="E108" s="195"/>
      <c r="F108" s="214" t="s">
        <v>651</v>
      </c>
      <c r="G108" s="195"/>
      <c r="H108" s="195" t="s">
        <v>684</v>
      </c>
      <c r="I108" s="195" t="s">
        <v>647</v>
      </c>
      <c r="J108" s="195">
        <v>50</v>
      </c>
      <c r="K108" s="206"/>
    </row>
    <row r="109" spans="2:11" ht="15" customHeight="1">
      <c r="B109" s="215"/>
      <c r="C109" s="195" t="s">
        <v>672</v>
      </c>
      <c r="D109" s="195"/>
      <c r="E109" s="195"/>
      <c r="F109" s="214" t="s">
        <v>651</v>
      </c>
      <c r="G109" s="195"/>
      <c r="H109" s="195" t="s">
        <v>684</v>
      </c>
      <c r="I109" s="195" t="s">
        <v>647</v>
      </c>
      <c r="J109" s="195">
        <v>50</v>
      </c>
      <c r="K109" s="206"/>
    </row>
    <row r="110" spans="2:11" ht="15" customHeight="1">
      <c r="B110" s="215"/>
      <c r="C110" s="195" t="s">
        <v>670</v>
      </c>
      <c r="D110" s="195"/>
      <c r="E110" s="195"/>
      <c r="F110" s="214" t="s">
        <v>651</v>
      </c>
      <c r="G110" s="195"/>
      <c r="H110" s="195" t="s">
        <v>684</v>
      </c>
      <c r="I110" s="195" t="s">
        <v>647</v>
      </c>
      <c r="J110" s="195">
        <v>50</v>
      </c>
      <c r="K110" s="206"/>
    </row>
    <row r="111" spans="2:11" ht="15" customHeight="1">
      <c r="B111" s="215"/>
      <c r="C111" s="195" t="s">
        <v>35</v>
      </c>
      <c r="D111" s="195"/>
      <c r="E111" s="195"/>
      <c r="F111" s="214" t="s">
        <v>645</v>
      </c>
      <c r="G111" s="195"/>
      <c r="H111" s="195" t="s">
        <v>685</v>
      </c>
      <c r="I111" s="195" t="s">
        <v>647</v>
      </c>
      <c r="J111" s="195">
        <v>20</v>
      </c>
      <c r="K111" s="206"/>
    </row>
    <row r="112" spans="2:11" ht="15" customHeight="1">
      <c r="B112" s="215"/>
      <c r="C112" s="195" t="s">
        <v>686</v>
      </c>
      <c r="D112" s="195"/>
      <c r="E112" s="195"/>
      <c r="F112" s="214" t="s">
        <v>645</v>
      </c>
      <c r="G112" s="195"/>
      <c r="H112" s="195" t="s">
        <v>687</v>
      </c>
      <c r="I112" s="195" t="s">
        <v>647</v>
      </c>
      <c r="J112" s="195">
        <v>120</v>
      </c>
      <c r="K112" s="206"/>
    </row>
    <row r="113" spans="2:11" ht="15" customHeight="1">
      <c r="B113" s="215"/>
      <c r="C113" s="195" t="s">
        <v>22</v>
      </c>
      <c r="D113" s="195"/>
      <c r="E113" s="195"/>
      <c r="F113" s="214" t="s">
        <v>645</v>
      </c>
      <c r="G113" s="195"/>
      <c r="H113" s="195" t="s">
        <v>688</v>
      </c>
      <c r="I113" s="195" t="s">
        <v>679</v>
      </c>
      <c r="J113" s="195"/>
      <c r="K113" s="206"/>
    </row>
    <row r="114" spans="2:11" ht="15" customHeight="1">
      <c r="B114" s="215"/>
      <c r="C114" s="195" t="s">
        <v>32</v>
      </c>
      <c r="D114" s="195"/>
      <c r="E114" s="195"/>
      <c r="F114" s="214" t="s">
        <v>645</v>
      </c>
      <c r="G114" s="195"/>
      <c r="H114" s="195" t="s">
        <v>689</v>
      </c>
      <c r="I114" s="195" t="s">
        <v>679</v>
      </c>
      <c r="J114" s="195"/>
      <c r="K114" s="206"/>
    </row>
    <row r="115" spans="2:11" ht="15" customHeight="1">
      <c r="B115" s="215"/>
      <c r="C115" s="195" t="s">
        <v>36</v>
      </c>
      <c r="D115" s="195"/>
      <c r="E115" s="195"/>
      <c r="F115" s="214" t="s">
        <v>645</v>
      </c>
      <c r="G115" s="195"/>
      <c r="H115" s="195" t="s">
        <v>690</v>
      </c>
      <c r="I115" s="195" t="s">
        <v>691</v>
      </c>
      <c r="J115" s="195"/>
      <c r="K115" s="206"/>
    </row>
    <row r="116" spans="2:11" ht="15" customHeight="1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>
      <c r="B120" s="230"/>
      <c r="C120" s="272" t="s">
        <v>692</v>
      </c>
      <c r="D120" s="272"/>
      <c r="E120" s="272"/>
      <c r="F120" s="272"/>
      <c r="G120" s="272"/>
      <c r="H120" s="272"/>
      <c r="I120" s="272"/>
      <c r="J120" s="272"/>
      <c r="K120" s="231"/>
    </row>
    <row r="121" spans="2:11" ht="17.25" customHeight="1">
      <c r="B121" s="232"/>
      <c r="C121" s="207" t="s">
        <v>639</v>
      </c>
      <c r="D121" s="207"/>
      <c r="E121" s="207"/>
      <c r="F121" s="207" t="s">
        <v>640</v>
      </c>
      <c r="G121" s="208"/>
      <c r="H121" s="207" t="s">
        <v>71</v>
      </c>
      <c r="I121" s="207" t="s">
        <v>36</v>
      </c>
      <c r="J121" s="207" t="s">
        <v>641</v>
      </c>
      <c r="K121" s="233"/>
    </row>
    <row r="122" spans="2:11" ht="17.25" customHeight="1">
      <c r="B122" s="232"/>
      <c r="C122" s="209" t="s">
        <v>642</v>
      </c>
      <c r="D122" s="209"/>
      <c r="E122" s="209"/>
      <c r="F122" s="210" t="s">
        <v>643</v>
      </c>
      <c r="G122" s="211"/>
      <c r="H122" s="209"/>
      <c r="I122" s="209"/>
      <c r="J122" s="209" t="s">
        <v>644</v>
      </c>
      <c r="K122" s="233"/>
    </row>
    <row r="123" spans="2:11" ht="5.25" customHeight="1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>
      <c r="B124" s="234"/>
      <c r="C124" s="195" t="s">
        <v>648</v>
      </c>
      <c r="D124" s="212"/>
      <c r="E124" s="212"/>
      <c r="F124" s="214" t="s">
        <v>645</v>
      </c>
      <c r="G124" s="195"/>
      <c r="H124" s="195" t="s">
        <v>684</v>
      </c>
      <c r="I124" s="195" t="s">
        <v>647</v>
      </c>
      <c r="J124" s="195">
        <v>120</v>
      </c>
      <c r="K124" s="236"/>
    </row>
    <row r="125" spans="2:11" ht="15" customHeight="1">
      <c r="B125" s="234"/>
      <c r="C125" s="195" t="s">
        <v>693</v>
      </c>
      <c r="D125" s="195"/>
      <c r="E125" s="195"/>
      <c r="F125" s="214" t="s">
        <v>645</v>
      </c>
      <c r="G125" s="195"/>
      <c r="H125" s="195" t="s">
        <v>694</v>
      </c>
      <c r="I125" s="195" t="s">
        <v>647</v>
      </c>
      <c r="J125" s="195" t="s">
        <v>695</v>
      </c>
      <c r="K125" s="236"/>
    </row>
    <row r="126" spans="2:11" ht="15" customHeight="1">
      <c r="B126" s="234"/>
      <c r="C126" s="195" t="s">
        <v>594</v>
      </c>
      <c r="D126" s="195"/>
      <c r="E126" s="195"/>
      <c r="F126" s="214" t="s">
        <v>645</v>
      </c>
      <c r="G126" s="195"/>
      <c r="H126" s="195" t="s">
        <v>696</v>
      </c>
      <c r="I126" s="195" t="s">
        <v>647</v>
      </c>
      <c r="J126" s="195" t="s">
        <v>695</v>
      </c>
      <c r="K126" s="236"/>
    </row>
    <row r="127" spans="2:11" ht="15" customHeight="1">
      <c r="B127" s="234"/>
      <c r="C127" s="195" t="s">
        <v>656</v>
      </c>
      <c r="D127" s="195"/>
      <c r="E127" s="195"/>
      <c r="F127" s="214" t="s">
        <v>651</v>
      </c>
      <c r="G127" s="195"/>
      <c r="H127" s="195" t="s">
        <v>657</v>
      </c>
      <c r="I127" s="195" t="s">
        <v>647</v>
      </c>
      <c r="J127" s="195">
        <v>15</v>
      </c>
      <c r="K127" s="236"/>
    </row>
    <row r="128" spans="2:11" ht="15" customHeight="1">
      <c r="B128" s="234"/>
      <c r="C128" s="216" t="s">
        <v>658</v>
      </c>
      <c r="D128" s="216"/>
      <c r="E128" s="216"/>
      <c r="F128" s="217" t="s">
        <v>651</v>
      </c>
      <c r="G128" s="216"/>
      <c r="H128" s="216" t="s">
        <v>659</v>
      </c>
      <c r="I128" s="216" t="s">
        <v>647</v>
      </c>
      <c r="J128" s="216">
        <v>15</v>
      </c>
      <c r="K128" s="236"/>
    </row>
    <row r="129" spans="2:11" ht="15" customHeight="1">
      <c r="B129" s="234"/>
      <c r="C129" s="216" t="s">
        <v>660</v>
      </c>
      <c r="D129" s="216"/>
      <c r="E129" s="216"/>
      <c r="F129" s="217" t="s">
        <v>651</v>
      </c>
      <c r="G129" s="216"/>
      <c r="H129" s="216" t="s">
        <v>661</v>
      </c>
      <c r="I129" s="216" t="s">
        <v>647</v>
      </c>
      <c r="J129" s="216">
        <v>20</v>
      </c>
      <c r="K129" s="236"/>
    </row>
    <row r="130" spans="2:11" ht="15" customHeight="1">
      <c r="B130" s="234"/>
      <c r="C130" s="216" t="s">
        <v>662</v>
      </c>
      <c r="D130" s="216"/>
      <c r="E130" s="216"/>
      <c r="F130" s="217" t="s">
        <v>651</v>
      </c>
      <c r="G130" s="216"/>
      <c r="H130" s="216" t="s">
        <v>663</v>
      </c>
      <c r="I130" s="216" t="s">
        <v>647</v>
      </c>
      <c r="J130" s="216">
        <v>20</v>
      </c>
      <c r="K130" s="236"/>
    </row>
    <row r="131" spans="2:11" ht="15" customHeight="1">
      <c r="B131" s="234"/>
      <c r="C131" s="195" t="s">
        <v>650</v>
      </c>
      <c r="D131" s="195"/>
      <c r="E131" s="195"/>
      <c r="F131" s="214" t="s">
        <v>651</v>
      </c>
      <c r="G131" s="195"/>
      <c r="H131" s="195" t="s">
        <v>684</v>
      </c>
      <c r="I131" s="195" t="s">
        <v>647</v>
      </c>
      <c r="J131" s="195">
        <v>50</v>
      </c>
      <c r="K131" s="236"/>
    </row>
    <row r="132" spans="2:11" ht="15" customHeight="1">
      <c r="B132" s="234"/>
      <c r="C132" s="195" t="s">
        <v>664</v>
      </c>
      <c r="D132" s="195"/>
      <c r="E132" s="195"/>
      <c r="F132" s="214" t="s">
        <v>651</v>
      </c>
      <c r="G132" s="195"/>
      <c r="H132" s="195" t="s">
        <v>684</v>
      </c>
      <c r="I132" s="195" t="s">
        <v>647</v>
      </c>
      <c r="J132" s="195">
        <v>50</v>
      </c>
      <c r="K132" s="236"/>
    </row>
    <row r="133" spans="2:11" ht="15" customHeight="1">
      <c r="B133" s="234"/>
      <c r="C133" s="195" t="s">
        <v>670</v>
      </c>
      <c r="D133" s="195"/>
      <c r="E133" s="195"/>
      <c r="F133" s="214" t="s">
        <v>651</v>
      </c>
      <c r="G133" s="195"/>
      <c r="H133" s="195" t="s">
        <v>684</v>
      </c>
      <c r="I133" s="195" t="s">
        <v>647</v>
      </c>
      <c r="J133" s="195">
        <v>50</v>
      </c>
      <c r="K133" s="236"/>
    </row>
    <row r="134" spans="2:11" ht="15" customHeight="1">
      <c r="B134" s="234"/>
      <c r="C134" s="195" t="s">
        <v>672</v>
      </c>
      <c r="D134" s="195"/>
      <c r="E134" s="195"/>
      <c r="F134" s="214" t="s">
        <v>651</v>
      </c>
      <c r="G134" s="195"/>
      <c r="H134" s="195" t="s">
        <v>684</v>
      </c>
      <c r="I134" s="195" t="s">
        <v>647</v>
      </c>
      <c r="J134" s="195">
        <v>50</v>
      </c>
      <c r="K134" s="236"/>
    </row>
    <row r="135" spans="2:11" ht="15" customHeight="1">
      <c r="B135" s="234"/>
      <c r="C135" s="195" t="s">
        <v>76</v>
      </c>
      <c r="D135" s="195"/>
      <c r="E135" s="195"/>
      <c r="F135" s="214" t="s">
        <v>651</v>
      </c>
      <c r="G135" s="195"/>
      <c r="H135" s="195" t="s">
        <v>697</v>
      </c>
      <c r="I135" s="195" t="s">
        <v>647</v>
      </c>
      <c r="J135" s="195">
        <v>255</v>
      </c>
      <c r="K135" s="236"/>
    </row>
    <row r="136" spans="2:11" ht="15" customHeight="1">
      <c r="B136" s="234"/>
      <c r="C136" s="195" t="s">
        <v>674</v>
      </c>
      <c r="D136" s="195"/>
      <c r="E136" s="195"/>
      <c r="F136" s="214" t="s">
        <v>645</v>
      </c>
      <c r="G136" s="195"/>
      <c r="H136" s="195" t="s">
        <v>698</v>
      </c>
      <c r="I136" s="195" t="s">
        <v>676</v>
      </c>
      <c r="J136" s="195"/>
      <c r="K136" s="236"/>
    </row>
    <row r="137" spans="2:11" ht="15" customHeight="1">
      <c r="B137" s="234"/>
      <c r="C137" s="195" t="s">
        <v>677</v>
      </c>
      <c r="D137" s="195"/>
      <c r="E137" s="195"/>
      <c r="F137" s="214" t="s">
        <v>645</v>
      </c>
      <c r="G137" s="195"/>
      <c r="H137" s="195" t="s">
        <v>699</v>
      </c>
      <c r="I137" s="195" t="s">
        <v>679</v>
      </c>
      <c r="J137" s="195"/>
      <c r="K137" s="236"/>
    </row>
    <row r="138" spans="2:11" ht="15" customHeight="1">
      <c r="B138" s="234"/>
      <c r="C138" s="195" t="s">
        <v>680</v>
      </c>
      <c r="D138" s="195"/>
      <c r="E138" s="195"/>
      <c r="F138" s="214" t="s">
        <v>645</v>
      </c>
      <c r="G138" s="195"/>
      <c r="H138" s="195" t="s">
        <v>680</v>
      </c>
      <c r="I138" s="195" t="s">
        <v>679</v>
      </c>
      <c r="J138" s="195"/>
      <c r="K138" s="236"/>
    </row>
    <row r="139" spans="2:11" ht="15" customHeight="1">
      <c r="B139" s="234"/>
      <c r="C139" s="195" t="s">
        <v>22</v>
      </c>
      <c r="D139" s="195"/>
      <c r="E139" s="195"/>
      <c r="F139" s="214" t="s">
        <v>645</v>
      </c>
      <c r="G139" s="195"/>
      <c r="H139" s="195" t="s">
        <v>700</v>
      </c>
      <c r="I139" s="195" t="s">
        <v>679</v>
      </c>
      <c r="J139" s="195"/>
      <c r="K139" s="236"/>
    </row>
    <row r="140" spans="2:11" ht="15" customHeight="1">
      <c r="B140" s="234"/>
      <c r="C140" s="195" t="s">
        <v>701</v>
      </c>
      <c r="D140" s="195"/>
      <c r="E140" s="195"/>
      <c r="F140" s="214" t="s">
        <v>645</v>
      </c>
      <c r="G140" s="195"/>
      <c r="H140" s="195" t="s">
        <v>702</v>
      </c>
      <c r="I140" s="195" t="s">
        <v>679</v>
      </c>
      <c r="J140" s="195"/>
      <c r="K140" s="236"/>
    </row>
    <row r="141" spans="2:11" ht="15" customHeight="1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>
      <c r="B145" s="205"/>
      <c r="C145" s="277" t="s">
        <v>703</v>
      </c>
      <c r="D145" s="277"/>
      <c r="E145" s="277"/>
      <c r="F145" s="277"/>
      <c r="G145" s="277"/>
      <c r="H145" s="277"/>
      <c r="I145" s="277"/>
      <c r="J145" s="277"/>
      <c r="K145" s="206"/>
    </row>
    <row r="146" spans="2:11" ht="17.25" customHeight="1">
      <c r="B146" s="205"/>
      <c r="C146" s="207" t="s">
        <v>639</v>
      </c>
      <c r="D146" s="207"/>
      <c r="E146" s="207"/>
      <c r="F146" s="207" t="s">
        <v>640</v>
      </c>
      <c r="G146" s="208"/>
      <c r="H146" s="207" t="s">
        <v>71</v>
      </c>
      <c r="I146" s="207" t="s">
        <v>36</v>
      </c>
      <c r="J146" s="207" t="s">
        <v>641</v>
      </c>
      <c r="K146" s="206"/>
    </row>
    <row r="147" spans="2:11" ht="17.25" customHeight="1">
      <c r="B147" s="205"/>
      <c r="C147" s="209" t="s">
        <v>642</v>
      </c>
      <c r="D147" s="209"/>
      <c r="E147" s="209"/>
      <c r="F147" s="210" t="s">
        <v>643</v>
      </c>
      <c r="G147" s="211"/>
      <c r="H147" s="209"/>
      <c r="I147" s="209"/>
      <c r="J147" s="209" t="s">
        <v>644</v>
      </c>
      <c r="K147" s="206"/>
    </row>
    <row r="148" spans="2:11" ht="5.25" customHeight="1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>
      <c r="B149" s="215"/>
      <c r="C149" s="240" t="s">
        <v>648</v>
      </c>
      <c r="D149" s="195"/>
      <c r="E149" s="195"/>
      <c r="F149" s="241" t="s">
        <v>645</v>
      </c>
      <c r="G149" s="195"/>
      <c r="H149" s="240" t="s">
        <v>684</v>
      </c>
      <c r="I149" s="240" t="s">
        <v>647</v>
      </c>
      <c r="J149" s="240">
        <v>120</v>
      </c>
      <c r="K149" s="236"/>
    </row>
    <row r="150" spans="2:11" ht="15" customHeight="1">
      <c r="B150" s="215"/>
      <c r="C150" s="240" t="s">
        <v>693</v>
      </c>
      <c r="D150" s="195"/>
      <c r="E150" s="195"/>
      <c r="F150" s="241" t="s">
        <v>645</v>
      </c>
      <c r="G150" s="195"/>
      <c r="H150" s="240" t="s">
        <v>704</v>
      </c>
      <c r="I150" s="240" t="s">
        <v>647</v>
      </c>
      <c r="J150" s="240" t="s">
        <v>695</v>
      </c>
      <c r="K150" s="236"/>
    </row>
    <row r="151" spans="2:11" ht="15" customHeight="1">
      <c r="B151" s="215"/>
      <c r="C151" s="240" t="s">
        <v>594</v>
      </c>
      <c r="D151" s="195"/>
      <c r="E151" s="195"/>
      <c r="F151" s="241" t="s">
        <v>645</v>
      </c>
      <c r="G151" s="195"/>
      <c r="H151" s="240" t="s">
        <v>705</v>
      </c>
      <c r="I151" s="240" t="s">
        <v>647</v>
      </c>
      <c r="J151" s="240" t="s">
        <v>695</v>
      </c>
      <c r="K151" s="236"/>
    </row>
    <row r="152" spans="2:11" ht="15" customHeight="1">
      <c r="B152" s="215"/>
      <c r="C152" s="240" t="s">
        <v>650</v>
      </c>
      <c r="D152" s="195"/>
      <c r="E152" s="195"/>
      <c r="F152" s="241" t="s">
        <v>651</v>
      </c>
      <c r="G152" s="195"/>
      <c r="H152" s="240" t="s">
        <v>684</v>
      </c>
      <c r="I152" s="240" t="s">
        <v>647</v>
      </c>
      <c r="J152" s="240">
        <v>50</v>
      </c>
      <c r="K152" s="236"/>
    </row>
    <row r="153" spans="2:11" ht="15" customHeight="1">
      <c r="B153" s="215"/>
      <c r="C153" s="240" t="s">
        <v>653</v>
      </c>
      <c r="D153" s="195"/>
      <c r="E153" s="195"/>
      <c r="F153" s="241" t="s">
        <v>645</v>
      </c>
      <c r="G153" s="195"/>
      <c r="H153" s="240" t="s">
        <v>684</v>
      </c>
      <c r="I153" s="240" t="s">
        <v>655</v>
      </c>
      <c r="J153" s="240"/>
      <c r="K153" s="236"/>
    </row>
    <row r="154" spans="2:11" ht="15" customHeight="1">
      <c r="B154" s="215"/>
      <c r="C154" s="240" t="s">
        <v>664</v>
      </c>
      <c r="D154" s="195"/>
      <c r="E154" s="195"/>
      <c r="F154" s="241" t="s">
        <v>651</v>
      </c>
      <c r="G154" s="195"/>
      <c r="H154" s="240" t="s">
        <v>684</v>
      </c>
      <c r="I154" s="240" t="s">
        <v>647</v>
      </c>
      <c r="J154" s="240">
        <v>50</v>
      </c>
      <c r="K154" s="236"/>
    </row>
    <row r="155" spans="2:11" ht="15" customHeight="1">
      <c r="B155" s="215"/>
      <c r="C155" s="240" t="s">
        <v>672</v>
      </c>
      <c r="D155" s="195"/>
      <c r="E155" s="195"/>
      <c r="F155" s="241" t="s">
        <v>651</v>
      </c>
      <c r="G155" s="195"/>
      <c r="H155" s="240" t="s">
        <v>684</v>
      </c>
      <c r="I155" s="240" t="s">
        <v>647</v>
      </c>
      <c r="J155" s="240">
        <v>50</v>
      </c>
      <c r="K155" s="236"/>
    </row>
    <row r="156" spans="2:11" ht="15" customHeight="1">
      <c r="B156" s="215"/>
      <c r="C156" s="240" t="s">
        <v>670</v>
      </c>
      <c r="D156" s="195"/>
      <c r="E156" s="195"/>
      <c r="F156" s="241" t="s">
        <v>651</v>
      </c>
      <c r="G156" s="195"/>
      <c r="H156" s="240" t="s">
        <v>684</v>
      </c>
      <c r="I156" s="240" t="s">
        <v>647</v>
      </c>
      <c r="J156" s="240">
        <v>50</v>
      </c>
      <c r="K156" s="236"/>
    </row>
    <row r="157" spans="2:11" ht="15" customHeight="1">
      <c r="B157" s="215"/>
      <c r="C157" s="240" t="s">
        <v>55</v>
      </c>
      <c r="D157" s="195"/>
      <c r="E157" s="195"/>
      <c r="F157" s="241" t="s">
        <v>645</v>
      </c>
      <c r="G157" s="195"/>
      <c r="H157" s="240" t="s">
        <v>706</v>
      </c>
      <c r="I157" s="240" t="s">
        <v>647</v>
      </c>
      <c r="J157" s="240" t="s">
        <v>707</v>
      </c>
      <c r="K157" s="236"/>
    </row>
    <row r="158" spans="2:11" ht="15" customHeight="1">
      <c r="B158" s="215"/>
      <c r="C158" s="240" t="s">
        <v>708</v>
      </c>
      <c r="D158" s="195"/>
      <c r="E158" s="195"/>
      <c r="F158" s="241" t="s">
        <v>645</v>
      </c>
      <c r="G158" s="195"/>
      <c r="H158" s="240" t="s">
        <v>709</v>
      </c>
      <c r="I158" s="240" t="s">
        <v>679</v>
      </c>
      <c r="J158" s="240"/>
      <c r="K158" s="236"/>
    </row>
    <row r="159" spans="2:11" ht="15" customHeight="1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>
      <c r="B162" s="183"/>
      <c r="C162" s="184"/>
      <c r="D162" s="184"/>
      <c r="E162" s="184"/>
      <c r="F162" s="184"/>
      <c r="G162" s="184"/>
      <c r="H162" s="184"/>
      <c r="I162" s="184"/>
      <c r="J162" s="184"/>
      <c r="K162" s="185"/>
    </row>
    <row r="163" spans="2:11" ht="45" customHeight="1">
      <c r="B163" s="186"/>
      <c r="C163" s="272" t="s">
        <v>710</v>
      </c>
      <c r="D163" s="272"/>
      <c r="E163" s="272"/>
      <c r="F163" s="272"/>
      <c r="G163" s="272"/>
      <c r="H163" s="272"/>
      <c r="I163" s="272"/>
      <c r="J163" s="272"/>
      <c r="K163" s="187"/>
    </row>
    <row r="164" spans="2:11" ht="17.25" customHeight="1">
      <c r="B164" s="186"/>
      <c r="C164" s="207" t="s">
        <v>639</v>
      </c>
      <c r="D164" s="207"/>
      <c r="E164" s="207"/>
      <c r="F164" s="207" t="s">
        <v>640</v>
      </c>
      <c r="G164" s="244"/>
      <c r="H164" s="245" t="s">
        <v>71</v>
      </c>
      <c r="I164" s="245" t="s">
        <v>36</v>
      </c>
      <c r="J164" s="207" t="s">
        <v>641</v>
      </c>
      <c r="K164" s="187"/>
    </row>
    <row r="165" spans="2:11" ht="17.25" customHeight="1">
      <c r="B165" s="188"/>
      <c r="C165" s="209" t="s">
        <v>642</v>
      </c>
      <c r="D165" s="209"/>
      <c r="E165" s="209"/>
      <c r="F165" s="210" t="s">
        <v>643</v>
      </c>
      <c r="G165" s="246"/>
      <c r="H165" s="247"/>
      <c r="I165" s="247"/>
      <c r="J165" s="209" t="s">
        <v>644</v>
      </c>
      <c r="K165" s="189"/>
    </row>
    <row r="166" spans="2:11" ht="5.25" customHeight="1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>
      <c r="B167" s="215"/>
      <c r="C167" s="195" t="s">
        <v>648</v>
      </c>
      <c r="D167" s="195"/>
      <c r="E167" s="195"/>
      <c r="F167" s="214" t="s">
        <v>645</v>
      </c>
      <c r="G167" s="195"/>
      <c r="H167" s="195" t="s">
        <v>684</v>
      </c>
      <c r="I167" s="195" t="s">
        <v>647</v>
      </c>
      <c r="J167" s="195">
        <v>120</v>
      </c>
      <c r="K167" s="236"/>
    </row>
    <row r="168" spans="2:11" ht="15" customHeight="1">
      <c r="B168" s="215"/>
      <c r="C168" s="195" t="s">
        <v>693</v>
      </c>
      <c r="D168" s="195"/>
      <c r="E168" s="195"/>
      <c r="F168" s="214" t="s">
        <v>645</v>
      </c>
      <c r="G168" s="195"/>
      <c r="H168" s="195" t="s">
        <v>694</v>
      </c>
      <c r="I168" s="195" t="s">
        <v>647</v>
      </c>
      <c r="J168" s="195" t="s">
        <v>695</v>
      </c>
      <c r="K168" s="236"/>
    </row>
    <row r="169" spans="2:11" ht="15" customHeight="1">
      <c r="B169" s="215"/>
      <c r="C169" s="195" t="s">
        <v>594</v>
      </c>
      <c r="D169" s="195"/>
      <c r="E169" s="195"/>
      <c r="F169" s="214" t="s">
        <v>645</v>
      </c>
      <c r="G169" s="195"/>
      <c r="H169" s="195" t="s">
        <v>711</v>
      </c>
      <c r="I169" s="195" t="s">
        <v>647</v>
      </c>
      <c r="J169" s="195" t="s">
        <v>695</v>
      </c>
      <c r="K169" s="236"/>
    </row>
    <row r="170" spans="2:11" ht="15" customHeight="1">
      <c r="B170" s="215"/>
      <c r="C170" s="195" t="s">
        <v>650</v>
      </c>
      <c r="D170" s="195"/>
      <c r="E170" s="195"/>
      <c r="F170" s="214" t="s">
        <v>651</v>
      </c>
      <c r="G170" s="195"/>
      <c r="H170" s="195" t="s">
        <v>711</v>
      </c>
      <c r="I170" s="195" t="s">
        <v>647</v>
      </c>
      <c r="J170" s="195">
        <v>50</v>
      </c>
      <c r="K170" s="236"/>
    </row>
    <row r="171" spans="2:11" ht="15" customHeight="1">
      <c r="B171" s="215"/>
      <c r="C171" s="195" t="s">
        <v>653</v>
      </c>
      <c r="D171" s="195"/>
      <c r="E171" s="195"/>
      <c r="F171" s="214" t="s">
        <v>645</v>
      </c>
      <c r="G171" s="195"/>
      <c r="H171" s="195" t="s">
        <v>711</v>
      </c>
      <c r="I171" s="195" t="s">
        <v>655</v>
      </c>
      <c r="J171" s="195"/>
      <c r="K171" s="236"/>
    </row>
    <row r="172" spans="2:11" ht="15" customHeight="1">
      <c r="B172" s="215"/>
      <c r="C172" s="195" t="s">
        <v>664</v>
      </c>
      <c r="D172" s="195"/>
      <c r="E172" s="195"/>
      <c r="F172" s="214" t="s">
        <v>651</v>
      </c>
      <c r="G172" s="195"/>
      <c r="H172" s="195" t="s">
        <v>711</v>
      </c>
      <c r="I172" s="195" t="s">
        <v>647</v>
      </c>
      <c r="J172" s="195">
        <v>50</v>
      </c>
      <c r="K172" s="236"/>
    </row>
    <row r="173" spans="2:11" ht="15" customHeight="1">
      <c r="B173" s="215"/>
      <c r="C173" s="195" t="s">
        <v>672</v>
      </c>
      <c r="D173" s="195"/>
      <c r="E173" s="195"/>
      <c r="F173" s="214" t="s">
        <v>651</v>
      </c>
      <c r="G173" s="195"/>
      <c r="H173" s="195" t="s">
        <v>711</v>
      </c>
      <c r="I173" s="195" t="s">
        <v>647</v>
      </c>
      <c r="J173" s="195">
        <v>50</v>
      </c>
      <c r="K173" s="236"/>
    </row>
    <row r="174" spans="2:11" ht="15" customHeight="1">
      <c r="B174" s="215"/>
      <c r="C174" s="195" t="s">
        <v>670</v>
      </c>
      <c r="D174" s="195"/>
      <c r="E174" s="195"/>
      <c r="F174" s="214" t="s">
        <v>651</v>
      </c>
      <c r="G174" s="195"/>
      <c r="H174" s="195" t="s">
        <v>711</v>
      </c>
      <c r="I174" s="195" t="s">
        <v>647</v>
      </c>
      <c r="J174" s="195">
        <v>50</v>
      </c>
      <c r="K174" s="236"/>
    </row>
    <row r="175" spans="2:11" ht="15" customHeight="1">
      <c r="B175" s="215"/>
      <c r="C175" s="195" t="s">
        <v>70</v>
      </c>
      <c r="D175" s="195"/>
      <c r="E175" s="195"/>
      <c r="F175" s="214" t="s">
        <v>645</v>
      </c>
      <c r="G175" s="195"/>
      <c r="H175" s="195" t="s">
        <v>712</v>
      </c>
      <c r="I175" s="195" t="s">
        <v>713</v>
      </c>
      <c r="J175" s="195"/>
      <c r="K175" s="236"/>
    </row>
    <row r="176" spans="2:11" ht="15" customHeight="1">
      <c r="B176" s="215"/>
      <c r="C176" s="195" t="s">
        <v>36</v>
      </c>
      <c r="D176" s="195"/>
      <c r="E176" s="195"/>
      <c r="F176" s="214" t="s">
        <v>645</v>
      </c>
      <c r="G176" s="195"/>
      <c r="H176" s="195" t="s">
        <v>714</v>
      </c>
      <c r="I176" s="195" t="s">
        <v>715</v>
      </c>
      <c r="J176" s="195">
        <v>1</v>
      </c>
      <c r="K176" s="236"/>
    </row>
    <row r="177" spans="2:11" ht="15" customHeight="1">
      <c r="B177" s="215"/>
      <c r="C177" s="195" t="s">
        <v>35</v>
      </c>
      <c r="D177" s="195"/>
      <c r="E177" s="195"/>
      <c r="F177" s="214" t="s">
        <v>645</v>
      </c>
      <c r="G177" s="195"/>
      <c r="H177" s="195" t="s">
        <v>716</v>
      </c>
      <c r="I177" s="195" t="s">
        <v>647</v>
      </c>
      <c r="J177" s="195">
        <v>20</v>
      </c>
      <c r="K177" s="236"/>
    </row>
    <row r="178" spans="2:11" ht="15" customHeight="1">
      <c r="B178" s="215"/>
      <c r="C178" s="195" t="s">
        <v>71</v>
      </c>
      <c r="D178" s="195"/>
      <c r="E178" s="195"/>
      <c r="F178" s="214" t="s">
        <v>645</v>
      </c>
      <c r="G178" s="195"/>
      <c r="H178" s="195" t="s">
        <v>717</v>
      </c>
      <c r="I178" s="195" t="s">
        <v>647</v>
      </c>
      <c r="J178" s="195">
        <v>255</v>
      </c>
      <c r="K178" s="236"/>
    </row>
    <row r="179" spans="2:11" ht="15" customHeight="1">
      <c r="B179" s="215"/>
      <c r="C179" s="195" t="s">
        <v>72</v>
      </c>
      <c r="D179" s="195"/>
      <c r="E179" s="195"/>
      <c r="F179" s="214" t="s">
        <v>645</v>
      </c>
      <c r="G179" s="195"/>
      <c r="H179" s="195" t="s">
        <v>610</v>
      </c>
      <c r="I179" s="195" t="s">
        <v>647</v>
      </c>
      <c r="J179" s="195">
        <v>10</v>
      </c>
      <c r="K179" s="236"/>
    </row>
    <row r="180" spans="2:11" ht="15" customHeight="1">
      <c r="B180" s="215"/>
      <c r="C180" s="195" t="s">
        <v>73</v>
      </c>
      <c r="D180" s="195"/>
      <c r="E180" s="195"/>
      <c r="F180" s="214" t="s">
        <v>645</v>
      </c>
      <c r="G180" s="195"/>
      <c r="H180" s="195" t="s">
        <v>718</v>
      </c>
      <c r="I180" s="195" t="s">
        <v>679</v>
      </c>
      <c r="J180" s="195"/>
      <c r="K180" s="236"/>
    </row>
    <row r="181" spans="2:11" ht="15" customHeight="1">
      <c r="B181" s="215"/>
      <c r="C181" s="195" t="s">
        <v>719</v>
      </c>
      <c r="D181" s="195"/>
      <c r="E181" s="195"/>
      <c r="F181" s="214" t="s">
        <v>645</v>
      </c>
      <c r="G181" s="195"/>
      <c r="H181" s="195" t="s">
        <v>720</v>
      </c>
      <c r="I181" s="195" t="s">
        <v>679</v>
      </c>
      <c r="J181" s="195"/>
      <c r="K181" s="236"/>
    </row>
    <row r="182" spans="2:11" ht="15" customHeight="1">
      <c r="B182" s="215"/>
      <c r="C182" s="195" t="s">
        <v>708</v>
      </c>
      <c r="D182" s="195"/>
      <c r="E182" s="195"/>
      <c r="F182" s="214" t="s">
        <v>645</v>
      </c>
      <c r="G182" s="195"/>
      <c r="H182" s="195" t="s">
        <v>721</v>
      </c>
      <c r="I182" s="195" t="s">
        <v>679</v>
      </c>
      <c r="J182" s="195"/>
      <c r="K182" s="236"/>
    </row>
    <row r="183" spans="2:11" ht="15" customHeight="1">
      <c r="B183" s="215"/>
      <c r="C183" s="195" t="s">
        <v>75</v>
      </c>
      <c r="D183" s="195"/>
      <c r="E183" s="195"/>
      <c r="F183" s="214" t="s">
        <v>651</v>
      </c>
      <c r="G183" s="195"/>
      <c r="H183" s="195" t="s">
        <v>722</v>
      </c>
      <c r="I183" s="195" t="s">
        <v>647</v>
      </c>
      <c r="J183" s="195">
        <v>50</v>
      </c>
      <c r="K183" s="236"/>
    </row>
    <row r="184" spans="2:11" ht="15" customHeight="1">
      <c r="B184" s="215"/>
      <c r="C184" s="195" t="s">
        <v>723</v>
      </c>
      <c r="D184" s="195"/>
      <c r="E184" s="195"/>
      <c r="F184" s="214" t="s">
        <v>651</v>
      </c>
      <c r="G184" s="195"/>
      <c r="H184" s="195" t="s">
        <v>724</v>
      </c>
      <c r="I184" s="195" t="s">
        <v>725</v>
      </c>
      <c r="J184" s="195"/>
      <c r="K184" s="236"/>
    </row>
    <row r="185" spans="2:11" ht="15" customHeight="1">
      <c r="B185" s="215"/>
      <c r="C185" s="195" t="s">
        <v>726</v>
      </c>
      <c r="D185" s="195"/>
      <c r="E185" s="195"/>
      <c r="F185" s="214" t="s">
        <v>651</v>
      </c>
      <c r="G185" s="195"/>
      <c r="H185" s="195" t="s">
        <v>727</v>
      </c>
      <c r="I185" s="195" t="s">
        <v>725</v>
      </c>
      <c r="J185" s="195"/>
      <c r="K185" s="236"/>
    </row>
    <row r="186" spans="2:11" ht="15" customHeight="1">
      <c r="B186" s="215"/>
      <c r="C186" s="195" t="s">
        <v>728</v>
      </c>
      <c r="D186" s="195"/>
      <c r="E186" s="195"/>
      <c r="F186" s="214" t="s">
        <v>651</v>
      </c>
      <c r="G186" s="195"/>
      <c r="H186" s="195" t="s">
        <v>729</v>
      </c>
      <c r="I186" s="195" t="s">
        <v>725</v>
      </c>
      <c r="J186" s="195"/>
      <c r="K186" s="236"/>
    </row>
    <row r="187" spans="2:11" ht="15" customHeight="1">
      <c r="B187" s="215"/>
      <c r="C187" s="248" t="s">
        <v>730</v>
      </c>
      <c r="D187" s="195"/>
      <c r="E187" s="195"/>
      <c r="F187" s="214" t="s">
        <v>651</v>
      </c>
      <c r="G187" s="195"/>
      <c r="H187" s="195" t="s">
        <v>731</v>
      </c>
      <c r="I187" s="195" t="s">
        <v>732</v>
      </c>
      <c r="J187" s="249" t="s">
        <v>733</v>
      </c>
      <c r="K187" s="236"/>
    </row>
    <row r="188" spans="2:11" ht="15" customHeight="1">
      <c r="B188" s="215"/>
      <c r="C188" s="200" t="s">
        <v>26</v>
      </c>
      <c r="D188" s="195"/>
      <c r="E188" s="195"/>
      <c r="F188" s="214" t="s">
        <v>645</v>
      </c>
      <c r="G188" s="195"/>
      <c r="H188" s="191" t="s">
        <v>734</v>
      </c>
      <c r="I188" s="195" t="s">
        <v>735</v>
      </c>
      <c r="J188" s="195"/>
      <c r="K188" s="236"/>
    </row>
    <row r="189" spans="2:11" ht="15" customHeight="1">
      <c r="B189" s="215"/>
      <c r="C189" s="200" t="s">
        <v>736</v>
      </c>
      <c r="D189" s="195"/>
      <c r="E189" s="195"/>
      <c r="F189" s="214" t="s">
        <v>645</v>
      </c>
      <c r="G189" s="195"/>
      <c r="H189" s="195" t="s">
        <v>737</v>
      </c>
      <c r="I189" s="195" t="s">
        <v>679</v>
      </c>
      <c r="J189" s="195"/>
      <c r="K189" s="236"/>
    </row>
    <row r="190" spans="2:11" ht="15" customHeight="1">
      <c r="B190" s="215"/>
      <c r="C190" s="200" t="s">
        <v>738</v>
      </c>
      <c r="D190" s="195"/>
      <c r="E190" s="195"/>
      <c r="F190" s="214" t="s">
        <v>645</v>
      </c>
      <c r="G190" s="195"/>
      <c r="H190" s="195" t="s">
        <v>739</v>
      </c>
      <c r="I190" s="195" t="s">
        <v>679</v>
      </c>
      <c r="J190" s="195"/>
      <c r="K190" s="236"/>
    </row>
    <row r="191" spans="2:11" ht="15" customHeight="1">
      <c r="B191" s="215"/>
      <c r="C191" s="200" t="s">
        <v>740</v>
      </c>
      <c r="D191" s="195"/>
      <c r="E191" s="195"/>
      <c r="F191" s="214" t="s">
        <v>651</v>
      </c>
      <c r="G191" s="195"/>
      <c r="H191" s="195" t="s">
        <v>741</v>
      </c>
      <c r="I191" s="195" t="s">
        <v>679</v>
      </c>
      <c r="J191" s="195"/>
      <c r="K191" s="236"/>
    </row>
    <row r="192" spans="2:11" ht="15" customHeight="1">
      <c r="B192" s="242"/>
      <c r="C192" s="250"/>
      <c r="D192" s="224"/>
      <c r="E192" s="224"/>
      <c r="F192" s="224"/>
      <c r="G192" s="224"/>
      <c r="H192" s="224"/>
      <c r="I192" s="224"/>
      <c r="J192" s="224"/>
      <c r="K192" s="243"/>
    </row>
    <row r="193" spans="2:11" ht="18.75" customHeight="1">
      <c r="B193" s="191"/>
      <c r="C193" s="195"/>
      <c r="D193" s="195"/>
      <c r="E193" s="195"/>
      <c r="F193" s="214"/>
      <c r="G193" s="195"/>
      <c r="H193" s="195"/>
      <c r="I193" s="195"/>
      <c r="J193" s="195"/>
      <c r="K193" s="191"/>
    </row>
    <row r="194" spans="2:11" ht="18.75" customHeight="1">
      <c r="B194" s="191"/>
      <c r="C194" s="195"/>
      <c r="D194" s="195"/>
      <c r="E194" s="195"/>
      <c r="F194" s="214"/>
      <c r="G194" s="195"/>
      <c r="H194" s="195"/>
      <c r="I194" s="195"/>
      <c r="J194" s="195"/>
      <c r="K194" s="191"/>
    </row>
    <row r="195" spans="2:11" ht="18.75" customHeight="1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</row>
    <row r="196" spans="2:11" ht="13.5">
      <c r="B196" s="183"/>
      <c r="C196" s="184"/>
      <c r="D196" s="184"/>
      <c r="E196" s="184"/>
      <c r="F196" s="184"/>
      <c r="G196" s="184"/>
      <c r="H196" s="184"/>
      <c r="I196" s="184"/>
      <c r="J196" s="184"/>
      <c r="K196" s="185"/>
    </row>
    <row r="197" spans="2:11" ht="21">
      <c r="B197" s="186"/>
      <c r="C197" s="272" t="s">
        <v>742</v>
      </c>
      <c r="D197" s="272"/>
      <c r="E197" s="272"/>
      <c r="F197" s="272"/>
      <c r="G197" s="272"/>
      <c r="H197" s="272"/>
      <c r="I197" s="272"/>
      <c r="J197" s="272"/>
      <c r="K197" s="187"/>
    </row>
    <row r="198" spans="2:11" ht="25.5" customHeight="1">
      <c r="B198" s="186"/>
      <c r="C198" s="251" t="s">
        <v>743</v>
      </c>
      <c r="D198" s="251"/>
      <c r="E198" s="251"/>
      <c r="F198" s="251" t="s">
        <v>744</v>
      </c>
      <c r="G198" s="252"/>
      <c r="H198" s="278" t="s">
        <v>745</v>
      </c>
      <c r="I198" s="278"/>
      <c r="J198" s="278"/>
      <c r="K198" s="187"/>
    </row>
    <row r="199" spans="2:11" ht="5.25" customHeight="1">
      <c r="B199" s="215"/>
      <c r="C199" s="212"/>
      <c r="D199" s="212"/>
      <c r="E199" s="212"/>
      <c r="F199" s="212"/>
      <c r="G199" s="195"/>
      <c r="H199" s="212"/>
      <c r="I199" s="212"/>
      <c r="J199" s="212"/>
      <c r="K199" s="236"/>
    </row>
    <row r="200" spans="2:11" ht="15" customHeight="1">
      <c r="B200" s="215"/>
      <c r="C200" s="195" t="s">
        <v>735</v>
      </c>
      <c r="D200" s="195"/>
      <c r="E200" s="195"/>
      <c r="F200" s="214" t="s">
        <v>27</v>
      </c>
      <c r="G200" s="195"/>
      <c r="H200" s="275" t="s">
        <v>746</v>
      </c>
      <c r="I200" s="275"/>
      <c r="J200" s="275"/>
      <c r="K200" s="236"/>
    </row>
    <row r="201" spans="2:11" ht="15" customHeight="1">
      <c r="B201" s="215"/>
      <c r="C201" s="221"/>
      <c r="D201" s="195"/>
      <c r="E201" s="195"/>
      <c r="F201" s="214" t="s">
        <v>28</v>
      </c>
      <c r="G201" s="195"/>
      <c r="H201" s="275" t="s">
        <v>747</v>
      </c>
      <c r="I201" s="275"/>
      <c r="J201" s="275"/>
      <c r="K201" s="236"/>
    </row>
    <row r="202" spans="2:11" ht="15" customHeight="1">
      <c r="B202" s="215"/>
      <c r="C202" s="221"/>
      <c r="D202" s="195"/>
      <c r="E202" s="195"/>
      <c r="F202" s="214" t="s">
        <v>31</v>
      </c>
      <c r="G202" s="195"/>
      <c r="H202" s="275" t="s">
        <v>748</v>
      </c>
      <c r="I202" s="275"/>
      <c r="J202" s="275"/>
      <c r="K202" s="236"/>
    </row>
    <row r="203" spans="2:11" ht="15" customHeight="1">
      <c r="B203" s="215"/>
      <c r="C203" s="195"/>
      <c r="D203" s="195"/>
      <c r="E203" s="195"/>
      <c r="F203" s="214" t="s">
        <v>29</v>
      </c>
      <c r="G203" s="195"/>
      <c r="H203" s="275" t="s">
        <v>749</v>
      </c>
      <c r="I203" s="275"/>
      <c r="J203" s="275"/>
      <c r="K203" s="236"/>
    </row>
    <row r="204" spans="2:11" ht="15" customHeight="1">
      <c r="B204" s="215"/>
      <c r="C204" s="195"/>
      <c r="D204" s="195"/>
      <c r="E204" s="195"/>
      <c r="F204" s="214" t="s">
        <v>30</v>
      </c>
      <c r="G204" s="195"/>
      <c r="H204" s="275" t="s">
        <v>750</v>
      </c>
      <c r="I204" s="275"/>
      <c r="J204" s="275"/>
      <c r="K204" s="236"/>
    </row>
    <row r="205" spans="2:11" ht="15" customHeight="1">
      <c r="B205" s="215"/>
      <c r="C205" s="195"/>
      <c r="D205" s="195"/>
      <c r="E205" s="195"/>
      <c r="F205" s="214"/>
      <c r="G205" s="195"/>
      <c r="H205" s="195"/>
      <c r="I205" s="195"/>
      <c r="J205" s="195"/>
      <c r="K205" s="236"/>
    </row>
    <row r="206" spans="2:11" ht="15" customHeight="1">
      <c r="B206" s="215"/>
      <c r="C206" s="195" t="s">
        <v>691</v>
      </c>
      <c r="D206" s="195"/>
      <c r="E206" s="195"/>
      <c r="F206" s="214" t="s">
        <v>40</v>
      </c>
      <c r="G206" s="195"/>
      <c r="H206" s="275" t="s">
        <v>751</v>
      </c>
      <c r="I206" s="275"/>
      <c r="J206" s="275"/>
      <c r="K206" s="236"/>
    </row>
    <row r="207" spans="2:11" ht="15" customHeight="1">
      <c r="B207" s="215"/>
      <c r="C207" s="221"/>
      <c r="D207" s="195"/>
      <c r="E207" s="195"/>
      <c r="F207" s="214" t="s">
        <v>588</v>
      </c>
      <c r="G207" s="195"/>
      <c r="H207" s="275" t="s">
        <v>589</v>
      </c>
      <c r="I207" s="275"/>
      <c r="J207" s="275"/>
      <c r="K207" s="236"/>
    </row>
    <row r="208" spans="2:11" ht="15" customHeight="1">
      <c r="B208" s="215"/>
      <c r="C208" s="195"/>
      <c r="D208" s="195"/>
      <c r="E208" s="195"/>
      <c r="F208" s="214" t="s">
        <v>586</v>
      </c>
      <c r="G208" s="195"/>
      <c r="H208" s="275" t="s">
        <v>752</v>
      </c>
      <c r="I208" s="275"/>
      <c r="J208" s="275"/>
      <c r="K208" s="236"/>
    </row>
    <row r="209" spans="2:11" ht="15" customHeight="1">
      <c r="B209" s="253"/>
      <c r="C209" s="221"/>
      <c r="D209" s="221"/>
      <c r="E209" s="221"/>
      <c r="F209" s="214" t="s">
        <v>590</v>
      </c>
      <c r="G209" s="200"/>
      <c r="H209" s="279" t="s">
        <v>591</v>
      </c>
      <c r="I209" s="279"/>
      <c r="J209" s="279"/>
      <c r="K209" s="254"/>
    </row>
    <row r="210" spans="2:11" ht="15" customHeight="1">
      <c r="B210" s="253"/>
      <c r="C210" s="221"/>
      <c r="D210" s="221"/>
      <c r="E210" s="221"/>
      <c r="F210" s="214" t="s">
        <v>592</v>
      </c>
      <c r="G210" s="200"/>
      <c r="H210" s="279" t="s">
        <v>753</v>
      </c>
      <c r="I210" s="279"/>
      <c r="J210" s="279"/>
      <c r="K210" s="254"/>
    </row>
    <row r="211" spans="2:11" ht="15" customHeight="1">
      <c r="B211" s="253"/>
      <c r="C211" s="221"/>
      <c r="D211" s="221"/>
      <c r="E211" s="221"/>
      <c r="F211" s="255"/>
      <c r="G211" s="200"/>
      <c r="H211" s="256"/>
      <c r="I211" s="256"/>
      <c r="J211" s="256"/>
      <c r="K211" s="254"/>
    </row>
    <row r="212" spans="2:11" ht="15" customHeight="1">
      <c r="B212" s="253"/>
      <c r="C212" s="195" t="s">
        <v>715</v>
      </c>
      <c r="D212" s="221"/>
      <c r="E212" s="221"/>
      <c r="F212" s="214">
        <v>1</v>
      </c>
      <c r="G212" s="200"/>
      <c r="H212" s="279" t="s">
        <v>754</v>
      </c>
      <c r="I212" s="279"/>
      <c r="J212" s="279"/>
      <c r="K212" s="254"/>
    </row>
    <row r="213" spans="2:11" ht="15" customHeight="1">
      <c r="B213" s="253"/>
      <c r="C213" s="221"/>
      <c r="D213" s="221"/>
      <c r="E213" s="221"/>
      <c r="F213" s="214">
        <v>2</v>
      </c>
      <c r="G213" s="200"/>
      <c r="H213" s="279" t="s">
        <v>755</v>
      </c>
      <c r="I213" s="279"/>
      <c r="J213" s="279"/>
      <c r="K213" s="254"/>
    </row>
    <row r="214" spans="2:11" ht="15" customHeight="1">
      <c r="B214" s="253"/>
      <c r="C214" s="221"/>
      <c r="D214" s="221"/>
      <c r="E214" s="221"/>
      <c r="F214" s="214">
        <v>3</v>
      </c>
      <c r="G214" s="200"/>
      <c r="H214" s="279" t="s">
        <v>756</v>
      </c>
      <c r="I214" s="279"/>
      <c r="J214" s="279"/>
      <c r="K214" s="254"/>
    </row>
    <row r="215" spans="2:11" ht="15" customHeight="1">
      <c r="B215" s="253"/>
      <c r="C215" s="221"/>
      <c r="D215" s="221"/>
      <c r="E215" s="221"/>
      <c r="F215" s="214">
        <v>4</v>
      </c>
      <c r="G215" s="200"/>
      <c r="H215" s="279" t="s">
        <v>757</v>
      </c>
      <c r="I215" s="279"/>
      <c r="J215" s="279"/>
      <c r="K215" s="254"/>
    </row>
    <row r="216" spans="2:11" ht="12.75" customHeight="1">
      <c r="B216" s="257"/>
      <c r="C216" s="258"/>
      <c r="D216" s="258"/>
      <c r="E216" s="258"/>
      <c r="F216" s="258"/>
      <c r="G216" s="258"/>
      <c r="H216" s="258"/>
      <c r="I216" s="258"/>
      <c r="J216" s="258"/>
      <c r="K216" s="25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Ondra</cp:lastModifiedBy>
  <dcterms:created xsi:type="dcterms:W3CDTF">2017-08-07T09:09:38Z</dcterms:created>
  <dcterms:modified xsi:type="dcterms:W3CDTF">2017-08-07T12:31:30Z</dcterms:modified>
  <cp:category/>
  <cp:version/>
  <cp:contentType/>
  <cp:contentStatus/>
</cp:coreProperties>
</file>