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D:\Plocha - Zástupce\PROJEKTY\Projekty 2019\Kopřivnice, Horní\CD-Výměna plynových kotlů\"/>
    </mc:Choice>
  </mc:AlternateContent>
  <xr:revisionPtr revIDLastSave="0" documentId="13_ncr:1_{C5A500C9-A772-4BBB-9DC9-D9654169A2CB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01 - U - Uznatelné nák..." sheetId="2" r:id="rId2"/>
    <sheet name="SO 01 - N - Neuznatelné n..." sheetId="3" r:id="rId3"/>
    <sheet name="SO 02 - U - Uznatelné nák..." sheetId="4" r:id="rId4"/>
    <sheet name="SO 02 - N - Neuznatelné n..." sheetId="5" r:id="rId5"/>
    <sheet name="SO 03 - U - Uznatelné nák..." sheetId="6" r:id="rId6"/>
    <sheet name="SO 03 - N - Neuznatelné n..." sheetId="7" r:id="rId7"/>
    <sheet name="Pokyny pro vyplnění" sheetId="8" r:id="rId8"/>
  </sheets>
  <definedNames>
    <definedName name="_xlnm._FilterDatabase" localSheetId="2" hidden="1">'SO 01 - N - Neuznatelné n...'!$C$92:$K$145</definedName>
    <definedName name="_xlnm._FilterDatabase" localSheetId="1" hidden="1">'SO 01 - U - Uznatelné nák...'!$C$105:$K$379</definedName>
    <definedName name="_xlnm._FilterDatabase" localSheetId="4" hidden="1">'SO 02 - N - Neuznatelné n...'!$C$92:$K$145</definedName>
    <definedName name="_xlnm._FilterDatabase" localSheetId="3" hidden="1">'SO 02 - U - Uznatelné nák...'!$C$105:$K$379</definedName>
    <definedName name="_xlnm._FilterDatabase" localSheetId="6" hidden="1">'SO 03 - N - Neuznatelné n...'!$C$92:$K$145</definedName>
    <definedName name="_xlnm._FilterDatabase" localSheetId="5" hidden="1">'SO 03 - U - Uznatelné nák...'!$C$105:$K$379</definedName>
    <definedName name="_xlnm.Print_Titles" localSheetId="0">'Rekapitulace stavby'!$52:$52</definedName>
    <definedName name="_xlnm.Print_Titles" localSheetId="2">'SO 01 - N - Neuznatelné n...'!$92:$92</definedName>
    <definedName name="_xlnm.Print_Titles" localSheetId="1">'SO 01 - U - Uznatelné nák...'!$105:$105</definedName>
    <definedName name="_xlnm.Print_Titles" localSheetId="4">'SO 02 - N - Neuznatelné n...'!$92:$92</definedName>
    <definedName name="_xlnm.Print_Titles" localSheetId="3">'SO 02 - U - Uznatelné nák...'!$105:$105</definedName>
    <definedName name="_xlnm.Print_Titles" localSheetId="6">'SO 03 - N - Neuznatelné n...'!$92:$92</definedName>
    <definedName name="_xlnm.Print_Titles" localSheetId="5">'SO 03 - U - Uznatelné nák...'!$105:$105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  <definedName name="_xlnm.Print_Area" localSheetId="2">'SO 01 - N - Neuznatelné n...'!$C$4:$J$41,'SO 01 - N - Neuznatelné n...'!$C$47:$J$72,'SO 01 - N - Neuznatelné n...'!$C$78:$K$145</definedName>
    <definedName name="_xlnm.Print_Area" localSheetId="1">'SO 01 - U - Uznatelné nák...'!$C$4:$J$41,'SO 01 - U - Uznatelné nák...'!$C$47:$J$85,'SO 01 - U - Uznatelné nák...'!$C$91:$K$379</definedName>
    <definedName name="_xlnm.Print_Area" localSheetId="4">'SO 02 - N - Neuznatelné n...'!$C$4:$J$41,'SO 02 - N - Neuznatelné n...'!$C$47:$J$72,'SO 02 - N - Neuznatelné n...'!$C$78:$K$145</definedName>
    <definedName name="_xlnm.Print_Area" localSheetId="3">'SO 02 - U - Uznatelné nák...'!$C$4:$J$41,'SO 02 - U - Uznatelné nák...'!$C$47:$J$85,'SO 02 - U - Uznatelné nák...'!$C$91:$K$379</definedName>
    <definedName name="_xlnm.Print_Area" localSheetId="6">'SO 03 - N - Neuznatelné n...'!$C$4:$J$41,'SO 03 - N - Neuznatelné n...'!$C$47:$J$72,'SO 03 - N - Neuznatelné n...'!$C$78:$K$145</definedName>
    <definedName name="_xlnm.Print_Area" localSheetId="5">'SO 03 - U - Uznatelné nák...'!$C$4:$J$41,'SO 03 - U - Uznatelné nák...'!$C$47:$J$85,'SO 03 - U - Uznatelné nák...'!$C$91:$K$379</definedName>
  </definedNames>
  <calcPr calcId="181029"/>
</workbook>
</file>

<file path=xl/calcChain.xml><?xml version="1.0" encoding="utf-8"?>
<calcChain xmlns="http://schemas.openxmlformats.org/spreadsheetml/2006/main">
  <c r="J39" i="7" l="1"/>
  <c r="J38" i="7"/>
  <c r="AY63" i="1"/>
  <c r="J37" i="7"/>
  <c r="AX63" i="1" s="1"/>
  <c r="BI143" i="7"/>
  <c r="BH143" i="7"/>
  <c r="BG143" i="7"/>
  <c r="BE143" i="7"/>
  <c r="T143" i="7"/>
  <c r="R143" i="7"/>
  <c r="P143" i="7"/>
  <c r="P139" i="7" s="1"/>
  <c r="P138" i="7" s="1"/>
  <c r="BK143" i="7"/>
  <c r="J143" i="7"/>
  <c r="BF143" i="7"/>
  <c r="BI140" i="7"/>
  <c r="BH140" i="7"/>
  <c r="BG140" i="7"/>
  <c r="BE140" i="7"/>
  <c r="T140" i="7"/>
  <c r="T139" i="7" s="1"/>
  <c r="T138" i="7" s="1"/>
  <c r="R140" i="7"/>
  <c r="R139" i="7"/>
  <c r="R138" i="7" s="1"/>
  <c r="P140" i="7"/>
  <c r="BK140" i="7"/>
  <c r="BK139" i="7" s="1"/>
  <c r="J140" i="7"/>
  <c r="BF140" i="7" s="1"/>
  <c r="BI135" i="7"/>
  <c r="BH135" i="7"/>
  <c r="BG135" i="7"/>
  <c r="BE135" i="7"/>
  <c r="T135" i="7"/>
  <c r="R135" i="7"/>
  <c r="P135" i="7"/>
  <c r="BK135" i="7"/>
  <c r="J135" i="7"/>
  <c r="BF135" i="7" s="1"/>
  <c r="BI132" i="7"/>
  <c r="BH132" i="7"/>
  <c r="BG132" i="7"/>
  <c r="BE132" i="7"/>
  <c r="T132" i="7"/>
  <c r="T131" i="7"/>
  <c r="R132" i="7"/>
  <c r="R131" i="7" s="1"/>
  <c r="P132" i="7"/>
  <c r="P131" i="7" s="1"/>
  <c r="BK132" i="7"/>
  <c r="BK131" i="7" s="1"/>
  <c r="J131" i="7" s="1"/>
  <c r="J69" i="7" s="1"/>
  <c r="J132" i="7"/>
  <c r="BF132" i="7" s="1"/>
  <c r="BI128" i="7"/>
  <c r="BH128" i="7"/>
  <c r="BG128" i="7"/>
  <c r="BE128" i="7"/>
  <c r="T128" i="7"/>
  <c r="R128" i="7"/>
  <c r="P128" i="7"/>
  <c r="BK128" i="7"/>
  <c r="J128" i="7"/>
  <c r="BF128" i="7" s="1"/>
  <c r="BI125" i="7"/>
  <c r="BH125" i="7"/>
  <c r="BG125" i="7"/>
  <c r="BE125" i="7"/>
  <c r="T125" i="7"/>
  <c r="R125" i="7"/>
  <c r="P125" i="7"/>
  <c r="BK125" i="7"/>
  <c r="J125" i="7"/>
  <c r="BF125" i="7" s="1"/>
  <c r="BI122" i="7"/>
  <c r="BH122" i="7"/>
  <c r="BG122" i="7"/>
  <c r="BE122" i="7"/>
  <c r="T122" i="7"/>
  <c r="R122" i="7"/>
  <c r="P122" i="7"/>
  <c r="BK122" i="7"/>
  <c r="J122" i="7"/>
  <c r="BF122" i="7" s="1"/>
  <c r="BI119" i="7"/>
  <c r="BH119" i="7"/>
  <c r="BG119" i="7"/>
  <c r="BE119" i="7"/>
  <c r="T119" i="7"/>
  <c r="R119" i="7"/>
  <c r="P119" i="7"/>
  <c r="BK119" i="7"/>
  <c r="J119" i="7"/>
  <c r="BF119" i="7"/>
  <c r="BI116" i="7"/>
  <c r="BH116" i="7"/>
  <c r="BG116" i="7"/>
  <c r="BE116" i="7"/>
  <c r="T116" i="7"/>
  <c r="R116" i="7"/>
  <c r="P116" i="7"/>
  <c r="BK116" i="7"/>
  <c r="J116" i="7"/>
  <c r="BF116" i="7"/>
  <c r="BI113" i="7"/>
  <c r="BH113" i="7"/>
  <c r="BG113" i="7"/>
  <c r="BE113" i="7"/>
  <c r="T113" i="7"/>
  <c r="R113" i="7"/>
  <c r="P113" i="7"/>
  <c r="BK113" i="7"/>
  <c r="J113" i="7"/>
  <c r="BF113" i="7"/>
  <c r="BI110" i="7"/>
  <c r="BH110" i="7"/>
  <c r="BG110" i="7"/>
  <c r="BE110" i="7"/>
  <c r="T110" i="7"/>
  <c r="T103" i="7" s="1"/>
  <c r="T102" i="7" s="1"/>
  <c r="R110" i="7"/>
  <c r="P110" i="7"/>
  <c r="BK110" i="7"/>
  <c r="J110" i="7"/>
  <c r="BF110" i="7" s="1"/>
  <c r="BI107" i="7"/>
  <c r="BH107" i="7"/>
  <c r="BG107" i="7"/>
  <c r="BE107" i="7"/>
  <c r="T107" i="7"/>
  <c r="R107" i="7"/>
  <c r="P107" i="7"/>
  <c r="BK107" i="7"/>
  <c r="J107" i="7"/>
  <c r="BF107" i="7" s="1"/>
  <c r="BI104" i="7"/>
  <c r="BH104" i="7"/>
  <c r="BG104" i="7"/>
  <c r="BE104" i="7"/>
  <c r="T104" i="7"/>
  <c r="R104" i="7"/>
  <c r="R103" i="7"/>
  <c r="R102" i="7" s="1"/>
  <c r="P104" i="7"/>
  <c r="BK104" i="7"/>
  <c r="BK103" i="7" s="1"/>
  <c r="J104" i="7"/>
  <c r="BF104" i="7"/>
  <c r="BI100" i="7"/>
  <c r="BH100" i="7"/>
  <c r="BG100" i="7"/>
  <c r="BE100" i="7"/>
  <c r="F35" i="7" s="1"/>
  <c r="AZ63" i="1" s="1"/>
  <c r="T100" i="7"/>
  <c r="T99" i="7"/>
  <c r="R100" i="7"/>
  <c r="R99" i="7"/>
  <c r="P100" i="7"/>
  <c r="P99" i="7"/>
  <c r="BK100" i="7"/>
  <c r="BK99" i="7" s="1"/>
  <c r="J99" i="7" s="1"/>
  <c r="J66" i="7" s="1"/>
  <c r="J100" i="7"/>
  <c r="BF100" i="7"/>
  <c r="BI96" i="7"/>
  <c r="BH96" i="7"/>
  <c r="F38" i="7" s="1"/>
  <c r="BC63" i="1" s="1"/>
  <c r="BG96" i="7"/>
  <c r="BE96" i="7"/>
  <c r="J35" i="7"/>
  <c r="AV63" i="1" s="1"/>
  <c r="T96" i="7"/>
  <c r="T95" i="7"/>
  <c r="T94" i="7" s="1"/>
  <c r="R96" i="7"/>
  <c r="R95" i="7" s="1"/>
  <c r="R94" i="7" s="1"/>
  <c r="R93" i="7" s="1"/>
  <c r="P96" i="7"/>
  <c r="P95" i="7" s="1"/>
  <c r="P94" i="7" s="1"/>
  <c r="BK96" i="7"/>
  <c r="BK95" i="7" s="1"/>
  <c r="J96" i="7"/>
  <c r="BF96" i="7" s="1"/>
  <c r="J90" i="7"/>
  <c r="J89" i="7"/>
  <c r="F89" i="7"/>
  <c r="F87" i="7"/>
  <c r="E85" i="7"/>
  <c r="J59" i="7"/>
  <c r="J58" i="7"/>
  <c r="F58" i="7"/>
  <c r="F56" i="7"/>
  <c r="E54" i="7"/>
  <c r="J20" i="7"/>
  <c r="E20" i="7"/>
  <c r="F90" i="7"/>
  <c r="F59" i="7"/>
  <c r="J19" i="7"/>
  <c r="J14" i="7"/>
  <c r="J87" i="7" s="1"/>
  <c r="E7" i="7"/>
  <c r="E81" i="7" s="1"/>
  <c r="E50" i="7"/>
  <c r="J39" i="6"/>
  <c r="J38" i="6"/>
  <c r="AY62" i="1" s="1"/>
  <c r="J37" i="6"/>
  <c r="AX62" i="1" s="1"/>
  <c r="BI377" i="6"/>
  <c r="BH377" i="6"/>
  <c r="BG377" i="6"/>
  <c r="BE377" i="6"/>
  <c r="T377" i="6"/>
  <c r="T376" i="6" s="1"/>
  <c r="T375" i="6" s="1"/>
  <c r="R377" i="6"/>
  <c r="R376" i="6"/>
  <c r="R375" i="6" s="1"/>
  <c r="P377" i="6"/>
  <c r="P376" i="6" s="1"/>
  <c r="P375" i="6" s="1"/>
  <c r="BK377" i="6"/>
  <c r="BK376" i="6" s="1"/>
  <c r="J377" i="6"/>
  <c r="BF377" i="6" s="1"/>
  <c r="BI372" i="6"/>
  <c r="BH372" i="6"/>
  <c r="BG372" i="6"/>
  <c r="BE372" i="6"/>
  <c r="T372" i="6"/>
  <c r="R372" i="6"/>
  <c r="P372" i="6"/>
  <c r="BK372" i="6"/>
  <c r="J372" i="6"/>
  <c r="BF372" i="6" s="1"/>
  <c r="BI369" i="6"/>
  <c r="BH369" i="6"/>
  <c r="BG369" i="6"/>
  <c r="BE369" i="6"/>
  <c r="T369" i="6"/>
  <c r="T368" i="6"/>
  <c r="R369" i="6"/>
  <c r="R368" i="6"/>
  <c r="P369" i="6"/>
  <c r="P368" i="6" s="1"/>
  <c r="BK369" i="6"/>
  <c r="BK368" i="6" s="1"/>
  <c r="J368" i="6"/>
  <c r="J82" i="6" s="1"/>
  <c r="J369" i="6"/>
  <c r="BF369" i="6"/>
  <c r="BI365" i="6"/>
  <c r="BH365" i="6"/>
  <c r="BG365" i="6"/>
  <c r="BE365" i="6"/>
  <c r="T365" i="6"/>
  <c r="R365" i="6"/>
  <c r="P365" i="6"/>
  <c r="BK365" i="6"/>
  <c r="J365" i="6"/>
  <c r="BF365" i="6" s="1"/>
  <c r="BI362" i="6"/>
  <c r="BH362" i="6"/>
  <c r="BG362" i="6"/>
  <c r="BE362" i="6"/>
  <c r="T362" i="6"/>
  <c r="R362" i="6"/>
  <c r="P362" i="6"/>
  <c r="BK362" i="6"/>
  <c r="J362" i="6"/>
  <c r="BF362" i="6" s="1"/>
  <c r="BI359" i="6"/>
  <c r="BH359" i="6"/>
  <c r="BG359" i="6"/>
  <c r="BE359" i="6"/>
  <c r="T359" i="6"/>
  <c r="T358" i="6"/>
  <c r="T357" i="6" s="1"/>
  <c r="R359" i="6"/>
  <c r="R358" i="6"/>
  <c r="R357" i="6" s="1"/>
  <c r="P359" i="6"/>
  <c r="P358" i="6" s="1"/>
  <c r="P357" i="6"/>
  <c r="BK359" i="6"/>
  <c r="BK358" i="6"/>
  <c r="J359" i="6"/>
  <c r="BF359" i="6"/>
  <c r="BI354" i="6"/>
  <c r="BH354" i="6"/>
  <c r="BG354" i="6"/>
  <c r="BE354" i="6"/>
  <c r="T354" i="6"/>
  <c r="R354" i="6"/>
  <c r="P354" i="6"/>
  <c r="BK354" i="6"/>
  <c r="J354" i="6"/>
  <c r="BF354" i="6"/>
  <c r="BI351" i="6"/>
  <c r="BH351" i="6"/>
  <c r="BG351" i="6"/>
  <c r="BE351" i="6"/>
  <c r="T351" i="6"/>
  <c r="R351" i="6"/>
  <c r="P351" i="6"/>
  <c r="BK351" i="6"/>
  <c r="J351" i="6"/>
  <c r="BF351" i="6"/>
  <c r="BI348" i="6"/>
  <c r="BH348" i="6"/>
  <c r="BG348" i="6"/>
  <c r="BE348" i="6"/>
  <c r="T348" i="6"/>
  <c r="R348" i="6"/>
  <c r="P348" i="6"/>
  <c r="BK348" i="6"/>
  <c r="J348" i="6"/>
  <c r="BF348" i="6" s="1"/>
  <c r="BI345" i="6"/>
  <c r="BH345" i="6"/>
  <c r="BG345" i="6"/>
  <c r="BE345" i="6"/>
  <c r="T345" i="6"/>
  <c r="R345" i="6"/>
  <c r="R344" i="6" s="1"/>
  <c r="P345" i="6"/>
  <c r="BK345" i="6"/>
  <c r="BK344" i="6" s="1"/>
  <c r="J344" i="6" s="1"/>
  <c r="J79" i="6" s="1"/>
  <c r="J345" i="6"/>
  <c r="BF345" i="6" s="1"/>
  <c r="BI343" i="6"/>
  <c r="BH343" i="6"/>
  <c r="BG343" i="6"/>
  <c r="BE343" i="6"/>
  <c r="T343" i="6"/>
  <c r="R343" i="6"/>
  <c r="P343" i="6"/>
  <c r="BK343" i="6"/>
  <c r="J343" i="6"/>
  <c r="BF343" i="6"/>
  <c r="BI342" i="6"/>
  <c r="BH342" i="6"/>
  <c r="BG342" i="6"/>
  <c r="BE342" i="6"/>
  <c r="T342" i="6"/>
  <c r="R342" i="6"/>
  <c r="P342" i="6"/>
  <c r="BK342" i="6"/>
  <c r="J342" i="6"/>
  <c r="BF342" i="6" s="1"/>
  <c r="BI339" i="6"/>
  <c r="BH339" i="6"/>
  <c r="BG339" i="6"/>
  <c r="BE339" i="6"/>
  <c r="T339" i="6"/>
  <c r="R339" i="6"/>
  <c r="P339" i="6"/>
  <c r="BK339" i="6"/>
  <c r="J339" i="6"/>
  <c r="BF339" i="6" s="1"/>
  <c r="BI336" i="6"/>
  <c r="BH336" i="6"/>
  <c r="BG336" i="6"/>
  <c r="BE336" i="6"/>
  <c r="T336" i="6"/>
  <c r="R336" i="6"/>
  <c r="P336" i="6"/>
  <c r="BK336" i="6"/>
  <c r="J336" i="6"/>
  <c r="BF336" i="6" s="1"/>
  <c r="BI333" i="6"/>
  <c r="BH333" i="6"/>
  <c r="BG333" i="6"/>
  <c r="BE333" i="6"/>
  <c r="T333" i="6"/>
  <c r="R333" i="6"/>
  <c r="P333" i="6"/>
  <c r="BK333" i="6"/>
  <c r="J333" i="6"/>
  <c r="BF333" i="6" s="1"/>
  <c r="BI330" i="6"/>
  <c r="BH330" i="6"/>
  <c r="BG330" i="6"/>
  <c r="BE330" i="6"/>
  <c r="T330" i="6"/>
  <c r="R330" i="6"/>
  <c r="P330" i="6"/>
  <c r="BK330" i="6"/>
  <c r="J330" i="6"/>
  <c r="BF330" i="6"/>
  <c r="BI327" i="6"/>
  <c r="BH327" i="6"/>
  <c r="BG327" i="6"/>
  <c r="BE327" i="6"/>
  <c r="T327" i="6"/>
  <c r="R327" i="6"/>
  <c r="P327" i="6"/>
  <c r="BK327" i="6"/>
  <c r="J327" i="6"/>
  <c r="BF327" i="6"/>
  <c r="BI324" i="6"/>
  <c r="BH324" i="6"/>
  <c r="BG324" i="6"/>
  <c r="BE324" i="6"/>
  <c r="T324" i="6"/>
  <c r="R324" i="6"/>
  <c r="P324" i="6"/>
  <c r="BK324" i="6"/>
  <c r="J324" i="6"/>
  <c r="BF324" i="6" s="1"/>
  <c r="BI321" i="6"/>
  <c r="BH321" i="6"/>
  <c r="BG321" i="6"/>
  <c r="BE321" i="6"/>
  <c r="T321" i="6"/>
  <c r="R321" i="6"/>
  <c r="P321" i="6"/>
  <c r="BK321" i="6"/>
  <c r="J321" i="6"/>
  <c r="BF321" i="6" s="1"/>
  <c r="BI318" i="6"/>
  <c r="BH318" i="6"/>
  <c r="BG318" i="6"/>
  <c r="BE318" i="6"/>
  <c r="T318" i="6"/>
  <c r="R318" i="6"/>
  <c r="P318" i="6"/>
  <c r="BK318" i="6"/>
  <c r="J318" i="6"/>
  <c r="BF318" i="6" s="1"/>
  <c r="BI315" i="6"/>
  <c r="BH315" i="6"/>
  <c r="BG315" i="6"/>
  <c r="BE315" i="6"/>
  <c r="T315" i="6"/>
  <c r="R315" i="6"/>
  <c r="P315" i="6"/>
  <c r="BK315" i="6"/>
  <c r="J315" i="6"/>
  <c r="BF315" i="6" s="1"/>
  <c r="BI312" i="6"/>
  <c r="BH312" i="6"/>
  <c r="BG312" i="6"/>
  <c r="BE312" i="6"/>
  <c r="T312" i="6"/>
  <c r="R312" i="6"/>
  <c r="P312" i="6"/>
  <c r="BK312" i="6"/>
  <c r="J312" i="6"/>
  <c r="BF312" i="6"/>
  <c r="BI309" i="6"/>
  <c r="BH309" i="6"/>
  <c r="BG309" i="6"/>
  <c r="BE309" i="6"/>
  <c r="T309" i="6"/>
  <c r="R309" i="6"/>
  <c r="P309" i="6"/>
  <c r="BK309" i="6"/>
  <c r="BK305" i="6" s="1"/>
  <c r="J305" i="6" s="1"/>
  <c r="J78" i="6" s="1"/>
  <c r="J309" i="6"/>
  <c r="BF309" i="6"/>
  <c r="BI306" i="6"/>
  <c r="BH306" i="6"/>
  <c r="BG306" i="6"/>
  <c r="BE306" i="6"/>
  <c r="T306" i="6"/>
  <c r="R306" i="6"/>
  <c r="R305" i="6" s="1"/>
  <c r="P306" i="6"/>
  <c r="BK306" i="6"/>
  <c r="J306" i="6"/>
  <c r="BF306" i="6"/>
  <c r="BI304" i="6"/>
  <c r="BH304" i="6"/>
  <c r="BG304" i="6"/>
  <c r="BE304" i="6"/>
  <c r="T304" i="6"/>
  <c r="R304" i="6"/>
  <c r="P304" i="6"/>
  <c r="BK304" i="6"/>
  <c r="J304" i="6"/>
  <c r="BF304" i="6"/>
  <c r="BI303" i="6"/>
  <c r="BH303" i="6"/>
  <c r="BG303" i="6"/>
  <c r="BE303" i="6"/>
  <c r="T303" i="6"/>
  <c r="R303" i="6"/>
  <c r="P303" i="6"/>
  <c r="BK303" i="6"/>
  <c r="J303" i="6"/>
  <c r="BF303" i="6"/>
  <c r="BI300" i="6"/>
  <c r="BH300" i="6"/>
  <c r="BG300" i="6"/>
  <c r="BE300" i="6"/>
  <c r="T300" i="6"/>
  <c r="R300" i="6"/>
  <c r="P300" i="6"/>
  <c r="BK300" i="6"/>
  <c r="J300" i="6"/>
  <c r="BF300" i="6" s="1"/>
  <c r="BI297" i="6"/>
  <c r="BH297" i="6"/>
  <c r="BG297" i="6"/>
  <c r="BE297" i="6"/>
  <c r="T297" i="6"/>
  <c r="R297" i="6"/>
  <c r="P297" i="6"/>
  <c r="P284" i="6" s="1"/>
  <c r="BK297" i="6"/>
  <c r="J297" i="6"/>
  <c r="BF297" i="6" s="1"/>
  <c r="BI294" i="6"/>
  <c r="BH294" i="6"/>
  <c r="BG294" i="6"/>
  <c r="BE294" i="6"/>
  <c r="T294" i="6"/>
  <c r="R294" i="6"/>
  <c r="P294" i="6"/>
  <c r="BK294" i="6"/>
  <c r="J294" i="6"/>
  <c r="BF294" i="6" s="1"/>
  <c r="BI291" i="6"/>
  <c r="BH291" i="6"/>
  <c r="BG291" i="6"/>
  <c r="BE291" i="6"/>
  <c r="T291" i="6"/>
  <c r="R291" i="6"/>
  <c r="P291" i="6"/>
  <c r="BK291" i="6"/>
  <c r="J291" i="6"/>
  <c r="BF291" i="6" s="1"/>
  <c r="BI288" i="6"/>
  <c r="BH288" i="6"/>
  <c r="BG288" i="6"/>
  <c r="BE288" i="6"/>
  <c r="T288" i="6"/>
  <c r="R288" i="6"/>
  <c r="P288" i="6"/>
  <c r="BK288" i="6"/>
  <c r="BK284" i="6" s="1"/>
  <c r="J284" i="6" s="1"/>
  <c r="J77" i="6" s="1"/>
  <c r="J288" i="6"/>
  <c r="BF288" i="6"/>
  <c r="BI285" i="6"/>
  <c r="BH285" i="6"/>
  <c r="BG285" i="6"/>
  <c r="BE285" i="6"/>
  <c r="T285" i="6"/>
  <c r="R285" i="6"/>
  <c r="R284" i="6" s="1"/>
  <c r="P285" i="6"/>
  <c r="BK285" i="6"/>
  <c r="J285" i="6"/>
  <c r="BF285" i="6"/>
  <c r="BI283" i="6"/>
  <c r="BH283" i="6"/>
  <c r="BG283" i="6"/>
  <c r="BE283" i="6"/>
  <c r="T283" i="6"/>
  <c r="R283" i="6"/>
  <c r="P283" i="6"/>
  <c r="BK283" i="6"/>
  <c r="J283" i="6"/>
  <c r="BF283" i="6"/>
  <c r="BI282" i="6"/>
  <c r="BH282" i="6"/>
  <c r="BG282" i="6"/>
  <c r="BE282" i="6"/>
  <c r="T282" i="6"/>
  <c r="R282" i="6"/>
  <c r="P282" i="6"/>
  <c r="BK282" i="6"/>
  <c r="J282" i="6"/>
  <c r="BF282" i="6"/>
  <c r="BI279" i="6"/>
  <c r="BH279" i="6"/>
  <c r="BG279" i="6"/>
  <c r="BE279" i="6"/>
  <c r="T279" i="6"/>
  <c r="R279" i="6"/>
  <c r="P279" i="6"/>
  <c r="BK279" i="6"/>
  <c r="J279" i="6"/>
  <c r="BF279" i="6"/>
  <c r="BI276" i="6"/>
  <c r="BH276" i="6"/>
  <c r="BG276" i="6"/>
  <c r="BE276" i="6"/>
  <c r="T276" i="6"/>
  <c r="T266" i="6" s="1"/>
  <c r="R276" i="6"/>
  <c r="P276" i="6"/>
  <c r="BK276" i="6"/>
  <c r="J276" i="6"/>
  <c r="BF276" i="6" s="1"/>
  <c r="BI273" i="6"/>
  <c r="BH273" i="6"/>
  <c r="BG273" i="6"/>
  <c r="BE273" i="6"/>
  <c r="T273" i="6"/>
  <c r="R273" i="6"/>
  <c r="R266" i="6" s="1"/>
  <c r="P273" i="6"/>
  <c r="P266" i="6" s="1"/>
  <c r="BK273" i="6"/>
  <c r="J273" i="6"/>
  <c r="BF273" i="6" s="1"/>
  <c r="BI270" i="6"/>
  <c r="BH270" i="6"/>
  <c r="BG270" i="6"/>
  <c r="BE270" i="6"/>
  <c r="T270" i="6"/>
  <c r="R270" i="6"/>
  <c r="P270" i="6"/>
  <c r="BK270" i="6"/>
  <c r="J270" i="6"/>
  <c r="BF270" i="6" s="1"/>
  <c r="BI267" i="6"/>
  <c r="BH267" i="6"/>
  <c r="BG267" i="6"/>
  <c r="BE267" i="6"/>
  <c r="T267" i="6"/>
  <c r="R267" i="6"/>
  <c r="P267" i="6"/>
  <c r="BK267" i="6"/>
  <c r="BK266" i="6" s="1"/>
  <c r="J266" i="6" s="1"/>
  <c r="J76" i="6" s="1"/>
  <c r="J267" i="6"/>
  <c r="BF267" i="6"/>
  <c r="BI265" i="6"/>
  <c r="BH265" i="6"/>
  <c r="BG265" i="6"/>
  <c r="BE265" i="6"/>
  <c r="T265" i="6"/>
  <c r="R265" i="6"/>
  <c r="P265" i="6"/>
  <c r="BK265" i="6"/>
  <c r="J265" i="6"/>
  <c r="BF265" i="6" s="1"/>
  <c r="BI264" i="6"/>
  <c r="BH264" i="6"/>
  <c r="BG264" i="6"/>
  <c r="BE264" i="6"/>
  <c r="T264" i="6"/>
  <c r="R264" i="6"/>
  <c r="P264" i="6"/>
  <c r="BK264" i="6"/>
  <c r="J264" i="6"/>
  <c r="BF264" i="6" s="1"/>
  <c r="BI261" i="6"/>
  <c r="BH261" i="6"/>
  <c r="BG261" i="6"/>
  <c r="BE261" i="6"/>
  <c r="T261" i="6"/>
  <c r="R261" i="6"/>
  <c r="P261" i="6"/>
  <c r="BK261" i="6"/>
  <c r="J261" i="6"/>
  <c r="BF261" i="6"/>
  <c r="BI258" i="6"/>
  <c r="BH258" i="6"/>
  <c r="BG258" i="6"/>
  <c r="BE258" i="6"/>
  <c r="T258" i="6"/>
  <c r="R258" i="6"/>
  <c r="P258" i="6"/>
  <c r="BK258" i="6"/>
  <c r="J258" i="6"/>
  <c r="BF258" i="6"/>
  <c r="BI255" i="6"/>
  <c r="BH255" i="6"/>
  <c r="BG255" i="6"/>
  <c r="BE255" i="6"/>
  <c r="T255" i="6"/>
  <c r="R255" i="6"/>
  <c r="P255" i="6"/>
  <c r="BK255" i="6"/>
  <c r="J255" i="6"/>
  <c r="BF255" i="6"/>
  <c r="BI252" i="6"/>
  <c r="BH252" i="6"/>
  <c r="BG252" i="6"/>
  <c r="BE252" i="6"/>
  <c r="T252" i="6"/>
  <c r="R252" i="6"/>
  <c r="P252" i="6"/>
  <c r="BK252" i="6"/>
  <c r="J252" i="6"/>
  <c r="BF252" i="6" s="1"/>
  <c r="BI249" i="6"/>
  <c r="BH249" i="6"/>
  <c r="BG249" i="6"/>
  <c r="BE249" i="6"/>
  <c r="T249" i="6"/>
  <c r="R249" i="6"/>
  <c r="P249" i="6"/>
  <c r="BK249" i="6"/>
  <c r="J249" i="6"/>
  <c r="BF249" i="6" s="1"/>
  <c r="BI246" i="6"/>
  <c r="BH246" i="6"/>
  <c r="BG246" i="6"/>
  <c r="BE246" i="6"/>
  <c r="T246" i="6"/>
  <c r="R246" i="6"/>
  <c r="P246" i="6"/>
  <c r="BK246" i="6"/>
  <c r="J246" i="6"/>
  <c r="BF246" i="6" s="1"/>
  <c r="BI243" i="6"/>
  <c r="BH243" i="6"/>
  <c r="BG243" i="6"/>
  <c r="BE243" i="6"/>
  <c r="T243" i="6"/>
  <c r="R243" i="6"/>
  <c r="P243" i="6"/>
  <c r="BK243" i="6"/>
  <c r="J243" i="6"/>
  <c r="BF243" i="6"/>
  <c r="BI240" i="6"/>
  <c r="BH240" i="6"/>
  <c r="BG240" i="6"/>
  <c r="BE240" i="6"/>
  <c r="T240" i="6"/>
  <c r="R240" i="6"/>
  <c r="P240" i="6"/>
  <c r="BK240" i="6"/>
  <c r="J240" i="6"/>
  <c r="BF240" i="6"/>
  <c r="BI237" i="6"/>
  <c r="BH237" i="6"/>
  <c r="BG237" i="6"/>
  <c r="BE237" i="6"/>
  <c r="T237" i="6"/>
  <c r="R237" i="6"/>
  <c r="P237" i="6"/>
  <c r="BK237" i="6"/>
  <c r="J237" i="6"/>
  <c r="BF237" i="6"/>
  <c r="BI234" i="6"/>
  <c r="BH234" i="6"/>
  <c r="BG234" i="6"/>
  <c r="BE234" i="6"/>
  <c r="T234" i="6"/>
  <c r="R234" i="6"/>
  <c r="P234" i="6"/>
  <c r="BK234" i="6"/>
  <c r="J234" i="6"/>
  <c r="BF234" i="6" s="1"/>
  <c r="BI231" i="6"/>
  <c r="BH231" i="6"/>
  <c r="BG231" i="6"/>
  <c r="BE231" i="6"/>
  <c r="T231" i="6"/>
  <c r="R231" i="6"/>
  <c r="P231" i="6"/>
  <c r="P218" i="6" s="1"/>
  <c r="BK231" i="6"/>
  <c r="J231" i="6"/>
  <c r="BF231" i="6" s="1"/>
  <c r="BI228" i="6"/>
  <c r="BH228" i="6"/>
  <c r="BG228" i="6"/>
  <c r="BE228" i="6"/>
  <c r="T228" i="6"/>
  <c r="R228" i="6"/>
  <c r="P228" i="6"/>
  <c r="BK228" i="6"/>
  <c r="J228" i="6"/>
  <c r="BF228" i="6" s="1"/>
  <c r="BI225" i="6"/>
  <c r="BH225" i="6"/>
  <c r="BG225" i="6"/>
  <c r="BE225" i="6"/>
  <c r="T225" i="6"/>
  <c r="R225" i="6"/>
  <c r="P225" i="6"/>
  <c r="BK225" i="6"/>
  <c r="J225" i="6"/>
  <c r="BF225" i="6"/>
  <c r="BI222" i="6"/>
  <c r="BH222" i="6"/>
  <c r="BG222" i="6"/>
  <c r="BE222" i="6"/>
  <c r="T222" i="6"/>
  <c r="R222" i="6"/>
  <c r="P222" i="6"/>
  <c r="BK222" i="6"/>
  <c r="BK218" i="6" s="1"/>
  <c r="J218" i="6" s="1"/>
  <c r="J75" i="6" s="1"/>
  <c r="J222" i="6"/>
  <c r="BF222" i="6"/>
  <c r="BI219" i="6"/>
  <c r="BH219" i="6"/>
  <c r="BG219" i="6"/>
  <c r="BE219" i="6"/>
  <c r="T219" i="6"/>
  <c r="T218" i="6" s="1"/>
  <c r="R219" i="6"/>
  <c r="R218" i="6" s="1"/>
  <c r="P219" i="6"/>
  <c r="BK219" i="6"/>
  <c r="J219" i="6"/>
  <c r="BF219" i="6"/>
  <c r="BI215" i="6"/>
  <c r="BH215" i="6"/>
  <c r="BG215" i="6"/>
  <c r="BE215" i="6"/>
  <c r="T215" i="6"/>
  <c r="R215" i="6"/>
  <c r="P215" i="6"/>
  <c r="BK215" i="6"/>
  <c r="J215" i="6"/>
  <c r="BF215" i="6"/>
  <c r="BI212" i="6"/>
  <c r="BH212" i="6"/>
  <c r="BG212" i="6"/>
  <c r="BE212" i="6"/>
  <c r="T212" i="6"/>
  <c r="R212" i="6"/>
  <c r="P212" i="6"/>
  <c r="BK212" i="6"/>
  <c r="J212" i="6"/>
  <c r="BF212" i="6"/>
  <c r="BI209" i="6"/>
  <c r="BH209" i="6"/>
  <c r="BG209" i="6"/>
  <c r="BE209" i="6"/>
  <c r="T209" i="6"/>
  <c r="R209" i="6"/>
  <c r="P209" i="6"/>
  <c r="BK209" i="6"/>
  <c r="J209" i="6"/>
  <c r="BF209" i="6"/>
  <c r="BI206" i="6"/>
  <c r="BH206" i="6"/>
  <c r="BG206" i="6"/>
  <c r="BE206" i="6"/>
  <c r="T206" i="6"/>
  <c r="R206" i="6"/>
  <c r="P206" i="6"/>
  <c r="BK206" i="6"/>
  <c r="J206" i="6"/>
  <c r="BF206" i="6" s="1"/>
  <c r="BI203" i="6"/>
  <c r="BH203" i="6"/>
  <c r="BG203" i="6"/>
  <c r="BE203" i="6"/>
  <c r="T203" i="6"/>
  <c r="R203" i="6"/>
  <c r="R202" i="6" s="1"/>
  <c r="P203" i="6"/>
  <c r="P202" i="6" s="1"/>
  <c r="BK203" i="6"/>
  <c r="BK202" i="6" s="1"/>
  <c r="J202" i="6" s="1"/>
  <c r="J74" i="6" s="1"/>
  <c r="J203" i="6"/>
  <c r="BF203" i="6" s="1"/>
  <c r="BI201" i="6"/>
  <c r="BH201" i="6"/>
  <c r="BG201" i="6"/>
  <c r="BE201" i="6"/>
  <c r="T201" i="6"/>
  <c r="R201" i="6"/>
  <c r="P201" i="6"/>
  <c r="BK201" i="6"/>
  <c r="J201" i="6"/>
  <c r="BF201" i="6"/>
  <c r="BI200" i="6"/>
  <c r="BH200" i="6"/>
  <c r="BG200" i="6"/>
  <c r="BE200" i="6"/>
  <c r="T200" i="6"/>
  <c r="R200" i="6"/>
  <c r="P200" i="6"/>
  <c r="BK200" i="6"/>
  <c r="J200" i="6"/>
  <c r="BF200" i="6" s="1"/>
  <c r="BI197" i="6"/>
  <c r="BH197" i="6"/>
  <c r="BG197" i="6"/>
  <c r="BE197" i="6"/>
  <c r="T197" i="6"/>
  <c r="R197" i="6"/>
  <c r="P197" i="6"/>
  <c r="BK197" i="6"/>
  <c r="J197" i="6"/>
  <c r="BF197" i="6" s="1"/>
  <c r="BI194" i="6"/>
  <c r="BH194" i="6"/>
  <c r="BG194" i="6"/>
  <c r="BE194" i="6"/>
  <c r="T194" i="6"/>
  <c r="R194" i="6"/>
  <c r="P194" i="6"/>
  <c r="BK194" i="6"/>
  <c r="J194" i="6"/>
  <c r="BF194" i="6" s="1"/>
  <c r="BI191" i="6"/>
  <c r="BH191" i="6"/>
  <c r="BG191" i="6"/>
  <c r="BE191" i="6"/>
  <c r="T191" i="6"/>
  <c r="R191" i="6"/>
  <c r="P191" i="6"/>
  <c r="BK191" i="6"/>
  <c r="J191" i="6"/>
  <c r="BF191" i="6"/>
  <c r="BI188" i="6"/>
  <c r="BH188" i="6"/>
  <c r="BG188" i="6"/>
  <c r="BE188" i="6"/>
  <c r="T188" i="6"/>
  <c r="R188" i="6"/>
  <c r="P188" i="6"/>
  <c r="BK188" i="6"/>
  <c r="J188" i="6"/>
  <c r="BF188" i="6"/>
  <c r="BI185" i="6"/>
  <c r="BH185" i="6"/>
  <c r="BG185" i="6"/>
  <c r="BE185" i="6"/>
  <c r="T185" i="6"/>
  <c r="R185" i="6"/>
  <c r="P185" i="6"/>
  <c r="BK185" i="6"/>
  <c r="BK181" i="6" s="1"/>
  <c r="J181" i="6" s="1"/>
  <c r="J73" i="6" s="1"/>
  <c r="J185" i="6"/>
  <c r="BF185" i="6"/>
  <c r="BI182" i="6"/>
  <c r="BH182" i="6"/>
  <c r="BG182" i="6"/>
  <c r="BE182" i="6"/>
  <c r="T182" i="6"/>
  <c r="R182" i="6"/>
  <c r="R181" i="6" s="1"/>
  <c r="P182" i="6"/>
  <c r="BK182" i="6"/>
  <c r="J182" i="6"/>
  <c r="BF182" i="6" s="1"/>
  <c r="BI178" i="6"/>
  <c r="BH178" i="6"/>
  <c r="BG178" i="6"/>
  <c r="BE178" i="6"/>
  <c r="T178" i="6"/>
  <c r="R178" i="6"/>
  <c r="P178" i="6"/>
  <c r="BK178" i="6"/>
  <c r="J178" i="6"/>
  <c r="BF178" i="6"/>
  <c r="BI175" i="6"/>
  <c r="BH175" i="6"/>
  <c r="BG175" i="6"/>
  <c r="BE175" i="6"/>
  <c r="T175" i="6"/>
  <c r="R175" i="6"/>
  <c r="P175" i="6"/>
  <c r="BK175" i="6"/>
  <c r="BK171" i="6" s="1"/>
  <c r="J171" i="6" s="1"/>
  <c r="J72" i="6" s="1"/>
  <c r="J175" i="6"/>
  <c r="BF175" i="6"/>
  <c r="BI172" i="6"/>
  <c r="BH172" i="6"/>
  <c r="BG172" i="6"/>
  <c r="BE172" i="6"/>
  <c r="T172" i="6"/>
  <c r="R172" i="6"/>
  <c r="R171" i="6" s="1"/>
  <c r="P172" i="6"/>
  <c r="P171" i="6" s="1"/>
  <c r="BK172" i="6"/>
  <c r="J172" i="6"/>
  <c r="BF172" i="6" s="1"/>
  <c r="BI170" i="6"/>
  <c r="BH170" i="6"/>
  <c r="BG170" i="6"/>
  <c r="BE170" i="6"/>
  <c r="T170" i="6"/>
  <c r="R170" i="6"/>
  <c r="P170" i="6"/>
  <c r="BK170" i="6"/>
  <c r="J170" i="6"/>
  <c r="BF170" i="6"/>
  <c r="BI169" i="6"/>
  <c r="BH169" i="6"/>
  <c r="BG169" i="6"/>
  <c r="BE169" i="6"/>
  <c r="T169" i="6"/>
  <c r="R169" i="6"/>
  <c r="P169" i="6"/>
  <c r="BK169" i="6"/>
  <c r="J169" i="6"/>
  <c r="BF169" i="6"/>
  <c r="BI166" i="6"/>
  <c r="BH166" i="6"/>
  <c r="BG166" i="6"/>
  <c r="BE166" i="6"/>
  <c r="T166" i="6"/>
  <c r="R166" i="6"/>
  <c r="P166" i="6"/>
  <c r="BK166" i="6"/>
  <c r="J166" i="6"/>
  <c r="BF166" i="6" s="1"/>
  <c r="BI163" i="6"/>
  <c r="BH163" i="6"/>
  <c r="BG163" i="6"/>
  <c r="BE163" i="6"/>
  <c r="T163" i="6"/>
  <c r="R163" i="6"/>
  <c r="P163" i="6"/>
  <c r="P153" i="6" s="1"/>
  <c r="BK163" i="6"/>
  <c r="J163" i="6"/>
  <c r="BF163" i="6" s="1"/>
  <c r="BI160" i="6"/>
  <c r="BH160" i="6"/>
  <c r="BG160" i="6"/>
  <c r="BE160" i="6"/>
  <c r="T160" i="6"/>
  <c r="R160" i="6"/>
  <c r="P160" i="6"/>
  <c r="BK160" i="6"/>
  <c r="J160" i="6"/>
  <c r="BF160" i="6" s="1"/>
  <c r="BI157" i="6"/>
  <c r="BH157" i="6"/>
  <c r="BG157" i="6"/>
  <c r="BE157" i="6"/>
  <c r="T157" i="6"/>
  <c r="R157" i="6"/>
  <c r="P157" i="6"/>
  <c r="BK157" i="6"/>
  <c r="J157" i="6"/>
  <c r="BF157" i="6"/>
  <c r="BI154" i="6"/>
  <c r="BH154" i="6"/>
  <c r="BG154" i="6"/>
  <c r="BE154" i="6"/>
  <c r="T154" i="6"/>
  <c r="R154" i="6"/>
  <c r="R153" i="6" s="1"/>
  <c r="P154" i="6"/>
  <c r="BK154" i="6"/>
  <c r="BK153" i="6"/>
  <c r="J153" i="6" s="1"/>
  <c r="J71" i="6" s="1"/>
  <c r="J154" i="6"/>
  <c r="BF154" i="6"/>
  <c r="BI151" i="6"/>
  <c r="BH151" i="6"/>
  <c r="BG151" i="6"/>
  <c r="BE151" i="6"/>
  <c r="T151" i="6"/>
  <c r="T150" i="6" s="1"/>
  <c r="R151" i="6"/>
  <c r="R150" i="6" s="1"/>
  <c r="P151" i="6"/>
  <c r="P150" i="6"/>
  <c r="BK151" i="6"/>
  <c r="BK150" i="6"/>
  <c r="J150" i="6" s="1"/>
  <c r="J69" i="6" s="1"/>
  <c r="J151" i="6"/>
  <c r="BF151" i="6"/>
  <c r="BI149" i="6"/>
  <c r="BH149" i="6"/>
  <c r="BG149" i="6"/>
  <c r="BE149" i="6"/>
  <c r="T149" i="6"/>
  <c r="R149" i="6"/>
  <c r="P149" i="6"/>
  <c r="BK149" i="6"/>
  <c r="J149" i="6"/>
  <c r="BF149" i="6"/>
  <c r="BI147" i="6"/>
  <c r="BH147" i="6"/>
  <c r="BG147" i="6"/>
  <c r="BE147" i="6"/>
  <c r="T147" i="6"/>
  <c r="R147" i="6"/>
  <c r="P147" i="6"/>
  <c r="BK147" i="6"/>
  <c r="J147" i="6"/>
  <c r="BF147" i="6"/>
  <c r="BI146" i="6"/>
  <c r="BH146" i="6"/>
  <c r="BG146" i="6"/>
  <c r="BE146" i="6"/>
  <c r="T146" i="6"/>
  <c r="R146" i="6"/>
  <c r="P146" i="6"/>
  <c r="BK146" i="6"/>
  <c r="BK144" i="6" s="1"/>
  <c r="J144" i="6" s="1"/>
  <c r="J68" i="6" s="1"/>
  <c r="J146" i="6"/>
  <c r="BF146" i="6"/>
  <c r="BI145" i="6"/>
  <c r="BH145" i="6"/>
  <c r="BG145" i="6"/>
  <c r="BE145" i="6"/>
  <c r="T145" i="6"/>
  <c r="R145" i="6"/>
  <c r="R144" i="6" s="1"/>
  <c r="P145" i="6"/>
  <c r="P144" i="6" s="1"/>
  <c r="BK145" i="6"/>
  <c r="J145" i="6"/>
  <c r="BF145" i="6" s="1"/>
  <c r="BI141" i="6"/>
  <c r="BH141" i="6"/>
  <c r="BG141" i="6"/>
  <c r="BE141" i="6"/>
  <c r="T141" i="6"/>
  <c r="R141" i="6"/>
  <c r="P141" i="6"/>
  <c r="BK141" i="6"/>
  <c r="J141" i="6"/>
  <c r="BF141" i="6"/>
  <c r="BI138" i="6"/>
  <c r="BH138" i="6"/>
  <c r="BG138" i="6"/>
  <c r="BE138" i="6"/>
  <c r="T138" i="6"/>
  <c r="R138" i="6"/>
  <c r="P138" i="6"/>
  <c r="BK138" i="6"/>
  <c r="J138" i="6"/>
  <c r="BF138" i="6"/>
  <c r="BI135" i="6"/>
  <c r="BH135" i="6"/>
  <c r="BG135" i="6"/>
  <c r="BE135" i="6"/>
  <c r="T135" i="6"/>
  <c r="T129" i="6" s="1"/>
  <c r="R135" i="6"/>
  <c r="P135" i="6"/>
  <c r="BK135" i="6"/>
  <c r="J135" i="6"/>
  <c r="BF135" i="6" s="1"/>
  <c r="BI130" i="6"/>
  <c r="BH130" i="6"/>
  <c r="BG130" i="6"/>
  <c r="BE130" i="6"/>
  <c r="T130" i="6"/>
  <c r="R130" i="6"/>
  <c r="R129" i="6" s="1"/>
  <c r="P130" i="6"/>
  <c r="P129" i="6" s="1"/>
  <c r="BK130" i="6"/>
  <c r="BK129" i="6" s="1"/>
  <c r="J129" i="6" s="1"/>
  <c r="J67" i="6" s="1"/>
  <c r="J130" i="6"/>
  <c r="BF130" i="6" s="1"/>
  <c r="BI124" i="6"/>
  <c r="BH124" i="6"/>
  <c r="BG124" i="6"/>
  <c r="BE124" i="6"/>
  <c r="T124" i="6"/>
  <c r="R124" i="6"/>
  <c r="P124" i="6"/>
  <c r="BK124" i="6"/>
  <c r="J124" i="6"/>
  <c r="BF124" i="6"/>
  <c r="BI119" i="6"/>
  <c r="BH119" i="6"/>
  <c r="BG119" i="6"/>
  <c r="BE119" i="6"/>
  <c r="T119" i="6"/>
  <c r="T115" i="6" s="1"/>
  <c r="R119" i="6"/>
  <c r="P119" i="6"/>
  <c r="BK119" i="6"/>
  <c r="J119" i="6"/>
  <c r="BF119" i="6" s="1"/>
  <c r="BI116" i="6"/>
  <c r="BH116" i="6"/>
  <c r="BG116" i="6"/>
  <c r="BE116" i="6"/>
  <c r="T116" i="6"/>
  <c r="R116" i="6"/>
  <c r="R115" i="6" s="1"/>
  <c r="P116" i="6"/>
  <c r="BK116" i="6"/>
  <c r="BK115" i="6" s="1"/>
  <c r="J115" i="6" s="1"/>
  <c r="J66" i="6" s="1"/>
  <c r="J116" i="6"/>
  <c r="BF116" i="6" s="1"/>
  <c r="BI112" i="6"/>
  <c r="BH112" i="6"/>
  <c r="BG112" i="6"/>
  <c r="BE112" i="6"/>
  <c r="T112" i="6"/>
  <c r="T108" i="6" s="1"/>
  <c r="R112" i="6"/>
  <c r="P112" i="6"/>
  <c r="P108" i="6" s="1"/>
  <c r="BK112" i="6"/>
  <c r="J112" i="6"/>
  <c r="BF112" i="6"/>
  <c r="BI109" i="6"/>
  <c r="BH109" i="6"/>
  <c r="F38" i="6"/>
  <c r="BC62" i="1" s="1"/>
  <c r="BG109" i="6"/>
  <c r="BE109" i="6"/>
  <c r="J35" i="6" s="1"/>
  <c r="AV62" i="1" s="1"/>
  <c r="T109" i="6"/>
  <c r="R109" i="6"/>
  <c r="R108" i="6" s="1"/>
  <c r="R107" i="6" s="1"/>
  <c r="P109" i="6"/>
  <c r="BK109" i="6"/>
  <c r="BK108" i="6"/>
  <c r="J108" i="6" s="1"/>
  <c r="J65" i="6" s="1"/>
  <c r="J109" i="6"/>
  <c r="BF109" i="6" s="1"/>
  <c r="J103" i="6"/>
  <c r="J102" i="6"/>
  <c r="F102" i="6"/>
  <c r="F100" i="6"/>
  <c r="E98" i="6"/>
  <c r="J59" i="6"/>
  <c r="J58" i="6"/>
  <c r="F58" i="6"/>
  <c r="F56" i="6"/>
  <c r="E54" i="6"/>
  <c r="J20" i="6"/>
  <c r="E20" i="6"/>
  <c r="F103" i="6" s="1"/>
  <c r="J19" i="6"/>
  <c r="J14" i="6"/>
  <c r="J100" i="6" s="1"/>
  <c r="J56" i="6"/>
  <c r="E7" i="6"/>
  <c r="E94" i="6" s="1"/>
  <c r="E50" i="6"/>
  <c r="J39" i="5"/>
  <c r="J38" i="5"/>
  <c r="AY60" i="1" s="1"/>
  <c r="J37" i="5"/>
  <c r="AX60" i="1"/>
  <c r="BI143" i="5"/>
  <c r="BH143" i="5"/>
  <c r="BG143" i="5"/>
  <c r="BE143" i="5"/>
  <c r="T143" i="5"/>
  <c r="T139" i="5" s="1"/>
  <c r="T138" i="5" s="1"/>
  <c r="R143" i="5"/>
  <c r="P143" i="5"/>
  <c r="BK143" i="5"/>
  <c r="J143" i="5"/>
  <c r="BF143" i="5" s="1"/>
  <c r="BI140" i="5"/>
  <c r="BH140" i="5"/>
  <c r="BG140" i="5"/>
  <c r="BE140" i="5"/>
  <c r="T140" i="5"/>
  <c r="R140" i="5"/>
  <c r="R139" i="5"/>
  <c r="R138" i="5" s="1"/>
  <c r="P140" i="5"/>
  <c r="BK140" i="5"/>
  <c r="BK139" i="5" s="1"/>
  <c r="J140" i="5"/>
  <c r="BF140" i="5" s="1"/>
  <c r="BI135" i="5"/>
  <c r="BH135" i="5"/>
  <c r="BG135" i="5"/>
  <c r="BE135" i="5"/>
  <c r="T135" i="5"/>
  <c r="R135" i="5"/>
  <c r="P135" i="5"/>
  <c r="BK135" i="5"/>
  <c r="J135" i="5"/>
  <c r="BF135" i="5" s="1"/>
  <c r="BI132" i="5"/>
  <c r="BH132" i="5"/>
  <c r="BG132" i="5"/>
  <c r="BE132" i="5"/>
  <c r="T132" i="5"/>
  <c r="T131" i="5"/>
  <c r="R132" i="5"/>
  <c r="R131" i="5"/>
  <c r="P132" i="5"/>
  <c r="P131" i="5"/>
  <c r="BK132" i="5"/>
  <c r="BK131" i="5" s="1"/>
  <c r="J131" i="5" s="1"/>
  <c r="J69" i="5" s="1"/>
  <c r="J132" i="5"/>
  <c r="BF132" i="5"/>
  <c r="BI128" i="5"/>
  <c r="BH128" i="5"/>
  <c r="BG128" i="5"/>
  <c r="BE128" i="5"/>
  <c r="T128" i="5"/>
  <c r="R128" i="5"/>
  <c r="P128" i="5"/>
  <c r="BK128" i="5"/>
  <c r="J128" i="5"/>
  <c r="BF128" i="5" s="1"/>
  <c r="BI125" i="5"/>
  <c r="BH125" i="5"/>
  <c r="BG125" i="5"/>
  <c r="BE125" i="5"/>
  <c r="T125" i="5"/>
  <c r="R125" i="5"/>
  <c r="P125" i="5"/>
  <c r="BK125" i="5"/>
  <c r="J125" i="5"/>
  <c r="BF125" i="5" s="1"/>
  <c r="BI122" i="5"/>
  <c r="BH122" i="5"/>
  <c r="BG122" i="5"/>
  <c r="BE122" i="5"/>
  <c r="T122" i="5"/>
  <c r="R122" i="5"/>
  <c r="P122" i="5"/>
  <c r="BK122" i="5"/>
  <c r="J122" i="5"/>
  <c r="BF122" i="5"/>
  <c r="BI119" i="5"/>
  <c r="BH119" i="5"/>
  <c r="BG119" i="5"/>
  <c r="BE119" i="5"/>
  <c r="T119" i="5"/>
  <c r="R119" i="5"/>
  <c r="P119" i="5"/>
  <c r="BK119" i="5"/>
  <c r="J119" i="5"/>
  <c r="BF119" i="5"/>
  <c r="BI116" i="5"/>
  <c r="BH116" i="5"/>
  <c r="BG116" i="5"/>
  <c r="BE116" i="5"/>
  <c r="T116" i="5"/>
  <c r="R116" i="5"/>
  <c r="P116" i="5"/>
  <c r="BK116" i="5"/>
  <c r="J116" i="5"/>
  <c r="BF116" i="5"/>
  <c r="BI113" i="5"/>
  <c r="BH113" i="5"/>
  <c r="BG113" i="5"/>
  <c r="BE113" i="5"/>
  <c r="T113" i="5"/>
  <c r="R113" i="5"/>
  <c r="P113" i="5"/>
  <c r="BK113" i="5"/>
  <c r="J113" i="5"/>
  <c r="BF113" i="5" s="1"/>
  <c r="BI110" i="5"/>
  <c r="BH110" i="5"/>
  <c r="BG110" i="5"/>
  <c r="BE110" i="5"/>
  <c r="T110" i="5"/>
  <c r="R110" i="5"/>
  <c r="P110" i="5"/>
  <c r="BK110" i="5"/>
  <c r="J110" i="5"/>
  <c r="BF110" i="5" s="1"/>
  <c r="BI107" i="5"/>
  <c r="BH107" i="5"/>
  <c r="BG107" i="5"/>
  <c r="BE107" i="5"/>
  <c r="T107" i="5"/>
  <c r="R107" i="5"/>
  <c r="P107" i="5"/>
  <c r="BK107" i="5"/>
  <c r="J107" i="5"/>
  <c r="BF107" i="5" s="1"/>
  <c r="BI104" i="5"/>
  <c r="BH104" i="5"/>
  <c r="BG104" i="5"/>
  <c r="BE104" i="5"/>
  <c r="T104" i="5"/>
  <c r="R104" i="5"/>
  <c r="R103" i="5" s="1"/>
  <c r="R102" i="5" s="1"/>
  <c r="P104" i="5"/>
  <c r="BK104" i="5"/>
  <c r="BK103" i="5"/>
  <c r="J104" i="5"/>
  <c r="BF104" i="5"/>
  <c r="BI100" i="5"/>
  <c r="BH100" i="5"/>
  <c r="BG100" i="5"/>
  <c r="BE100" i="5"/>
  <c r="T100" i="5"/>
  <c r="T99" i="5" s="1"/>
  <c r="R100" i="5"/>
  <c r="R99" i="5"/>
  <c r="P100" i="5"/>
  <c r="P99" i="5"/>
  <c r="BK100" i="5"/>
  <c r="BK99" i="5"/>
  <c r="J99" i="5"/>
  <c r="J66" i="5" s="1"/>
  <c r="J100" i="5"/>
  <c r="BF100" i="5"/>
  <c r="BI96" i="5"/>
  <c r="BH96" i="5"/>
  <c r="F38" i="5" s="1"/>
  <c r="BC60" i="1" s="1"/>
  <c r="BG96" i="5"/>
  <c r="BE96" i="5"/>
  <c r="J35" i="5"/>
  <c r="AV60" i="1" s="1"/>
  <c r="F35" i="5"/>
  <c r="AZ60" i="1" s="1"/>
  <c r="T96" i="5"/>
  <c r="T95" i="5"/>
  <c r="R96" i="5"/>
  <c r="R95" i="5"/>
  <c r="R94" i="5"/>
  <c r="P96" i="5"/>
  <c r="P95" i="5" s="1"/>
  <c r="P94" i="5"/>
  <c r="BK96" i="5"/>
  <c r="BK95" i="5" s="1"/>
  <c r="J96" i="5"/>
  <c r="BF96" i="5" s="1"/>
  <c r="J90" i="5"/>
  <c r="J89" i="5"/>
  <c r="F89" i="5"/>
  <c r="F87" i="5"/>
  <c r="E85" i="5"/>
  <c r="J59" i="5"/>
  <c r="J58" i="5"/>
  <c r="F58" i="5"/>
  <c r="F56" i="5"/>
  <c r="E54" i="5"/>
  <c r="J20" i="5"/>
  <c r="E20" i="5"/>
  <c r="F59" i="5" s="1"/>
  <c r="F90" i="5"/>
  <c r="J19" i="5"/>
  <c r="J14" i="5"/>
  <c r="J87" i="5" s="1"/>
  <c r="E7" i="5"/>
  <c r="E81" i="5"/>
  <c r="E50" i="5"/>
  <c r="J39" i="4"/>
  <c r="J38" i="4"/>
  <c r="AY59" i="1" s="1"/>
  <c r="J37" i="4"/>
  <c r="AX59" i="1" s="1"/>
  <c r="BI377" i="4"/>
  <c r="BH377" i="4"/>
  <c r="BG377" i="4"/>
  <c r="BE377" i="4"/>
  <c r="T377" i="4"/>
  <c r="T376" i="4"/>
  <c r="T375" i="4" s="1"/>
  <c r="R377" i="4"/>
  <c r="R376" i="4"/>
  <c r="R375" i="4" s="1"/>
  <c r="P377" i="4"/>
  <c r="P376" i="4" s="1"/>
  <c r="P375" i="4" s="1"/>
  <c r="BK377" i="4"/>
  <c r="BK376" i="4" s="1"/>
  <c r="J377" i="4"/>
  <c r="BF377" i="4"/>
  <c r="BI372" i="4"/>
  <c r="BH372" i="4"/>
  <c r="BG372" i="4"/>
  <c r="BE372" i="4"/>
  <c r="T372" i="4"/>
  <c r="R372" i="4"/>
  <c r="P372" i="4"/>
  <c r="BK372" i="4"/>
  <c r="J372" i="4"/>
  <c r="BF372" i="4"/>
  <c r="BI369" i="4"/>
  <c r="BH369" i="4"/>
  <c r="BG369" i="4"/>
  <c r="BE369" i="4"/>
  <c r="T369" i="4"/>
  <c r="T368" i="4" s="1"/>
  <c r="R369" i="4"/>
  <c r="R368" i="4"/>
  <c r="P369" i="4"/>
  <c r="P368" i="4"/>
  <c r="BK369" i="4"/>
  <c r="BK368" i="4"/>
  <c r="J368" i="4"/>
  <c r="J82" i="4" s="1"/>
  <c r="J369" i="4"/>
  <c r="BF369" i="4"/>
  <c r="BI365" i="4"/>
  <c r="BH365" i="4"/>
  <c r="BG365" i="4"/>
  <c r="BE365" i="4"/>
  <c r="T365" i="4"/>
  <c r="R365" i="4"/>
  <c r="P365" i="4"/>
  <c r="BK365" i="4"/>
  <c r="J365" i="4"/>
  <c r="BF365" i="4" s="1"/>
  <c r="BI362" i="4"/>
  <c r="BH362" i="4"/>
  <c r="BG362" i="4"/>
  <c r="BE362" i="4"/>
  <c r="T362" i="4"/>
  <c r="R362" i="4"/>
  <c r="P362" i="4"/>
  <c r="BK362" i="4"/>
  <c r="J362" i="4"/>
  <c r="BF362" i="4"/>
  <c r="BI359" i="4"/>
  <c r="BH359" i="4"/>
  <c r="BG359" i="4"/>
  <c r="BE359" i="4"/>
  <c r="T359" i="4"/>
  <c r="T358" i="4" s="1"/>
  <c r="T357" i="4" s="1"/>
  <c r="R359" i="4"/>
  <c r="R358" i="4" s="1"/>
  <c r="R357" i="4" s="1"/>
  <c r="P359" i="4"/>
  <c r="P358" i="4"/>
  <c r="P357" i="4"/>
  <c r="BK359" i="4"/>
  <c r="BK358" i="4"/>
  <c r="J358" i="4" s="1"/>
  <c r="J81" i="4" s="1"/>
  <c r="J359" i="4"/>
  <c r="BF359" i="4"/>
  <c r="BI354" i="4"/>
  <c r="BH354" i="4"/>
  <c r="BG354" i="4"/>
  <c r="BE354" i="4"/>
  <c r="T354" i="4"/>
  <c r="R354" i="4"/>
  <c r="P354" i="4"/>
  <c r="BK354" i="4"/>
  <c r="J354" i="4"/>
  <c r="BF354" i="4"/>
  <c r="BI351" i="4"/>
  <c r="BH351" i="4"/>
  <c r="BG351" i="4"/>
  <c r="BE351" i="4"/>
  <c r="T351" i="4"/>
  <c r="T344" i="4" s="1"/>
  <c r="R351" i="4"/>
  <c r="P351" i="4"/>
  <c r="BK351" i="4"/>
  <c r="J351" i="4"/>
  <c r="BF351" i="4" s="1"/>
  <c r="BI348" i="4"/>
  <c r="BH348" i="4"/>
  <c r="BG348" i="4"/>
  <c r="BE348" i="4"/>
  <c r="T348" i="4"/>
  <c r="R348" i="4"/>
  <c r="P348" i="4"/>
  <c r="BK348" i="4"/>
  <c r="J348" i="4"/>
  <c r="BF348" i="4" s="1"/>
  <c r="BI345" i="4"/>
  <c r="BH345" i="4"/>
  <c r="BG345" i="4"/>
  <c r="BE345" i="4"/>
  <c r="T345" i="4"/>
  <c r="R345" i="4"/>
  <c r="R344" i="4"/>
  <c r="P345" i="4"/>
  <c r="BK345" i="4"/>
  <c r="BK344" i="4" s="1"/>
  <c r="J344" i="4"/>
  <c r="J79" i="4" s="1"/>
  <c r="J345" i="4"/>
  <c r="BF345" i="4" s="1"/>
  <c r="BI343" i="4"/>
  <c r="BH343" i="4"/>
  <c r="BG343" i="4"/>
  <c r="BE343" i="4"/>
  <c r="T343" i="4"/>
  <c r="R343" i="4"/>
  <c r="P343" i="4"/>
  <c r="BK343" i="4"/>
  <c r="J343" i="4"/>
  <c r="BF343" i="4" s="1"/>
  <c r="BI342" i="4"/>
  <c r="BH342" i="4"/>
  <c r="BG342" i="4"/>
  <c r="BE342" i="4"/>
  <c r="T342" i="4"/>
  <c r="R342" i="4"/>
  <c r="P342" i="4"/>
  <c r="BK342" i="4"/>
  <c r="J342" i="4"/>
  <c r="BF342" i="4" s="1"/>
  <c r="BI339" i="4"/>
  <c r="BH339" i="4"/>
  <c r="BG339" i="4"/>
  <c r="BE339" i="4"/>
  <c r="T339" i="4"/>
  <c r="R339" i="4"/>
  <c r="P339" i="4"/>
  <c r="BK339" i="4"/>
  <c r="J339" i="4"/>
  <c r="BF339" i="4" s="1"/>
  <c r="BI336" i="4"/>
  <c r="BH336" i="4"/>
  <c r="BG336" i="4"/>
  <c r="BE336" i="4"/>
  <c r="T336" i="4"/>
  <c r="R336" i="4"/>
  <c r="P336" i="4"/>
  <c r="BK336" i="4"/>
  <c r="J336" i="4"/>
  <c r="BF336" i="4"/>
  <c r="BI333" i="4"/>
  <c r="BH333" i="4"/>
  <c r="BG333" i="4"/>
  <c r="BE333" i="4"/>
  <c r="T333" i="4"/>
  <c r="R333" i="4"/>
  <c r="P333" i="4"/>
  <c r="BK333" i="4"/>
  <c r="J333" i="4"/>
  <c r="BF333" i="4"/>
  <c r="BI330" i="4"/>
  <c r="BH330" i="4"/>
  <c r="BG330" i="4"/>
  <c r="BE330" i="4"/>
  <c r="T330" i="4"/>
  <c r="R330" i="4"/>
  <c r="P330" i="4"/>
  <c r="BK330" i="4"/>
  <c r="J330" i="4"/>
  <c r="BF330" i="4"/>
  <c r="BI327" i="4"/>
  <c r="BH327" i="4"/>
  <c r="BG327" i="4"/>
  <c r="BE327" i="4"/>
  <c r="T327" i="4"/>
  <c r="R327" i="4"/>
  <c r="P327" i="4"/>
  <c r="BK327" i="4"/>
  <c r="J327" i="4"/>
  <c r="BF327" i="4" s="1"/>
  <c r="BI324" i="4"/>
  <c r="BH324" i="4"/>
  <c r="BG324" i="4"/>
  <c r="BE324" i="4"/>
  <c r="T324" i="4"/>
  <c r="R324" i="4"/>
  <c r="P324" i="4"/>
  <c r="BK324" i="4"/>
  <c r="J324" i="4"/>
  <c r="BF324" i="4" s="1"/>
  <c r="BI321" i="4"/>
  <c r="BH321" i="4"/>
  <c r="BG321" i="4"/>
  <c r="BE321" i="4"/>
  <c r="T321" i="4"/>
  <c r="R321" i="4"/>
  <c r="P321" i="4"/>
  <c r="BK321" i="4"/>
  <c r="J321" i="4"/>
  <c r="BF321" i="4" s="1"/>
  <c r="BI318" i="4"/>
  <c r="BH318" i="4"/>
  <c r="BG318" i="4"/>
  <c r="BE318" i="4"/>
  <c r="T318" i="4"/>
  <c r="R318" i="4"/>
  <c r="P318" i="4"/>
  <c r="BK318" i="4"/>
  <c r="J318" i="4"/>
  <c r="BF318" i="4"/>
  <c r="BI315" i="4"/>
  <c r="BH315" i="4"/>
  <c r="BG315" i="4"/>
  <c r="BE315" i="4"/>
  <c r="T315" i="4"/>
  <c r="R315" i="4"/>
  <c r="P315" i="4"/>
  <c r="BK315" i="4"/>
  <c r="J315" i="4"/>
  <c r="BF315" i="4"/>
  <c r="BI312" i="4"/>
  <c r="BH312" i="4"/>
  <c r="BG312" i="4"/>
  <c r="BE312" i="4"/>
  <c r="T312" i="4"/>
  <c r="R312" i="4"/>
  <c r="P312" i="4"/>
  <c r="BK312" i="4"/>
  <c r="J312" i="4"/>
  <c r="BF312" i="4"/>
  <c r="BI309" i="4"/>
  <c r="BH309" i="4"/>
  <c r="BG309" i="4"/>
  <c r="BE309" i="4"/>
  <c r="T309" i="4"/>
  <c r="R309" i="4"/>
  <c r="P309" i="4"/>
  <c r="BK309" i="4"/>
  <c r="J309" i="4"/>
  <c r="BF309" i="4" s="1"/>
  <c r="BI306" i="4"/>
  <c r="BH306" i="4"/>
  <c r="BG306" i="4"/>
  <c r="BE306" i="4"/>
  <c r="T306" i="4"/>
  <c r="R306" i="4"/>
  <c r="R305" i="4" s="1"/>
  <c r="P306" i="4"/>
  <c r="BK306" i="4"/>
  <c r="BK305" i="4" s="1"/>
  <c r="J305" i="4" s="1"/>
  <c r="J78" i="4" s="1"/>
  <c r="J306" i="4"/>
  <c r="BF306" i="4" s="1"/>
  <c r="BI304" i="4"/>
  <c r="BH304" i="4"/>
  <c r="BG304" i="4"/>
  <c r="BE304" i="4"/>
  <c r="T304" i="4"/>
  <c r="R304" i="4"/>
  <c r="P304" i="4"/>
  <c r="BK304" i="4"/>
  <c r="J304" i="4"/>
  <c r="BF304" i="4"/>
  <c r="BI303" i="4"/>
  <c r="BH303" i="4"/>
  <c r="BG303" i="4"/>
  <c r="BE303" i="4"/>
  <c r="T303" i="4"/>
  <c r="R303" i="4"/>
  <c r="P303" i="4"/>
  <c r="BK303" i="4"/>
  <c r="J303" i="4"/>
  <c r="BF303" i="4" s="1"/>
  <c r="BI300" i="4"/>
  <c r="BH300" i="4"/>
  <c r="BG300" i="4"/>
  <c r="BE300" i="4"/>
  <c r="T300" i="4"/>
  <c r="R300" i="4"/>
  <c r="P300" i="4"/>
  <c r="BK300" i="4"/>
  <c r="J300" i="4"/>
  <c r="BF300" i="4" s="1"/>
  <c r="BI297" i="4"/>
  <c r="BH297" i="4"/>
  <c r="BG297" i="4"/>
  <c r="BE297" i="4"/>
  <c r="T297" i="4"/>
  <c r="R297" i="4"/>
  <c r="P297" i="4"/>
  <c r="BK297" i="4"/>
  <c r="J297" i="4"/>
  <c r="BF297" i="4" s="1"/>
  <c r="BI294" i="4"/>
  <c r="BH294" i="4"/>
  <c r="BG294" i="4"/>
  <c r="BE294" i="4"/>
  <c r="T294" i="4"/>
  <c r="R294" i="4"/>
  <c r="P294" i="4"/>
  <c r="BK294" i="4"/>
  <c r="J294" i="4"/>
  <c r="BF294" i="4"/>
  <c r="BI291" i="4"/>
  <c r="BH291" i="4"/>
  <c r="BG291" i="4"/>
  <c r="BE291" i="4"/>
  <c r="T291" i="4"/>
  <c r="R291" i="4"/>
  <c r="P291" i="4"/>
  <c r="BK291" i="4"/>
  <c r="J291" i="4"/>
  <c r="BF291" i="4"/>
  <c r="BI288" i="4"/>
  <c r="BH288" i="4"/>
  <c r="BG288" i="4"/>
  <c r="BE288" i="4"/>
  <c r="T288" i="4"/>
  <c r="R288" i="4"/>
  <c r="P288" i="4"/>
  <c r="BK288" i="4"/>
  <c r="BK284" i="4" s="1"/>
  <c r="J284" i="4" s="1"/>
  <c r="J77" i="4" s="1"/>
  <c r="J288" i="4"/>
  <c r="BF288" i="4"/>
  <c r="BI285" i="4"/>
  <c r="BH285" i="4"/>
  <c r="BG285" i="4"/>
  <c r="BE285" i="4"/>
  <c r="T285" i="4"/>
  <c r="T284" i="4" s="1"/>
  <c r="R285" i="4"/>
  <c r="R284" i="4" s="1"/>
  <c r="P285" i="4"/>
  <c r="BK285" i="4"/>
  <c r="J285" i="4"/>
  <c r="BF285" i="4" s="1"/>
  <c r="BI283" i="4"/>
  <c r="BH283" i="4"/>
  <c r="BG283" i="4"/>
  <c r="BE283" i="4"/>
  <c r="T283" i="4"/>
  <c r="R283" i="4"/>
  <c r="R266" i="4" s="1"/>
  <c r="P283" i="4"/>
  <c r="BK283" i="4"/>
  <c r="J283" i="4"/>
  <c r="BF283" i="4"/>
  <c r="BI282" i="4"/>
  <c r="BH282" i="4"/>
  <c r="BG282" i="4"/>
  <c r="BE282" i="4"/>
  <c r="T282" i="4"/>
  <c r="R282" i="4"/>
  <c r="P282" i="4"/>
  <c r="BK282" i="4"/>
  <c r="BK266" i="4" s="1"/>
  <c r="J266" i="4" s="1"/>
  <c r="J76" i="4" s="1"/>
  <c r="J282" i="4"/>
  <c r="BF282" i="4"/>
  <c r="BI279" i="4"/>
  <c r="BH279" i="4"/>
  <c r="BG279" i="4"/>
  <c r="BE279" i="4"/>
  <c r="T279" i="4"/>
  <c r="R279" i="4"/>
  <c r="P279" i="4"/>
  <c r="BK279" i="4"/>
  <c r="J279" i="4"/>
  <c r="BF279" i="4" s="1"/>
  <c r="BI276" i="4"/>
  <c r="BH276" i="4"/>
  <c r="BG276" i="4"/>
  <c r="BE276" i="4"/>
  <c r="T276" i="4"/>
  <c r="R276" i="4"/>
  <c r="P276" i="4"/>
  <c r="P266" i="4" s="1"/>
  <c r="BK276" i="4"/>
  <c r="J276" i="4"/>
  <c r="BF276" i="4" s="1"/>
  <c r="BI273" i="4"/>
  <c r="BH273" i="4"/>
  <c r="BG273" i="4"/>
  <c r="BE273" i="4"/>
  <c r="T273" i="4"/>
  <c r="R273" i="4"/>
  <c r="P273" i="4"/>
  <c r="BK273" i="4"/>
  <c r="J273" i="4"/>
  <c r="BF273" i="4" s="1"/>
  <c r="BI270" i="4"/>
  <c r="BH270" i="4"/>
  <c r="BG270" i="4"/>
  <c r="BE270" i="4"/>
  <c r="T270" i="4"/>
  <c r="R270" i="4"/>
  <c r="P270" i="4"/>
  <c r="BK270" i="4"/>
  <c r="J270" i="4"/>
  <c r="BF270" i="4"/>
  <c r="BI267" i="4"/>
  <c r="BH267" i="4"/>
  <c r="BG267" i="4"/>
  <c r="BE267" i="4"/>
  <c r="T267" i="4"/>
  <c r="T266" i="4" s="1"/>
  <c r="R267" i="4"/>
  <c r="P267" i="4"/>
  <c r="BK267" i="4"/>
  <c r="J267" i="4"/>
  <c r="BF267" i="4"/>
  <c r="BI265" i="4"/>
  <c r="BH265" i="4"/>
  <c r="BG265" i="4"/>
  <c r="BE265" i="4"/>
  <c r="T265" i="4"/>
  <c r="R265" i="4"/>
  <c r="P265" i="4"/>
  <c r="BK265" i="4"/>
  <c r="J265" i="4"/>
  <c r="BF265" i="4" s="1"/>
  <c r="BI264" i="4"/>
  <c r="BH264" i="4"/>
  <c r="BG264" i="4"/>
  <c r="BE264" i="4"/>
  <c r="T264" i="4"/>
  <c r="R264" i="4"/>
  <c r="P264" i="4"/>
  <c r="BK264" i="4"/>
  <c r="J264" i="4"/>
  <c r="BF264" i="4"/>
  <c r="BI261" i="4"/>
  <c r="BH261" i="4"/>
  <c r="BG261" i="4"/>
  <c r="BE261" i="4"/>
  <c r="T261" i="4"/>
  <c r="R261" i="4"/>
  <c r="P261" i="4"/>
  <c r="BK261" i="4"/>
  <c r="J261" i="4"/>
  <c r="BF261" i="4"/>
  <c r="BI258" i="4"/>
  <c r="BH258" i="4"/>
  <c r="BG258" i="4"/>
  <c r="BE258" i="4"/>
  <c r="T258" i="4"/>
  <c r="R258" i="4"/>
  <c r="P258" i="4"/>
  <c r="BK258" i="4"/>
  <c r="J258" i="4"/>
  <c r="BF258" i="4"/>
  <c r="BI255" i="4"/>
  <c r="BH255" i="4"/>
  <c r="BG255" i="4"/>
  <c r="BE255" i="4"/>
  <c r="T255" i="4"/>
  <c r="R255" i="4"/>
  <c r="P255" i="4"/>
  <c r="BK255" i="4"/>
  <c r="J255" i="4"/>
  <c r="BF255" i="4" s="1"/>
  <c r="BI252" i="4"/>
  <c r="BH252" i="4"/>
  <c r="BG252" i="4"/>
  <c r="BE252" i="4"/>
  <c r="T252" i="4"/>
  <c r="R252" i="4"/>
  <c r="P252" i="4"/>
  <c r="BK252" i="4"/>
  <c r="J252" i="4"/>
  <c r="BF252" i="4" s="1"/>
  <c r="BI249" i="4"/>
  <c r="BH249" i="4"/>
  <c r="BG249" i="4"/>
  <c r="BE249" i="4"/>
  <c r="T249" i="4"/>
  <c r="R249" i="4"/>
  <c r="P249" i="4"/>
  <c r="BK249" i="4"/>
  <c r="J249" i="4"/>
  <c r="BF249" i="4" s="1"/>
  <c r="BI246" i="4"/>
  <c r="BH246" i="4"/>
  <c r="BG246" i="4"/>
  <c r="BE246" i="4"/>
  <c r="T246" i="4"/>
  <c r="R246" i="4"/>
  <c r="P246" i="4"/>
  <c r="BK246" i="4"/>
  <c r="J246" i="4"/>
  <c r="BF246" i="4"/>
  <c r="BI243" i="4"/>
  <c r="BH243" i="4"/>
  <c r="BG243" i="4"/>
  <c r="BE243" i="4"/>
  <c r="T243" i="4"/>
  <c r="R243" i="4"/>
  <c r="P243" i="4"/>
  <c r="BK243" i="4"/>
  <c r="J243" i="4"/>
  <c r="BF243" i="4"/>
  <c r="BI240" i="4"/>
  <c r="BH240" i="4"/>
  <c r="BG240" i="4"/>
  <c r="BE240" i="4"/>
  <c r="T240" i="4"/>
  <c r="R240" i="4"/>
  <c r="P240" i="4"/>
  <c r="BK240" i="4"/>
  <c r="J240" i="4"/>
  <c r="BF240" i="4"/>
  <c r="BI237" i="4"/>
  <c r="BH237" i="4"/>
  <c r="BG237" i="4"/>
  <c r="BE237" i="4"/>
  <c r="T237" i="4"/>
  <c r="R237" i="4"/>
  <c r="P237" i="4"/>
  <c r="BK237" i="4"/>
  <c r="J237" i="4"/>
  <c r="BF237" i="4" s="1"/>
  <c r="BI234" i="4"/>
  <c r="BH234" i="4"/>
  <c r="BG234" i="4"/>
  <c r="BE234" i="4"/>
  <c r="T234" i="4"/>
  <c r="R234" i="4"/>
  <c r="P234" i="4"/>
  <c r="BK234" i="4"/>
  <c r="J234" i="4"/>
  <c r="BF234" i="4" s="1"/>
  <c r="BI231" i="4"/>
  <c r="BH231" i="4"/>
  <c r="BG231" i="4"/>
  <c r="BE231" i="4"/>
  <c r="T231" i="4"/>
  <c r="R231" i="4"/>
  <c r="P231" i="4"/>
  <c r="BK231" i="4"/>
  <c r="J231" i="4"/>
  <c r="BF231" i="4" s="1"/>
  <c r="BI228" i="4"/>
  <c r="BH228" i="4"/>
  <c r="BG228" i="4"/>
  <c r="BE228" i="4"/>
  <c r="T228" i="4"/>
  <c r="R228" i="4"/>
  <c r="P228" i="4"/>
  <c r="BK228" i="4"/>
  <c r="J228" i="4"/>
  <c r="BF228" i="4"/>
  <c r="BI225" i="4"/>
  <c r="BH225" i="4"/>
  <c r="BG225" i="4"/>
  <c r="BE225" i="4"/>
  <c r="T225" i="4"/>
  <c r="R225" i="4"/>
  <c r="P225" i="4"/>
  <c r="BK225" i="4"/>
  <c r="J225" i="4"/>
  <c r="BF225" i="4"/>
  <c r="BI222" i="4"/>
  <c r="BH222" i="4"/>
  <c r="BG222" i="4"/>
  <c r="BE222" i="4"/>
  <c r="T222" i="4"/>
  <c r="R222" i="4"/>
  <c r="P222" i="4"/>
  <c r="BK222" i="4"/>
  <c r="BK218" i="4" s="1"/>
  <c r="J218" i="4" s="1"/>
  <c r="J75" i="4" s="1"/>
  <c r="J222" i="4"/>
  <c r="BF222" i="4"/>
  <c r="BI219" i="4"/>
  <c r="BH219" i="4"/>
  <c r="BG219" i="4"/>
  <c r="BE219" i="4"/>
  <c r="T219" i="4"/>
  <c r="T218" i="4" s="1"/>
  <c r="R219" i="4"/>
  <c r="R218" i="4" s="1"/>
  <c r="P219" i="4"/>
  <c r="P218" i="4" s="1"/>
  <c r="BK219" i="4"/>
  <c r="J219" i="4"/>
  <c r="BF219" i="4" s="1"/>
  <c r="BI215" i="4"/>
  <c r="BH215" i="4"/>
  <c r="BG215" i="4"/>
  <c r="BE215" i="4"/>
  <c r="T215" i="4"/>
  <c r="R215" i="4"/>
  <c r="R202" i="4" s="1"/>
  <c r="P215" i="4"/>
  <c r="BK215" i="4"/>
  <c r="J215" i="4"/>
  <c r="BF215" i="4"/>
  <c r="BI212" i="4"/>
  <c r="BH212" i="4"/>
  <c r="BG212" i="4"/>
  <c r="BE212" i="4"/>
  <c r="T212" i="4"/>
  <c r="R212" i="4"/>
  <c r="P212" i="4"/>
  <c r="BK212" i="4"/>
  <c r="J212" i="4"/>
  <c r="BF212" i="4"/>
  <c r="BI209" i="4"/>
  <c r="BH209" i="4"/>
  <c r="BG209" i="4"/>
  <c r="BE209" i="4"/>
  <c r="T209" i="4"/>
  <c r="R209" i="4"/>
  <c r="P209" i="4"/>
  <c r="BK209" i="4"/>
  <c r="J209" i="4"/>
  <c r="BF209" i="4"/>
  <c r="BI206" i="4"/>
  <c r="BH206" i="4"/>
  <c r="BG206" i="4"/>
  <c r="BE206" i="4"/>
  <c r="T206" i="4"/>
  <c r="R206" i="4"/>
  <c r="P206" i="4"/>
  <c r="BK206" i="4"/>
  <c r="J206" i="4"/>
  <c r="BF206" i="4" s="1"/>
  <c r="BI203" i="4"/>
  <c r="BH203" i="4"/>
  <c r="BG203" i="4"/>
  <c r="BE203" i="4"/>
  <c r="T203" i="4"/>
  <c r="R203" i="4"/>
  <c r="P203" i="4"/>
  <c r="P202" i="4" s="1"/>
  <c r="BK203" i="4"/>
  <c r="BK202" i="4" s="1"/>
  <c r="J202" i="4" s="1"/>
  <c r="J74" i="4" s="1"/>
  <c r="J203" i="4"/>
  <c r="BF203" i="4" s="1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 s="1"/>
  <c r="BI197" i="4"/>
  <c r="BH197" i="4"/>
  <c r="BG197" i="4"/>
  <c r="BE197" i="4"/>
  <c r="T197" i="4"/>
  <c r="R197" i="4"/>
  <c r="P197" i="4"/>
  <c r="BK197" i="4"/>
  <c r="J197" i="4"/>
  <c r="BF197" i="4" s="1"/>
  <c r="BI194" i="4"/>
  <c r="BH194" i="4"/>
  <c r="BG194" i="4"/>
  <c r="BE194" i="4"/>
  <c r="T194" i="4"/>
  <c r="R194" i="4"/>
  <c r="P194" i="4"/>
  <c r="BK194" i="4"/>
  <c r="J194" i="4"/>
  <c r="BF194" i="4"/>
  <c r="BI191" i="4"/>
  <c r="BH191" i="4"/>
  <c r="BG191" i="4"/>
  <c r="BE191" i="4"/>
  <c r="T191" i="4"/>
  <c r="R191" i="4"/>
  <c r="P191" i="4"/>
  <c r="BK191" i="4"/>
  <c r="J191" i="4"/>
  <c r="BF191" i="4"/>
  <c r="BI188" i="4"/>
  <c r="BH188" i="4"/>
  <c r="BG188" i="4"/>
  <c r="BE188" i="4"/>
  <c r="T188" i="4"/>
  <c r="R188" i="4"/>
  <c r="P188" i="4"/>
  <c r="BK188" i="4"/>
  <c r="BK181" i="4" s="1"/>
  <c r="J181" i="4" s="1"/>
  <c r="J73" i="4" s="1"/>
  <c r="J188" i="4"/>
  <c r="BF188" i="4"/>
  <c r="BI185" i="4"/>
  <c r="BH185" i="4"/>
  <c r="BG185" i="4"/>
  <c r="BE185" i="4"/>
  <c r="T185" i="4"/>
  <c r="R185" i="4"/>
  <c r="P185" i="4"/>
  <c r="BK185" i="4"/>
  <c r="J185" i="4"/>
  <c r="BF185" i="4" s="1"/>
  <c r="BI182" i="4"/>
  <c r="BH182" i="4"/>
  <c r="BG182" i="4"/>
  <c r="BE182" i="4"/>
  <c r="T182" i="4"/>
  <c r="R182" i="4"/>
  <c r="P182" i="4"/>
  <c r="BK182" i="4"/>
  <c r="J182" i="4"/>
  <c r="BF182" i="4" s="1"/>
  <c r="BI178" i="4"/>
  <c r="BH178" i="4"/>
  <c r="BG178" i="4"/>
  <c r="BE178" i="4"/>
  <c r="T178" i="4"/>
  <c r="R178" i="4"/>
  <c r="P178" i="4"/>
  <c r="BK178" i="4"/>
  <c r="J178" i="4"/>
  <c r="BF178" i="4"/>
  <c r="BI175" i="4"/>
  <c r="BH175" i="4"/>
  <c r="BG175" i="4"/>
  <c r="BE175" i="4"/>
  <c r="T175" i="4"/>
  <c r="T171" i="4" s="1"/>
  <c r="R175" i="4"/>
  <c r="P175" i="4"/>
  <c r="BK175" i="4"/>
  <c r="J175" i="4"/>
  <c r="BF175" i="4"/>
  <c r="BI172" i="4"/>
  <c r="BH172" i="4"/>
  <c r="BG172" i="4"/>
  <c r="BE172" i="4"/>
  <c r="T172" i="4"/>
  <c r="R172" i="4"/>
  <c r="R171" i="4" s="1"/>
  <c r="P172" i="4"/>
  <c r="P171" i="4" s="1"/>
  <c r="BK172" i="4"/>
  <c r="BK171" i="4" s="1"/>
  <c r="J171" i="4" s="1"/>
  <c r="J72" i="4" s="1"/>
  <c r="J172" i="4"/>
  <c r="BF172" i="4" s="1"/>
  <c r="BI170" i="4"/>
  <c r="BH170" i="4"/>
  <c r="BG170" i="4"/>
  <c r="BE170" i="4"/>
  <c r="T170" i="4"/>
  <c r="R170" i="4"/>
  <c r="P170" i="4"/>
  <c r="BK170" i="4"/>
  <c r="J170" i="4"/>
  <c r="BF170" i="4"/>
  <c r="BI169" i="4"/>
  <c r="BH169" i="4"/>
  <c r="BG169" i="4"/>
  <c r="BE169" i="4"/>
  <c r="T169" i="4"/>
  <c r="R169" i="4"/>
  <c r="P169" i="4"/>
  <c r="BK169" i="4"/>
  <c r="J169" i="4"/>
  <c r="BF169" i="4" s="1"/>
  <c r="BI166" i="4"/>
  <c r="BH166" i="4"/>
  <c r="BG166" i="4"/>
  <c r="BE166" i="4"/>
  <c r="T166" i="4"/>
  <c r="R166" i="4"/>
  <c r="P166" i="4"/>
  <c r="BK166" i="4"/>
  <c r="J166" i="4"/>
  <c r="BF166" i="4" s="1"/>
  <c r="BI163" i="4"/>
  <c r="BH163" i="4"/>
  <c r="BG163" i="4"/>
  <c r="BE163" i="4"/>
  <c r="T163" i="4"/>
  <c r="R163" i="4"/>
  <c r="P163" i="4"/>
  <c r="BK163" i="4"/>
  <c r="J163" i="4"/>
  <c r="BF163" i="4" s="1"/>
  <c r="BI160" i="4"/>
  <c r="BH160" i="4"/>
  <c r="BG160" i="4"/>
  <c r="BE160" i="4"/>
  <c r="T160" i="4"/>
  <c r="R160" i="4"/>
  <c r="P160" i="4"/>
  <c r="BK160" i="4"/>
  <c r="J160" i="4"/>
  <c r="BF160" i="4"/>
  <c r="BI157" i="4"/>
  <c r="BH157" i="4"/>
  <c r="BG157" i="4"/>
  <c r="BE157" i="4"/>
  <c r="T157" i="4"/>
  <c r="R157" i="4"/>
  <c r="P157" i="4"/>
  <c r="BK157" i="4"/>
  <c r="J157" i="4"/>
  <c r="BF157" i="4"/>
  <c r="BI154" i="4"/>
  <c r="BH154" i="4"/>
  <c r="BG154" i="4"/>
  <c r="BE154" i="4"/>
  <c r="T154" i="4"/>
  <c r="R154" i="4"/>
  <c r="P154" i="4"/>
  <c r="BK154" i="4"/>
  <c r="BK153" i="4" s="1"/>
  <c r="J154" i="4"/>
  <c r="BF154" i="4" s="1"/>
  <c r="BI151" i="4"/>
  <c r="BH151" i="4"/>
  <c r="BG151" i="4"/>
  <c r="BE151" i="4"/>
  <c r="T151" i="4"/>
  <c r="T150" i="4" s="1"/>
  <c r="R151" i="4"/>
  <c r="R150" i="4" s="1"/>
  <c r="P151" i="4"/>
  <c r="P150" i="4"/>
  <c r="BK151" i="4"/>
  <c r="BK150" i="4"/>
  <c r="J150" i="4" s="1"/>
  <c r="J69" i="4" s="1"/>
  <c r="J151" i="4"/>
  <c r="BF151" i="4"/>
  <c r="BI149" i="4"/>
  <c r="BH149" i="4"/>
  <c r="BG149" i="4"/>
  <c r="BE149" i="4"/>
  <c r="T149" i="4"/>
  <c r="T144" i="4" s="1"/>
  <c r="R149" i="4"/>
  <c r="P149" i="4"/>
  <c r="BK149" i="4"/>
  <c r="J149" i="4"/>
  <c r="BF149" i="4"/>
  <c r="BI147" i="4"/>
  <c r="BH147" i="4"/>
  <c r="BG147" i="4"/>
  <c r="BE147" i="4"/>
  <c r="T147" i="4"/>
  <c r="R147" i="4"/>
  <c r="P147" i="4"/>
  <c r="BK147" i="4"/>
  <c r="J147" i="4"/>
  <c r="BF147" i="4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P144" i="4" s="1"/>
  <c r="BK145" i="4"/>
  <c r="BK144" i="4" s="1"/>
  <c r="J144" i="4" s="1"/>
  <c r="J68" i="4" s="1"/>
  <c r="J145" i="4"/>
  <c r="BF145" i="4" s="1"/>
  <c r="BI141" i="4"/>
  <c r="BH141" i="4"/>
  <c r="BG141" i="4"/>
  <c r="BE141" i="4"/>
  <c r="T141" i="4"/>
  <c r="R141" i="4"/>
  <c r="P141" i="4"/>
  <c r="BK141" i="4"/>
  <c r="J141" i="4"/>
  <c r="BF141" i="4"/>
  <c r="BI138" i="4"/>
  <c r="BH138" i="4"/>
  <c r="BG138" i="4"/>
  <c r="BE138" i="4"/>
  <c r="T138" i="4"/>
  <c r="R138" i="4"/>
  <c r="P138" i="4"/>
  <c r="BK138" i="4"/>
  <c r="J138" i="4"/>
  <c r="BF138" i="4" s="1"/>
  <c r="BI135" i="4"/>
  <c r="BH135" i="4"/>
  <c r="BG135" i="4"/>
  <c r="BE135" i="4"/>
  <c r="T135" i="4"/>
  <c r="R135" i="4"/>
  <c r="R129" i="4" s="1"/>
  <c r="P135" i="4"/>
  <c r="BK135" i="4"/>
  <c r="J135" i="4"/>
  <c r="BF135" i="4" s="1"/>
  <c r="BI130" i="4"/>
  <c r="BH130" i="4"/>
  <c r="BG130" i="4"/>
  <c r="BE130" i="4"/>
  <c r="T130" i="4"/>
  <c r="R130" i="4"/>
  <c r="P130" i="4"/>
  <c r="P129" i="4" s="1"/>
  <c r="BK130" i="4"/>
  <c r="BK129" i="4" s="1"/>
  <c r="J129" i="4" s="1"/>
  <c r="J67" i="4" s="1"/>
  <c r="J130" i="4"/>
  <c r="BF130" i="4" s="1"/>
  <c r="BI124" i="4"/>
  <c r="BH124" i="4"/>
  <c r="BG124" i="4"/>
  <c r="BE124" i="4"/>
  <c r="T124" i="4"/>
  <c r="T115" i="4" s="1"/>
  <c r="R124" i="4"/>
  <c r="P124" i="4"/>
  <c r="BK124" i="4"/>
  <c r="J124" i="4"/>
  <c r="BF124" i="4" s="1"/>
  <c r="BI119" i="4"/>
  <c r="BH119" i="4"/>
  <c r="BG119" i="4"/>
  <c r="BE119" i="4"/>
  <c r="T119" i="4"/>
  <c r="R119" i="4"/>
  <c r="R115" i="4" s="1"/>
  <c r="P119" i="4"/>
  <c r="BK119" i="4"/>
  <c r="J119" i="4"/>
  <c r="BF119" i="4" s="1"/>
  <c r="BI116" i="4"/>
  <c r="F39" i="4" s="1"/>
  <c r="BD59" i="1" s="1"/>
  <c r="BH116" i="4"/>
  <c r="BG116" i="4"/>
  <c r="BE116" i="4"/>
  <c r="T116" i="4"/>
  <c r="R116" i="4"/>
  <c r="P116" i="4"/>
  <c r="BK116" i="4"/>
  <c r="BK115" i="4" s="1"/>
  <c r="J115" i="4" s="1"/>
  <c r="J66" i="4" s="1"/>
  <c r="J116" i="4"/>
  <c r="BF116" i="4" s="1"/>
  <c r="BI112" i="4"/>
  <c r="BH112" i="4"/>
  <c r="BG112" i="4"/>
  <c r="BE112" i="4"/>
  <c r="J35" i="4" s="1"/>
  <c r="AV59" i="1" s="1"/>
  <c r="T112" i="4"/>
  <c r="T108" i="4" s="1"/>
  <c r="R112" i="4"/>
  <c r="P112" i="4"/>
  <c r="BK112" i="4"/>
  <c r="J112" i="4"/>
  <c r="BF112" i="4" s="1"/>
  <c r="BI109" i="4"/>
  <c r="BH109" i="4"/>
  <c r="BG109" i="4"/>
  <c r="BE109" i="4"/>
  <c r="T109" i="4"/>
  <c r="R109" i="4"/>
  <c r="R108" i="4" s="1"/>
  <c r="P109" i="4"/>
  <c r="P108" i="4"/>
  <c r="BK109" i="4"/>
  <c r="BK108" i="4" s="1"/>
  <c r="J108" i="4" s="1"/>
  <c r="J65" i="4" s="1"/>
  <c r="J109" i="4"/>
  <c r="BF109" i="4" s="1"/>
  <c r="J103" i="4"/>
  <c r="J102" i="4"/>
  <c r="F102" i="4"/>
  <c r="F100" i="4"/>
  <c r="E98" i="4"/>
  <c r="J59" i="4"/>
  <c r="J58" i="4"/>
  <c r="F58" i="4"/>
  <c r="F56" i="4"/>
  <c r="E54" i="4"/>
  <c r="J20" i="4"/>
  <c r="E20" i="4"/>
  <c r="F103" i="4"/>
  <c r="F59" i="4"/>
  <c r="J19" i="4"/>
  <c r="J14" i="4"/>
  <c r="E7" i="4"/>
  <c r="E94" i="4"/>
  <c r="E50" i="4"/>
  <c r="J39" i="3"/>
  <c r="J38" i="3"/>
  <c r="AY57" i="1" s="1"/>
  <c r="J37" i="3"/>
  <c r="AX57" i="1"/>
  <c r="BI143" i="3"/>
  <c r="BH143" i="3"/>
  <c r="BG143" i="3"/>
  <c r="BE143" i="3"/>
  <c r="T143" i="3"/>
  <c r="R143" i="3"/>
  <c r="P143" i="3"/>
  <c r="BK143" i="3"/>
  <c r="J143" i="3"/>
  <c r="BF143" i="3" s="1"/>
  <c r="BI140" i="3"/>
  <c r="BH140" i="3"/>
  <c r="BG140" i="3"/>
  <c r="BE140" i="3"/>
  <c r="T140" i="3"/>
  <c r="T139" i="3"/>
  <c r="T138" i="3" s="1"/>
  <c r="R140" i="3"/>
  <c r="R139" i="3" s="1"/>
  <c r="R138" i="3" s="1"/>
  <c r="P140" i="3"/>
  <c r="BK140" i="3"/>
  <c r="BK139" i="3" s="1"/>
  <c r="BK138" i="3" s="1"/>
  <c r="J138" i="3" s="1"/>
  <c r="J70" i="3" s="1"/>
  <c r="J139" i="3"/>
  <c r="J71" i="3" s="1"/>
  <c r="J140" i="3"/>
  <c r="BF140" i="3"/>
  <c r="BI135" i="3"/>
  <c r="BH135" i="3"/>
  <c r="BG135" i="3"/>
  <c r="BE135" i="3"/>
  <c r="T135" i="3"/>
  <c r="R135" i="3"/>
  <c r="P135" i="3"/>
  <c r="BK135" i="3"/>
  <c r="J135" i="3"/>
  <c r="BF135" i="3"/>
  <c r="BI132" i="3"/>
  <c r="BH132" i="3"/>
  <c r="BG132" i="3"/>
  <c r="BE132" i="3"/>
  <c r="T132" i="3"/>
  <c r="T131" i="3"/>
  <c r="R132" i="3"/>
  <c r="R131" i="3"/>
  <c r="P132" i="3"/>
  <c r="P131" i="3"/>
  <c r="BK132" i="3"/>
  <c r="BK131" i="3"/>
  <c r="J131" i="3" s="1"/>
  <c r="J69" i="3" s="1"/>
  <c r="J132" i="3"/>
  <c r="BF132" i="3"/>
  <c r="BI128" i="3"/>
  <c r="BH128" i="3"/>
  <c r="BG128" i="3"/>
  <c r="BE128" i="3"/>
  <c r="T128" i="3"/>
  <c r="R128" i="3"/>
  <c r="P128" i="3"/>
  <c r="BK128" i="3"/>
  <c r="J128" i="3"/>
  <c r="BF128" i="3" s="1"/>
  <c r="BI125" i="3"/>
  <c r="BH125" i="3"/>
  <c r="BG125" i="3"/>
  <c r="BE125" i="3"/>
  <c r="T125" i="3"/>
  <c r="R125" i="3"/>
  <c r="P125" i="3"/>
  <c r="BK125" i="3"/>
  <c r="J125" i="3"/>
  <c r="BF125" i="3"/>
  <c r="BI122" i="3"/>
  <c r="BH122" i="3"/>
  <c r="BG122" i="3"/>
  <c r="BE122" i="3"/>
  <c r="T122" i="3"/>
  <c r="R122" i="3"/>
  <c r="R103" i="3" s="1"/>
  <c r="R102" i="3" s="1"/>
  <c r="P122" i="3"/>
  <c r="BK122" i="3"/>
  <c r="J122" i="3"/>
  <c r="BF122" i="3"/>
  <c r="BI119" i="3"/>
  <c r="BH119" i="3"/>
  <c r="BG119" i="3"/>
  <c r="BE119" i="3"/>
  <c r="T119" i="3"/>
  <c r="R119" i="3"/>
  <c r="P119" i="3"/>
  <c r="BK119" i="3"/>
  <c r="J119" i="3"/>
  <c r="BF119" i="3"/>
  <c r="BI116" i="3"/>
  <c r="BH116" i="3"/>
  <c r="BG116" i="3"/>
  <c r="BE116" i="3"/>
  <c r="T116" i="3"/>
  <c r="R116" i="3"/>
  <c r="P116" i="3"/>
  <c r="BK116" i="3"/>
  <c r="J116" i="3"/>
  <c r="BF116" i="3"/>
  <c r="BI113" i="3"/>
  <c r="BH113" i="3"/>
  <c r="BG113" i="3"/>
  <c r="BE113" i="3"/>
  <c r="T113" i="3"/>
  <c r="R113" i="3"/>
  <c r="P113" i="3"/>
  <c r="BK113" i="3"/>
  <c r="J113" i="3"/>
  <c r="BF113" i="3"/>
  <c r="BI110" i="3"/>
  <c r="BH110" i="3"/>
  <c r="BG110" i="3"/>
  <c r="BE110" i="3"/>
  <c r="T110" i="3"/>
  <c r="R110" i="3"/>
  <c r="P110" i="3"/>
  <c r="BK110" i="3"/>
  <c r="J110" i="3"/>
  <c r="BF110" i="3" s="1"/>
  <c r="BI107" i="3"/>
  <c r="BH107" i="3"/>
  <c r="BG107" i="3"/>
  <c r="BE107" i="3"/>
  <c r="T107" i="3"/>
  <c r="T103" i="3" s="1"/>
  <c r="T102" i="3" s="1"/>
  <c r="R107" i="3"/>
  <c r="P107" i="3"/>
  <c r="P103" i="3" s="1"/>
  <c r="P102" i="3" s="1"/>
  <c r="BK107" i="3"/>
  <c r="J107" i="3"/>
  <c r="BF107" i="3"/>
  <c r="BI104" i="3"/>
  <c r="BH104" i="3"/>
  <c r="BG104" i="3"/>
  <c r="BE104" i="3"/>
  <c r="T104" i="3"/>
  <c r="R104" i="3"/>
  <c r="P104" i="3"/>
  <c r="BK104" i="3"/>
  <c r="BK103" i="3" s="1"/>
  <c r="J104" i="3"/>
  <c r="BF104" i="3" s="1"/>
  <c r="BI100" i="3"/>
  <c r="BH100" i="3"/>
  <c r="BG100" i="3"/>
  <c r="BE100" i="3"/>
  <c r="F35" i="3" s="1"/>
  <c r="AZ57" i="1" s="1"/>
  <c r="T100" i="3"/>
  <c r="T99" i="3" s="1"/>
  <c r="T94" i="3" s="1"/>
  <c r="T93" i="3" s="1"/>
  <c r="R100" i="3"/>
  <c r="R99" i="3"/>
  <c r="P100" i="3"/>
  <c r="P99" i="3" s="1"/>
  <c r="BK100" i="3"/>
  <c r="BK99" i="3" s="1"/>
  <c r="J99" i="3" s="1"/>
  <c r="J66" i="3" s="1"/>
  <c r="J100" i="3"/>
  <c r="BF100" i="3" s="1"/>
  <c r="BI96" i="3"/>
  <c r="F39" i="3" s="1"/>
  <c r="BD57" i="1" s="1"/>
  <c r="BH96" i="3"/>
  <c r="F38" i="3"/>
  <c r="BC57" i="1" s="1"/>
  <c r="BG96" i="3"/>
  <c r="F37" i="3" s="1"/>
  <c r="BB57" i="1" s="1"/>
  <c r="BE96" i="3"/>
  <c r="J35" i="3" s="1"/>
  <c r="AV57" i="1" s="1"/>
  <c r="T96" i="3"/>
  <c r="T95" i="3"/>
  <c r="R96" i="3"/>
  <c r="R95" i="3" s="1"/>
  <c r="R94" i="3" s="1"/>
  <c r="R93" i="3" s="1"/>
  <c r="P96" i="3"/>
  <c r="P95" i="3"/>
  <c r="P94" i="3" s="1"/>
  <c r="BK96" i="3"/>
  <c r="BK95" i="3"/>
  <c r="J95" i="3" s="1"/>
  <c r="J65" i="3" s="1"/>
  <c r="J96" i="3"/>
  <c r="BF96" i="3"/>
  <c r="J90" i="3"/>
  <c r="J89" i="3"/>
  <c r="F89" i="3"/>
  <c r="F87" i="3"/>
  <c r="E85" i="3"/>
  <c r="J59" i="3"/>
  <c r="J58" i="3"/>
  <c r="F58" i="3"/>
  <c r="F56" i="3"/>
  <c r="E54" i="3"/>
  <c r="J20" i="3"/>
  <c r="E20" i="3"/>
  <c r="F90" i="3" s="1"/>
  <c r="F59" i="3"/>
  <c r="J19" i="3"/>
  <c r="J14" i="3"/>
  <c r="J87" i="3"/>
  <c r="J56" i="3"/>
  <c r="E7" i="3"/>
  <c r="E81" i="3" s="1"/>
  <c r="J39" i="2"/>
  <c r="J38" i="2"/>
  <c r="AY56" i="1"/>
  <c r="J37" i="2"/>
  <c r="AX56" i="1"/>
  <c r="BI377" i="2"/>
  <c r="BH377" i="2"/>
  <c r="BG377" i="2"/>
  <c r="BE377" i="2"/>
  <c r="T377" i="2"/>
  <c r="T376" i="2" s="1"/>
  <c r="T375" i="2" s="1"/>
  <c r="R377" i="2"/>
  <c r="R376" i="2" s="1"/>
  <c r="R375" i="2" s="1"/>
  <c r="P377" i="2"/>
  <c r="P376" i="2"/>
  <c r="P375" i="2" s="1"/>
  <c r="BK377" i="2"/>
  <c r="BK376" i="2"/>
  <c r="J376" i="2"/>
  <c r="J84" i="2" s="1"/>
  <c r="BK375" i="2"/>
  <c r="J375" i="2" s="1"/>
  <c r="J83" i="2" s="1"/>
  <c r="J377" i="2"/>
  <c r="BF377" i="2" s="1"/>
  <c r="BI372" i="2"/>
  <c r="BH372" i="2"/>
  <c r="BG372" i="2"/>
  <c r="BE372" i="2"/>
  <c r="T372" i="2"/>
  <c r="R372" i="2"/>
  <c r="R368" i="2" s="1"/>
  <c r="P372" i="2"/>
  <c r="BK372" i="2"/>
  <c r="J372" i="2"/>
  <c r="BF372" i="2" s="1"/>
  <c r="BI369" i="2"/>
  <c r="BH369" i="2"/>
  <c r="BG369" i="2"/>
  <c r="BE369" i="2"/>
  <c r="T369" i="2"/>
  <c r="T368" i="2" s="1"/>
  <c r="R369" i="2"/>
  <c r="P369" i="2"/>
  <c r="P368" i="2" s="1"/>
  <c r="BK369" i="2"/>
  <c r="BK368" i="2" s="1"/>
  <c r="J368" i="2" s="1"/>
  <c r="J82" i="2" s="1"/>
  <c r="J369" i="2"/>
  <c r="BF369" i="2" s="1"/>
  <c r="BI365" i="2"/>
  <c r="BH365" i="2"/>
  <c r="BG365" i="2"/>
  <c r="BE365" i="2"/>
  <c r="T365" i="2"/>
  <c r="R365" i="2"/>
  <c r="P365" i="2"/>
  <c r="BK365" i="2"/>
  <c r="J365" i="2"/>
  <c r="BF365" i="2"/>
  <c r="BI362" i="2"/>
  <c r="BH362" i="2"/>
  <c r="BG362" i="2"/>
  <c r="BE362" i="2"/>
  <c r="T362" i="2"/>
  <c r="R362" i="2"/>
  <c r="P362" i="2"/>
  <c r="BK362" i="2"/>
  <c r="J362" i="2"/>
  <c r="BF362" i="2" s="1"/>
  <c r="BI359" i="2"/>
  <c r="BH359" i="2"/>
  <c r="BG359" i="2"/>
  <c r="BE359" i="2"/>
  <c r="T359" i="2"/>
  <c r="T358" i="2" s="1"/>
  <c r="T357" i="2" s="1"/>
  <c r="R359" i="2"/>
  <c r="R358" i="2"/>
  <c r="R357" i="2" s="1"/>
  <c r="P359" i="2"/>
  <c r="P358" i="2" s="1"/>
  <c r="P357" i="2" s="1"/>
  <c r="BK359" i="2"/>
  <c r="BK358" i="2" s="1"/>
  <c r="J359" i="2"/>
  <c r="BF359" i="2"/>
  <c r="BI354" i="2"/>
  <c r="BH354" i="2"/>
  <c r="BG354" i="2"/>
  <c r="BE354" i="2"/>
  <c r="T354" i="2"/>
  <c r="R354" i="2"/>
  <c r="P354" i="2"/>
  <c r="P344" i="2" s="1"/>
  <c r="BK354" i="2"/>
  <c r="J354" i="2"/>
  <c r="BF354" i="2"/>
  <c r="BI351" i="2"/>
  <c r="BH351" i="2"/>
  <c r="BG351" i="2"/>
  <c r="BE351" i="2"/>
  <c r="T351" i="2"/>
  <c r="R351" i="2"/>
  <c r="P351" i="2"/>
  <c r="BK351" i="2"/>
  <c r="J351" i="2"/>
  <c r="BF351" i="2" s="1"/>
  <c r="BI348" i="2"/>
  <c r="BH348" i="2"/>
  <c r="BG348" i="2"/>
  <c r="BE348" i="2"/>
  <c r="T348" i="2"/>
  <c r="R348" i="2"/>
  <c r="P348" i="2"/>
  <c r="BK348" i="2"/>
  <c r="J348" i="2"/>
  <c r="BF348" i="2"/>
  <c r="BI345" i="2"/>
  <c r="BH345" i="2"/>
  <c r="BG345" i="2"/>
  <c r="BE345" i="2"/>
  <c r="T345" i="2"/>
  <c r="T344" i="2" s="1"/>
  <c r="R345" i="2"/>
  <c r="R344" i="2" s="1"/>
  <c r="P345" i="2"/>
  <c r="BK345" i="2"/>
  <c r="BK344" i="2"/>
  <c r="J344" i="2" s="1"/>
  <c r="J79" i="2" s="1"/>
  <c r="J345" i="2"/>
  <c r="BF345" i="2"/>
  <c r="BI343" i="2"/>
  <c r="BH343" i="2"/>
  <c r="BG343" i="2"/>
  <c r="BE343" i="2"/>
  <c r="T343" i="2"/>
  <c r="R343" i="2"/>
  <c r="P343" i="2"/>
  <c r="BK343" i="2"/>
  <c r="J343" i="2"/>
  <c r="BF343" i="2" s="1"/>
  <c r="BI342" i="2"/>
  <c r="BH342" i="2"/>
  <c r="BG342" i="2"/>
  <c r="BE342" i="2"/>
  <c r="T342" i="2"/>
  <c r="R342" i="2"/>
  <c r="P342" i="2"/>
  <c r="BK342" i="2"/>
  <c r="J342" i="2"/>
  <c r="BF342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BK336" i="2"/>
  <c r="J336" i="2"/>
  <c r="BF336" i="2" s="1"/>
  <c r="BI333" i="2"/>
  <c r="BH333" i="2"/>
  <c r="BG333" i="2"/>
  <c r="BE333" i="2"/>
  <c r="T333" i="2"/>
  <c r="R333" i="2"/>
  <c r="P333" i="2"/>
  <c r="BK333" i="2"/>
  <c r="J333" i="2"/>
  <c r="BF333" i="2" s="1"/>
  <c r="BI330" i="2"/>
  <c r="BH330" i="2"/>
  <c r="BG330" i="2"/>
  <c r="BE330" i="2"/>
  <c r="T330" i="2"/>
  <c r="R330" i="2"/>
  <c r="P330" i="2"/>
  <c r="BK330" i="2"/>
  <c r="J330" i="2"/>
  <c r="BF330" i="2"/>
  <c r="BI327" i="2"/>
  <c r="BH327" i="2"/>
  <c r="BG327" i="2"/>
  <c r="BE327" i="2"/>
  <c r="T327" i="2"/>
  <c r="R327" i="2"/>
  <c r="P327" i="2"/>
  <c r="BK327" i="2"/>
  <c r="J327" i="2"/>
  <c r="BF327" i="2" s="1"/>
  <c r="BI324" i="2"/>
  <c r="BH324" i="2"/>
  <c r="BG324" i="2"/>
  <c r="BE324" i="2"/>
  <c r="T324" i="2"/>
  <c r="R324" i="2"/>
  <c r="P324" i="2"/>
  <c r="BK324" i="2"/>
  <c r="J324" i="2"/>
  <c r="BF324" i="2"/>
  <c r="BI321" i="2"/>
  <c r="BH321" i="2"/>
  <c r="BG321" i="2"/>
  <c r="BE321" i="2"/>
  <c r="T321" i="2"/>
  <c r="R321" i="2"/>
  <c r="P321" i="2"/>
  <c r="BK321" i="2"/>
  <c r="J321" i="2"/>
  <c r="BF321" i="2"/>
  <c r="BI318" i="2"/>
  <c r="BH318" i="2"/>
  <c r="BG318" i="2"/>
  <c r="BE318" i="2"/>
  <c r="T318" i="2"/>
  <c r="R318" i="2"/>
  <c r="P318" i="2"/>
  <c r="P305" i="2" s="1"/>
  <c r="BK318" i="2"/>
  <c r="J318" i="2"/>
  <c r="BF318" i="2" s="1"/>
  <c r="BI315" i="2"/>
  <c r="BH315" i="2"/>
  <c r="BG315" i="2"/>
  <c r="BE315" i="2"/>
  <c r="T315" i="2"/>
  <c r="R315" i="2"/>
  <c r="P315" i="2"/>
  <c r="BK315" i="2"/>
  <c r="J315" i="2"/>
  <c r="BF315" i="2" s="1"/>
  <c r="BI312" i="2"/>
  <c r="BH312" i="2"/>
  <c r="BG312" i="2"/>
  <c r="BE312" i="2"/>
  <c r="T312" i="2"/>
  <c r="R312" i="2"/>
  <c r="R305" i="2" s="1"/>
  <c r="P312" i="2"/>
  <c r="BK312" i="2"/>
  <c r="J312" i="2"/>
  <c r="BF312" i="2"/>
  <c r="BI309" i="2"/>
  <c r="BH309" i="2"/>
  <c r="BG309" i="2"/>
  <c r="BE309" i="2"/>
  <c r="T309" i="2"/>
  <c r="R309" i="2"/>
  <c r="P309" i="2"/>
  <c r="BK309" i="2"/>
  <c r="J309" i="2"/>
  <c r="BF309" i="2" s="1"/>
  <c r="BI306" i="2"/>
  <c r="BH306" i="2"/>
  <c r="BG306" i="2"/>
  <c r="BE306" i="2"/>
  <c r="T306" i="2"/>
  <c r="T305" i="2" s="1"/>
  <c r="R306" i="2"/>
  <c r="P306" i="2"/>
  <c r="BK306" i="2"/>
  <c r="BK305" i="2" s="1"/>
  <c r="J305" i="2" s="1"/>
  <c r="J78" i="2" s="1"/>
  <c r="J306" i="2"/>
  <c r="BF306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 s="1"/>
  <c r="BI300" i="2"/>
  <c r="BH300" i="2"/>
  <c r="BG300" i="2"/>
  <c r="BE300" i="2"/>
  <c r="T300" i="2"/>
  <c r="R300" i="2"/>
  <c r="P300" i="2"/>
  <c r="BK300" i="2"/>
  <c r="J300" i="2"/>
  <c r="BF300" i="2"/>
  <c r="BI297" i="2"/>
  <c r="BH297" i="2"/>
  <c r="BG297" i="2"/>
  <c r="BE297" i="2"/>
  <c r="T297" i="2"/>
  <c r="R297" i="2"/>
  <c r="P297" i="2"/>
  <c r="BK297" i="2"/>
  <c r="J297" i="2"/>
  <c r="BF297" i="2"/>
  <c r="BI294" i="2"/>
  <c r="BH294" i="2"/>
  <c r="BG294" i="2"/>
  <c r="BE294" i="2"/>
  <c r="T294" i="2"/>
  <c r="R294" i="2"/>
  <c r="R284" i="2" s="1"/>
  <c r="P294" i="2"/>
  <c r="BK294" i="2"/>
  <c r="J294" i="2"/>
  <c r="BF294" i="2" s="1"/>
  <c r="BI291" i="2"/>
  <c r="BH291" i="2"/>
  <c r="BG291" i="2"/>
  <c r="BE291" i="2"/>
  <c r="T291" i="2"/>
  <c r="T284" i="2" s="1"/>
  <c r="R291" i="2"/>
  <c r="P291" i="2"/>
  <c r="BK291" i="2"/>
  <c r="BK284" i="2" s="1"/>
  <c r="J284" i="2" s="1"/>
  <c r="J77" i="2" s="1"/>
  <c r="J291" i="2"/>
  <c r="BF291" i="2" s="1"/>
  <c r="BI288" i="2"/>
  <c r="BH288" i="2"/>
  <c r="BG288" i="2"/>
  <c r="BE288" i="2"/>
  <c r="T288" i="2"/>
  <c r="R288" i="2"/>
  <c r="P288" i="2"/>
  <c r="BK288" i="2"/>
  <c r="J288" i="2"/>
  <c r="BF288" i="2"/>
  <c r="BI285" i="2"/>
  <c r="BH285" i="2"/>
  <c r="BG285" i="2"/>
  <c r="BE285" i="2"/>
  <c r="T285" i="2"/>
  <c r="R285" i="2"/>
  <c r="P285" i="2"/>
  <c r="P284" i="2" s="1"/>
  <c r="BK285" i="2"/>
  <c r="J285" i="2"/>
  <c r="BF285" i="2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/>
  <c r="BI279" i="2"/>
  <c r="BH279" i="2"/>
  <c r="BG279" i="2"/>
  <c r="BE279" i="2"/>
  <c r="T279" i="2"/>
  <c r="R279" i="2"/>
  <c r="P279" i="2"/>
  <c r="BK279" i="2"/>
  <c r="J279" i="2"/>
  <c r="BF279" i="2" s="1"/>
  <c r="BI276" i="2"/>
  <c r="BH276" i="2"/>
  <c r="BG276" i="2"/>
  <c r="BE276" i="2"/>
  <c r="T276" i="2"/>
  <c r="R276" i="2"/>
  <c r="P276" i="2"/>
  <c r="BK276" i="2"/>
  <c r="J276" i="2"/>
  <c r="BF276" i="2"/>
  <c r="BI273" i="2"/>
  <c r="BH273" i="2"/>
  <c r="BG273" i="2"/>
  <c r="BE273" i="2"/>
  <c r="T273" i="2"/>
  <c r="R273" i="2"/>
  <c r="P273" i="2"/>
  <c r="BK273" i="2"/>
  <c r="J273" i="2"/>
  <c r="BF273" i="2"/>
  <c r="BI270" i="2"/>
  <c r="BH270" i="2"/>
  <c r="BG270" i="2"/>
  <c r="BE270" i="2"/>
  <c r="T270" i="2"/>
  <c r="R270" i="2"/>
  <c r="P270" i="2"/>
  <c r="BK270" i="2"/>
  <c r="J270" i="2"/>
  <c r="BF270" i="2" s="1"/>
  <c r="BI267" i="2"/>
  <c r="BH267" i="2"/>
  <c r="BG267" i="2"/>
  <c r="BE267" i="2"/>
  <c r="T267" i="2"/>
  <c r="T266" i="2" s="1"/>
  <c r="R267" i="2"/>
  <c r="R266" i="2"/>
  <c r="P267" i="2"/>
  <c r="P266" i="2" s="1"/>
  <c r="BK267" i="2"/>
  <c r="BK266" i="2" s="1"/>
  <c r="J266" i="2" s="1"/>
  <c r="J76" i="2" s="1"/>
  <c r="J267" i="2"/>
  <c r="BF267" i="2" s="1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 s="1"/>
  <c r="BI261" i="2"/>
  <c r="BH261" i="2"/>
  <c r="BG261" i="2"/>
  <c r="BE261" i="2"/>
  <c r="T261" i="2"/>
  <c r="R261" i="2"/>
  <c r="P261" i="2"/>
  <c r="BK261" i="2"/>
  <c r="J261" i="2"/>
  <c r="BF261" i="2" s="1"/>
  <c r="BI258" i="2"/>
  <c r="BH258" i="2"/>
  <c r="BG258" i="2"/>
  <c r="BE258" i="2"/>
  <c r="T258" i="2"/>
  <c r="R258" i="2"/>
  <c r="P258" i="2"/>
  <c r="BK258" i="2"/>
  <c r="J258" i="2"/>
  <c r="BF258" i="2"/>
  <c r="BI255" i="2"/>
  <c r="BH255" i="2"/>
  <c r="BG255" i="2"/>
  <c r="BE255" i="2"/>
  <c r="T255" i="2"/>
  <c r="R255" i="2"/>
  <c r="P255" i="2"/>
  <c r="BK255" i="2"/>
  <c r="J255" i="2"/>
  <c r="BF255" i="2" s="1"/>
  <c r="BI252" i="2"/>
  <c r="BH252" i="2"/>
  <c r="BG252" i="2"/>
  <c r="BE252" i="2"/>
  <c r="T252" i="2"/>
  <c r="R252" i="2"/>
  <c r="P252" i="2"/>
  <c r="BK252" i="2"/>
  <c r="J252" i="2"/>
  <c r="BF252" i="2"/>
  <c r="BI249" i="2"/>
  <c r="BH249" i="2"/>
  <c r="BG249" i="2"/>
  <c r="BE249" i="2"/>
  <c r="T249" i="2"/>
  <c r="R249" i="2"/>
  <c r="P249" i="2"/>
  <c r="BK249" i="2"/>
  <c r="J249" i="2"/>
  <c r="BF249" i="2"/>
  <c r="BI246" i="2"/>
  <c r="BH246" i="2"/>
  <c r="BG246" i="2"/>
  <c r="BE246" i="2"/>
  <c r="T246" i="2"/>
  <c r="R246" i="2"/>
  <c r="P246" i="2"/>
  <c r="BK246" i="2"/>
  <c r="J246" i="2"/>
  <c r="BF246" i="2"/>
  <c r="BI243" i="2"/>
  <c r="BH243" i="2"/>
  <c r="BG243" i="2"/>
  <c r="BE243" i="2"/>
  <c r="T243" i="2"/>
  <c r="R243" i="2"/>
  <c r="P243" i="2"/>
  <c r="BK243" i="2"/>
  <c r="J243" i="2"/>
  <c r="BF243" i="2" s="1"/>
  <c r="BI240" i="2"/>
  <c r="BH240" i="2"/>
  <c r="BG240" i="2"/>
  <c r="BE240" i="2"/>
  <c r="T240" i="2"/>
  <c r="R240" i="2"/>
  <c r="P240" i="2"/>
  <c r="BK240" i="2"/>
  <c r="J240" i="2"/>
  <c r="BF240" i="2"/>
  <c r="BI237" i="2"/>
  <c r="BH237" i="2"/>
  <c r="BG237" i="2"/>
  <c r="BE237" i="2"/>
  <c r="T237" i="2"/>
  <c r="R237" i="2"/>
  <c r="P237" i="2"/>
  <c r="BK237" i="2"/>
  <c r="J237" i="2"/>
  <c r="BF237" i="2" s="1"/>
  <c r="BI234" i="2"/>
  <c r="BH234" i="2"/>
  <c r="BG234" i="2"/>
  <c r="BE234" i="2"/>
  <c r="T234" i="2"/>
  <c r="R234" i="2"/>
  <c r="P234" i="2"/>
  <c r="BK234" i="2"/>
  <c r="J234" i="2"/>
  <c r="BF234" i="2"/>
  <c r="BI231" i="2"/>
  <c r="BH231" i="2"/>
  <c r="BG231" i="2"/>
  <c r="BE231" i="2"/>
  <c r="T231" i="2"/>
  <c r="R231" i="2"/>
  <c r="P231" i="2"/>
  <c r="BK231" i="2"/>
  <c r="J231" i="2"/>
  <c r="BF231" i="2"/>
  <c r="BI228" i="2"/>
  <c r="BH228" i="2"/>
  <c r="BG228" i="2"/>
  <c r="BE228" i="2"/>
  <c r="T228" i="2"/>
  <c r="R228" i="2"/>
  <c r="R218" i="2" s="1"/>
  <c r="P228" i="2"/>
  <c r="BK228" i="2"/>
  <c r="J228" i="2"/>
  <c r="BF228" i="2"/>
  <c r="BI225" i="2"/>
  <c r="BH225" i="2"/>
  <c r="BG225" i="2"/>
  <c r="BE225" i="2"/>
  <c r="T225" i="2"/>
  <c r="T218" i="2" s="1"/>
  <c r="R225" i="2"/>
  <c r="P225" i="2"/>
  <c r="BK225" i="2"/>
  <c r="J225" i="2"/>
  <c r="BF225" i="2" s="1"/>
  <c r="BI222" i="2"/>
  <c r="BH222" i="2"/>
  <c r="BG222" i="2"/>
  <c r="BE222" i="2"/>
  <c r="T222" i="2"/>
  <c r="R222" i="2"/>
  <c r="P222" i="2"/>
  <c r="BK222" i="2"/>
  <c r="J222" i="2"/>
  <c r="BF222" i="2"/>
  <c r="BI219" i="2"/>
  <c r="BH219" i="2"/>
  <c r="BG219" i="2"/>
  <c r="BE219" i="2"/>
  <c r="T219" i="2"/>
  <c r="R219" i="2"/>
  <c r="P219" i="2"/>
  <c r="P218" i="2" s="1"/>
  <c r="BK219" i="2"/>
  <c r="BK218" i="2"/>
  <c r="J218" i="2"/>
  <c r="J75" i="2" s="1"/>
  <c r="J219" i="2"/>
  <c r="BF219" i="2"/>
  <c r="BI215" i="2"/>
  <c r="BH215" i="2"/>
  <c r="BG215" i="2"/>
  <c r="BE215" i="2"/>
  <c r="T215" i="2"/>
  <c r="R215" i="2"/>
  <c r="P215" i="2"/>
  <c r="BK215" i="2"/>
  <c r="J215" i="2"/>
  <c r="BF215" i="2" s="1"/>
  <c r="BI212" i="2"/>
  <c r="BH212" i="2"/>
  <c r="BG212" i="2"/>
  <c r="BE212" i="2"/>
  <c r="T212" i="2"/>
  <c r="R212" i="2"/>
  <c r="P212" i="2"/>
  <c r="P202" i="2" s="1"/>
  <c r="BK212" i="2"/>
  <c r="J212" i="2"/>
  <c r="BF212" i="2"/>
  <c r="BI209" i="2"/>
  <c r="BH209" i="2"/>
  <c r="BG209" i="2"/>
  <c r="BE209" i="2"/>
  <c r="T209" i="2"/>
  <c r="R209" i="2"/>
  <c r="P209" i="2"/>
  <c r="BK209" i="2"/>
  <c r="BK202" i="2" s="1"/>
  <c r="J202" i="2" s="1"/>
  <c r="J74" i="2" s="1"/>
  <c r="J209" i="2"/>
  <c r="BF209" i="2" s="1"/>
  <c r="BI206" i="2"/>
  <c r="BH206" i="2"/>
  <c r="BG206" i="2"/>
  <c r="BE206" i="2"/>
  <c r="T206" i="2"/>
  <c r="R206" i="2"/>
  <c r="P206" i="2"/>
  <c r="BK206" i="2"/>
  <c r="J206" i="2"/>
  <c r="BF206" i="2"/>
  <c r="BI203" i="2"/>
  <c r="BH203" i="2"/>
  <c r="BG203" i="2"/>
  <c r="BE203" i="2"/>
  <c r="T203" i="2"/>
  <c r="T202" i="2" s="1"/>
  <c r="R203" i="2"/>
  <c r="R202" i="2"/>
  <c r="P203" i="2"/>
  <c r="BK203" i="2"/>
  <c r="J203" i="2"/>
  <c r="BF203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T181" i="2" s="1"/>
  <c r="R197" i="2"/>
  <c r="P197" i="2"/>
  <c r="BK197" i="2"/>
  <c r="J197" i="2"/>
  <c r="BF197" i="2"/>
  <c r="BI194" i="2"/>
  <c r="BH194" i="2"/>
  <c r="BG194" i="2"/>
  <c r="BE194" i="2"/>
  <c r="T194" i="2"/>
  <c r="R194" i="2"/>
  <c r="P194" i="2"/>
  <c r="P181" i="2" s="1"/>
  <c r="BK194" i="2"/>
  <c r="J194" i="2"/>
  <c r="BF194" i="2"/>
  <c r="BI191" i="2"/>
  <c r="BH191" i="2"/>
  <c r="BG191" i="2"/>
  <c r="BE191" i="2"/>
  <c r="T191" i="2"/>
  <c r="R191" i="2"/>
  <c r="P191" i="2"/>
  <c r="BK191" i="2"/>
  <c r="J191" i="2"/>
  <c r="BF191" i="2" s="1"/>
  <c r="BI188" i="2"/>
  <c r="BH188" i="2"/>
  <c r="BG188" i="2"/>
  <c r="BE188" i="2"/>
  <c r="T188" i="2"/>
  <c r="R188" i="2"/>
  <c r="R181" i="2" s="1"/>
  <c r="P188" i="2"/>
  <c r="BK188" i="2"/>
  <c r="J188" i="2"/>
  <c r="BF188" i="2"/>
  <c r="BI185" i="2"/>
  <c r="BH185" i="2"/>
  <c r="BG185" i="2"/>
  <c r="BE185" i="2"/>
  <c r="T185" i="2"/>
  <c r="R185" i="2"/>
  <c r="P185" i="2"/>
  <c r="BK185" i="2"/>
  <c r="J185" i="2"/>
  <c r="BF185" i="2" s="1"/>
  <c r="BI182" i="2"/>
  <c r="BH182" i="2"/>
  <c r="BG182" i="2"/>
  <c r="BE182" i="2"/>
  <c r="T182" i="2"/>
  <c r="R182" i="2"/>
  <c r="P182" i="2"/>
  <c r="BK182" i="2"/>
  <c r="BK181" i="2" s="1"/>
  <c r="J181" i="2" s="1"/>
  <c r="J73" i="2" s="1"/>
  <c r="J182" i="2"/>
  <c r="BF182" i="2"/>
  <c r="BI178" i="2"/>
  <c r="BH178" i="2"/>
  <c r="BG178" i="2"/>
  <c r="BE178" i="2"/>
  <c r="T178" i="2"/>
  <c r="R178" i="2"/>
  <c r="R171" i="2" s="1"/>
  <c r="P178" i="2"/>
  <c r="BK178" i="2"/>
  <c r="J178" i="2"/>
  <c r="BF178" i="2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T171" i="2"/>
  <c r="R172" i="2"/>
  <c r="P172" i="2"/>
  <c r="P171" i="2"/>
  <c r="BK172" i="2"/>
  <c r="BK171" i="2" s="1"/>
  <c r="J171" i="2" s="1"/>
  <c r="J72" i="2" s="1"/>
  <c r="J172" i="2"/>
  <c r="BF172" i="2"/>
  <c r="BI170" i="2"/>
  <c r="BH170" i="2"/>
  <c r="BG170" i="2"/>
  <c r="BE170" i="2"/>
  <c r="T170" i="2"/>
  <c r="R170" i="2"/>
  <c r="P170" i="2"/>
  <c r="BK170" i="2"/>
  <c r="J170" i="2"/>
  <c r="BF170" i="2"/>
  <c r="BI169" i="2"/>
  <c r="BH169" i="2"/>
  <c r="BG169" i="2"/>
  <c r="BE169" i="2"/>
  <c r="T169" i="2"/>
  <c r="R169" i="2"/>
  <c r="P169" i="2"/>
  <c r="BK169" i="2"/>
  <c r="J169" i="2"/>
  <c r="BF169" i="2" s="1"/>
  <c r="BI166" i="2"/>
  <c r="BH166" i="2"/>
  <c r="BG166" i="2"/>
  <c r="BE166" i="2"/>
  <c r="T166" i="2"/>
  <c r="R166" i="2"/>
  <c r="P166" i="2"/>
  <c r="BK166" i="2"/>
  <c r="J166" i="2"/>
  <c r="BF166" i="2"/>
  <c r="BI163" i="2"/>
  <c r="BH163" i="2"/>
  <c r="BG163" i="2"/>
  <c r="BE163" i="2"/>
  <c r="T163" i="2"/>
  <c r="T153" i="2" s="1"/>
  <c r="R163" i="2"/>
  <c r="P163" i="2"/>
  <c r="BK163" i="2"/>
  <c r="J163" i="2"/>
  <c r="BF163" i="2"/>
  <c r="BI160" i="2"/>
  <c r="BH160" i="2"/>
  <c r="BG160" i="2"/>
  <c r="BE160" i="2"/>
  <c r="T160" i="2"/>
  <c r="R160" i="2"/>
  <c r="P160" i="2"/>
  <c r="BK160" i="2"/>
  <c r="J160" i="2"/>
  <c r="BF160" i="2"/>
  <c r="BI157" i="2"/>
  <c r="BH157" i="2"/>
  <c r="BG157" i="2"/>
  <c r="BE157" i="2"/>
  <c r="T157" i="2"/>
  <c r="R157" i="2"/>
  <c r="P157" i="2"/>
  <c r="BK157" i="2"/>
  <c r="J157" i="2"/>
  <c r="BF157" i="2" s="1"/>
  <c r="BI154" i="2"/>
  <c r="BH154" i="2"/>
  <c r="BG154" i="2"/>
  <c r="BE154" i="2"/>
  <c r="T154" i="2"/>
  <c r="R154" i="2"/>
  <c r="R153" i="2" s="1"/>
  <c r="R152" i="2" s="1"/>
  <c r="P154" i="2"/>
  <c r="P153" i="2" s="1"/>
  <c r="BK154" i="2"/>
  <c r="BK153" i="2" s="1"/>
  <c r="J154" i="2"/>
  <c r="BF154" i="2" s="1"/>
  <c r="BI151" i="2"/>
  <c r="BH151" i="2"/>
  <c r="BG151" i="2"/>
  <c r="BE151" i="2"/>
  <c r="T151" i="2"/>
  <c r="T150" i="2"/>
  <c r="R151" i="2"/>
  <c r="R150" i="2"/>
  <c r="P151" i="2"/>
  <c r="P150" i="2" s="1"/>
  <c r="BK151" i="2"/>
  <c r="BK150" i="2"/>
  <c r="J150" i="2"/>
  <c r="J69" i="2" s="1"/>
  <c r="J151" i="2"/>
  <c r="BF151" i="2"/>
  <c r="BI149" i="2"/>
  <c r="BH149" i="2"/>
  <c r="BG149" i="2"/>
  <c r="BE149" i="2"/>
  <c r="T149" i="2"/>
  <c r="R149" i="2"/>
  <c r="P149" i="2"/>
  <c r="BK149" i="2"/>
  <c r="J149" i="2"/>
  <c r="BF149" i="2" s="1"/>
  <c r="BI147" i="2"/>
  <c r="BH147" i="2"/>
  <c r="BG147" i="2"/>
  <c r="BE147" i="2"/>
  <c r="T147" i="2"/>
  <c r="R147" i="2"/>
  <c r="R144" i="2" s="1"/>
  <c r="P147" i="2"/>
  <c r="BK147" i="2"/>
  <c r="J147" i="2"/>
  <c r="BF147" i="2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T144" i="2"/>
  <c r="R145" i="2"/>
  <c r="P145" i="2"/>
  <c r="P144" i="2"/>
  <c r="BK145" i="2"/>
  <c r="BK144" i="2" s="1"/>
  <c r="J144" i="2" s="1"/>
  <c r="J68" i="2" s="1"/>
  <c r="J145" i="2"/>
  <c r="BF145" i="2"/>
  <c r="BI141" i="2"/>
  <c r="BH141" i="2"/>
  <c r="BG141" i="2"/>
  <c r="BE141" i="2"/>
  <c r="T141" i="2"/>
  <c r="R141" i="2"/>
  <c r="P141" i="2"/>
  <c r="P129" i="2" s="1"/>
  <c r="BK141" i="2"/>
  <c r="J141" i="2"/>
  <c r="BF141" i="2"/>
  <c r="BI138" i="2"/>
  <c r="BH138" i="2"/>
  <c r="BG138" i="2"/>
  <c r="BE138" i="2"/>
  <c r="T138" i="2"/>
  <c r="R138" i="2"/>
  <c r="P138" i="2"/>
  <c r="BK138" i="2"/>
  <c r="J138" i="2"/>
  <c r="BF138" i="2" s="1"/>
  <c r="BI135" i="2"/>
  <c r="BH135" i="2"/>
  <c r="BG135" i="2"/>
  <c r="BE135" i="2"/>
  <c r="T135" i="2"/>
  <c r="R135" i="2"/>
  <c r="P135" i="2"/>
  <c r="BK135" i="2"/>
  <c r="J135" i="2"/>
  <c r="BF135" i="2"/>
  <c r="BI130" i="2"/>
  <c r="BH130" i="2"/>
  <c r="BG130" i="2"/>
  <c r="BE130" i="2"/>
  <c r="T130" i="2"/>
  <c r="T129" i="2" s="1"/>
  <c r="R130" i="2"/>
  <c r="R129" i="2"/>
  <c r="P130" i="2"/>
  <c r="BK130" i="2"/>
  <c r="BK129" i="2"/>
  <c r="J129" i="2" s="1"/>
  <c r="J67" i="2" s="1"/>
  <c r="J130" i="2"/>
  <c r="BF130" i="2" s="1"/>
  <c r="BI124" i="2"/>
  <c r="BH124" i="2"/>
  <c r="BG124" i="2"/>
  <c r="BE124" i="2"/>
  <c r="T124" i="2"/>
  <c r="R124" i="2"/>
  <c r="P124" i="2"/>
  <c r="BK124" i="2"/>
  <c r="J124" i="2"/>
  <c r="BF124" i="2" s="1"/>
  <c r="BI119" i="2"/>
  <c r="BH119" i="2"/>
  <c r="F38" i="2" s="1"/>
  <c r="BC56" i="1" s="1"/>
  <c r="BC55" i="1" s="1"/>
  <c r="BG119" i="2"/>
  <c r="BE119" i="2"/>
  <c r="T119" i="2"/>
  <c r="R119" i="2"/>
  <c r="P119" i="2"/>
  <c r="BK119" i="2"/>
  <c r="J119" i="2"/>
  <c r="BF119" i="2"/>
  <c r="BI116" i="2"/>
  <c r="BH116" i="2"/>
  <c r="BG116" i="2"/>
  <c r="BE116" i="2"/>
  <c r="T116" i="2"/>
  <c r="T115" i="2" s="1"/>
  <c r="R116" i="2"/>
  <c r="R115" i="2"/>
  <c r="P116" i="2"/>
  <c r="P115" i="2"/>
  <c r="BK116" i="2"/>
  <c r="BK115" i="2"/>
  <c r="J115" i="2" s="1"/>
  <c r="J66" i="2" s="1"/>
  <c r="J116" i="2"/>
  <c r="BF116" i="2" s="1"/>
  <c r="BI112" i="2"/>
  <c r="F39" i="2" s="1"/>
  <c r="BD56" i="1" s="1"/>
  <c r="BD55" i="1" s="1"/>
  <c r="BH112" i="2"/>
  <c r="BG112" i="2"/>
  <c r="F37" i="2" s="1"/>
  <c r="BB56" i="1" s="1"/>
  <c r="BB55" i="1" s="1"/>
  <c r="BE112" i="2"/>
  <c r="T112" i="2"/>
  <c r="R112" i="2"/>
  <c r="P112" i="2"/>
  <c r="BK112" i="2"/>
  <c r="J112" i="2"/>
  <c r="BF112" i="2"/>
  <c r="BI109" i="2"/>
  <c r="BH109" i="2"/>
  <c r="BG109" i="2"/>
  <c r="BE109" i="2"/>
  <c r="J35" i="2" s="1"/>
  <c r="AV56" i="1" s="1"/>
  <c r="T109" i="2"/>
  <c r="T108" i="2" s="1"/>
  <c r="T107" i="2" s="1"/>
  <c r="R109" i="2"/>
  <c r="R108" i="2"/>
  <c r="P109" i="2"/>
  <c r="P108" i="2" s="1"/>
  <c r="BK109" i="2"/>
  <c r="BK108" i="2"/>
  <c r="J108" i="2"/>
  <c r="J65" i="2" s="1"/>
  <c r="J109" i="2"/>
  <c r="BF109" i="2"/>
  <c r="J103" i="2"/>
  <c r="J102" i="2"/>
  <c r="F102" i="2"/>
  <c r="F100" i="2"/>
  <c r="E98" i="2"/>
  <c r="J59" i="2"/>
  <c r="J58" i="2"/>
  <c r="F58" i="2"/>
  <c r="F56" i="2"/>
  <c r="E54" i="2"/>
  <c r="J20" i="2"/>
  <c r="E20" i="2"/>
  <c r="F103" i="2" s="1"/>
  <c r="J19" i="2"/>
  <c r="J14" i="2"/>
  <c r="J56" i="2" s="1"/>
  <c r="J100" i="2"/>
  <c r="E7" i="2"/>
  <c r="E50" i="2" s="1"/>
  <c r="E94" i="2"/>
  <c r="BC61" i="1"/>
  <c r="AY61" i="1" s="1"/>
  <c r="AS61" i="1"/>
  <c r="AS58" i="1"/>
  <c r="AS55" i="1"/>
  <c r="AS54" i="1"/>
  <c r="L50" i="1"/>
  <c r="AM50" i="1"/>
  <c r="AM49" i="1"/>
  <c r="L49" i="1"/>
  <c r="AM47" i="1"/>
  <c r="L47" i="1"/>
  <c r="L45" i="1"/>
  <c r="L44" i="1"/>
  <c r="J36" i="2" l="1"/>
  <c r="AW56" i="1" s="1"/>
  <c r="T152" i="2"/>
  <c r="T106" i="2" s="1"/>
  <c r="F36" i="4"/>
  <c r="BA59" i="1" s="1"/>
  <c r="AX55" i="1"/>
  <c r="R107" i="4"/>
  <c r="AT57" i="1"/>
  <c r="BK107" i="2"/>
  <c r="J103" i="3"/>
  <c r="J68" i="3" s="1"/>
  <c r="BK102" i="3"/>
  <c r="J102" i="3" s="1"/>
  <c r="J67" i="3" s="1"/>
  <c r="F36" i="3"/>
  <c r="BA57" i="1" s="1"/>
  <c r="J36" i="3"/>
  <c r="AW57" i="1" s="1"/>
  <c r="BD58" i="1"/>
  <c r="BD54" i="1" s="1"/>
  <c r="W33" i="1" s="1"/>
  <c r="J153" i="4"/>
  <c r="J71" i="4" s="1"/>
  <c r="BK152" i="4"/>
  <c r="J152" i="4" s="1"/>
  <c r="J70" i="4" s="1"/>
  <c r="AT56" i="1"/>
  <c r="J153" i="2"/>
  <c r="J71" i="2" s="1"/>
  <c r="BK152" i="2"/>
  <c r="J152" i="2" s="1"/>
  <c r="J70" i="2" s="1"/>
  <c r="AY55" i="1"/>
  <c r="J358" i="2"/>
  <c r="J81" i="2" s="1"/>
  <c r="BK357" i="2"/>
  <c r="J357" i="2" s="1"/>
  <c r="J80" i="2" s="1"/>
  <c r="P107" i="2"/>
  <c r="R107" i="2"/>
  <c r="R106" i="2" s="1"/>
  <c r="P152" i="2"/>
  <c r="T93" i="7"/>
  <c r="F35" i="2"/>
  <c r="AZ56" i="1" s="1"/>
  <c r="AZ55" i="1" s="1"/>
  <c r="R153" i="4"/>
  <c r="R152" i="4" s="1"/>
  <c r="T305" i="4"/>
  <c r="J95" i="5"/>
  <c r="J65" i="5" s="1"/>
  <c r="BK94" i="5"/>
  <c r="F37" i="6"/>
  <c r="BB62" i="1" s="1"/>
  <c r="T144" i="6"/>
  <c r="T171" i="6"/>
  <c r="T284" i="6"/>
  <c r="J103" i="7"/>
  <c r="J68" i="7" s="1"/>
  <c r="BK102" i="7"/>
  <c r="J102" i="7" s="1"/>
  <c r="J67" i="7" s="1"/>
  <c r="F59" i="2"/>
  <c r="P305" i="4"/>
  <c r="J376" i="4"/>
  <c r="J84" i="4" s="1"/>
  <c r="BK375" i="4"/>
  <c r="J375" i="4" s="1"/>
  <c r="J83" i="4" s="1"/>
  <c r="P93" i="5"/>
  <c r="AU60" i="1" s="1"/>
  <c r="F39" i="5"/>
  <c r="BD60" i="1" s="1"/>
  <c r="F37" i="5"/>
  <c r="BB60" i="1" s="1"/>
  <c r="J36" i="6"/>
  <c r="AW62" i="1" s="1"/>
  <c r="AT62" i="1" s="1"/>
  <c r="F36" i="6"/>
  <c r="BA62" i="1" s="1"/>
  <c r="BK152" i="6"/>
  <c r="J152" i="6" s="1"/>
  <c r="J70" i="6" s="1"/>
  <c r="P344" i="6"/>
  <c r="P103" i="7"/>
  <c r="P102" i="7" s="1"/>
  <c r="F38" i="4"/>
  <c r="BC59" i="1" s="1"/>
  <c r="BC58" i="1" s="1"/>
  <c r="AY58" i="1" s="1"/>
  <c r="J36" i="4"/>
  <c r="AW59" i="1" s="1"/>
  <c r="AT59" i="1" s="1"/>
  <c r="T153" i="4"/>
  <c r="P153" i="4"/>
  <c r="P181" i="4"/>
  <c r="T181" i="4"/>
  <c r="P344" i="4"/>
  <c r="T103" i="5"/>
  <c r="T102" i="5" s="1"/>
  <c r="P305" i="6"/>
  <c r="R181" i="4"/>
  <c r="R93" i="5"/>
  <c r="BK107" i="6"/>
  <c r="P181" i="6"/>
  <c r="T344" i="6"/>
  <c r="J358" i="6"/>
  <c r="J81" i="6" s="1"/>
  <c r="BK357" i="6"/>
  <c r="J357" i="6" s="1"/>
  <c r="J80" i="6" s="1"/>
  <c r="P115" i="4"/>
  <c r="P107" i="4" s="1"/>
  <c r="R144" i="4"/>
  <c r="BK357" i="4"/>
  <c r="J357" i="4" s="1"/>
  <c r="J80" i="4" s="1"/>
  <c r="P115" i="6"/>
  <c r="T305" i="6"/>
  <c r="J36" i="7"/>
  <c r="AW63" i="1" s="1"/>
  <c r="AT63" i="1" s="1"/>
  <c r="F36" i="7"/>
  <c r="BA63" i="1" s="1"/>
  <c r="F37" i="7"/>
  <c r="BB63" i="1" s="1"/>
  <c r="T202" i="4"/>
  <c r="R152" i="6"/>
  <c r="R106" i="6" s="1"/>
  <c r="T181" i="6"/>
  <c r="P139" i="3"/>
  <c r="P138" i="3" s="1"/>
  <c r="P93" i="3" s="1"/>
  <c r="AU57" i="1" s="1"/>
  <c r="BK107" i="4"/>
  <c r="T94" i="5"/>
  <c r="J103" i="5"/>
  <c r="J68" i="5" s="1"/>
  <c r="BK102" i="5"/>
  <c r="J102" i="5" s="1"/>
  <c r="J67" i="5" s="1"/>
  <c r="T153" i="6"/>
  <c r="T202" i="6"/>
  <c r="F36" i="2"/>
  <c r="BA56" i="1" s="1"/>
  <c r="BA55" i="1" s="1"/>
  <c r="J100" i="4"/>
  <c r="J56" i="4"/>
  <c r="T107" i="4"/>
  <c r="P107" i="6"/>
  <c r="P106" i="6" s="1"/>
  <c r="AU62" i="1" s="1"/>
  <c r="AU61" i="1" s="1"/>
  <c r="F39" i="6"/>
  <c r="BD62" i="1" s="1"/>
  <c r="BD61" i="1" s="1"/>
  <c r="J95" i="7"/>
  <c r="J65" i="7" s="1"/>
  <c r="BK94" i="7"/>
  <c r="J139" i="7"/>
  <c r="J71" i="7" s="1"/>
  <c r="BK138" i="7"/>
  <c r="J138" i="7" s="1"/>
  <c r="J70" i="7" s="1"/>
  <c r="E50" i="3"/>
  <c r="BK94" i="3"/>
  <c r="F35" i="4"/>
  <c r="AZ59" i="1" s="1"/>
  <c r="AZ58" i="1" s="1"/>
  <c r="AV58" i="1" s="1"/>
  <c r="J139" i="5"/>
  <c r="J71" i="5" s="1"/>
  <c r="BK138" i="5"/>
  <c r="J138" i="5" s="1"/>
  <c r="J70" i="5" s="1"/>
  <c r="P152" i="6"/>
  <c r="P93" i="7"/>
  <c r="AU63" i="1" s="1"/>
  <c r="F39" i="7"/>
  <c r="BD63" i="1" s="1"/>
  <c r="F37" i="4"/>
  <c r="BB59" i="1" s="1"/>
  <c r="BB58" i="1" s="1"/>
  <c r="AX58" i="1" s="1"/>
  <c r="T129" i="4"/>
  <c r="P284" i="4"/>
  <c r="J36" i="5"/>
  <c r="AW60" i="1" s="1"/>
  <c r="AT60" i="1" s="1"/>
  <c r="F36" i="5"/>
  <c r="BA60" i="1" s="1"/>
  <c r="P103" i="5"/>
  <c r="P102" i="5" s="1"/>
  <c r="P139" i="5"/>
  <c r="P138" i="5" s="1"/>
  <c r="T107" i="6"/>
  <c r="J376" i="6"/>
  <c r="J84" i="6" s="1"/>
  <c r="BK375" i="6"/>
  <c r="J375" i="6" s="1"/>
  <c r="J83" i="6" s="1"/>
  <c r="J56" i="7"/>
  <c r="F35" i="6"/>
  <c r="AZ62" i="1" s="1"/>
  <c r="AZ61" i="1" s="1"/>
  <c r="AV61" i="1" s="1"/>
  <c r="J56" i="5"/>
  <c r="F59" i="6"/>
  <c r="P152" i="4" l="1"/>
  <c r="P106" i="4" s="1"/>
  <c r="AU59" i="1" s="1"/>
  <c r="AU58" i="1" s="1"/>
  <c r="AV55" i="1"/>
  <c r="AZ54" i="1"/>
  <c r="BB54" i="1"/>
  <c r="J107" i="6"/>
  <c r="J64" i="6" s="1"/>
  <c r="BK106" i="6"/>
  <c r="J106" i="6" s="1"/>
  <c r="BA58" i="1"/>
  <c r="AW58" i="1" s="1"/>
  <c r="AT58" i="1" s="1"/>
  <c r="AW55" i="1"/>
  <c r="J94" i="3"/>
  <c r="J64" i="3" s="1"/>
  <c r="BK93" i="3"/>
  <c r="J93" i="3" s="1"/>
  <c r="R106" i="4"/>
  <c r="BA61" i="1"/>
  <c r="AW61" i="1" s="1"/>
  <c r="AT61" i="1" s="1"/>
  <c r="P106" i="2"/>
  <c r="AU56" i="1" s="1"/>
  <c r="AU55" i="1" s="1"/>
  <c r="T152" i="6"/>
  <c r="T106" i="6" s="1"/>
  <c r="J107" i="4"/>
  <c r="J64" i="4" s="1"/>
  <c r="BK106" i="4"/>
  <c r="J106" i="4" s="1"/>
  <c r="J107" i="2"/>
  <c r="J64" i="2" s="1"/>
  <c r="BK106" i="2"/>
  <c r="J106" i="2" s="1"/>
  <c r="J94" i="7"/>
  <c r="J64" i="7" s="1"/>
  <c r="BK93" i="7"/>
  <c r="J93" i="7" s="1"/>
  <c r="BB61" i="1"/>
  <c r="AX61" i="1" s="1"/>
  <c r="T152" i="4"/>
  <c r="T106" i="4" s="1"/>
  <c r="T93" i="5"/>
  <c r="J94" i="5"/>
  <c r="J64" i="5" s="1"/>
  <c r="BK93" i="5"/>
  <c r="J93" i="5" s="1"/>
  <c r="BC54" i="1"/>
  <c r="J63" i="4" l="1"/>
  <c r="J32" i="4"/>
  <c r="J63" i="6"/>
  <c r="J32" i="6"/>
  <c r="J63" i="2"/>
  <c r="J32" i="2"/>
  <c r="W32" i="1"/>
  <c r="AY54" i="1"/>
  <c r="J32" i="5"/>
  <c r="J63" i="5"/>
  <c r="AT55" i="1"/>
  <c r="AU54" i="1"/>
  <c r="W31" i="1"/>
  <c r="AX54" i="1"/>
  <c r="BA54" i="1"/>
  <c r="W29" i="1"/>
  <c r="AV54" i="1"/>
  <c r="J32" i="7"/>
  <c r="J63" i="7"/>
  <c r="J63" i="3"/>
  <c r="J32" i="3"/>
  <c r="J41" i="5" l="1"/>
  <c r="AG60" i="1"/>
  <c r="AN60" i="1" s="1"/>
  <c r="J41" i="2"/>
  <c r="AG56" i="1"/>
  <c r="J41" i="3"/>
  <c r="AG57" i="1"/>
  <c r="AN57" i="1" s="1"/>
  <c r="AG63" i="1"/>
  <c r="AN63" i="1" s="1"/>
  <c r="J41" i="7"/>
  <c r="AK29" i="1"/>
  <c r="AG62" i="1"/>
  <c r="J41" i="6"/>
  <c r="W30" i="1"/>
  <c r="AW54" i="1"/>
  <c r="AK30" i="1" s="1"/>
  <c r="AG59" i="1"/>
  <c r="J41" i="4"/>
  <c r="AG61" i="1" l="1"/>
  <c r="AN61" i="1" s="1"/>
  <c r="AN62" i="1"/>
  <c r="AT54" i="1"/>
  <c r="AG55" i="1"/>
  <c r="AN56" i="1"/>
  <c r="AN59" i="1"/>
  <c r="AG58" i="1"/>
  <c r="AN58" i="1" s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<sst xmlns="http://schemas.openxmlformats.org/spreadsheetml/2006/main" count="12187" uniqueCount="838">
  <si>
    <t>Export Komplet</t>
  </si>
  <si>
    <t>VZ</t>
  </si>
  <si>
    <t>2.0</t>
  </si>
  <si>
    <t>ZAMOK</t>
  </si>
  <si>
    <t>False</t>
  </si>
  <si>
    <t>{ad793889-9475-44f5-9cbe-571ad0c10906}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</si>
  <si>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</si>
  <si>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</si>
  <si>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</si>
  <si>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</si>
  <si>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</si>
  <si>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</si>
  <si>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</si>
  <si>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</si>
  <si>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20190417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</si>
  <si>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</si>
  <si>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</si>
  <si>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Bytové domy na ulici Horní č.p. 1111 - 1113 - výměna plynových kotlů</t>
  </si>
  <si>
    <t>KSO:</t>
  </si>
  <si>
    <t/>
  </si>
  <si>
    <t>CC-CZ:</t>
  </si>
  <si>
    <t>Místo:</t>
  </si>
  <si>
    <t>Horní 1111-1113, Kopřivnice</t>
  </si>
  <si>
    <t>Datum:</t>
  </si>
  <si>
    <t>16. 4. 2019</t>
  </si>
  <si>
    <t>Zadavatel:</t>
  </si>
  <si>
    <t>IČ:</t>
  </si>
  <si>
    <t>00298077</t>
  </si>
  <si>
    <t>Město Kopřivnice</t>
  </si>
  <si>
    <t>DIČ:</t>
  </si>
  <si>
    <t>CZ00298077</t>
  </si>
  <si>
    <t>Uchazeč:</t>
  </si>
  <si>
    <t>Vyplň údaj</t>
  </si>
  <si>
    <t>Projektant:</t>
  </si>
  <si>
    <t>25842544</t>
  </si>
  <si>
    <t>HAMROZI s.r.o.</t>
  </si>
  <si>
    <t>CZ25842544</t>
  </si>
  <si>
    <t>True</t>
  </si>
  <si>
    <t>Zpracovatel:</t>
  </si>
  <si>
    <t>Walach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</si>
  <si>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</si>
  <si>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</si>
  <si>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</si>
  <si>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</si>
  <si>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</si>
  <si>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</si>
  <si>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</si>
  <si>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</si>
  <si>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</si>
  <si>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</si>
  <si>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</si>
  <si>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</si>
  <si>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</si>
  <si>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</si>
  <si>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</si>
  <si>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</si>
  <si>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</si>
  <si>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</si>
  <si>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</si>
  <si>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</si>
  <si>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</si>
  <si>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</si>
  <si>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</si>
  <si>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</si>
  <si>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</si>
  <si>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</si>
  <si>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</si>
  <si>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</si>
  <si>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</si>
  <si>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</si>
  <si>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</si>
  <si>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</si>
  <si>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</si>
  <si>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</si>
  <si>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</si>
  <si>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</si>
  <si>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</si>
  <si>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</si>
  <si>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</si>
  <si>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</si>
  <si>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</si>
  <si>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Výměna plynového kotle Horní 1111</t>
  </si>
  <si>
    <t>STA</t>
  </si>
  <si>
    <t>1</t>
  </si>
  <si>
    <t>{afa3b855-1202-4aa4-b63e-a56877a51c5e}</t>
  </si>
  <si>
    <t>/</t>
  </si>
  <si>
    <t>SO 01 - U</t>
  </si>
  <si>
    <t>Uznatelné náklady - Výměna plynového kotle Horní 1111</t>
  </si>
  <si>
    <t>Soupis</t>
  </si>
  <si>
    <t>2</t>
  </si>
  <si>
    <t>{968e249b-24a6-445e-879a-124e6b4dcc3b}</t>
  </si>
  <si>
    <t>SO 01 - N</t>
  </si>
  <si>
    <t>Neuznatelné náklady - Výměna plynového kotle Horní 1111</t>
  </si>
  <si>
    <t>{ad3ffd7e-3b6d-4c46-ad7c-e1de5c3821c9}</t>
  </si>
  <si>
    <t>SO 02</t>
  </si>
  <si>
    <t>Výměna plynového kotle Horní 1112</t>
  </si>
  <si>
    <t>{d77ba8e9-49fe-449a-856d-22eb1cfa8669}</t>
  </si>
  <si>
    <t>SO 02 - U</t>
  </si>
  <si>
    <t>Uznatelné náklady - Výměna plynového kotle Horní 1112</t>
  </si>
  <si>
    <t>{529c0616-e8c5-4c16-95ea-6851c1607951}</t>
  </si>
  <si>
    <t>SO 02 - N</t>
  </si>
  <si>
    <t>Neuznatelné náklady - Výměna plynového kotle Horní 1112</t>
  </si>
  <si>
    <t>{d7c27ad7-737a-43c3-9def-3c74a5692214}</t>
  </si>
  <si>
    <t>SO 03</t>
  </si>
  <si>
    <t>Výměna plynového kotle Horní 1113</t>
  </si>
  <si>
    <t>{866bff3e-fe0a-4dfb-8275-8bc19bbb14bb}</t>
  </si>
  <si>
    <t>SO 03 - U</t>
  </si>
  <si>
    <t>Uznatelné náklady - Výměna plynového kotle Horní 1113</t>
  </si>
  <si>
    <t>{124b552f-a2dd-425b-bbf9-2e3616dd50a7}</t>
  </si>
  <si>
    <t>SO 03 - N</t>
  </si>
  <si>
    <t>Neuznatelné náklady - Výměna plynového kotle Horní 1113</t>
  </si>
  <si>
    <t>{40b5fd7c-5231-44f3-9c86-0d2e0614607d}</t>
  </si>
  <si>
    <t>KRYCÍ LIST SOUPISU PRACÍ</t>
  </si>
  <si>
    <t>Objekt:</t>
  </si>
  <si>
    <t>SO 01 - Výměna plynového kotle Horní 1111</t>
  </si>
  <si>
    <t>Soupis:</t>
  </si>
  <si>
    <t>SO 01 - U - Uznatelné náklady - Výměna plynového kotle Horní 1111</t>
  </si>
  <si>
    <t>Horní 1111, Kopřivnice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</si>
  <si>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</si>
  <si>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</si>
  <si>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</si>
  <si>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</si>
  <si>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</si>
  <si>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</si>
  <si>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</si>
  <si>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</si>
  <si>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</si>
  <si>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</si>
  <si>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</si>
  <si>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</si>
  <si>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</si>
  <si>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</si>
  <si>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</si>
  <si>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</si>
  <si>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</si>
  <si>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</si>
  <si>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</si>
  <si>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</si>
  <si>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</si>
  <si>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</si>
  <si>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</si>
  <si>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</si>
  <si>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</si>
  <si>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</si>
  <si>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</si>
  <si>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</si>
  <si>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</si>
  <si>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</si>
  <si>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</si>
  <si>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</si>
  <si>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</si>
  <si>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</si>
  <si>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</si>
  <si>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</si>
  <si>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</si>
  <si>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</si>
  <si>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</si>
  <si>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</si>
  <si>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</si>
  <si>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</si>
  <si>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</si>
  <si>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</si>
  <si>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</si>
  <si>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ve zdivu nadzákladovém cihlami pálenými plochy do 0,0225 m2, ve zdi tl. do 300 mm</t>
  </si>
  <si>
    <t>kus</t>
  </si>
  <si>
    <t>CS ÚRS 2019 01</t>
  </si>
  <si>
    <t>4</t>
  </si>
  <si>
    <t>1455367280</t>
  </si>
  <si>
    <t>VV</t>
  </si>
  <si>
    <t>Výkres D.1.4.01-04</t>
  </si>
  <si>
    <t>310235251</t>
  </si>
  <si>
    <t>Zazdívka otvorů ve zdivu nadzákladovém cihlami pálenými plochy do 0,0225 m2, ve zdi tl. přes 300 do 450 mm</t>
  </si>
  <si>
    <t>-1251148138</t>
  </si>
  <si>
    <t>6</t>
  </si>
  <si>
    <t>Úpravy povrchů, podlahy a osazování výplní</t>
  </si>
  <si>
    <t>612321141</t>
  </si>
  <si>
    <t>Omítka vápenocementová vnitřních ploch nanášená ručně dvouvrstvá, tloušťky jádrové omítky do 10 mm a tloušťky štuku do 3 mm štuková svislých konstrukcí stěn</t>
  </si>
  <si>
    <t>m2</t>
  </si>
  <si>
    <t>-1521494516</t>
  </si>
  <si>
    <t>632451254</t>
  </si>
  <si>
    <t>Potěr cementový hlazený CT-C20-F6, tl. přes 45 do 50 mm</t>
  </si>
  <si>
    <t>-1242717220</t>
  </si>
  <si>
    <t>0,6*1,05</t>
  </si>
  <si>
    <t>0,1*0,7</t>
  </si>
  <si>
    <t>Součet</t>
  </si>
  <si>
    <t>5</t>
  </si>
  <si>
    <t>771121011</t>
  </si>
  <si>
    <t>Příprava podkladu nátěr penetrační na podlahu</t>
  </si>
  <si>
    <t>16</t>
  </si>
  <si>
    <t>-819823723</t>
  </si>
  <si>
    <t>9</t>
  </si>
  <si>
    <t>Ostatní konstrukce a práce, bourání</t>
  </si>
  <si>
    <t>965043321</t>
  </si>
  <si>
    <t>Bourání mazanin betonových s potěrem nebo teracem tl. do 100 mm, plochy do 1 m2</t>
  </si>
  <si>
    <t>m3</t>
  </si>
  <si>
    <t>1988344889</t>
  </si>
  <si>
    <t>0,9*0,6*1,05</t>
  </si>
  <si>
    <t>0,07*0,1*0,7</t>
  </si>
  <si>
    <t>7</t>
  </si>
  <si>
    <t>971042231</t>
  </si>
  <si>
    <t>Vybourání otvorů v betonových příčkách a zdech základových nebo nadzákladových plochy do 0,0225 m2, tl. do 150 mm</t>
  </si>
  <si>
    <t>634997580</t>
  </si>
  <si>
    <t>8</t>
  </si>
  <si>
    <t>971042241</t>
  </si>
  <si>
    <t>Vybourání otvorů v betonových příčkách a zdech základových nebo nadzákladových plochy do 0,0225 m2, tl. do 300 mm</t>
  </si>
  <si>
    <t>1060418511</t>
  </si>
  <si>
    <t>971042251</t>
  </si>
  <si>
    <t>Vybourání otvorů v betonových příčkách a zdech základových nebo nadzákladových plochy do 0,0225 m2, tl. do 450 mm</t>
  </si>
  <si>
    <t>496388510</t>
  </si>
  <si>
    <t>997</t>
  </si>
  <si>
    <t>Přesun sutě</t>
  </si>
  <si>
    <t>10</t>
  </si>
  <si>
    <t>997013211</t>
  </si>
  <si>
    <t>Vnitrostaveništní doprava suti a vybouraných hmot vodorovně do 50 m svisle ručně (nošením po schodech) pro budovy a haly výšky do 6 m</t>
  </si>
  <si>
    <t>t</t>
  </si>
  <si>
    <t>507755741</t>
  </si>
  <si>
    <t>11</t>
  </si>
  <si>
    <t>997013501</t>
  </si>
  <si>
    <t>Odvoz suti a vybouraných hmot na skládku nebo meziskládku se složením, na vzdálenost do 1 km</t>
  </si>
  <si>
    <t>153356687</t>
  </si>
  <si>
    <t>12</t>
  </si>
  <si>
    <t>997013509</t>
  </si>
  <si>
    <t>Odvoz suti a vybouraných hmot na skládku nebo meziskládku se složením, na vzdálenost Příplatek k ceně za každý další i započatý 1 km přes 1 km</t>
  </si>
  <si>
    <t>-617127201</t>
  </si>
  <si>
    <t>1,75*5 'Přepočtené koeficientem množství</t>
  </si>
  <si>
    <t>13</t>
  </si>
  <si>
    <t>997221612</t>
  </si>
  <si>
    <t>Nakládání na dopravní prostředky pro vodorovnou dopravu vybouraných hmot</t>
  </si>
  <si>
    <t>-102203696</t>
  </si>
  <si>
    <t>998</t>
  </si>
  <si>
    <t>Přesun hmot</t>
  </si>
  <si>
    <t>14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</si>
  <si>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</si>
  <si>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</si>
  <si>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-647612898</t>
  </si>
  <si>
    <t>PSV</t>
  </si>
  <si>
    <t>Práce a dodávky PSV</t>
  </si>
  <si>
    <t>713</t>
  </si>
  <si>
    <t>Izolace tepelné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</si>
  <si>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</si>
  <si>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</si>
  <si>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m</t>
  </si>
  <si>
    <t>630589752</t>
  </si>
  <si>
    <t>5+2+9,9</t>
  </si>
  <si>
    <t>M</t>
  </si>
  <si>
    <t>2837710R</t>
  </si>
  <si>
    <t xml:space="preserve">izolace tepelná potrubí z pěnového polyetylenu s hliníkovou fólií 22 x 9 mm </t>
  </si>
  <si>
    <t>32</t>
  </si>
  <si>
    <t>1701305424</t>
  </si>
  <si>
    <t>17</t>
  </si>
  <si>
    <t>63154530</t>
  </si>
  <si>
    <t>pouzdro izolační potrubní z kam. vlny s jednostrannou Al fólií max. 250/100 °C 22/30 mm</t>
  </si>
  <si>
    <t>-1741848807</t>
  </si>
  <si>
    <t>18</t>
  </si>
  <si>
    <t>63154602</t>
  </si>
  <si>
    <t>pouzdro izolační potrubní z kam. vlny s jednostrannou Al fólií max. 250/100 °C 35/50 mm</t>
  </si>
  <si>
    <t>1123097912</t>
  </si>
  <si>
    <t>9,9</t>
  </si>
  <si>
    <t>19</t>
  </si>
  <si>
    <t>713470821</t>
  </si>
  <si>
    <t xml:space="preserve">Odstranění tepelné izolace potrubí, ohybů, přírub, armatur nebo tvarovek </t>
  </si>
  <si>
    <t>655044668</t>
  </si>
  <si>
    <t>20</t>
  </si>
  <si>
    <t>998713101</t>
  </si>
  <si>
    <t>Přesun hmot pro izolace tepelné stanovený z hmotnosti přesunovaného materiálu vodorovná dopravní vzdálenost do 50 m v objektech výšky do 6 m</t>
  </si>
  <si>
    <t>1299715793</t>
  </si>
  <si>
    <t>998713181</t>
  </si>
  <si>
    <t>Přesun hmot pro izolace tepelné stanovený z hmotnosti přesunovaného materiálu Příplatek k cenám za přesun prováděný bez použití mechanizace pro jakoukoliv výšku objektu</t>
  </si>
  <si>
    <t>1996933553</t>
  </si>
  <si>
    <t>721</t>
  </si>
  <si>
    <t>Zdravotechnika - vnitřní kanalizace</t>
  </si>
  <si>
    <t>22</t>
  </si>
  <si>
    <t>72117191R</t>
  </si>
  <si>
    <t>Propojení potrubí kondenzátu se vpustí</t>
  </si>
  <si>
    <t>141409292</t>
  </si>
  <si>
    <t>23</t>
  </si>
  <si>
    <t>721300922</t>
  </si>
  <si>
    <t>Pročištění ležaté kanalizace do DN 300</t>
  </si>
  <si>
    <t>74470677</t>
  </si>
  <si>
    <t>24</t>
  </si>
  <si>
    <t>721300943</t>
  </si>
  <si>
    <t>Pročištění podlahových vpustí do DN 70</t>
  </si>
  <si>
    <t>-165065840</t>
  </si>
  <si>
    <t>722</t>
  </si>
  <si>
    <t>Zdravotechnika - vnitřní vodovod</t>
  </si>
  <si>
    <t>25</t>
  </si>
  <si>
    <t>722170801</t>
  </si>
  <si>
    <t>Demontáž rozvodů vody z plastů do Ø 25 mm</t>
  </si>
  <si>
    <t>-1504880840</t>
  </si>
  <si>
    <t>26</t>
  </si>
  <si>
    <t>722174022</t>
  </si>
  <si>
    <t>Potrubí z plastových trubek z polypropylenu PP-RCT PN 22, S4 svařovaných D 20 x 2,3 vč. tvarovek (kolena,redukce,Tkusy,přechodky,nátrubky apod.)</t>
  </si>
  <si>
    <t>-1778712739</t>
  </si>
  <si>
    <t>27</t>
  </si>
  <si>
    <t>722174024</t>
  </si>
  <si>
    <t>Potrubí z plastových trubek z polypropylenu PP-RCT PN 22, S4 svařovaných D 32 x 3,6_x000D_
vč. tvarovek (kolena,redukce,Tkusy,přechodky,nátrubky apod.)</t>
  </si>
  <si>
    <t>2035492129</t>
  </si>
  <si>
    <t>28</t>
  </si>
  <si>
    <t>722190401</t>
  </si>
  <si>
    <t>Zřízení přípojek na potrubí vyvedení a upevnění výpustek do DN 25</t>
  </si>
  <si>
    <t>1846746651</t>
  </si>
  <si>
    <t>29</t>
  </si>
  <si>
    <t>722290226</t>
  </si>
  <si>
    <t>Zkoušky, proplach a desinfekce vodovodního potrubí zkoušky těsnosti vodovodního potrubí do DN 50</t>
  </si>
  <si>
    <t>1226451915</t>
  </si>
  <si>
    <t>30</t>
  </si>
  <si>
    <t>722290234</t>
  </si>
  <si>
    <t>Zkoušky, proplach a desinfekce vodovodního potrubí proplach a desinfekce vodovodního potrubí do DN 80</t>
  </si>
  <si>
    <t>-718810502</t>
  </si>
  <si>
    <t>31</t>
  </si>
  <si>
    <t>998722101</t>
  </si>
  <si>
    <t>Přesun hmot pro vnitřní vodovod stanovený z hmotnosti přesunovaného materiálu vodorovná dopravní vzdálenost do 50 m v objektech výšky do 6 m</t>
  </si>
  <si>
    <t>-255503790</t>
  </si>
  <si>
    <t>998722181</t>
  </si>
  <si>
    <t>Přesun hmot pro vnitřní vodovod stanovený z hmotnosti přesunovaného materiálu Příplatek k ceně za přesun prováděný bez použití mechanizace pro jakoukoliv výšku objektu</t>
  </si>
  <si>
    <t>-601821183</t>
  </si>
  <si>
    <t>723</t>
  </si>
  <si>
    <t>Zdravotechnika - vnitřní plynovod</t>
  </si>
  <si>
    <t>33</t>
  </si>
  <si>
    <t>723190252</t>
  </si>
  <si>
    <t>Přípojky plynovodní ke strojům a zařízením z trubek vyvedení a upevnění plynovodních výpustek na potrubí DN 20</t>
  </si>
  <si>
    <t>-283960298</t>
  </si>
  <si>
    <t>34</t>
  </si>
  <si>
    <t>723190901</t>
  </si>
  <si>
    <t>Opravy plynovodního potrubí uzavření nebo otevření potrubí</t>
  </si>
  <si>
    <t>-1647942854</t>
  </si>
  <si>
    <t>35</t>
  </si>
  <si>
    <t>723190907</t>
  </si>
  <si>
    <t>Opravy plynovodního potrubí odvzdušnění a napuštění potrubí</t>
  </si>
  <si>
    <t>761704577</t>
  </si>
  <si>
    <t>36</t>
  </si>
  <si>
    <t>580506320</t>
  </si>
  <si>
    <t xml:space="preserve">Provedení tlakové zkoušky plynovodu </t>
  </si>
  <si>
    <t>úsek</t>
  </si>
  <si>
    <t>64</t>
  </si>
  <si>
    <t>-1160639190</t>
  </si>
  <si>
    <t>37</t>
  </si>
  <si>
    <t>7231909R1</t>
  </si>
  <si>
    <t>Označení nového plynového potrubí dle TPG</t>
  </si>
  <si>
    <t>soubor</t>
  </si>
  <si>
    <t>-815902730</t>
  </si>
  <si>
    <t>731</t>
  </si>
  <si>
    <t>Ústřední vytápění - kotelny</t>
  </si>
  <si>
    <t>38</t>
  </si>
  <si>
    <t>731200825</t>
  </si>
  <si>
    <t>Demontáž kotlů ocelových na kapalná nebo plynná paliva, o výkonu přes 25 do 40 kW</t>
  </si>
  <si>
    <t>1887900981</t>
  </si>
  <si>
    <t>39</t>
  </si>
  <si>
    <t>731244493</t>
  </si>
  <si>
    <t>Kotle plynové závěsné kondenzační montáž kotlů kondenzačních ostatních typů o výkonu přes 20 do 28 kW</t>
  </si>
  <si>
    <t>-1810039669</t>
  </si>
  <si>
    <t>40</t>
  </si>
  <si>
    <t>48417692</t>
  </si>
  <si>
    <t>kotel plynový kondenzační závěsný pro vytápění 3-20,5 kW, třída energ. účinnosti vytápění - A, enegeticky úsporné modulované čerpadlo, Třída NOx - 6</t>
  </si>
  <si>
    <t>-1262575294</t>
  </si>
  <si>
    <t>41</t>
  </si>
  <si>
    <t>7312444R1</t>
  </si>
  <si>
    <t>Řídící jednotka - programovatelný modulační termostat a kompletní ovládací panel kotle (dod. + mtž).</t>
  </si>
  <si>
    <t>-989881183</t>
  </si>
  <si>
    <t>42</t>
  </si>
  <si>
    <t>7312444R2</t>
  </si>
  <si>
    <t>Venkovní sonda pro ekvitermní regulaci (dod. + mtž.).</t>
  </si>
  <si>
    <t>1099533344</t>
  </si>
  <si>
    <t>43</t>
  </si>
  <si>
    <t>7312444R3</t>
  </si>
  <si>
    <t>Uvedení kotle do provozu, zaškolení obsluhy</t>
  </si>
  <si>
    <t>622649666</t>
  </si>
  <si>
    <t>44</t>
  </si>
  <si>
    <t>7312444R4</t>
  </si>
  <si>
    <t>Čistící směs na kaly a usazeniny</t>
  </si>
  <si>
    <t>l</t>
  </si>
  <si>
    <t>1837189638</t>
  </si>
  <si>
    <t>45</t>
  </si>
  <si>
    <t>731391812</t>
  </si>
  <si>
    <t>Vypuštění vody z kotlů do kanalizace samospádem o výhřevné ploše kotlů přes 5 do 10 m2</t>
  </si>
  <si>
    <t>-2046526135</t>
  </si>
  <si>
    <t>46</t>
  </si>
  <si>
    <t>731810302</t>
  </si>
  <si>
    <t>Nucené odtahy spalin od kondenzačních kotlů soustředným potrubím vedeným vodorovně ke komínové šachtě, průměru 80/125 mm</t>
  </si>
  <si>
    <t>-1349012988</t>
  </si>
  <si>
    <t>47</t>
  </si>
  <si>
    <t>731810342</t>
  </si>
  <si>
    <t>Nucené odtahy spalin od kondenzačních kotlů prodloužení soustředného potrubí, průměru 80/125 mm</t>
  </si>
  <si>
    <t>-513556595</t>
  </si>
  <si>
    <t>48</t>
  </si>
  <si>
    <t>7318103R1</t>
  </si>
  <si>
    <t>Příruba vč. těsnění DN 60/100, s adaptérem DN 80/125</t>
  </si>
  <si>
    <t>1937231466</t>
  </si>
  <si>
    <t>49</t>
  </si>
  <si>
    <t>7318103R2</t>
  </si>
  <si>
    <t xml:space="preserve">Ukončovací kryt komínu DN 80 </t>
  </si>
  <si>
    <t>410025125</t>
  </si>
  <si>
    <t>50</t>
  </si>
  <si>
    <t>731810421</t>
  </si>
  <si>
    <t>Nucené odtahy spalin od kondenzačních kotlů odděleným potrubím (dvoutrubkový systém) vedeným svisle plochou střechou odvod spalin, průměru 80 mm</t>
  </si>
  <si>
    <t>-851063699</t>
  </si>
  <si>
    <t>51</t>
  </si>
  <si>
    <t>731810441</t>
  </si>
  <si>
    <t>Nucené odtahy spalin od kondenzačních kotlů prodloužení odděleného potrubí, průměru 80 mm</t>
  </si>
  <si>
    <t>-1585127376</t>
  </si>
  <si>
    <t>52</t>
  </si>
  <si>
    <t>725R</t>
  </si>
  <si>
    <t>Kotevní systém (závitová tyč, objímky, spojovací matice, nosník, kombi šroub...)</t>
  </si>
  <si>
    <t>137878148</t>
  </si>
  <si>
    <t>53</t>
  </si>
  <si>
    <t>998731101</t>
  </si>
  <si>
    <t>Přesun hmot pro kotelny stanovený z hmotnosti přesunovaného materiálu vodorovná dopravní vzdálenost do 50 m v objektech výšky do 6 m</t>
  </si>
  <si>
    <t>-1487506495</t>
  </si>
  <si>
    <t>54</t>
  </si>
  <si>
    <t>998731181</t>
  </si>
  <si>
    <t>Přesun hmot pro kotelny stanovený z hmotnosti přesunovaného materiálu Příplatek k cenám za přesun prováděný bez použití mechanizace pro jakoukoliv výšku objektu</t>
  </si>
  <si>
    <t>-344891268</t>
  </si>
  <si>
    <t>732</t>
  </si>
  <si>
    <t>Ústřední vytápění - strojovny</t>
  </si>
  <si>
    <t>55</t>
  </si>
  <si>
    <t>732311112</t>
  </si>
  <si>
    <t>Neutralizační box pro kotle včetně náplně</t>
  </si>
  <si>
    <t>246644882</t>
  </si>
  <si>
    <t>56</t>
  </si>
  <si>
    <t>732320812</t>
  </si>
  <si>
    <t>Demontáž nádrží beztlakých nebo tlakových odpojení od rozvodů potrubí nádrže o obsahu do 100 l</t>
  </si>
  <si>
    <t>-113541734</t>
  </si>
  <si>
    <t>57</t>
  </si>
  <si>
    <t>732324812</t>
  </si>
  <si>
    <t>Demontáž nádrží beztlakých nebo tlakových vypuštění vody z nádrží o obsahu do 100 l</t>
  </si>
  <si>
    <t>-247264940</t>
  </si>
  <si>
    <t>58</t>
  </si>
  <si>
    <t>732331614</t>
  </si>
  <si>
    <t>Nádoby expanzní tlakové s membránou se závitovým připojením o objemu 25 l</t>
  </si>
  <si>
    <t>295997840</t>
  </si>
  <si>
    <t>59</t>
  </si>
  <si>
    <t>732420811</t>
  </si>
  <si>
    <t xml:space="preserve">Demontáž čerpadel oběhových </t>
  </si>
  <si>
    <t>-1721898683</t>
  </si>
  <si>
    <t>60</t>
  </si>
  <si>
    <t>998732101</t>
  </si>
  <si>
    <t>Přesun hmot pro strojovny stanovený z hmotnosti přesunovaného materiálu vodorovná dopravní vzdálenost do 50 m v objektech výšky do 6 m</t>
  </si>
  <si>
    <t>-1086642354</t>
  </si>
  <si>
    <t>61</t>
  </si>
  <si>
    <t>998732181</t>
  </si>
  <si>
    <t>Přesun hmot pro strojovny stanovený z hmotnosti přesunovaného materiálu Příplatek k cenám za přesun prováděný bez použití mechanizace pro jakoukoliv výšku objektu</t>
  </si>
  <si>
    <t>-1809342614</t>
  </si>
  <si>
    <t>733</t>
  </si>
  <si>
    <t>Ústřední vytápění - rozvodné potrubí</t>
  </si>
  <si>
    <t>62</t>
  </si>
  <si>
    <t>733120819</t>
  </si>
  <si>
    <t>Demontáž potrubí z trubek ocelových Ø přes 38 do 60,3</t>
  </si>
  <si>
    <t>-1637400730</t>
  </si>
  <si>
    <t>15,4</t>
  </si>
  <si>
    <t>63</t>
  </si>
  <si>
    <t>733191926</t>
  </si>
  <si>
    <t>Opravy rozvodů potrubí z trubek ocelových normálních i zesílených propojení se stávajícím potrubm DN 32</t>
  </si>
  <si>
    <t>1001318801</t>
  </si>
  <si>
    <t>733191927</t>
  </si>
  <si>
    <t>Opravy rozvodů potrubí z trubek ocelových normálních i zesílených propojení se stávajícím potrubím DN 40</t>
  </si>
  <si>
    <t>-1888857415</t>
  </si>
  <si>
    <t>65</t>
  </si>
  <si>
    <t>733223303</t>
  </si>
  <si>
    <t>Potrubí z trubek měděných tvrdých spojovaných lisováním DN 20</t>
  </si>
  <si>
    <t>-155427485</t>
  </si>
  <si>
    <t>5,5</t>
  </si>
  <si>
    <t>66</t>
  </si>
  <si>
    <t>733223305</t>
  </si>
  <si>
    <t>Potrubí z trubek měděných tvrdých spojovaných lisováním DN 32</t>
  </si>
  <si>
    <t>-1583781751</t>
  </si>
  <si>
    <t>67</t>
  </si>
  <si>
    <t>733391902</t>
  </si>
  <si>
    <t>Opravy rozvodů potrubí z trubek plastových propojení potrubí spojovaného lepením nebo svařováním Ø 20/2,0</t>
  </si>
  <si>
    <t>-1135033333</t>
  </si>
  <si>
    <t>68</t>
  </si>
  <si>
    <t>998733101</t>
  </si>
  <si>
    <t>Přesun hmot pro rozvody potrubí stanovený z hmotnosti přesunovaného materiálu vodorovná dopravní vzdálenost do 50 m v objektech výšky do 6 m</t>
  </si>
  <si>
    <t>588273109</t>
  </si>
  <si>
    <t>69</t>
  </si>
  <si>
    <t>998733181</t>
  </si>
  <si>
    <t>Přesun hmot pro rozvody potrubí stanovený z hmotnosti přesunovaného materiálu Příplatek k cenám za přesun prováděný bez použití mechanizace pro jakoukoliv výšku objektu</t>
  </si>
  <si>
    <t>-489634856</t>
  </si>
  <si>
    <t>734</t>
  </si>
  <si>
    <t>Ústřední vytápění - armatury</t>
  </si>
  <si>
    <t>70</t>
  </si>
  <si>
    <t>734200822</t>
  </si>
  <si>
    <t>Demontáž armatur závitových se dvěma závity přes 1/2 do G 1</t>
  </si>
  <si>
    <t>-338800114</t>
  </si>
  <si>
    <t>71</t>
  </si>
  <si>
    <t>734242414</t>
  </si>
  <si>
    <t>Ventily zpětné závitové PN 16 do 110°C přímé G 1</t>
  </si>
  <si>
    <t>446477420</t>
  </si>
  <si>
    <t>72</t>
  </si>
  <si>
    <t>734291122</t>
  </si>
  <si>
    <t>Ostatní armatury kohouty plnicí a vypouštěcí PN 10 do 90°C G 3/8</t>
  </si>
  <si>
    <t>-1326486755</t>
  </si>
  <si>
    <t>73</t>
  </si>
  <si>
    <t>734291244</t>
  </si>
  <si>
    <t>Ostatní armatury filtry závitové PN 16 do 130°C přímé s vnitřními závity G 1</t>
  </si>
  <si>
    <t>1984396016</t>
  </si>
  <si>
    <t>74</t>
  </si>
  <si>
    <t>7342912R</t>
  </si>
  <si>
    <t>Elektromagnetický filtr, 3 m3/h (dod. + mtž.)</t>
  </si>
  <si>
    <t>-405059268</t>
  </si>
  <si>
    <t>75</t>
  </si>
  <si>
    <t>734292713</t>
  </si>
  <si>
    <t>Ostatní armatury kulové kohouty PN 42 do 185°C přímé vnitřní závit G 1/2</t>
  </si>
  <si>
    <t>1151580357</t>
  </si>
  <si>
    <t>76</t>
  </si>
  <si>
    <t>734292714</t>
  </si>
  <si>
    <t>Ostatní armatury kulové kohouty PN 42 do 185°C přímé vnitřní závit G 3/4</t>
  </si>
  <si>
    <t>-258567388</t>
  </si>
  <si>
    <t>77</t>
  </si>
  <si>
    <t>734292715</t>
  </si>
  <si>
    <t>Ostatní armatury kulové kohouty PN 42 do 185°C přímé vnitřní závit G 1</t>
  </si>
  <si>
    <t>741957202</t>
  </si>
  <si>
    <t>78</t>
  </si>
  <si>
    <t>734410831</t>
  </si>
  <si>
    <t xml:space="preserve">Demontáž teploměrů </t>
  </si>
  <si>
    <t>-137096627</t>
  </si>
  <si>
    <t>79</t>
  </si>
  <si>
    <t>734411101</t>
  </si>
  <si>
    <t>Teploměry technické bimetalové</t>
  </si>
  <si>
    <t>-1927797402</t>
  </si>
  <si>
    <t>80</t>
  </si>
  <si>
    <t>734420811</t>
  </si>
  <si>
    <t xml:space="preserve">Demontáž tlakoměrů </t>
  </si>
  <si>
    <t>326937797</t>
  </si>
  <si>
    <t>81</t>
  </si>
  <si>
    <t>734421101</t>
  </si>
  <si>
    <t>Manometr</t>
  </si>
  <si>
    <t>1297754083</t>
  </si>
  <si>
    <t>82</t>
  </si>
  <si>
    <t>998734101</t>
  </si>
  <si>
    <t>Přesun hmot pro armatury stanovený z hmotnosti přesunovaného materiálu vodorovná dopravní vzdálenost do 50 m v objektech výšky do 6 m</t>
  </si>
  <si>
    <t>-1441295728</t>
  </si>
  <si>
    <t>83</t>
  </si>
  <si>
    <t>998734181</t>
  </si>
  <si>
    <t>Přesun hmot pro armatury stanovený z hmotnosti přesunovaného materiálu Příplatek k cenám za přesun prováděný bez použití mechanizace pro jakoukoliv výšku objektu</t>
  </si>
  <si>
    <t>1014838187</t>
  </si>
  <si>
    <t>735</t>
  </si>
  <si>
    <t>Ústřední vytápění - otopná tělesa</t>
  </si>
  <si>
    <t>84</t>
  </si>
  <si>
    <t>7351919R</t>
  </si>
  <si>
    <t>Ostatní opravy otopných těles napuštění vody do otopného systému včetně potrubí a otopných těles</t>
  </si>
  <si>
    <t>-1010788030</t>
  </si>
  <si>
    <t>85</t>
  </si>
  <si>
    <t>73549481R</t>
  </si>
  <si>
    <t>Vypuštění vody z otopných soustav bez kotlů, ohříváků, zásobníků a nádrží</t>
  </si>
  <si>
    <t>246200167</t>
  </si>
  <si>
    <t>86</t>
  </si>
  <si>
    <t>7354948R1</t>
  </si>
  <si>
    <t>Tlaková zkouška otopné soustavy</t>
  </si>
  <si>
    <t>-1416617678</t>
  </si>
  <si>
    <t>87</t>
  </si>
  <si>
    <t>7354948R2</t>
  </si>
  <si>
    <t>Topná a dilatační zkouška</t>
  </si>
  <si>
    <t>hod</t>
  </si>
  <si>
    <t>416819537</t>
  </si>
  <si>
    <t>Práce a dodávky M</t>
  </si>
  <si>
    <t>58-M</t>
  </si>
  <si>
    <t>Revize vyhrazených technických zařízení</t>
  </si>
  <si>
    <t>88</t>
  </si>
  <si>
    <t>043114000</t>
  </si>
  <si>
    <t>Revize plynu</t>
  </si>
  <si>
    <t>1024</t>
  </si>
  <si>
    <t>-2010024795</t>
  </si>
  <si>
    <t>89</t>
  </si>
  <si>
    <t>580204002</t>
  </si>
  <si>
    <t>Revize tlakové nádoby 25 l</t>
  </si>
  <si>
    <t>1418028911</t>
  </si>
  <si>
    <t>90</t>
  </si>
  <si>
    <t>5805074R1</t>
  </si>
  <si>
    <t>Revize spalinové cesty</t>
  </si>
  <si>
    <t>-418452439</t>
  </si>
  <si>
    <t>HZS</t>
  </si>
  <si>
    <t>Hodinové zúčtovací sazby</t>
  </si>
  <si>
    <t>91</t>
  </si>
  <si>
    <t>HZS1301</t>
  </si>
  <si>
    <t>Hodinové zúčtovací sazby profesí HSV provádění konstrukcí zedník - stavební přípomoce</t>
  </si>
  <si>
    <t>512</t>
  </si>
  <si>
    <t>-1646527241</t>
  </si>
  <si>
    <t>92</t>
  </si>
  <si>
    <t>HZS2211</t>
  </si>
  <si>
    <t>Hodinové zúčtovací sazby profesí PSV provádění stavebních instalací instalatér - demontáž odkouření</t>
  </si>
  <si>
    <t>15702839</t>
  </si>
  <si>
    <t>VRN</t>
  </si>
  <si>
    <t>Vedlejší rozpočtové náklady</t>
  </si>
  <si>
    <t>VRN1</t>
  </si>
  <si>
    <t>Průzkumné, geodetické a projektové práce</t>
  </si>
  <si>
    <t>93</t>
  </si>
  <si>
    <t>013254000</t>
  </si>
  <si>
    <t>Průzkumné, geodetické a projektové práce projektové práce dokumentace stavby (výkresová a textová) skutečného provedení stavby</t>
  </si>
  <si>
    <t>-491454503</t>
  </si>
  <si>
    <t>SO 01 - N - Neuznatelné náklady - Výměna plynového kotle Horní 1111</t>
  </si>
  <si>
    <t xml:space="preserve">    741 - Elektroinstalace - silnoproud</t>
  </si>
  <si>
    <t xml:space="preserve">    784 - Dokončovací práce - malby a tapety</t>
  </si>
  <si>
    <t>952901111</t>
  </si>
  <si>
    <t>Vyčištění budov nebo objektů před předáním do užívání budov bytové nebo občanské výstavby, světlé výšky podlaží do 4 m</t>
  </si>
  <si>
    <t>261214992</t>
  </si>
  <si>
    <t>997013831</t>
  </si>
  <si>
    <t>Poplatek za uložení stavebního odpadu na skládce (skládkovné) směsného stavebního a demoličního zatříděného do Katalogu odpadů pod kódem 170 904</t>
  </si>
  <si>
    <t>1025518398</t>
  </si>
  <si>
    <t>1,75</t>
  </si>
  <si>
    <t>741</t>
  </si>
  <si>
    <t>Elektroinstalace - silnoproud</t>
  </si>
  <si>
    <t>741210001</t>
  </si>
  <si>
    <t>Montáž rozvodnic oceloplechových nebo plastových bez zapojení vodičů běžných, hmotnosti do 20 kg</t>
  </si>
  <si>
    <t>545873000</t>
  </si>
  <si>
    <t>35713108</t>
  </si>
  <si>
    <t>rozvodnice nástěnná, 8 modulárních jednotek</t>
  </si>
  <si>
    <t>-452642760</t>
  </si>
  <si>
    <t>741320105</t>
  </si>
  <si>
    <t xml:space="preserve">Montáž jističů se zapojením vodičů </t>
  </si>
  <si>
    <t>-16236174</t>
  </si>
  <si>
    <t>35822402</t>
  </si>
  <si>
    <t xml:space="preserve">jistič </t>
  </si>
  <si>
    <t>635036831</t>
  </si>
  <si>
    <t>741321003</t>
  </si>
  <si>
    <t xml:space="preserve">Montáž proudových chráničů se zapojením vodičů </t>
  </si>
  <si>
    <t>1695164460</t>
  </si>
  <si>
    <t>35889206</t>
  </si>
  <si>
    <t xml:space="preserve">chránič proudový </t>
  </si>
  <si>
    <t>2051507927</t>
  </si>
  <si>
    <t>9211</t>
  </si>
  <si>
    <t>Ochranné pospojování</t>
  </si>
  <si>
    <t>-1243819101</t>
  </si>
  <si>
    <t>9212</t>
  </si>
  <si>
    <t>Elektrorevize</t>
  </si>
  <si>
    <t>1226178607</t>
  </si>
  <si>
    <t>HZS2221</t>
  </si>
  <si>
    <t>Hodinové zúčtovací sazby profesí PSV provádění stavebních instalací elektrikář - Demontáž stávající elektroinstalace a montáž komponentů MaR, zapojení</t>
  </si>
  <si>
    <t>1231851256</t>
  </si>
  <si>
    <t>784</t>
  </si>
  <si>
    <t>Dokončovací práce - malby a tapety</t>
  </si>
  <si>
    <t>784181121</t>
  </si>
  <si>
    <t>Penetrace podkladu jednonásobná hloubková v místnostech výšky do 3,80 m</t>
  </si>
  <si>
    <t>-1482537645</t>
  </si>
  <si>
    <t>784211111</t>
  </si>
  <si>
    <t>Malby z malířských směsí otěruvzdorných za mokra dvojnásobné, bílé za mokra otěruvzdorné velmi dobře v místnostech výšky do 3,80 m</t>
  </si>
  <si>
    <t>1211788621</t>
  </si>
  <si>
    <t>030001000</t>
  </si>
  <si>
    <t>Základní rozdělení průvodních činností a nákladů zařízení staveniště</t>
  </si>
  <si>
    <t>-71369427</t>
  </si>
  <si>
    <t>070001000</t>
  </si>
  <si>
    <t>Provozní vlivy</t>
  </si>
  <si>
    <t>-116674432</t>
  </si>
  <si>
    <t>SO 02 - Výměna plynového kotle Horní 1112</t>
  </si>
  <si>
    <t>SO 02 - U - Uznatelné náklady - Výměna plynového kotle Horní 1112</t>
  </si>
  <si>
    <t>Horní 1112, Kopřivnice</t>
  </si>
  <si>
    <t>SO 02 - N - Neuznatelné náklady - Výměna plynového kotle Horní 1112</t>
  </si>
  <si>
    <t>SO 03 - Výměna plynového kotle Horní 1113</t>
  </si>
  <si>
    <t>SO 03 - U - Uznatelné náklady - Výměna plynového kotle Horní 1113</t>
  </si>
  <si>
    <t>Horní 1113, Kopřivnice</t>
  </si>
  <si>
    <t>0,6*0,6*1,05</t>
  </si>
  <si>
    <t>1,334*5 'Přepočtené koeficientem množství</t>
  </si>
  <si>
    <t>SO 03 - N - Neuznatelné náklady - Výměna plynového kotle Horní 1113</t>
  </si>
  <si>
    <t>1,334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</si>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</sst>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AA17" sqref="Z17:AA1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0" t="s">
        <v>14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2"/>
      <c r="AQ5" s="22"/>
      <c r="AR5" s="20"/>
      <c r="BE5" s="357" t="s">
        <v>15</v>
      </c>
      <c r="BS5" s="17" t="s">
        <v>6</v>
      </c>
    </row>
    <row r="6" spans="1:74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2" t="s">
        <v>17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2"/>
      <c r="AQ6" s="22"/>
      <c r="AR6" s="20"/>
      <c r="BE6" s="358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58"/>
      <c r="BS7" s="17" t="s">
        <v>6</v>
      </c>
    </row>
    <row r="8" spans="1:74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58"/>
      <c r="BS8" s="17" t="s">
        <v>6</v>
      </c>
    </row>
    <row r="9" spans="1:74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58"/>
      <c r="BS9" s="17" t="s">
        <v>6</v>
      </c>
    </row>
    <row r="10" spans="1:74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58"/>
      <c r="BS10" s="17" t="s">
        <v>6</v>
      </c>
    </row>
    <row r="11" spans="1:74" ht="18.45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58"/>
      <c r="BS11" s="17" t="s">
        <v>6</v>
      </c>
    </row>
    <row r="12" spans="1:74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58"/>
      <c r="BS12" s="17" t="s">
        <v>6</v>
      </c>
    </row>
    <row r="13" spans="1:74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58"/>
      <c r="BS13" s="17" t="s">
        <v>6</v>
      </c>
    </row>
    <row r="14" spans="1:74">
      <c r="B14" s="21"/>
      <c r="C14" s="22"/>
      <c r="D14" s="22"/>
      <c r="E14" s="353" t="s">
        <v>32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58"/>
      <c r="BS14" s="17" t="s">
        <v>6</v>
      </c>
    </row>
    <row r="15" spans="1:74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58"/>
      <c r="BS15" s="17" t="s">
        <v>4</v>
      </c>
    </row>
    <row r="16" spans="1:74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58"/>
      <c r="BS16" s="17" t="s">
        <v>4</v>
      </c>
    </row>
    <row r="17" spans="2:71" ht="18.45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58"/>
      <c r="BS17" s="17" t="s">
        <v>37</v>
      </c>
    </row>
    <row r="18" spans="2:7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58"/>
      <c r="BS18" s="17" t="s">
        <v>6</v>
      </c>
    </row>
    <row r="19" spans="2:7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58"/>
      <c r="BS19" s="17" t="s">
        <v>6</v>
      </c>
    </row>
    <row r="20" spans="2:71" ht="18.45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58"/>
      <c r="BS20" s="17" t="s">
        <v>4</v>
      </c>
    </row>
    <row r="21" spans="2:7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58"/>
    </row>
    <row r="22" spans="2:7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58"/>
    </row>
    <row r="23" spans="2:71" ht="45" customHeight="1">
      <c r="B23" s="21"/>
      <c r="C23" s="22"/>
      <c r="D23" s="22"/>
      <c r="E23" s="355" t="s">
        <v>41</v>
      </c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O23" s="22"/>
      <c r="AP23" s="22"/>
      <c r="AQ23" s="22"/>
      <c r="AR23" s="20"/>
      <c r="BE23" s="358"/>
    </row>
    <row r="24" spans="2:7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58"/>
    </row>
    <row r="25" spans="2:7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58"/>
    </row>
    <row r="26" spans="2:71" s="1" customFormat="1" ht="25.95" customHeight="1"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59">
        <f>ROUND(AG54,2)</f>
        <v>0</v>
      </c>
      <c r="AL26" s="360"/>
      <c r="AM26" s="360"/>
      <c r="AN26" s="360"/>
      <c r="AO26" s="360"/>
      <c r="AP26" s="35"/>
      <c r="AQ26" s="35"/>
      <c r="AR26" s="38"/>
      <c r="BE26" s="358"/>
    </row>
    <row r="27" spans="2:71" s="1" customFormat="1" ht="6.9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58"/>
    </row>
    <row r="28" spans="2:71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6" t="s">
        <v>43</v>
      </c>
      <c r="M28" s="356"/>
      <c r="N28" s="356"/>
      <c r="O28" s="356"/>
      <c r="P28" s="356"/>
      <c r="Q28" s="35"/>
      <c r="R28" s="35"/>
      <c r="S28" s="35"/>
      <c r="T28" s="35"/>
      <c r="U28" s="35"/>
      <c r="V28" s="35"/>
      <c r="W28" s="356" t="s">
        <v>44</v>
      </c>
      <c r="X28" s="356"/>
      <c r="Y28" s="356"/>
      <c r="Z28" s="356"/>
      <c r="AA28" s="356"/>
      <c r="AB28" s="356"/>
      <c r="AC28" s="356"/>
      <c r="AD28" s="356"/>
      <c r="AE28" s="356"/>
      <c r="AF28" s="35"/>
      <c r="AG28" s="35"/>
      <c r="AH28" s="35"/>
      <c r="AI28" s="35"/>
      <c r="AJ28" s="35"/>
      <c r="AK28" s="356" t="s">
        <v>45</v>
      </c>
      <c r="AL28" s="356"/>
      <c r="AM28" s="356"/>
      <c r="AN28" s="356"/>
      <c r="AO28" s="356"/>
      <c r="AP28" s="35"/>
      <c r="AQ28" s="35"/>
      <c r="AR28" s="38"/>
      <c r="BE28" s="358"/>
    </row>
    <row r="29" spans="2:71" s="2" customFormat="1" ht="14.4" customHeight="1">
      <c r="B29" s="39"/>
      <c r="C29" s="40"/>
      <c r="D29" s="29" t="s">
        <v>46</v>
      </c>
      <c r="E29" s="40"/>
      <c r="F29" s="29" t="s">
        <v>47</v>
      </c>
      <c r="G29" s="40"/>
      <c r="H29" s="40"/>
      <c r="I29" s="40"/>
      <c r="J29" s="40"/>
      <c r="K29" s="40"/>
      <c r="L29" s="330">
        <v>0.21</v>
      </c>
      <c r="M29" s="331"/>
      <c r="N29" s="331"/>
      <c r="O29" s="331"/>
      <c r="P29" s="331"/>
      <c r="Q29" s="40"/>
      <c r="R29" s="40"/>
      <c r="S29" s="40"/>
      <c r="T29" s="40"/>
      <c r="U29" s="40"/>
      <c r="V29" s="40"/>
      <c r="W29" s="344">
        <f>ROUND(AZ54, 2)</f>
        <v>0</v>
      </c>
      <c r="X29" s="331"/>
      <c r="Y29" s="331"/>
      <c r="Z29" s="331"/>
      <c r="AA29" s="331"/>
      <c r="AB29" s="331"/>
      <c r="AC29" s="331"/>
      <c r="AD29" s="331"/>
      <c r="AE29" s="331"/>
      <c r="AF29" s="40"/>
      <c r="AG29" s="40"/>
      <c r="AH29" s="40"/>
      <c r="AI29" s="40"/>
      <c r="AJ29" s="40"/>
      <c r="AK29" s="344">
        <f>ROUND(AV54, 2)</f>
        <v>0</v>
      </c>
      <c r="AL29" s="331"/>
      <c r="AM29" s="331"/>
      <c r="AN29" s="331"/>
      <c r="AO29" s="331"/>
      <c r="AP29" s="40"/>
      <c r="AQ29" s="40"/>
      <c r="AR29" s="41"/>
      <c r="BE29" s="358"/>
    </row>
    <row r="30" spans="2:71" s="2" customFormat="1" ht="14.4" customHeight="1">
      <c r="B30" s="39"/>
      <c r="C30" s="40"/>
      <c r="D30" s="40"/>
      <c r="E30" s="40"/>
      <c r="F30" s="29" t="s">
        <v>48</v>
      </c>
      <c r="G30" s="40"/>
      <c r="H30" s="40"/>
      <c r="I30" s="40"/>
      <c r="J30" s="40"/>
      <c r="K30" s="40"/>
      <c r="L30" s="330">
        <v>0.15</v>
      </c>
      <c r="M30" s="331"/>
      <c r="N30" s="331"/>
      <c r="O30" s="331"/>
      <c r="P30" s="331"/>
      <c r="Q30" s="40"/>
      <c r="R30" s="40"/>
      <c r="S30" s="40"/>
      <c r="T30" s="40"/>
      <c r="U30" s="40"/>
      <c r="V30" s="40"/>
      <c r="W30" s="344">
        <f>ROUND(BA54, 2)</f>
        <v>0</v>
      </c>
      <c r="X30" s="331"/>
      <c r="Y30" s="331"/>
      <c r="Z30" s="331"/>
      <c r="AA30" s="331"/>
      <c r="AB30" s="331"/>
      <c r="AC30" s="331"/>
      <c r="AD30" s="331"/>
      <c r="AE30" s="331"/>
      <c r="AF30" s="40"/>
      <c r="AG30" s="40"/>
      <c r="AH30" s="40"/>
      <c r="AI30" s="40"/>
      <c r="AJ30" s="40"/>
      <c r="AK30" s="344">
        <f>ROUND(AW54, 2)</f>
        <v>0</v>
      </c>
      <c r="AL30" s="331"/>
      <c r="AM30" s="331"/>
      <c r="AN30" s="331"/>
      <c r="AO30" s="331"/>
      <c r="AP30" s="40"/>
      <c r="AQ30" s="40"/>
      <c r="AR30" s="41"/>
      <c r="BE30" s="358"/>
    </row>
    <row r="31" spans="2:71" s="2" customFormat="1" ht="14.4" hidden="1" customHeight="1">
      <c r="B31" s="39"/>
      <c r="C31" s="40"/>
      <c r="D31" s="40"/>
      <c r="E31" s="40"/>
      <c r="F31" s="29" t="s">
        <v>49</v>
      </c>
      <c r="G31" s="40"/>
      <c r="H31" s="40"/>
      <c r="I31" s="40"/>
      <c r="J31" s="40"/>
      <c r="K31" s="40"/>
      <c r="L31" s="330">
        <v>0.21</v>
      </c>
      <c r="M31" s="331"/>
      <c r="N31" s="331"/>
      <c r="O31" s="331"/>
      <c r="P31" s="331"/>
      <c r="Q31" s="40"/>
      <c r="R31" s="40"/>
      <c r="S31" s="40"/>
      <c r="T31" s="40"/>
      <c r="U31" s="40"/>
      <c r="V31" s="40"/>
      <c r="W31" s="344">
        <f>ROUND(BB54, 2)</f>
        <v>0</v>
      </c>
      <c r="X31" s="331"/>
      <c r="Y31" s="331"/>
      <c r="Z31" s="331"/>
      <c r="AA31" s="331"/>
      <c r="AB31" s="331"/>
      <c r="AC31" s="331"/>
      <c r="AD31" s="331"/>
      <c r="AE31" s="331"/>
      <c r="AF31" s="40"/>
      <c r="AG31" s="40"/>
      <c r="AH31" s="40"/>
      <c r="AI31" s="40"/>
      <c r="AJ31" s="40"/>
      <c r="AK31" s="344">
        <v>0</v>
      </c>
      <c r="AL31" s="331"/>
      <c r="AM31" s="331"/>
      <c r="AN31" s="331"/>
      <c r="AO31" s="331"/>
      <c r="AP31" s="40"/>
      <c r="AQ31" s="40"/>
      <c r="AR31" s="41"/>
      <c r="BE31" s="358"/>
    </row>
    <row r="32" spans="2:71" s="2" customFormat="1" ht="14.4" hidden="1" customHeight="1">
      <c r="B32" s="39"/>
      <c r="C32" s="40"/>
      <c r="D32" s="40"/>
      <c r="E32" s="40"/>
      <c r="F32" s="29" t="s">
        <v>50</v>
      </c>
      <c r="G32" s="40"/>
      <c r="H32" s="40"/>
      <c r="I32" s="40"/>
      <c r="J32" s="40"/>
      <c r="K32" s="40"/>
      <c r="L32" s="330">
        <v>0.15</v>
      </c>
      <c r="M32" s="331"/>
      <c r="N32" s="331"/>
      <c r="O32" s="331"/>
      <c r="P32" s="331"/>
      <c r="Q32" s="40"/>
      <c r="R32" s="40"/>
      <c r="S32" s="40"/>
      <c r="T32" s="40"/>
      <c r="U32" s="40"/>
      <c r="V32" s="40"/>
      <c r="W32" s="344">
        <f>ROUND(BC54, 2)</f>
        <v>0</v>
      </c>
      <c r="X32" s="331"/>
      <c r="Y32" s="331"/>
      <c r="Z32" s="331"/>
      <c r="AA32" s="331"/>
      <c r="AB32" s="331"/>
      <c r="AC32" s="331"/>
      <c r="AD32" s="331"/>
      <c r="AE32" s="331"/>
      <c r="AF32" s="40"/>
      <c r="AG32" s="40"/>
      <c r="AH32" s="40"/>
      <c r="AI32" s="40"/>
      <c r="AJ32" s="40"/>
      <c r="AK32" s="344">
        <v>0</v>
      </c>
      <c r="AL32" s="331"/>
      <c r="AM32" s="331"/>
      <c r="AN32" s="331"/>
      <c r="AO32" s="331"/>
      <c r="AP32" s="40"/>
      <c r="AQ32" s="40"/>
      <c r="AR32" s="41"/>
      <c r="BE32" s="358"/>
    </row>
    <row r="33" spans="2:44" s="2" customFormat="1" ht="14.4" hidden="1" customHeight="1">
      <c r="B33" s="39"/>
      <c r="C33" s="40"/>
      <c r="D33" s="40"/>
      <c r="E33" s="40"/>
      <c r="F33" s="29" t="s">
        <v>51</v>
      </c>
      <c r="G33" s="40"/>
      <c r="H33" s="40"/>
      <c r="I33" s="40"/>
      <c r="J33" s="40"/>
      <c r="K33" s="40"/>
      <c r="L33" s="330">
        <v>0</v>
      </c>
      <c r="M33" s="331"/>
      <c r="N33" s="331"/>
      <c r="O33" s="331"/>
      <c r="P33" s="331"/>
      <c r="Q33" s="40"/>
      <c r="R33" s="40"/>
      <c r="S33" s="40"/>
      <c r="T33" s="40"/>
      <c r="U33" s="40"/>
      <c r="V33" s="40"/>
      <c r="W33" s="344">
        <f>ROUND(BD54, 2)</f>
        <v>0</v>
      </c>
      <c r="X33" s="331"/>
      <c r="Y33" s="331"/>
      <c r="Z33" s="331"/>
      <c r="AA33" s="331"/>
      <c r="AB33" s="331"/>
      <c r="AC33" s="331"/>
      <c r="AD33" s="331"/>
      <c r="AE33" s="331"/>
      <c r="AF33" s="40"/>
      <c r="AG33" s="40"/>
      <c r="AH33" s="40"/>
      <c r="AI33" s="40"/>
      <c r="AJ33" s="40"/>
      <c r="AK33" s="344">
        <v>0</v>
      </c>
      <c r="AL33" s="331"/>
      <c r="AM33" s="331"/>
      <c r="AN33" s="331"/>
      <c r="AO33" s="331"/>
      <c r="AP33" s="40"/>
      <c r="AQ33" s="40"/>
      <c r="AR33" s="41"/>
    </row>
    <row r="34" spans="2:44" s="1" customFormat="1" ht="6.9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5" customHeight="1"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345" t="s">
        <v>54</v>
      </c>
      <c r="Y35" s="346"/>
      <c r="Z35" s="346"/>
      <c r="AA35" s="346"/>
      <c r="AB35" s="346"/>
      <c r="AC35" s="44"/>
      <c r="AD35" s="44"/>
      <c r="AE35" s="44"/>
      <c r="AF35" s="44"/>
      <c r="AG35" s="44"/>
      <c r="AH35" s="44"/>
      <c r="AI35" s="44"/>
      <c r="AJ35" s="44"/>
      <c r="AK35" s="347">
        <f>SUM(AK26:AK33)</f>
        <v>0</v>
      </c>
      <c r="AL35" s="346"/>
      <c r="AM35" s="346"/>
      <c r="AN35" s="346"/>
      <c r="AO35" s="348"/>
      <c r="AP35" s="42"/>
      <c r="AQ35" s="42"/>
      <c r="AR35" s="38"/>
    </row>
    <row r="36" spans="2:44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" customHeight="1">
      <c r="B42" s="34"/>
      <c r="C42" s="23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1" customFormat="1" ht="12" customHeight="1">
      <c r="B44" s="34"/>
      <c r="C44" s="29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20190417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8"/>
    </row>
    <row r="45" spans="2:44" s="3" customFormat="1" ht="36.9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341" t="str">
        <f>K6</f>
        <v>Bytové domy na ulici Horní č.p. 1111 - 1113 - výměna plynových kotlů</v>
      </c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52"/>
      <c r="AQ45" s="52"/>
      <c r="AR45" s="53"/>
    </row>
    <row r="46" spans="2:44" s="1" customFormat="1" ht="6.9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54" t="str">
        <f>IF(K8="","",K8)</f>
        <v>Horní 1111-1113, Kopřivnice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343" t="str">
        <f>IF(AN8= "","",AN8)</f>
        <v>16. 4. 2019</v>
      </c>
      <c r="AN47" s="343"/>
      <c r="AO47" s="35"/>
      <c r="AP47" s="35"/>
      <c r="AQ47" s="35"/>
      <c r="AR47" s="38"/>
    </row>
    <row r="48" spans="2:44" s="1" customFormat="1" ht="6.9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3.65" customHeight="1">
      <c r="B49" s="34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Město Kopřivnice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33</v>
      </c>
      <c r="AJ49" s="35"/>
      <c r="AK49" s="35"/>
      <c r="AL49" s="35"/>
      <c r="AM49" s="339" t="str">
        <f>IF(E17="","",E17)</f>
        <v>HAMROZI s.r.o.</v>
      </c>
      <c r="AN49" s="340"/>
      <c r="AO49" s="340"/>
      <c r="AP49" s="340"/>
      <c r="AQ49" s="35"/>
      <c r="AR49" s="38"/>
      <c r="AS49" s="333" t="s">
        <v>56</v>
      </c>
      <c r="AT49" s="334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3.65" customHeight="1">
      <c r="B50" s="34"/>
      <c r="C50" s="29" t="s">
        <v>31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38</v>
      </c>
      <c r="AJ50" s="35"/>
      <c r="AK50" s="35"/>
      <c r="AL50" s="35"/>
      <c r="AM50" s="339" t="str">
        <f>IF(E20="","",E20)</f>
        <v>Walach</v>
      </c>
      <c r="AN50" s="340"/>
      <c r="AO50" s="340"/>
      <c r="AP50" s="340"/>
      <c r="AQ50" s="35"/>
      <c r="AR50" s="38"/>
      <c r="AS50" s="335"/>
      <c r="AT50" s="336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7"/>
      <c r="AT51" s="338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4"/>
      <c r="C52" s="322" t="s">
        <v>57</v>
      </c>
      <c r="D52" s="323"/>
      <c r="E52" s="323"/>
      <c r="F52" s="323"/>
      <c r="G52" s="323"/>
      <c r="H52" s="62"/>
      <c r="I52" s="324" t="s">
        <v>58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32" t="s">
        <v>59</v>
      </c>
      <c r="AH52" s="323"/>
      <c r="AI52" s="323"/>
      <c r="AJ52" s="323"/>
      <c r="AK52" s="323"/>
      <c r="AL52" s="323"/>
      <c r="AM52" s="323"/>
      <c r="AN52" s="324" t="s">
        <v>60</v>
      </c>
      <c r="AO52" s="323"/>
      <c r="AP52" s="323"/>
      <c r="AQ52" s="63" t="s">
        <v>61</v>
      </c>
      <c r="AR52" s="38"/>
      <c r="AS52" s="64" t="s">
        <v>62</v>
      </c>
      <c r="AT52" s="65" t="s">
        <v>63</v>
      </c>
      <c r="AU52" s="65" t="s">
        <v>64</v>
      </c>
      <c r="AV52" s="65" t="s">
        <v>65</v>
      </c>
      <c r="AW52" s="65" t="s">
        <v>66</v>
      </c>
      <c r="AX52" s="65" t="s">
        <v>67</v>
      </c>
      <c r="AY52" s="65" t="s">
        <v>68</v>
      </c>
      <c r="AZ52" s="65" t="s">
        <v>69</v>
      </c>
      <c r="BA52" s="65" t="s">
        <v>70</v>
      </c>
      <c r="BB52" s="65" t="s">
        <v>71</v>
      </c>
      <c r="BC52" s="65" t="s">
        <v>72</v>
      </c>
      <c r="BD52" s="66" t="s">
        <v>73</v>
      </c>
    </row>
    <row r="53" spans="1:91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4" customFormat="1" ht="32.4" customHeight="1">
      <c r="B54" s="70"/>
      <c r="C54" s="71" t="s">
        <v>74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20">
        <f>ROUND(AG55+AG58+AG61,2)</f>
        <v>0</v>
      </c>
      <c r="AH54" s="320"/>
      <c r="AI54" s="320"/>
      <c r="AJ54" s="320"/>
      <c r="AK54" s="320"/>
      <c r="AL54" s="320"/>
      <c r="AM54" s="320"/>
      <c r="AN54" s="321">
        <f t="shared" ref="AN54:AN63" si="0">SUM(AG54,AT54)</f>
        <v>0</v>
      </c>
      <c r="AO54" s="321"/>
      <c r="AP54" s="321"/>
      <c r="AQ54" s="74" t="s">
        <v>19</v>
      </c>
      <c r="AR54" s="75"/>
      <c r="AS54" s="76">
        <f>ROUND(AS55+AS58+AS61,2)</f>
        <v>0</v>
      </c>
      <c r="AT54" s="77">
        <f t="shared" ref="AT54:AT63" si="1">ROUND(SUM(AV54:AW54),2)</f>
        <v>0</v>
      </c>
      <c r="AU54" s="78">
        <f>ROUND(AU55+AU58+AU61,5)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ROUND(AZ55+AZ58+AZ61,2)</f>
        <v>0</v>
      </c>
      <c r="BA54" s="77">
        <f>ROUND(BA55+BA58+BA61,2)</f>
        <v>0</v>
      </c>
      <c r="BB54" s="77">
        <f>ROUND(BB55+BB58+BB61,2)</f>
        <v>0</v>
      </c>
      <c r="BC54" s="77">
        <f>ROUND(BC55+BC58+BC61,2)</f>
        <v>0</v>
      </c>
      <c r="BD54" s="79">
        <f>ROUND(BD55+BD58+BD61,2)</f>
        <v>0</v>
      </c>
      <c r="BS54" s="80" t="s">
        <v>75</v>
      </c>
      <c r="BT54" s="80" t="s">
        <v>76</v>
      </c>
      <c r="BU54" s="81" t="s">
        <v>77</v>
      </c>
      <c r="BV54" s="80" t="s">
        <v>78</v>
      </c>
      <c r="BW54" s="80" t="s">
        <v>5</v>
      </c>
      <c r="BX54" s="80" t="s">
        <v>79</v>
      </c>
      <c r="CL54" s="80" t="s">
        <v>19</v>
      </c>
    </row>
    <row r="55" spans="1:91" s="5" customFormat="1" ht="16.5" customHeight="1">
      <c r="B55" s="82"/>
      <c r="C55" s="83"/>
      <c r="D55" s="325" t="s">
        <v>80</v>
      </c>
      <c r="E55" s="325"/>
      <c r="F55" s="325"/>
      <c r="G55" s="325"/>
      <c r="H55" s="325"/>
      <c r="I55" s="84"/>
      <c r="J55" s="325" t="s">
        <v>81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9">
        <f>ROUND(SUM(AG56:AG57),2)</f>
        <v>0</v>
      </c>
      <c r="AH55" s="328"/>
      <c r="AI55" s="328"/>
      <c r="AJ55" s="328"/>
      <c r="AK55" s="328"/>
      <c r="AL55" s="328"/>
      <c r="AM55" s="328"/>
      <c r="AN55" s="327">
        <f t="shared" si="0"/>
        <v>0</v>
      </c>
      <c r="AO55" s="328"/>
      <c r="AP55" s="328"/>
      <c r="AQ55" s="85" t="s">
        <v>82</v>
      </c>
      <c r="AR55" s="86"/>
      <c r="AS55" s="87">
        <f>ROUND(SUM(AS56:AS57),2)</f>
        <v>0</v>
      </c>
      <c r="AT55" s="88">
        <f t="shared" si="1"/>
        <v>0</v>
      </c>
      <c r="AU55" s="89">
        <f>ROUND(SUM(AU56:AU57),5)</f>
        <v>0</v>
      </c>
      <c r="AV55" s="88">
        <f>ROUND(AZ55*L29,2)</f>
        <v>0</v>
      </c>
      <c r="AW55" s="88">
        <f>ROUND(BA55*L30,2)</f>
        <v>0</v>
      </c>
      <c r="AX55" s="88">
        <f>ROUND(BB55*L29,2)</f>
        <v>0</v>
      </c>
      <c r="AY55" s="88">
        <f>ROUND(BC55*L30,2)</f>
        <v>0</v>
      </c>
      <c r="AZ55" s="88">
        <f>ROUND(SUM(AZ56:AZ57),2)</f>
        <v>0</v>
      </c>
      <c r="BA55" s="88">
        <f>ROUND(SUM(BA56:BA57),2)</f>
        <v>0</v>
      </c>
      <c r="BB55" s="88">
        <f>ROUND(SUM(BB56:BB57),2)</f>
        <v>0</v>
      </c>
      <c r="BC55" s="88">
        <f>ROUND(SUM(BC56:BC57),2)</f>
        <v>0</v>
      </c>
      <c r="BD55" s="90">
        <f>ROUND(SUM(BD56:BD57),2)</f>
        <v>0</v>
      </c>
      <c r="BS55" s="91" t="s">
        <v>75</v>
      </c>
      <c r="BT55" s="91" t="s">
        <v>83</v>
      </c>
      <c r="BU55" s="91" t="s">
        <v>77</v>
      </c>
      <c r="BV55" s="91" t="s">
        <v>78</v>
      </c>
      <c r="BW55" s="91" t="s">
        <v>84</v>
      </c>
      <c r="BX55" s="91" t="s">
        <v>5</v>
      </c>
      <c r="CL55" s="91" t="s">
        <v>19</v>
      </c>
      <c r="CM55" s="91" t="s">
        <v>83</v>
      </c>
    </row>
    <row r="56" spans="1:91" s="6" customFormat="1" ht="25.5" customHeight="1">
      <c r="A56" s="92" t="s">
        <v>85</v>
      </c>
      <c r="B56" s="93"/>
      <c r="C56" s="94"/>
      <c r="D56" s="94"/>
      <c r="E56" s="326" t="s">
        <v>86</v>
      </c>
      <c r="F56" s="326"/>
      <c r="G56" s="326"/>
      <c r="H56" s="326"/>
      <c r="I56" s="326"/>
      <c r="J56" s="94"/>
      <c r="K56" s="326" t="s">
        <v>87</v>
      </c>
      <c r="L56" s="326"/>
      <c r="M56" s="326"/>
      <c r="N56" s="326"/>
      <c r="O56" s="326"/>
      <c r="P56" s="326"/>
      <c r="Q56" s="326"/>
      <c r="R56" s="326"/>
      <c r="S56" s="326"/>
      <c r="T56" s="326"/>
      <c r="U56" s="326"/>
      <c r="V56" s="326"/>
      <c r="W56" s="326"/>
      <c r="X56" s="326"/>
      <c r="Y56" s="326"/>
      <c r="Z56" s="326"/>
      <c r="AA56" s="326"/>
      <c r="AB56" s="326"/>
      <c r="AC56" s="326"/>
      <c r="AD56" s="326"/>
      <c r="AE56" s="326"/>
      <c r="AF56" s="326"/>
      <c r="AG56" s="318">
        <f>'SO 01 - U - Uznatelné nák...'!J32</f>
        <v>0</v>
      </c>
      <c r="AH56" s="319"/>
      <c r="AI56" s="319"/>
      <c r="AJ56" s="319"/>
      <c r="AK56" s="319"/>
      <c r="AL56" s="319"/>
      <c r="AM56" s="319"/>
      <c r="AN56" s="318">
        <f t="shared" si="0"/>
        <v>0</v>
      </c>
      <c r="AO56" s="319"/>
      <c r="AP56" s="319"/>
      <c r="AQ56" s="95" t="s">
        <v>88</v>
      </c>
      <c r="AR56" s="96"/>
      <c r="AS56" s="97">
        <v>0</v>
      </c>
      <c r="AT56" s="98">
        <f t="shared" si="1"/>
        <v>0</v>
      </c>
      <c r="AU56" s="99">
        <f>'SO 01 - U - Uznatelné nák...'!P106</f>
        <v>0</v>
      </c>
      <c r="AV56" s="98">
        <f>'SO 01 - U - Uznatelné nák...'!J35</f>
        <v>0</v>
      </c>
      <c r="AW56" s="98">
        <f>'SO 01 - U - Uznatelné nák...'!J36</f>
        <v>0</v>
      </c>
      <c r="AX56" s="98">
        <f>'SO 01 - U - Uznatelné nák...'!J37</f>
        <v>0</v>
      </c>
      <c r="AY56" s="98">
        <f>'SO 01 - U - Uznatelné nák...'!J38</f>
        <v>0</v>
      </c>
      <c r="AZ56" s="98">
        <f>'SO 01 - U - Uznatelné nák...'!F35</f>
        <v>0</v>
      </c>
      <c r="BA56" s="98">
        <f>'SO 01 - U - Uznatelné nák...'!F36</f>
        <v>0</v>
      </c>
      <c r="BB56" s="98">
        <f>'SO 01 - U - Uznatelné nák...'!F37</f>
        <v>0</v>
      </c>
      <c r="BC56" s="98">
        <f>'SO 01 - U - Uznatelné nák...'!F38</f>
        <v>0</v>
      </c>
      <c r="BD56" s="100">
        <f>'SO 01 - U - Uznatelné nák...'!F39</f>
        <v>0</v>
      </c>
      <c r="BT56" s="101" t="s">
        <v>89</v>
      </c>
      <c r="BV56" s="101" t="s">
        <v>78</v>
      </c>
      <c r="BW56" s="101" t="s">
        <v>90</v>
      </c>
      <c r="BX56" s="101" t="s">
        <v>84</v>
      </c>
      <c r="CL56" s="101" t="s">
        <v>19</v>
      </c>
    </row>
    <row r="57" spans="1:91" s="6" customFormat="1" ht="25.5" customHeight="1">
      <c r="A57" s="92" t="s">
        <v>85</v>
      </c>
      <c r="B57" s="93"/>
      <c r="C57" s="94"/>
      <c r="D57" s="94"/>
      <c r="E57" s="326" t="s">
        <v>91</v>
      </c>
      <c r="F57" s="326"/>
      <c r="G57" s="326"/>
      <c r="H57" s="326"/>
      <c r="I57" s="326"/>
      <c r="J57" s="94"/>
      <c r="K57" s="326" t="s">
        <v>92</v>
      </c>
      <c r="L57" s="326"/>
      <c r="M57" s="326"/>
      <c r="N57" s="326"/>
      <c r="O57" s="326"/>
      <c r="P57" s="326"/>
      <c r="Q57" s="326"/>
      <c r="R57" s="326"/>
      <c r="S57" s="326"/>
      <c r="T57" s="326"/>
      <c r="U57" s="326"/>
      <c r="V57" s="326"/>
      <c r="W57" s="326"/>
      <c r="X57" s="326"/>
      <c r="Y57" s="326"/>
      <c r="Z57" s="326"/>
      <c r="AA57" s="326"/>
      <c r="AB57" s="326"/>
      <c r="AC57" s="326"/>
      <c r="AD57" s="326"/>
      <c r="AE57" s="326"/>
      <c r="AF57" s="326"/>
      <c r="AG57" s="318">
        <f>'SO 01 - N - Neuznatelné n...'!J32</f>
        <v>0</v>
      </c>
      <c r="AH57" s="319"/>
      <c r="AI57" s="319"/>
      <c r="AJ57" s="319"/>
      <c r="AK57" s="319"/>
      <c r="AL57" s="319"/>
      <c r="AM57" s="319"/>
      <c r="AN57" s="318">
        <f t="shared" si="0"/>
        <v>0</v>
      </c>
      <c r="AO57" s="319"/>
      <c r="AP57" s="319"/>
      <c r="AQ57" s="95" t="s">
        <v>88</v>
      </c>
      <c r="AR57" s="96"/>
      <c r="AS57" s="97">
        <v>0</v>
      </c>
      <c r="AT57" s="98">
        <f t="shared" si="1"/>
        <v>0</v>
      </c>
      <c r="AU57" s="99">
        <f>'SO 01 - N - Neuznatelné n...'!P93</f>
        <v>0</v>
      </c>
      <c r="AV57" s="98">
        <f>'SO 01 - N - Neuznatelné n...'!J35</f>
        <v>0</v>
      </c>
      <c r="AW57" s="98">
        <f>'SO 01 - N - Neuznatelné n...'!J36</f>
        <v>0</v>
      </c>
      <c r="AX57" s="98">
        <f>'SO 01 - N - Neuznatelné n...'!J37</f>
        <v>0</v>
      </c>
      <c r="AY57" s="98">
        <f>'SO 01 - N - Neuznatelné n...'!J38</f>
        <v>0</v>
      </c>
      <c r="AZ57" s="98">
        <f>'SO 01 - N - Neuznatelné n...'!F35</f>
        <v>0</v>
      </c>
      <c r="BA57" s="98">
        <f>'SO 01 - N - Neuznatelné n...'!F36</f>
        <v>0</v>
      </c>
      <c r="BB57" s="98">
        <f>'SO 01 - N - Neuznatelné n...'!F37</f>
        <v>0</v>
      </c>
      <c r="BC57" s="98">
        <f>'SO 01 - N - Neuznatelné n...'!F38</f>
        <v>0</v>
      </c>
      <c r="BD57" s="100">
        <f>'SO 01 - N - Neuznatelné n...'!F39</f>
        <v>0</v>
      </c>
      <c r="BT57" s="101" t="s">
        <v>89</v>
      </c>
      <c r="BV57" s="101" t="s">
        <v>78</v>
      </c>
      <c r="BW57" s="101" t="s">
        <v>93</v>
      </c>
      <c r="BX57" s="101" t="s">
        <v>84</v>
      </c>
      <c r="CL57" s="101" t="s">
        <v>19</v>
      </c>
    </row>
    <row r="58" spans="1:91" s="5" customFormat="1" ht="16.5" customHeight="1">
      <c r="B58" s="82"/>
      <c r="C58" s="83"/>
      <c r="D58" s="325" t="s">
        <v>94</v>
      </c>
      <c r="E58" s="325"/>
      <c r="F58" s="325"/>
      <c r="G58" s="325"/>
      <c r="H58" s="325"/>
      <c r="I58" s="84"/>
      <c r="J58" s="325" t="s">
        <v>95</v>
      </c>
      <c r="K58" s="325"/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9">
        <f>ROUND(SUM(AG59:AG60),2)</f>
        <v>0</v>
      </c>
      <c r="AH58" s="328"/>
      <c r="AI58" s="328"/>
      <c r="AJ58" s="328"/>
      <c r="AK58" s="328"/>
      <c r="AL58" s="328"/>
      <c r="AM58" s="328"/>
      <c r="AN58" s="327">
        <f t="shared" si="0"/>
        <v>0</v>
      </c>
      <c r="AO58" s="328"/>
      <c r="AP58" s="328"/>
      <c r="AQ58" s="85" t="s">
        <v>82</v>
      </c>
      <c r="AR58" s="86"/>
      <c r="AS58" s="87">
        <f>ROUND(SUM(AS59:AS60),2)</f>
        <v>0</v>
      </c>
      <c r="AT58" s="88">
        <f t="shared" si="1"/>
        <v>0</v>
      </c>
      <c r="AU58" s="89">
        <f>ROUND(SUM(AU59:AU60),5)</f>
        <v>0</v>
      </c>
      <c r="AV58" s="88">
        <f>ROUND(AZ58*L29,2)</f>
        <v>0</v>
      </c>
      <c r="AW58" s="88">
        <f>ROUND(BA58*L30,2)</f>
        <v>0</v>
      </c>
      <c r="AX58" s="88">
        <f>ROUND(BB58*L29,2)</f>
        <v>0</v>
      </c>
      <c r="AY58" s="88">
        <f>ROUND(BC58*L30,2)</f>
        <v>0</v>
      </c>
      <c r="AZ58" s="88">
        <f>ROUND(SUM(AZ59:AZ60),2)</f>
        <v>0</v>
      </c>
      <c r="BA58" s="88">
        <f>ROUND(SUM(BA59:BA60),2)</f>
        <v>0</v>
      </c>
      <c r="BB58" s="88">
        <f>ROUND(SUM(BB59:BB60),2)</f>
        <v>0</v>
      </c>
      <c r="BC58" s="88">
        <f>ROUND(SUM(BC59:BC60),2)</f>
        <v>0</v>
      </c>
      <c r="BD58" s="90">
        <f>ROUND(SUM(BD59:BD60),2)</f>
        <v>0</v>
      </c>
      <c r="BS58" s="91" t="s">
        <v>75</v>
      </c>
      <c r="BT58" s="91" t="s">
        <v>83</v>
      </c>
      <c r="BU58" s="91" t="s">
        <v>77</v>
      </c>
      <c r="BV58" s="91" t="s">
        <v>78</v>
      </c>
      <c r="BW58" s="91" t="s">
        <v>96</v>
      </c>
      <c r="BX58" s="91" t="s">
        <v>5</v>
      </c>
      <c r="CL58" s="91" t="s">
        <v>19</v>
      </c>
      <c r="CM58" s="91" t="s">
        <v>83</v>
      </c>
    </row>
    <row r="59" spans="1:91" s="6" customFormat="1" ht="25.5" customHeight="1">
      <c r="A59" s="92" t="s">
        <v>85</v>
      </c>
      <c r="B59" s="93"/>
      <c r="C59" s="94"/>
      <c r="D59" s="94"/>
      <c r="E59" s="326" t="s">
        <v>97</v>
      </c>
      <c r="F59" s="326"/>
      <c r="G59" s="326"/>
      <c r="H59" s="326"/>
      <c r="I59" s="326"/>
      <c r="J59" s="94"/>
      <c r="K59" s="326" t="s">
        <v>98</v>
      </c>
      <c r="L59" s="326"/>
      <c r="M59" s="326"/>
      <c r="N59" s="326"/>
      <c r="O59" s="326"/>
      <c r="P59" s="326"/>
      <c r="Q59" s="326"/>
      <c r="R59" s="326"/>
      <c r="S59" s="326"/>
      <c r="T59" s="326"/>
      <c r="U59" s="326"/>
      <c r="V59" s="326"/>
      <c r="W59" s="326"/>
      <c r="X59" s="326"/>
      <c r="Y59" s="326"/>
      <c r="Z59" s="326"/>
      <c r="AA59" s="326"/>
      <c r="AB59" s="326"/>
      <c r="AC59" s="326"/>
      <c r="AD59" s="326"/>
      <c r="AE59" s="326"/>
      <c r="AF59" s="326"/>
      <c r="AG59" s="318">
        <f>'SO 02 - U - Uznatelné nák...'!J32</f>
        <v>0</v>
      </c>
      <c r="AH59" s="319"/>
      <c r="AI59" s="319"/>
      <c r="AJ59" s="319"/>
      <c r="AK59" s="319"/>
      <c r="AL59" s="319"/>
      <c r="AM59" s="319"/>
      <c r="AN59" s="318">
        <f t="shared" si="0"/>
        <v>0</v>
      </c>
      <c r="AO59" s="319"/>
      <c r="AP59" s="319"/>
      <c r="AQ59" s="95" t="s">
        <v>88</v>
      </c>
      <c r="AR59" s="96"/>
      <c r="AS59" s="97">
        <v>0</v>
      </c>
      <c r="AT59" s="98">
        <f t="shared" si="1"/>
        <v>0</v>
      </c>
      <c r="AU59" s="99">
        <f>'SO 02 - U - Uznatelné nák...'!P106</f>
        <v>0</v>
      </c>
      <c r="AV59" s="98">
        <f>'SO 02 - U - Uznatelné nák...'!J35</f>
        <v>0</v>
      </c>
      <c r="AW59" s="98">
        <f>'SO 02 - U - Uznatelné nák...'!J36</f>
        <v>0</v>
      </c>
      <c r="AX59" s="98">
        <f>'SO 02 - U - Uznatelné nák...'!J37</f>
        <v>0</v>
      </c>
      <c r="AY59" s="98">
        <f>'SO 02 - U - Uznatelné nák...'!J38</f>
        <v>0</v>
      </c>
      <c r="AZ59" s="98">
        <f>'SO 02 - U - Uznatelné nák...'!F35</f>
        <v>0</v>
      </c>
      <c r="BA59" s="98">
        <f>'SO 02 - U - Uznatelné nák...'!F36</f>
        <v>0</v>
      </c>
      <c r="BB59" s="98">
        <f>'SO 02 - U - Uznatelné nák...'!F37</f>
        <v>0</v>
      </c>
      <c r="BC59" s="98">
        <f>'SO 02 - U - Uznatelné nák...'!F38</f>
        <v>0</v>
      </c>
      <c r="BD59" s="100">
        <f>'SO 02 - U - Uznatelné nák...'!F39</f>
        <v>0</v>
      </c>
      <c r="BT59" s="101" t="s">
        <v>89</v>
      </c>
      <c r="BV59" s="101" t="s">
        <v>78</v>
      </c>
      <c r="BW59" s="101" t="s">
        <v>99</v>
      </c>
      <c r="BX59" s="101" t="s">
        <v>96</v>
      </c>
      <c r="CL59" s="101" t="s">
        <v>19</v>
      </c>
    </row>
    <row r="60" spans="1:91" s="6" customFormat="1" ht="25.5" customHeight="1">
      <c r="A60" s="92" t="s">
        <v>85</v>
      </c>
      <c r="B60" s="93"/>
      <c r="C60" s="94"/>
      <c r="D60" s="94"/>
      <c r="E60" s="326" t="s">
        <v>100</v>
      </c>
      <c r="F60" s="326"/>
      <c r="G60" s="326"/>
      <c r="H60" s="326"/>
      <c r="I60" s="326"/>
      <c r="J60" s="94"/>
      <c r="K60" s="326" t="s">
        <v>101</v>
      </c>
      <c r="L60" s="326"/>
      <c r="M60" s="326"/>
      <c r="N60" s="326"/>
      <c r="O60" s="326"/>
      <c r="P60" s="326"/>
      <c r="Q60" s="326"/>
      <c r="R60" s="326"/>
      <c r="S60" s="326"/>
      <c r="T60" s="326"/>
      <c r="U60" s="326"/>
      <c r="V60" s="326"/>
      <c r="W60" s="326"/>
      <c r="X60" s="326"/>
      <c r="Y60" s="326"/>
      <c r="Z60" s="326"/>
      <c r="AA60" s="326"/>
      <c r="AB60" s="326"/>
      <c r="AC60" s="326"/>
      <c r="AD60" s="326"/>
      <c r="AE60" s="326"/>
      <c r="AF60" s="326"/>
      <c r="AG60" s="318">
        <f>'SO 02 - N - Neuznatelné n...'!J32</f>
        <v>0</v>
      </c>
      <c r="AH60" s="319"/>
      <c r="AI60" s="319"/>
      <c r="AJ60" s="319"/>
      <c r="AK60" s="319"/>
      <c r="AL60" s="319"/>
      <c r="AM60" s="319"/>
      <c r="AN60" s="318">
        <f t="shared" si="0"/>
        <v>0</v>
      </c>
      <c r="AO60" s="319"/>
      <c r="AP60" s="319"/>
      <c r="AQ60" s="95" t="s">
        <v>88</v>
      </c>
      <c r="AR60" s="96"/>
      <c r="AS60" s="97">
        <v>0</v>
      </c>
      <c r="AT60" s="98">
        <f t="shared" si="1"/>
        <v>0</v>
      </c>
      <c r="AU60" s="99">
        <f>'SO 02 - N - Neuznatelné n...'!P93</f>
        <v>0</v>
      </c>
      <c r="AV60" s="98">
        <f>'SO 02 - N - Neuznatelné n...'!J35</f>
        <v>0</v>
      </c>
      <c r="AW60" s="98">
        <f>'SO 02 - N - Neuznatelné n...'!J36</f>
        <v>0</v>
      </c>
      <c r="AX60" s="98">
        <f>'SO 02 - N - Neuznatelné n...'!J37</f>
        <v>0</v>
      </c>
      <c r="AY60" s="98">
        <f>'SO 02 - N - Neuznatelné n...'!J38</f>
        <v>0</v>
      </c>
      <c r="AZ60" s="98">
        <f>'SO 02 - N - Neuznatelné n...'!F35</f>
        <v>0</v>
      </c>
      <c r="BA60" s="98">
        <f>'SO 02 - N - Neuznatelné n...'!F36</f>
        <v>0</v>
      </c>
      <c r="BB60" s="98">
        <f>'SO 02 - N - Neuznatelné n...'!F37</f>
        <v>0</v>
      </c>
      <c r="BC60" s="98">
        <f>'SO 02 - N - Neuznatelné n...'!F38</f>
        <v>0</v>
      </c>
      <c r="BD60" s="100">
        <f>'SO 02 - N - Neuznatelné n...'!F39</f>
        <v>0</v>
      </c>
      <c r="BT60" s="101" t="s">
        <v>89</v>
      </c>
      <c r="BV60" s="101" t="s">
        <v>78</v>
      </c>
      <c r="BW60" s="101" t="s">
        <v>102</v>
      </c>
      <c r="BX60" s="101" t="s">
        <v>96</v>
      </c>
      <c r="CL60" s="101" t="s">
        <v>19</v>
      </c>
    </row>
    <row r="61" spans="1:91" s="5" customFormat="1" ht="16.5" customHeight="1">
      <c r="B61" s="82"/>
      <c r="C61" s="83"/>
      <c r="D61" s="325" t="s">
        <v>103</v>
      </c>
      <c r="E61" s="325"/>
      <c r="F61" s="325"/>
      <c r="G61" s="325"/>
      <c r="H61" s="325"/>
      <c r="I61" s="84"/>
      <c r="J61" s="325" t="s">
        <v>104</v>
      </c>
      <c r="K61" s="325"/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29">
        <f>ROUND(SUM(AG62:AG63),2)</f>
        <v>0</v>
      </c>
      <c r="AH61" s="328"/>
      <c r="AI61" s="328"/>
      <c r="AJ61" s="328"/>
      <c r="AK61" s="328"/>
      <c r="AL61" s="328"/>
      <c r="AM61" s="328"/>
      <c r="AN61" s="327">
        <f t="shared" si="0"/>
        <v>0</v>
      </c>
      <c r="AO61" s="328"/>
      <c r="AP61" s="328"/>
      <c r="AQ61" s="85" t="s">
        <v>82</v>
      </c>
      <c r="AR61" s="86"/>
      <c r="AS61" s="87">
        <f>ROUND(SUM(AS62:AS63),2)</f>
        <v>0</v>
      </c>
      <c r="AT61" s="88">
        <f t="shared" si="1"/>
        <v>0</v>
      </c>
      <c r="AU61" s="89">
        <f>ROUND(SUM(AU62:AU63),5)</f>
        <v>0</v>
      </c>
      <c r="AV61" s="88">
        <f>ROUND(AZ61*L29,2)</f>
        <v>0</v>
      </c>
      <c r="AW61" s="88">
        <f>ROUND(BA61*L30,2)</f>
        <v>0</v>
      </c>
      <c r="AX61" s="88">
        <f>ROUND(BB61*L29,2)</f>
        <v>0</v>
      </c>
      <c r="AY61" s="88">
        <f>ROUND(BC61*L30,2)</f>
        <v>0</v>
      </c>
      <c r="AZ61" s="88">
        <f>ROUND(SUM(AZ62:AZ63),2)</f>
        <v>0</v>
      </c>
      <c r="BA61" s="88">
        <f>ROUND(SUM(BA62:BA63),2)</f>
        <v>0</v>
      </c>
      <c r="BB61" s="88">
        <f>ROUND(SUM(BB62:BB63),2)</f>
        <v>0</v>
      </c>
      <c r="BC61" s="88">
        <f>ROUND(SUM(BC62:BC63),2)</f>
        <v>0</v>
      </c>
      <c r="BD61" s="90">
        <f>ROUND(SUM(BD62:BD63),2)</f>
        <v>0</v>
      </c>
      <c r="BS61" s="91" t="s">
        <v>75</v>
      </c>
      <c r="BT61" s="91" t="s">
        <v>83</v>
      </c>
      <c r="BU61" s="91" t="s">
        <v>77</v>
      </c>
      <c r="BV61" s="91" t="s">
        <v>78</v>
      </c>
      <c r="BW61" s="91" t="s">
        <v>105</v>
      </c>
      <c r="BX61" s="91" t="s">
        <v>5</v>
      </c>
      <c r="CL61" s="91" t="s">
        <v>19</v>
      </c>
      <c r="CM61" s="91" t="s">
        <v>83</v>
      </c>
    </row>
    <row r="62" spans="1:91" s="6" customFormat="1" ht="25.5" customHeight="1">
      <c r="A62" s="92" t="s">
        <v>85</v>
      </c>
      <c r="B62" s="93"/>
      <c r="C62" s="94"/>
      <c r="D62" s="94"/>
      <c r="E62" s="326" t="s">
        <v>106</v>
      </c>
      <c r="F62" s="326"/>
      <c r="G62" s="326"/>
      <c r="H62" s="326"/>
      <c r="I62" s="326"/>
      <c r="J62" s="94"/>
      <c r="K62" s="326" t="s">
        <v>107</v>
      </c>
      <c r="L62" s="326"/>
      <c r="M62" s="326"/>
      <c r="N62" s="326"/>
      <c r="O62" s="326"/>
      <c r="P62" s="326"/>
      <c r="Q62" s="326"/>
      <c r="R62" s="326"/>
      <c r="S62" s="326"/>
      <c r="T62" s="326"/>
      <c r="U62" s="326"/>
      <c r="V62" s="326"/>
      <c r="W62" s="326"/>
      <c r="X62" s="326"/>
      <c r="Y62" s="326"/>
      <c r="Z62" s="326"/>
      <c r="AA62" s="326"/>
      <c r="AB62" s="326"/>
      <c r="AC62" s="326"/>
      <c r="AD62" s="326"/>
      <c r="AE62" s="326"/>
      <c r="AF62" s="326"/>
      <c r="AG62" s="318">
        <f>'SO 03 - U - Uznatelné nák...'!J32</f>
        <v>0</v>
      </c>
      <c r="AH62" s="319"/>
      <c r="AI62" s="319"/>
      <c r="AJ62" s="319"/>
      <c r="AK62" s="319"/>
      <c r="AL62" s="319"/>
      <c r="AM62" s="319"/>
      <c r="AN62" s="318">
        <f t="shared" si="0"/>
        <v>0</v>
      </c>
      <c r="AO62" s="319"/>
      <c r="AP62" s="319"/>
      <c r="AQ62" s="95" t="s">
        <v>88</v>
      </c>
      <c r="AR62" s="96"/>
      <c r="AS62" s="97">
        <v>0</v>
      </c>
      <c r="AT62" s="98">
        <f t="shared" si="1"/>
        <v>0</v>
      </c>
      <c r="AU62" s="99">
        <f>'SO 03 - U - Uznatelné nák...'!P106</f>
        <v>0</v>
      </c>
      <c r="AV62" s="98">
        <f>'SO 03 - U - Uznatelné nák...'!J35</f>
        <v>0</v>
      </c>
      <c r="AW62" s="98">
        <f>'SO 03 - U - Uznatelné nák...'!J36</f>
        <v>0</v>
      </c>
      <c r="AX62" s="98">
        <f>'SO 03 - U - Uznatelné nák...'!J37</f>
        <v>0</v>
      </c>
      <c r="AY62" s="98">
        <f>'SO 03 - U - Uznatelné nák...'!J38</f>
        <v>0</v>
      </c>
      <c r="AZ62" s="98">
        <f>'SO 03 - U - Uznatelné nák...'!F35</f>
        <v>0</v>
      </c>
      <c r="BA62" s="98">
        <f>'SO 03 - U - Uznatelné nák...'!F36</f>
        <v>0</v>
      </c>
      <c r="BB62" s="98">
        <f>'SO 03 - U - Uznatelné nák...'!F37</f>
        <v>0</v>
      </c>
      <c r="BC62" s="98">
        <f>'SO 03 - U - Uznatelné nák...'!F38</f>
        <v>0</v>
      </c>
      <c r="BD62" s="100">
        <f>'SO 03 - U - Uznatelné nák...'!F39</f>
        <v>0</v>
      </c>
      <c r="BT62" s="101" t="s">
        <v>89</v>
      </c>
      <c r="BV62" s="101" t="s">
        <v>78</v>
      </c>
      <c r="BW62" s="101" t="s">
        <v>108</v>
      </c>
      <c r="BX62" s="101" t="s">
        <v>105</v>
      </c>
      <c r="CL62" s="101" t="s">
        <v>19</v>
      </c>
    </row>
    <row r="63" spans="1:91" s="6" customFormat="1" ht="25.5" customHeight="1">
      <c r="A63" s="92" t="s">
        <v>85</v>
      </c>
      <c r="B63" s="93"/>
      <c r="C63" s="94"/>
      <c r="D63" s="94"/>
      <c r="E63" s="326" t="s">
        <v>109</v>
      </c>
      <c r="F63" s="326"/>
      <c r="G63" s="326"/>
      <c r="H63" s="326"/>
      <c r="I63" s="326"/>
      <c r="J63" s="94"/>
      <c r="K63" s="326" t="s">
        <v>110</v>
      </c>
      <c r="L63" s="326"/>
      <c r="M63" s="326"/>
      <c r="N63" s="326"/>
      <c r="O63" s="326"/>
      <c r="P63" s="326"/>
      <c r="Q63" s="326"/>
      <c r="R63" s="326"/>
      <c r="S63" s="326"/>
      <c r="T63" s="326"/>
      <c r="U63" s="326"/>
      <c r="V63" s="326"/>
      <c r="W63" s="326"/>
      <c r="X63" s="326"/>
      <c r="Y63" s="326"/>
      <c r="Z63" s="326"/>
      <c r="AA63" s="326"/>
      <c r="AB63" s="326"/>
      <c r="AC63" s="326"/>
      <c r="AD63" s="326"/>
      <c r="AE63" s="326"/>
      <c r="AF63" s="326"/>
      <c r="AG63" s="318">
        <f>'SO 03 - N - Neuznatelné n...'!J32</f>
        <v>0</v>
      </c>
      <c r="AH63" s="319"/>
      <c r="AI63" s="319"/>
      <c r="AJ63" s="319"/>
      <c r="AK63" s="319"/>
      <c r="AL63" s="319"/>
      <c r="AM63" s="319"/>
      <c r="AN63" s="318">
        <f t="shared" si="0"/>
        <v>0</v>
      </c>
      <c r="AO63" s="319"/>
      <c r="AP63" s="319"/>
      <c r="AQ63" s="95" t="s">
        <v>88</v>
      </c>
      <c r="AR63" s="96"/>
      <c r="AS63" s="102">
        <v>0</v>
      </c>
      <c r="AT63" s="103">
        <f t="shared" si="1"/>
        <v>0</v>
      </c>
      <c r="AU63" s="104">
        <f>'SO 03 - N - Neuznatelné n...'!P93</f>
        <v>0</v>
      </c>
      <c r="AV63" s="103">
        <f>'SO 03 - N - Neuznatelné n...'!J35</f>
        <v>0</v>
      </c>
      <c r="AW63" s="103">
        <f>'SO 03 - N - Neuznatelné n...'!J36</f>
        <v>0</v>
      </c>
      <c r="AX63" s="103">
        <f>'SO 03 - N - Neuznatelné n...'!J37</f>
        <v>0</v>
      </c>
      <c r="AY63" s="103">
        <f>'SO 03 - N - Neuznatelné n...'!J38</f>
        <v>0</v>
      </c>
      <c r="AZ63" s="103">
        <f>'SO 03 - N - Neuznatelné n...'!F35</f>
        <v>0</v>
      </c>
      <c r="BA63" s="103">
        <f>'SO 03 - N - Neuznatelné n...'!F36</f>
        <v>0</v>
      </c>
      <c r="BB63" s="103">
        <f>'SO 03 - N - Neuznatelné n...'!F37</f>
        <v>0</v>
      </c>
      <c r="BC63" s="103">
        <f>'SO 03 - N - Neuznatelné n...'!F38</f>
        <v>0</v>
      </c>
      <c r="BD63" s="105">
        <f>'SO 03 - N - Neuznatelné n...'!F39</f>
        <v>0</v>
      </c>
      <c r="BT63" s="101" t="s">
        <v>89</v>
      </c>
      <c r="BV63" s="101" t="s">
        <v>78</v>
      </c>
      <c r="BW63" s="101" t="s">
        <v>111</v>
      </c>
      <c r="BX63" s="101" t="s">
        <v>105</v>
      </c>
      <c r="CL63" s="101" t="s">
        <v>19</v>
      </c>
    </row>
    <row r="64" spans="1:91" s="1" customFormat="1" ht="30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8"/>
    </row>
    <row r="65" spans="2:44" s="1" customFormat="1" ht="6.9" customHeight="1"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38"/>
    </row>
  </sheetData>
  <sheetProtection algorithmName="SHA-512" hashValue="RibcSq78K66Sbqc8nijkHqeIfpxJLk/6GI4s4Xlx+azdapApNMuxPoyT+DnycRJSxsnd+qu/wHWQxhPH7DMlNg==" saltValue="yLxkSkKwoXJMdHB14g1eRcU0F3RHNUQNmluoEWA0qEcpaQRz16LegwtUF6vRrLtgl6LvYXqgXN/Rd6A8yLtERQ==" spinCount="100000" sheet="1" objects="1" scenarios="1" formatColumns="0" formatRows="0"/>
  <mergeCells count="74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W33:AE33"/>
    <mergeCell ref="AK33:AO33"/>
    <mergeCell ref="X35:AB35"/>
    <mergeCell ref="AK35:AO35"/>
    <mergeCell ref="AN63:AP63"/>
    <mergeCell ref="E62:I62"/>
    <mergeCell ref="D55:H55"/>
    <mergeCell ref="E56:I56"/>
    <mergeCell ref="E57:I57"/>
    <mergeCell ref="D58:H58"/>
    <mergeCell ref="E59:I59"/>
    <mergeCell ref="E60:I60"/>
    <mergeCell ref="D61:H61"/>
    <mergeCell ref="E63:I63"/>
    <mergeCell ref="AN55:AP55"/>
    <mergeCell ref="AG55:AM55"/>
    <mergeCell ref="AN56:AP56"/>
    <mergeCell ref="AG56:AM56"/>
    <mergeCell ref="AN57:AP57"/>
    <mergeCell ref="AG62:AM62"/>
    <mergeCell ref="AG63:AM63"/>
    <mergeCell ref="AG54:AM54"/>
    <mergeCell ref="AN54:AP54"/>
    <mergeCell ref="C52:G52"/>
    <mergeCell ref="I52:AF52"/>
    <mergeCell ref="J55:AF55"/>
    <mergeCell ref="K56:AF56"/>
    <mergeCell ref="K57:AF57"/>
    <mergeCell ref="J58:AF58"/>
    <mergeCell ref="K59:AF59"/>
    <mergeCell ref="K60:AF60"/>
    <mergeCell ref="J61:AF61"/>
    <mergeCell ref="K62:AF62"/>
    <mergeCell ref="K63:AF63"/>
    <mergeCell ref="AN62:AP62"/>
  </mergeCells>
  <hyperlinks>
    <hyperlink ref="A56" location="'SO 01 - U - Uznatelné nák...'!C2" display="/" xr:uid="{00000000-0004-0000-0000-000000000000}"/>
    <hyperlink ref="A57" location="'SO 01 - N - Neuznatelné n...'!C2" display="/" xr:uid="{00000000-0004-0000-0000-000001000000}"/>
    <hyperlink ref="A59" location="'SO 02 - U - Uznatelné nák...'!C2" display="/" xr:uid="{00000000-0004-0000-0000-000002000000}"/>
    <hyperlink ref="A60" location="'SO 02 - N - Neuznatelné n...'!C2" display="/" xr:uid="{00000000-0004-0000-0000-000003000000}"/>
    <hyperlink ref="A62" location="'SO 03 - U - Uznatelné nák...'!C2" display="/" xr:uid="{00000000-0004-0000-0000-000004000000}"/>
    <hyperlink ref="A63" location="'SO 03 - N - Neuznatelné n...'!C2" display="/" xr:uid="{00000000-0004-0000-0000-000005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0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90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" customHeight="1">
      <c r="B4" s="20"/>
      <c r="D4" s="110" t="s">
        <v>112</v>
      </c>
      <c r="L4" s="20"/>
      <c r="M4" s="2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363" t="str">
        <f>'Rekapitulace stavby'!K6</f>
        <v>Bytové domy na ulici Horní č.p. 1111 - 1113 - výměna plynových kotlů</v>
      </c>
      <c r="F7" s="364"/>
      <c r="G7" s="364"/>
      <c r="H7" s="364"/>
      <c r="L7" s="20"/>
    </row>
    <row r="8" spans="2:46" ht="12" customHeight="1">
      <c r="B8" s="20"/>
      <c r="D8" s="111" t="s">
        <v>113</v>
      </c>
      <c r="L8" s="20"/>
    </row>
    <row r="9" spans="2:46" s="1" customFormat="1" ht="16.5" customHeight="1">
      <c r="B9" s="38"/>
      <c r="E9" s="363" t="s">
        <v>114</v>
      </c>
      <c r="F9" s="365"/>
      <c r="G9" s="365"/>
      <c r="H9" s="365"/>
      <c r="I9" s="112"/>
      <c r="L9" s="38"/>
    </row>
    <row r="10" spans="2:46" s="1" customFormat="1" ht="12" customHeight="1">
      <c r="B10" s="38"/>
      <c r="D10" s="111" t="s">
        <v>115</v>
      </c>
      <c r="I10" s="112"/>
      <c r="L10" s="38"/>
    </row>
    <row r="11" spans="2:46" s="1" customFormat="1" ht="36.9" customHeight="1">
      <c r="B11" s="38"/>
      <c r="E11" s="366" t="s">
        <v>116</v>
      </c>
      <c r="F11" s="365"/>
      <c r="G11" s="365"/>
      <c r="H11" s="365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18</v>
      </c>
      <c r="F13" s="17" t="s">
        <v>19</v>
      </c>
      <c r="I13" s="113" t="s">
        <v>20</v>
      </c>
      <c r="J13" s="17" t="s">
        <v>19</v>
      </c>
      <c r="L13" s="38"/>
    </row>
    <row r="14" spans="2:46" s="1" customFormat="1" ht="12" customHeight="1">
      <c r="B14" s="38"/>
      <c r="D14" s="111" t="s">
        <v>21</v>
      </c>
      <c r="F14" s="17" t="s">
        <v>117</v>
      </c>
      <c r="I14" s="113" t="s">
        <v>23</v>
      </c>
      <c r="J14" s="114" t="str">
        <f>'Rekapitulace stavby'!AN8</f>
        <v>16. 4. 2019</v>
      </c>
      <c r="L14" s="38"/>
    </row>
    <row r="15" spans="2:46" s="1" customFormat="1" ht="10.8" customHeight="1">
      <c r="B15" s="38"/>
      <c r="I15" s="112"/>
      <c r="L15" s="38"/>
    </row>
    <row r="16" spans="2:46" s="1" customFormat="1" ht="12" customHeight="1">
      <c r="B16" s="38"/>
      <c r="D16" s="111" t="s">
        <v>25</v>
      </c>
      <c r="I16" s="113" t="s">
        <v>26</v>
      </c>
      <c r="J16" s="17" t="s">
        <v>27</v>
      </c>
      <c r="L16" s="38"/>
    </row>
    <row r="17" spans="2:12" s="1" customFormat="1" ht="18" customHeight="1">
      <c r="B17" s="38"/>
      <c r="E17" s="17" t="s">
        <v>28</v>
      </c>
      <c r="I17" s="113" t="s">
        <v>29</v>
      </c>
      <c r="J17" s="17" t="s">
        <v>30</v>
      </c>
      <c r="L17" s="38"/>
    </row>
    <row r="18" spans="2:12" s="1" customFormat="1" ht="6.9" customHeight="1">
      <c r="B18" s="38"/>
      <c r="I18" s="112"/>
      <c r="L18" s="38"/>
    </row>
    <row r="19" spans="2:12" s="1" customFormat="1" ht="12" customHeight="1">
      <c r="B19" s="38"/>
      <c r="D19" s="111" t="s">
        <v>31</v>
      </c>
      <c r="I19" s="113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67" t="str">
        <f>'Rekapitulace stavby'!E14</f>
        <v>Vyplň údaj</v>
      </c>
      <c r="F20" s="368"/>
      <c r="G20" s="368"/>
      <c r="H20" s="368"/>
      <c r="I20" s="113" t="s">
        <v>29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2"/>
      <c r="L21" s="38"/>
    </row>
    <row r="22" spans="2:12" s="1" customFormat="1" ht="12" customHeight="1">
      <c r="B22" s="38"/>
      <c r="D22" s="111" t="s">
        <v>33</v>
      </c>
      <c r="I22" s="113" t="s">
        <v>26</v>
      </c>
      <c r="J22" s="17" t="s">
        <v>34</v>
      </c>
      <c r="L22" s="38"/>
    </row>
    <row r="23" spans="2:12" s="1" customFormat="1" ht="18" customHeight="1">
      <c r="B23" s="38"/>
      <c r="E23" s="17" t="s">
        <v>35</v>
      </c>
      <c r="I23" s="113" t="s">
        <v>29</v>
      </c>
      <c r="J23" s="17" t="s">
        <v>36</v>
      </c>
      <c r="L23" s="38"/>
    </row>
    <row r="24" spans="2:12" s="1" customFormat="1" ht="6.9" customHeight="1">
      <c r="B24" s="38"/>
      <c r="I24" s="112"/>
      <c r="L24" s="38"/>
    </row>
    <row r="25" spans="2:12" s="1" customFormat="1" ht="12" customHeight="1">
      <c r="B25" s="38"/>
      <c r="D25" s="111" t="s">
        <v>38</v>
      </c>
      <c r="I25" s="113" t="s">
        <v>26</v>
      </c>
      <c r="J25" s="17" t="s">
        <v>19</v>
      </c>
      <c r="L25" s="38"/>
    </row>
    <row r="26" spans="2:12" s="1" customFormat="1" ht="18" customHeight="1">
      <c r="B26" s="38"/>
      <c r="E26" s="17" t="s">
        <v>39</v>
      </c>
      <c r="I26" s="113" t="s">
        <v>29</v>
      </c>
      <c r="J26" s="17" t="s">
        <v>19</v>
      </c>
      <c r="L26" s="38"/>
    </row>
    <row r="27" spans="2:12" s="1" customFormat="1" ht="6.9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69" t="s">
        <v>19</v>
      </c>
      <c r="F29" s="369"/>
      <c r="G29" s="369"/>
      <c r="H29" s="369"/>
      <c r="I29" s="116"/>
      <c r="L29" s="115"/>
    </row>
    <row r="30" spans="2:12" s="1" customFormat="1" ht="6.9" customHeight="1">
      <c r="B30" s="38"/>
      <c r="I30" s="112"/>
      <c r="L30" s="38"/>
    </row>
    <row r="31" spans="2:12" s="1" customFormat="1" ht="6.9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42</v>
      </c>
      <c r="I32" s="112"/>
      <c r="J32" s="119">
        <f>ROUND(J106, 2)</f>
        <v>0</v>
      </c>
      <c r="L32" s="38"/>
    </row>
    <row r="33" spans="2:12" s="1" customFormat="1" ht="6.9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" customHeight="1">
      <c r="B34" s="38"/>
      <c r="F34" s="120" t="s">
        <v>44</v>
      </c>
      <c r="I34" s="121" t="s">
        <v>43</v>
      </c>
      <c r="J34" s="120" t="s">
        <v>45</v>
      </c>
      <c r="L34" s="38"/>
    </row>
    <row r="35" spans="2:12" s="1" customFormat="1" ht="14.4" customHeight="1">
      <c r="B35" s="38"/>
      <c r="D35" s="111" t="s">
        <v>46</v>
      </c>
      <c r="E35" s="111" t="s">
        <v>47</v>
      </c>
      <c r="F35" s="122">
        <f>ROUND((SUM(BE106:BE379)),  2)</f>
        <v>0</v>
      </c>
      <c r="I35" s="123">
        <v>0.21</v>
      </c>
      <c r="J35" s="122">
        <f>ROUND(((SUM(BE106:BE379))*I35),  2)</f>
        <v>0</v>
      </c>
      <c r="L35" s="38"/>
    </row>
    <row r="36" spans="2:12" s="1" customFormat="1" ht="14.4" customHeight="1">
      <c r="B36" s="38"/>
      <c r="E36" s="111" t="s">
        <v>48</v>
      </c>
      <c r="F36" s="122">
        <f>ROUND((SUM(BF106:BF379)),  2)</f>
        <v>0</v>
      </c>
      <c r="I36" s="123">
        <v>0.15</v>
      </c>
      <c r="J36" s="122">
        <f>ROUND(((SUM(BF106:BF379))*I36),  2)</f>
        <v>0</v>
      </c>
      <c r="L36" s="38"/>
    </row>
    <row r="37" spans="2:12" s="1" customFormat="1" ht="14.4" hidden="1" customHeight="1">
      <c r="B37" s="38"/>
      <c r="E37" s="111" t="s">
        <v>49</v>
      </c>
      <c r="F37" s="122">
        <f>ROUND((SUM(BG106:BG379)),  2)</f>
        <v>0</v>
      </c>
      <c r="I37" s="123">
        <v>0.21</v>
      </c>
      <c r="J37" s="122">
        <f>0</f>
        <v>0</v>
      </c>
      <c r="L37" s="38"/>
    </row>
    <row r="38" spans="2:12" s="1" customFormat="1" ht="14.4" hidden="1" customHeight="1">
      <c r="B38" s="38"/>
      <c r="E38" s="111" t="s">
        <v>50</v>
      </c>
      <c r="F38" s="122">
        <f>ROUND((SUM(BH106:BH379)),  2)</f>
        <v>0</v>
      </c>
      <c r="I38" s="123">
        <v>0.15</v>
      </c>
      <c r="J38" s="122">
        <f>0</f>
        <v>0</v>
      </c>
      <c r="L38" s="38"/>
    </row>
    <row r="39" spans="2:12" s="1" customFormat="1" ht="14.4" hidden="1" customHeight="1">
      <c r="B39" s="38"/>
      <c r="E39" s="111" t="s">
        <v>51</v>
      </c>
      <c r="F39" s="122">
        <f>ROUND((SUM(BI106:BI379)),  2)</f>
        <v>0</v>
      </c>
      <c r="I39" s="123">
        <v>0</v>
      </c>
      <c r="J39" s="122">
        <f>0</f>
        <v>0</v>
      </c>
      <c r="L39" s="38"/>
    </row>
    <row r="40" spans="2:12" s="1" customFormat="1" ht="6.9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9"/>
      <c r="J41" s="130">
        <f>SUM(J32:J39)</f>
        <v>0</v>
      </c>
      <c r="K41" s="131"/>
      <c r="L41" s="38"/>
    </row>
    <row r="42" spans="2:12" s="1" customFormat="1" ht="14.4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" customHeight="1">
      <c r="B47" s="34"/>
      <c r="C47" s="23" t="s">
        <v>118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61" t="str">
        <f>E7</f>
        <v>Bytové domy na ulici Horní č.p. 1111 - 1113 - výměna plynových kotlů</v>
      </c>
      <c r="F50" s="362"/>
      <c r="G50" s="362"/>
      <c r="H50" s="362"/>
      <c r="I50" s="112"/>
      <c r="J50" s="35"/>
      <c r="K50" s="35"/>
      <c r="L50" s="38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61" t="s">
        <v>114</v>
      </c>
      <c r="F52" s="340"/>
      <c r="G52" s="340"/>
      <c r="H52" s="340"/>
      <c r="I52" s="112"/>
      <c r="J52" s="35"/>
      <c r="K52" s="35"/>
      <c r="L52" s="38"/>
    </row>
    <row r="53" spans="2:47" s="1" customFormat="1" ht="12" customHeight="1">
      <c r="B53" s="34"/>
      <c r="C53" s="29" t="s">
        <v>115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341" t="str">
        <f>E11</f>
        <v>SO 01 - U - Uznatelné náklady - Výměna plynového kotle Horní 1111</v>
      </c>
      <c r="F54" s="340"/>
      <c r="G54" s="340"/>
      <c r="H54" s="340"/>
      <c r="I54" s="112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Horní 1111, Kopřivnice</v>
      </c>
      <c r="G56" s="35"/>
      <c r="H56" s="35"/>
      <c r="I56" s="113" t="s">
        <v>23</v>
      </c>
      <c r="J56" s="55" t="str">
        <f>IF(J14="","",J14)</f>
        <v>16. 4. 2019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65" customHeight="1">
      <c r="B58" s="34"/>
      <c r="C58" s="29" t="s">
        <v>25</v>
      </c>
      <c r="D58" s="35"/>
      <c r="E58" s="35"/>
      <c r="F58" s="27" t="str">
        <f>E17</f>
        <v>Město Kopřivnice</v>
      </c>
      <c r="G58" s="35"/>
      <c r="H58" s="35"/>
      <c r="I58" s="113" t="s">
        <v>33</v>
      </c>
      <c r="J58" s="32" t="str">
        <f>E23</f>
        <v>HAMROZI s.r.o.</v>
      </c>
      <c r="K58" s="35"/>
      <c r="L58" s="38"/>
    </row>
    <row r="59" spans="2:47" s="1" customFormat="1" ht="13.65" customHeight="1">
      <c r="B59" s="34"/>
      <c r="C59" s="29" t="s">
        <v>31</v>
      </c>
      <c r="D59" s="35"/>
      <c r="E59" s="35"/>
      <c r="F59" s="27" t="str">
        <f>IF(E20="","",E20)</f>
        <v>Vyplň údaj</v>
      </c>
      <c r="G59" s="35"/>
      <c r="H59" s="35"/>
      <c r="I59" s="113" t="s">
        <v>38</v>
      </c>
      <c r="J59" s="32" t="str">
        <f>E26</f>
        <v>Walach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119</v>
      </c>
      <c r="D61" s="139"/>
      <c r="E61" s="139"/>
      <c r="F61" s="139"/>
      <c r="G61" s="139"/>
      <c r="H61" s="139"/>
      <c r="I61" s="140"/>
      <c r="J61" s="141" t="s">
        <v>120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8" customHeight="1">
      <c r="B63" s="34"/>
      <c r="C63" s="142" t="s">
        <v>74</v>
      </c>
      <c r="D63" s="35"/>
      <c r="E63" s="35"/>
      <c r="F63" s="35"/>
      <c r="G63" s="35"/>
      <c r="H63" s="35"/>
      <c r="I63" s="112"/>
      <c r="J63" s="73">
        <f>J106</f>
        <v>0</v>
      </c>
      <c r="K63" s="35"/>
      <c r="L63" s="38"/>
      <c r="AU63" s="17" t="s">
        <v>121</v>
      </c>
    </row>
    <row r="64" spans="2:47" s="8" customFormat="1" ht="24.9" customHeight="1">
      <c r="B64" s="143"/>
      <c r="C64" s="144"/>
      <c r="D64" s="145" t="s">
        <v>122</v>
      </c>
      <c r="E64" s="146"/>
      <c r="F64" s="146"/>
      <c r="G64" s="146"/>
      <c r="H64" s="146"/>
      <c r="I64" s="147"/>
      <c r="J64" s="148">
        <f>J107</f>
        <v>0</v>
      </c>
      <c r="K64" s="144"/>
      <c r="L64" s="149"/>
    </row>
    <row r="65" spans="2:12" s="9" customFormat="1" ht="19.95" customHeight="1">
      <c r="B65" s="150"/>
      <c r="C65" s="94"/>
      <c r="D65" s="151" t="s">
        <v>123</v>
      </c>
      <c r="E65" s="152"/>
      <c r="F65" s="152"/>
      <c r="G65" s="152"/>
      <c r="H65" s="152"/>
      <c r="I65" s="153"/>
      <c r="J65" s="154">
        <f>J108</f>
        <v>0</v>
      </c>
      <c r="K65" s="94"/>
      <c r="L65" s="155"/>
    </row>
    <row r="66" spans="2:12" s="9" customFormat="1" ht="19.95" customHeight="1">
      <c r="B66" s="150"/>
      <c r="C66" s="94"/>
      <c r="D66" s="151" t="s">
        <v>124</v>
      </c>
      <c r="E66" s="152"/>
      <c r="F66" s="152"/>
      <c r="G66" s="152"/>
      <c r="H66" s="152"/>
      <c r="I66" s="153"/>
      <c r="J66" s="154">
        <f>J115</f>
        <v>0</v>
      </c>
      <c r="K66" s="94"/>
      <c r="L66" s="155"/>
    </row>
    <row r="67" spans="2:12" s="9" customFormat="1" ht="19.95" customHeight="1">
      <c r="B67" s="150"/>
      <c r="C67" s="94"/>
      <c r="D67" s="151" t="s">
        <v>125</v>
      </c>
      <c r="E67" s="152"/>
      <c r="F67" s="152"/>
      <c r="G67" s="152"/>
      <c r="H67" s="152"/>
      <c r="I67" s="153"/>
      <c r="J67" s="154">
        <f>J129</f>
        <v>0</v>
      </c>
      <c r="K67" s="94"/>
      <c r="L67" s="155"/>
    </row>
    <row r="68" spans="2:12" s="9" customFormat="1" ht="19.95" customHeight="1">
      <c r="B68" s="150"/>
      <c r="C68" s="94"/>
      <c r="D68" s="151" t="s">
        <v>126</v>
      </c>
      <c r="E68" s="152"/>
      <c r="F68" s="152"/>
      <c r="G68" s="152"/>
      <c r="H68" s="152"/>
      <c r="I68" s="153"/>
      <c r="J68" s="154">
        <f>J144</f>
        <v>0</v>
      </c>
      <c r="K68" s="94"/>
      <c r="L68" s="155"/>
    </row>
    <row r="69" spans="2:12" s="9" customFormat="1" ht="19.95" customHeight="1">
      <c r="B69" s="150"/>
      <c r="C69" s="94"/>
      <c r="D69" s="151" t="s">
        <v>127</v>
      </c>
      <c r="E69" s="152"/>
      <c r="F69" s="152"/>
      <c r="G69" s="152"/>
      <c r="H69" s="152"/>
      <c r="I69" s="153"/>
      <c r="J69" s="154">
        <f>J150</f>
        <v>0</v>
      </c>
      <c r="K69" s="94"/>
      <c r="L69" s="155"/>
    </row>
    <row r="70" spans="2:12" s="8" customFormat="1" ht="24.9" customHeight="1">
      <c r="B70" s="143"/>
      <c r="C70" s="144"/>
      <c r="D70" s="145" t="s">
        <v>128</v>
      </c>
      <c r="E70" s="146"/>
      <c r="F70" s="146"/>
      <c r="G70" s="146"/>
      <c r="H70" s="146"/>
      <c r="I70" s="147"/>
      <c r="J70" s="148">
        <f>J152</f>
        <v>0</v>
      </c>
      <c r="K70" s="144"/>
      <c r="L70" s="149"/>
    </row>
    <row r="71" spans="2:12" s="9" customFormat="1" ht="19.95" customHeight="1">
      <c r="B71" s="150"/>
      <c r="C71" s="94"/>
      <c r="D71" s="151" t="s">
        <v>129</v>
      </c>
      <c r="E71" s="152"/>
      <c r="F71" s="152"/>
      <c r="G71" s="152"/>
      <c r="H71" s="152"/>
      <c r="I71" s="153"/>
      <c r="J71" s="154">
        <f>J153</f>
        <v>0</v>
      </c>
      <c r="K71" s="94"/>
      <c r="L71" s="155"/>
    </row>
    <row r="72" spans="2:12" s="9" customFormat="1" ht="19.95" customHeight="1">
      <c r="B72" s="150"/>
      <c r="C72" s="94"/>
      <c r="D72" s="151" t="s">
        <v>130</v>
      </c>
      <c r="E72" s="152"/>
      <c r="F72" s="152"/>
      <c r="G72" s="152"/>
      <c r="H72" s="152"/>
      <c r="I72" s="153"/>
      <c r="J72" s="154">
        <f>J171</f>
        <v>0</v>
      </c>
      <c r="K72" s="94"/>
      <c r="L72" s="155"/>
    </row>
    <row r="73" spans="2:12" s="9" customFormat="1" ht="19.95" customHeight="1">
      <c r="B73" s="150"/>
      <c r="C73" s="94"/>
      <c r="D73" s="151" t="s">
        <v>131</v>
      </c>
      <c r="E73" s="152"/>
      <c r="F73" s="152"/>
      <c r="G73" s="152"/>
      <c r="H73" s="152"/>
      <c r="I73" s="153"/>
      <c r="J73" s="154">
        <f>J181</f>
        <v>0</v>
      </c>
      <c r="K73" s="94"/>
      <c r="L73" s="155"/>
    </row>
    <row r="74" spans="2:12" s="9" customFormat="1" ht="19.95" customHeight="1">
      <c r="B74" s="150"/>
      <c r="C74" s="94"/>
      <c r="D74" s="151" t="s">
        <v>132</v>
      </c>
      <c r="E74" s="152"/>
      <c r="F74" s="152"/>
      <c r="G74" s="152"/>
      <c r="H74" s="152"/>
      <c r="I74" s="153"/>
      <c r="J74" s="154">
        <f>J202</f>
        <v>0</v>
      </c>
      <c r="K74" s="94"/>
      <c r="L74" s="155"/>
    </row>
    <row r="75" spans="2:12" s="9" customFormat="1" ht="19.95" customHeight="1">
      <c r="B75" s="150"/>
      <c r="C75" s="94"/>
      <c r="D75" s="151" t="s">
        <v>133</v>
      </c>
      <c r="E75" s="152"/>
      <c r="F75" s="152"/>
      <c r="G75" s="152"/>
      <c r="H75" s="152"/>
      <c r="I75" s="153"/>
      <c r="J75" s="154">
        <f>J218</f>
        <v>0</v>
      </c>
      <c r="K75" s="94"/>
      <c r="L75" s="155"/>
    </row>
    <row r="76" spans="2:12" s="9" customFormat="1" ht="19.95" customHeight="1">
      <c r="B76" s="150"/>
      <c r="C76" s="94"/>
      <c r="D76" s="151" t="s">
        <v>134</v>
      </c>
      <c r="E76" s="152"/>
      <c r="F76" s="152"/>
      <c r="G76" s="152"/>
      <c r="H76" s="152"/>
      <c r="I76" s="153"/>
      <c r="J76" s="154">
        <f>J266</f>
        <v>0</v>
      </c>
      <c r="K76" s="94"/>
      <c r="L76" s="155"/>
    </row>
    <row r="77" spans="2:12" s="9" customFormat="1" ht="19.95" customHeight="1">
      <c r="B77" s="150"/>
      <c r="C77" s="94"/>
      <c r="D77" s="151" t="s">
        <v>135</v>
      </c>
      <c r="E77" s="152"/>
      <c r="F77" s="152"/>
      <c r="G77" s="152"/>
      <c r="H77" s="152"/>
      <c r="I77" s="153"/>
      <c r="J77" s="154">
        <f>J284</f>
        <v>0</v>
      </c>
      <c r="K77" s="94"/>
      <c r="L77" s="155"/>
    </row>
    <row r="78" spans="2:12" s="9" customFormat="1" ht="19.95" customHeight="1">
      <c r="B78" s="150"/>
      <c r="C78" s="94"/>
      <c r="D78" s="151" t="s">
        <v>136</v>
      </c>
      <c r="E78" s="152"/>
      <c r="F78" s="152"/>
      <c r="G78" s="152"/>
      <c r="H78" s="152"/>
      <c r="I78" s="153"/>
      <c r="J78" s="154">
        <f>J305</f>
        <v>0</v>
      </c>
      <c r="K78" s="94"/>
      <c r="L78" s="155"/>
    </row>
    <row r="79" spans="2:12" s="9" customFormat="1" ht="19.95" customHeight="1">
      <c r="B79" s="150"/>
      <c r="C79" s="94"/>
      <c r="D79" s="151" t="s">
        <v>137</v>
      </c>
      <c r="E79" s="152"/>
      <c r="F79" s="152"/>
      <c r="G79" s="152"/>
      <c r="H79" s="152"/>
      <c r="I79" s="153"/>
      <c r="J79" s="154">
        <f>J344</f>
        <v>0</v>
      </c>
      <c r="K79" s="94"/>
      <c r="L79" s="155"/>
    </row>
    <row r="80" spans="2:12" s="8" customFormat="1" ht="24.9" customHeight="1">
      <c r="B80" s="143"/>
      <c r="C80" s="144"/>
      <c r="D80" s="145" t="s">
        <v>138</v>
      </c>
      <c r="E80" s="146"/>
      <c r="F80" s="146"/>
      <c r="G80" s="146"/>
      <c r="H80" s="146"/>
      <c r="I80" s="147"/>
      <c r="J80" s="148">
        <f>J357</f>
        <v>0</v>
      </c>
      <c r="K80" s="144"/>
      <c r="L80" s="149"/>
    </row>
    <row r="81" spans="2:12" s="9" customFormat="1" ht="19.95" customHeight="1">
      <c r="B81" s="150"/>
      <c r="C81" s="94"/>
      <c r="D81" s="151" t="s">
        <v>139</v>
      </c>
      <c r="E81" s="152"/>
      <c r="F81" s="152"/>
      <c r="G81" s="152"/>
      <c r="H81" s="152"/>
      <c r="I81" s="153"/>
      <c r="J81" s="154">
        <f>J358</f>
        <v>0</v>
      </c>
      <c r="K81" s="94"/>
      <c r="L81" s="155"/>
    </row>
    <row r="82" spans="2:12" s="8" customFormat="1" ht="24.9" customHeight="1">
      <c r="B82" s="143"/>
      <c r="C82" s="144"/>
      <c r="D82" s="145" t="s">
        <v>140</v>
      </c>
      <c r="E82" s="146"/>
      <c r="F82" s="146"/>
      <c r="G82" s="146"/>
      <c r="H82" s="146"/>
      <c r="I82" s="147"/>
      <c r="J82" s="148">
        <f>J368</f>
        <v>0</v>
      </c>
      <c r="K82" s="144"/>
      <c r="L82" s="149"/>
    </row>
    <row r="83" spans="2:12" s="8" customFormat="1" ht="24.9" customHeight="1">
      <c r="B83" s="143"/>
      <c r="C83" s="144"/>
      <c r="D83" s="145" t="s">
        <v>141</v>
      </c>
      <c r="E83" s="146"/>
      <c r="F83" s="146"/>
      <c r="G83" s="146"/>
      <c r="H83" s="146"/>
      <c r="I83" s="147"/>
      <c r="J83" s="148">
        <f>J375</f>
        <v>0</v>
      </c>
      <c r="K83" s="144"/>
      <c r="L83" s="149"/>
    </row>
    <row r="84" spans="2:12" s="9" customFormat="1" ht="19.95" customHeight="1">
      <c r="B84" s="150"/>
      <c r="C84" s="94"/>
      <c r="D84" s="151" t="s">
        <v>142</v>
      </c>
      <c r="E84" s="152"/>
      <c r="F84" s="152"/>
      <c r="G84" s="152"/>
      <c r="H84" s="152"/>
      <c r="I84" s="153"/>
      <c r="J84" s="154">
        <f>J376</f>
        <v>0</v>
      </c>
      <c r="K84" s="94"/>
      <c r="L84" s="155"/>
    </row>
    <row r="85" spans="2:12" s="1" customFormat="1" ht="21.75" customHeight="1">
      <c r="B85" s="34"/>
      <c r="C85" s="35"/>
      <c r="D85" s="35"/>
      <c r="E85" s="35"/>
      <c r="F85" s="35"/>
      <c r="G85" s="35"/>
      <c r="H85" s="35"/>
      <c r="I85" s="112"/>
      <c r="J85" s="35"/>
      <c r="K85" s="35"/>
      <c r="L85" s="38"/>
    </row>
    <row r="86" spans="2:12" s="1" customFormat="1" ht="6.9" customHeight="1">
      <c r="B86" s="46"/>
      <c r="C86" s="47"/>
      <c r="D86" s="47"/>
      <c r="E86" s="47"/>
      <c r="F86" s="47"/>
      <c r="G86" s="47"/>
      <c r="H86" s="47"/>
      <c r="I86" s="134"/>
      <c r="J86" s="47"/>
      <c r="K86" s="47"/>
      <c r="L86" s="38"/>
    </row>
    <row r="90" spans="2:12" s="1" customFormat="1" ht="6.9" customHeight="1">
      <c r="B90" s="48"/>
      <c r="C90" s="49"/>
      <c r="D90" s="49"/>
      <c r="E90" s="49"/>
      <c r="F90" s="49"/>
      <c r="G90" s="49"/>
      <c r="H90" s="49"/>
      <c r="I90" s="137"/>
      <c r="J90" s="49"/>
      <c r="K90" s="49"/>
      <c r="L90" s="38"/>
    </row>
    <row r="91" spans="2:12" s="1" customFormat="1" ht="24.9" customHeight="1">
      <c r="B91" s="34"/>
      <c r="C91" s="23" t="s">
        <v>143</v>
      </c>
      <c r="D91" s="35"/>
      <c r="E91" s="35"/>
      <c r="F91" s="35"/>
      <c r="G91" s="35"/>
      <c r="H91" s="35"/>
      <c r="I91" s="112"/>
      <c r="J91" s="35"/>
      <c r="K91" s="35"/>
      <c r="L91" s="38"/>
    </row>
    <row r="92" spans="2:12" s="1" customFormat="1" ht="6.9" customHeight="1">
      <c r="B92" s="34"/>
      <c r="C92" s="35"/>
      <c r="D92" s="35"/>
      <c r="E92" s="35"/>
      <c r="F92" s="35"/>
      <c r="G92" s="35"/>
      <c r="H92" s="35"/>
      <c r="I92" s="112"/>
      <c r="J92" s="35"/>
      <c r="K92" s="35"/>
      <c r="L92" s="38"/>
    </row>
    <row r="93" spans="2:12" s="1" customFormat="1" ht="12" customHeight="1">
      <c r="B93" s="34"/>
      <c r="C93" s="29" t="s">
        <v>16</v>
      </c>
      <c r="D93" s="35"/>
      <c r="E93" s="35"/>
      <c r="F93" s="35"/>
      <c r="G93" s="35"/>
      <c r="H93" s="35"/>
      <c r="I93" s="112"/>
      <c r="J93" s="35"/>
      <c r="K93" s="35"/>
      <c r="L93" s="38"/>
    </row>
    <row r="94" spans="2:12" s="1" customFormat="1" ht="16.5" customHeight="1">
      <c r="B94" s="34"/>
      <c r="C94" s="35"/>
      <c r="D94" s="35"/>
      <c r="E94" s="361" t="str">
        <f>E7</f>
        <v>Bytové domy na ulici Horní č.p. 1111 - 1113 - výměna plynových kotlů</v>
      </c>
      <c r="F94" s="362"/>
      <c r="G94" s="362"/>
      <c r="H94" s="362"/>
      <c r="I94" s="112"/>
      <c r="J94" s="35"/>
      <c r="K94" s="35"/>
      <c r="L94" s="38"/>
    </row>
    <row r="95" spans="2:12" ht="12" customHeight="1">
      <c r="B95" s="21"/>
      <c r="C95" s="29" t="s">
        <v>113</v>
      </c>
      <c r="D95" s="22"/>
      <c r="E95" s="22"/>
      <c r="F95" s="22"/>
      <c r="G95" s="22"/>
      <c r="H95" s="22"/>
      <c r="J95" s="22"/>
      <c r="K95" s="22"/>
      <c r="L95" s="20"/>
    </row>
    <row r="96" spans="2:12" s="1" customFormat="1" ht="16.5" customHeight="1">
      <c r="B96" s="34"/>
      <c r="C96" s="35"/>
      <c r="D96" s="35"/>
      <c r="E96" s="361" t="s">
        <v>114</v>
      </c>
      <c r="F96" s="340"/>
      <c r="G96" s="340"/>
      <c r="H96" s="340"/>
      <c r="I96" s="112"/>
      <c r="J96" s="35"/>
      <c r="K96" s="35"/>
      <c r="L96" s="38"/>
    </row>
    <row r="97" spans="2:65" s="1" customFormat="1" ht="12" customHeight="1">
      <c r="B97" s="34"/>
      <c r="C97" s="29" t="s">
        <v>115</v>
      </c>
      <c r="D97" s="35"/>
      <c r="E97" s="35"/>
      <c r="F97" s="35"/>
      <c r="G97" s="35"/>
      <c r="H97" s="35"/>
      <c r="I97" s="112"/>
      <c r="J97" s="35"/>
      <c r="K97" s="35"/>
      <c r="L97" s="38"/>
    </row>
    <row r="98" spans="2:65" s="1" customFormat="1" ht="16.5" customHeight="1">
      <c r="B98" s="34"/>
      <c r="C98" s="35"/>
      <c r="D98" s="35"/>
      <c r="E98" s="341" t="str">
        <f>E11</f>
        <v>SO 01 - U - Uznatelné náklady - Výměna plynového kotle Horní 1111</v>
      </c>
      <c r="F98" s="340"/>
      <c r="G98" s="340"/>
      <c r="H98" s="340"/>
      <c r="I98" s="112"/>
      <c r="J98" s="35"/>
      <c r="K98" s="35"/>
      <c r="L98" s="38"/>
    </row>
    <row r="99" spans="2:65" s="1" customFormat="1" ht="6.9" customHeight="1">
      <c r="B99" s="34"/>
      <c r="C99" s="35"/>
      <c r="D99" s="35"/>
      <c r="E99" s="35"/>
      <c r="F99" s="35"/>
      <c r="G99" s="35"/>
      <c r="H99" s="35"/>
      <c r="I99" s="112"/>
      <c r="J99" s="35"/>
      <c r="K99" s="35"/>
      <c r="L99" s="38"/>
    </row>
    <row r="100" spans="2:65" s="1" customFormat="1" ht="12" customHeight="1">
      <c r="B100" s="34"/>
      <c r="C100" s="29" t="s">
        <v>21</v>
      </c>
      <c r="D100" s="35"/>
      <c r="E100" s="35"/>
      <c r="F100" s="27" t="str">
        <f>F14</f>
        <v>Horní 1111, Kopřivnice</v>
      </c>
      <c r="G100" s="35"/>
      <c r="H100" s="35"/>
      <c r="I100" s="113" t="s">
        <v>23</v>
      </c>
      <c r="J100" s="55" t="str">
        <f>IF(J14="","",J14)</f>
        <v>16. 4. 2019</v>
      </c>
      <c r="K100" s="35"/>
      <c r="L100" s="38"/>
    </row>
    <row r="101" spans="2:65" s="1" customFormat="1" ht="6.9" customHeight="1">
      <c r="B101" s="34"/>
      <c r="C101" s="35"/>
      <c r="D101" s="35"/>
      <c r="E101" s="35"/>
      <c r="F101" s="35"/>
      <c r="G101" s="35"/>
      <c r="H101" s="35"/>
      <c r="I101" s="112"/>
      <c r="J101" s="35"/>
      <c r="K101" s="35"/>
      <c r="L101" s="38"/>
    </row>
    <row r="102" spans="2:65" s="1" customFormat="1" ht="13.65" customHeight="1">
      <c r="B102" s="34"/>
      <c r="C102" s="29" t="s">
        <v>25</v>
      </c>
      <c r="D102" s="35"/>
      <c r="E102" s="35"/>
      <c r="F102" s="27" t="str">
        <f>E17</f>
        <v>Město Kopřivnice</v>
      </c>
      <c r="G102" s="35"/>
      <c r="H102" s="35"/>
      <c r="I102" s="113" t="s">
        <v>33</v>
      </c>
      <c r="J102" s="32" t="str">
        <f>E23</f>
        <v>HAMROZI s.r.o.</v>
      </c>
      <c r="K102" s="35"/>
      <c r="L102" s="38"/>
    </row>
    <row r="103" spans="2:65" s="1" customFormat="1" ht="13.65" customHeight="1">
      <c r="B103" s="34"/>
      <c r="C103" s="29" t="s">
        <v>31</v>
      </c>
      <c r="D103" s="35"/>
      <c r="E103" s="35"/>
      <c r="F103" s="27" t="str">
        <f>IF(E20="","",E20)</f>
        <v>Vyplň údaj</v>
      </c>
      <c r="G103" s="35"/>
      <c r="H103" s="35"/>
      <c r="I103" s="113" t="s">
        <v>38</v>
      </c>
      <c r="J103" s="32" t="str">
        <f>E26</f>
        <v>Walach</v>
      </c>
      <c r="K103" s="35"/>
      <c r="L103" s="38"/>
    </row>
    <row r="104" spans="2:65" s="1" customFormat="1" ht="10.35" customHeight="1">
      <c r="B104" s="34"/>
      <c r="C104" s="35"/>
      <c r="D104" s="35"/>
      <c r="E104" s="35"/>
      <c r="F104" s="35"/>
      <c r="G104" s="35"/>
      <c r="H104" s="35"/>
      <c r="I104" s="112"/>
      <c r="J104" s="35"/>
      <c r="K104" s="35"/>
      <c r="L104" s="38"/>
    </row>
    <row r="105" spans="2:65" s="10" customFormat="1" ht="29.25" customHeight="1">
      <c r="B105" s="156"/>
      <c r="C105" s="157" t="s">
        <v>144</v>
      </c>
      <c r="D105" s="158" t="s">
        <v>61</v>
      </c>
      <c r="E105" s="158" t="s">
        <v>57</v>
      </c>
      <c r="F105" s="158" t="s">
        <v>58</v>
      </c>
      <c r="G105" s="158" t="s">
        <v>145</v>
      </c>
      <c r="H105" s="158" t="s">
        <v>146</v>
      </c>
      <c r="I105" s="159" t="s">
        <v>147</v>
      </c>
      <c r="J105" s="158" t="s">
        <v>120</v>
      </c>
      <c r="K105" s="160" t="s">
        <v>148</v>
      </c>
      <c r="L105" s="161"/>
      <c r="M105" s="64" t="s">
        <v>19</v>
      </c>
      <c r="N105" s="65" t="s">
        <v>46</v>
      </c>
      <c r="O105" s="65" t="s">
        <v>149</v>
      </c>
      <c r="P105" s="65" t="s">
        <v>150</v>
      </c>
      <c r="Q105" s="65" t="s">
        <v>151</v>
      </c>
      <c r="R105" s="65" t="s">
        <v>152</v>
      </c>
      <c r="S105" s="65" t="s">
        <v>153</v>
      </c>
      <c r="T105" s="66" t="s">
        <v>154</v>
      </c>
    </row>
    <row r="106" spans="2:65" s="1" customFormat="1" ht="22.8" customHeight="1">
      <c r="B106" s="34"/>
      <c r="C106" s="71" t="s">
        <v>155</v>
      </c>
      <c r="D106" s="35"/>
      <c r="E106" s="35"/>
      <c r="F106" s="35"/>
      <c r="G106" s="35"/>
      <c r="H106" s="35"/>
      <c r="I106" s="112"/>
      <c r="J106" s="162">
        <f>BK106</f>
        <v>0</v>
      </c>
      <c r="K106" s="35"/>
      <c r="L106" s="38"/>
      <c r="M106" s="67"/>
      <c r="N106" s="68"/>
      <c r="O106" s="68"/>
      <c r="P106" s="163">
        <f>P107+P152+P357+P368+P375</f>
        <v>0</v>
      </c>
      <c r="Q106" s="68"/>
      <c r="R106" s="163">
        <f>R107+R152+R357+R368+R375</f>
        <v>0.371973</v>
      </c>
      <c r="S106" s="68"/>
      <c r="T106" s="164">
        <f>T107+T152+T357+T368+T375</f>
        <v>1.7501669999999998</v>
      </c>
      <c r="AT106" s="17" t="s">
        <v>75</v>
      </c>
      <c r="AU106" s="17" t="s">
        <v>121</v>
      </c>
      <c r="BK106" s="165">
        <f>BK107+BK152+BK357+BK368+BK375</f>
        <v>0</v>
      </c>
    </row>
    <row r="107" spans="2:65" s="11" customFormat="1" ht="25.95" customHeight="1">
      <c r="B107" s="166"/>
      <c r="C107" s="167"/>
      <c r="D107" s="168" t="s">
        <v>75</v>
      </c>
      <c r="E107" s="169" t="s">
        <v>156</v>
      </c>
      <c r="F107" s="169" t="s">
        <v>157</v>
      </c>
      <c r="G107" s="167"/>
      <c r="H107" s="167"/>
      <c r="I107" s="170"/>
      <c r="J107" s="171">
        <f>BK107</f>
        <v>0</v>
      </c>
      <c r="K107" s="167"/>
      <c r="L107" s="172"/>
      <c r="M107" s="173"/>
      <c r="N107" s="174"/>
      <c r="O107" s="174"/>
      <c r="P107" s="175">
        <f>P108+P115+P129+P144+P150</f>
        <v>0</v>
      </c>
      <c r="Q107" s="174"/>
      <c r="R107" s="175">
        <f>R108+R115+R129+R144+R150</f>
        <v>0.15814</v>
      </c>
      <c r="S107" s="174"/>
      <c r="T107" s="176">
        <f>T108+T115+T129+T144+T150</f>
        <v>1.3023999999999998</v>
      </c>
      <c r="AR107" s="177" t="s">
        <v>83</v>
      </c>
      <c r="AT107" s="178" t="s">
        <v>75</v>
      </c>
      <c r="AU107" s="178" t="s">
        <v>76</v>
      </c>
      <c r="AY107" s="177" t="s">
        <v>158</v>
      </c>
      <c r="BK107" s="179">
        <f>BK108+BK115+BK129+BK144+BK150</f>
        <v>0</v>
      </c>
    </row>
    <row r="108" spans="2:65" s="11" customFormat="1" ht="22.8" customHeight="1">
      <c r="B108" s="166"/>
      <c r="C108" s="167"/>
      <c r="D108" s="168" t="s">
        <v>75</v>
      </c>
      <c r="E108" s="180" t="s">
        <v>159</v>
      </c>
      <c r="F108" s="180" t="s">
        <v>160</v>
      </c>
      <c r="G108" s="167"/>
      <c r="H108" s="167"/>
      <c r="I108" s="170"/>
      <c r="J108" s="181">
        <f>BK108</f>
        <v>0</v>
      </c>
      <c r="K108" s="167"/>
      <c r="L108" s="172"/>
      <c r="M108" s="173"/>
      <c r="N108" s="174"/>
      <c r="O108" s="174"/>
      <c r="P108" s="175">
        <f>SUM(P109:P114)</f>
        <v>0</v>
      </c>
      <c r="Q108" s="174"/>
      <c r="R108" s="175">
        <f>SUM(R109:R114)</f>
        <v>4.4170000000000001E-2</v>
      </c>
      <c r="S108" s="174"/>
      <c r="T108" s="176">
        <f>SUM(T109:T114)</f>
        <v>0</v>
      </c>
      <c r="AR108" s="177" t="s">
        <v>83</v>
      </c>
      <c r="AT108" s="178" t="s">
        <v>75</v>
      </c>
      <c r="AU108" s="178" t="s">
        <v>83</v>
      </c>
      <c r="AY108" s="177" t="s">
        <v>158</v>
      </c>
      <c r="BK108" s="179">
        <f>SUM(BK109:BK114)</f>
        <v>0</v>
      </c>
    </row>
    <row r="109" spans="2:65" s="1" customFormat="1" ht="16.5" customHeight="1">
      <c r="B109" s="34"/>
      <c r="C109" s="182" t="s">
        <v>83</v>
      </c>
      <c r="D109" s="182" t="s">
        <v>161</v>
      </c>
      <c r="E109" s="183" t="s">
        <v>162</v>
      </c>
      <c r="F109" s="184" t="s">
        <v>163</v>
      </c>
      <c r="G109" s="185" t="s">
        <v>164</v>
      </c>
      <c r="H109" s="186">
        <v>2</v>
      </c>
      <c r="I109" s="187"/>
      <c r="J109" s="188">
        <f>ROUND(I109*H109,2)</f>
        <v>0</v>
      </c>
      <c r="K109" s="184" t="s">
        <v>165</v>
      </c>
      <c r="L109" s="38"/>
      <c r="M109" s="189" t="s">
        <v>19</v>
      </c>
      <c r="N109" s="190" t="s">
        <v>48</v>
      </c>
      <c r="O109" s="60"/>
      <c r="P109" s="191">
        <f>O109*H109</f>
        <v>0</v>
      </c>
      <c r="Q109" s="191">
        <v>1.2619999999999999E-2</v>
      </c>
      <c r="R109" s="191">
        <f>Q109*H109</f>
        <v>2.5239999999999999E-2</v>
      </c>
      <c r="S109" s="191">
        <v>0</v>
      </c>
      <c r="T109" s="192">
        <f>S109*H109</f>
        <v>0</v>
      </c>
      <c r="AR109" s="17" t="s">
        <v>166</v>
      </c>
      <c r="AT109" s="17" t="s">
        <v>161</v>
      </c>
      <c r="AU109" s="17" t="s">
        <v>89</v>
      </c>
      <c r="AY109" s="17" t="s">
        <v>158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89</v>
      </c>
      <c r="BK109" s="193">
        <f>ROUND(I109*H109,2)</f>
        <v>0</v>
      </c>
      <c r="BL109" s="17" t="s">
        <v>166</v>
      </c>
      <c r="BM109" s="17" t="s">
        <v>167</v>
      </c>
    </row>
    <row r="110" spans="2:65" s="12" customFormat="1">
      <c r="B110" s="194"/>
      <c r="C110" s="195"/>
      <c r="D110" s="196" t="s">
        <v>168</v>
      </c>
      <c r="E110" s="197" t="s">
        <v>19</v>
      </c>
      <c r="F110" s="198" t="s">
        <v>169</v>
      </c>
      <c r="G110" s="195"/>
      <c r="H110" s="197" t="s">
        <v>19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168</v>
      </c>
      <c r="AU110" s="204" t="s">
        <v>89</v>
      </c>
      <c r="AV110" s="12" t="s">
        <v>83</v>
      </c>
      <c r="AW110" s="12" t="s">
        <v>37</v>
      </c>
      <c r="AX110" s="12" t="s">
        <v>76</v>
      </c>
      <c r="AY110" s="204" t="s">
        <v>158</v>
      </c>
    </row>
    <row r="111" spans="2:65" s="13" customFormat="1">
      <c r="B111" s="205"/>
      <c r="C111" s="206"/>
      <c r="D111" s="196" t="s">
        <v>168</v>
      </c>
      <c r="E111" s="207" t="s">
        <v>19</v>
      </c>
      <c r="F111" s="208" t="s">
        <v>89</v>
      </c>
      <c r="G111" s="206"/>
      <c r="H111" s="209">
        <v>2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168</v>
      </c>
      <c r="AU111" s="215" t="s">
        <v>89</v>
      </c>
      <c r="AV111" s="13" t="s">
        <v>89</v>
      </c>
      <c r="AW111" s="13" t="s">
        <v>37</v>
      </c>
      <c r="AX111" s="13" t="s">
        <v>83</v>
      </c>
      <c r="AY111" s="215" t="s">
        <v>158</v>
      </c>
    </row>
    <row r="112" spans="2:65" s="1" customFormat="1" ht="16.5" customHeight="1">
      <c r="B112" s="34"/>
      <c r="C112" s="182" t="s">
        <v>89</v>
      </c>
      <c r="D112" s="182" t="s">
        <v>161</v>
      </c>
      <c r="E112" s="183" t="s">
        <v>170</v>
      </c>
      <c r="F112" s="184" t="s">
        <v>171</v>
      </c>
      <c r="G112" s="185" t="s">
        <v>164</v>
      </c>
      <c r="H112" s="186">
        <v>1</v>
      </c>
      <c r="I112" s="187"/>
      <c r="J112" s="188">
        <f>ROUND(I112*H112,2)</f>
        <v>0</v>
      </c>
      <c r="K112" s="184" t="s">
        <v>165</v>
      </c>
      <c r="L112" s="38"/>
      <c r="M112" s="189" t="s">
        <v>19</v>
      </c>
      <c r="N112" s="190" t="s">
        <v>48</v>
      </c>
      <c r="O112" s="60"/>
      <c r="P112" s="191">
        <f>O112*H112</f>
        <v>0</v>
      </c>
      <c r="Q112" s="191">
        <v>1.8929999999999999E-2</v>
      </c>
      <c r="R112" s="191">
        <f>Q112*H112</f>
        <v>1.8929999999999999E-2</v>
      </c>
      <c r="S112" s="191">
        <v>0</v>
      </c>
      <c r="T112" s="192">
        <f>S112*H112</f>
        <v>0</v>
      </c>
      <c r="AR112" s="17" t="s">
        <v>166</v>
      </c>
      <c r="AT112" s="17" t="s">
        <v>161</v>
      </c>
      <c r="AU112" s="17" t="s">
        <v>89</v>
      </c>
      <c r="AY112" s="17" t="s">
        <v>158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89</v>
      </c>
      <c r="BK112" s="193">
        <f>ROUND(I112*H112,2)</f>
        <v>0</v>
      </c>
      <c r="BL112" s="17" t="s">
        <v>166</v>
      </c>
      <c r="BM112" s="17" t="s">
        <v>172</v>
      </c>
    </row>
    <row r="113" spans="2:65" s="12" customFormat="1">
      <c r="B113" s="194"/>
      <c r="C113" s="195"/>
      <c r="D113" s="196" t="s">
        <v>168</v>
      </c>
      <c r="E113" s="197" t="s">
        <v>19</v>
      </c>
      <c r="F113" s="198" t="s">
        <v>169</v>
      </c>
      <c r="G113" s="195"/>
      <c r="H113" s="197" t="s">
        <v>19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168</v>
      </c>
      <c r="AU113" s="204" t="s">
        <v>89</v>
      </c>
      <c r="AV113" s="12" t="s">
        <v>83</v>
      </c>
      <c r="AW113" s="12" t="s">
        <v>37</v>
      </c>
      <c r="AX113" s="12" t="s">
        <v>76</v>
      </c>
      <c r="AY113" s="204" t="s">
        <v>158</v>
      </c>
    </row>
    <row r="114" spans="2:65" s="13" customFormat="1">
      <c r="B114" s="205"/>
      <c r="C114" s="206"/>
      <c r="D114" s="196" t="s">
        <v>168</v>
      </c>
      <c r="E114" s="207" t="s">
        <v>19</v>
      </c>
      <c r="F114" s="208" t="s">
        <v>83</v>
      </c>
      <c r="G114" s="206"/>
      <c r="H114" s="209">
        <v>1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168</v>
      </c>
      <c r="AU114" s="215" t="s">
        <v>89</v>
      </c>
      <c r="AV114" s="13" t="s">
        <v>89</v>
      </c>
      <c r="AW114" s="13" t="s">
        <v>37</v>
      </c>
      <c r="AX114" s="13" t="s">
        <v>83</v>
      </c>
      <c r="AY114" s="215" t="s">
        <v>158</v>
      </c>
    </row>
    <row r="115" spans="2:65" s="11" customFormat="1" ht="22.8" customHeight="1">
      <c r="B115" s="166"/>
      <c r="C115" s="167"/>
      <c r="D115" s="168" t="s">
        <v>75</v>
      </c>
      <c r="E115" s="180" t="s">
        <v>173</v>
      </c>
      <c r="F115" s="180" t="s">
        <v>174</v>
      </c>
      <c r="G115" s="167"/>
      <c r="H115" s="167"/>
      <c r="I115" s="170"/>
      <c r="J115" s="181">
        <f>BK115</f>
        <v>0</v>
      </c>
      <c r="K115" s="167"/>
      <c r="L115" s="172"/>
      <c r="M115" s="173"/>
      <c r="N115" s="174"/>
      <c r="O115" s="174"/>
      <c r="P115" s="175">
        <f>SUM(P116:P128)</f>
        <v>0</v>
      </c>
      <c r="Q115" s="174"/>
      <c r="R115" s="175">
        <f>SUM(R116:R128)</f>
        <v>0.11397</v>
      </c>
      <c r="S115" s="174"/>
      <c r="T115" s="176">
        <f>SUM(T116:T128)</f>
        <v>0</v>
      </c>
      <c r="AR115" s="177" t="s">
        <v>83</v>
      </c>
      <c r="AT115" s="178" t="s">
        <v>75</v>
      </c>
      <c r="AU115" s="178" t="s">
        <v>83</v>
      </c>
      <c r="AY115" s="177" t="s">
        <v>158</v>
      </c>
      <c r="BK115" s="179">
        <f>SUM(BK116:BK128)</f>
        <v>0</v>
      </c>
    </row>
    <row r="116" spans="2:65" s="1" customFormat="1" ht="22.5" customHeight="1">
      <c r="B116" s="34"/>
      <c r="C116" s="182" t="s">
        <v>159</v>
      </c>
      <c r="D116" s="182" t="s">
        <v>161</v>
      </c>
      <c r="E116" s="183" t="s">
        <v>175</v>
      </c>
      <c r="F116" s="184" t="s">
        <v>176</v>
      </c>
      <c r="G116" s="185" t="s">
        <v>177</v>
      </c>
      <c r="H116" s="186">
        <v>2</v>
      </c>
      <c r="I116" s="187"/>
      <c r="J116" s="188">
        <f>ROUND(I116*H116,2)</f>
        <v>0</v>
      </c>
      <c r="K116" s="184" t="s">
        <v>165</v>
      </c>
      <c r="L116" s="38"/>
      <c r="M116" s="189" t="s">
        <v>19</v>
      </c>
      <c r="N116" s="190" t="s">
        <v>48</v>
      </c>
      <c r="O116" s="60"/>
      <c r="P116" s="191">
        <f>O116*H116</f>
        <v>0</v>
      </c>
      <c r="Q116" s="191">
        <v>1.8380000000000001E-2</v>
      </c>
      <c r="R116" s="191">
        <f>Q116*H116</f>
        <v>3.6760000000000001E-2</v>
      </c>
      <c r="S116" s="191">
        <v>0</v>
      </c>
      <c r="T116" s="192">
        <f>S116*H116</f>
        <v>0</v>
      </c>
      <c r="AR116" s="17" t="s">
        <v>166</v>
      </c>
      <c r="AT116" s="17" t="s">
        <v>161</v>
      </c>
      <c r="AU116" s="17" t="s">
        <v>89</v>
      </c>
      <c r="AY116" s="17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89</v>
      </c>
      <c r="BK116" s="193">
        <f>ROUND(I116*H116,2)</f>
        <v>0</v>
      </c>
      <c r="BL116" s="17" t="s">
        <v>166</v>
      </c>
      <c r="BM116" s="17" t="s">
        <v>178</v>
      </c>
    </row>
    <row r="117" spans="2:65" s="12" customFormat="1">
      <c r="B117" s="194"/>
      <c r="C117" s="195"/>
      <c r="D117" s="196" t="s">
        <v>168</v>
      </c>
      <c r="E117" s="197" t="s">
        <v>19</v>
      </c>
      <c r="F117" s="198" t="s">
        <v>169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168</v>
      </c>
      <c r="AU117" s="204" t="s">
        <v>89</v>
      </c>
      <c r="AV117" s="12" t="s">
        <v>83</v>
      </c>
      <c r="AW117" s="12" t="s">
        <v>37</v>
      </c>
      <c r="AX117" s="12" t="s">
        <v>76</v>
      </c>
      <c r="AY117" s="204" t="s">
        <v>158</v>
      </c>
    </row>
    <row r="118" spans="2:65" s="13" customFormat="1">
      <c r="B118" s="205"/>
      <c r="C118" s="206"/>
      <c r="D118" s="196" t="s">
        <v>168</v>
      </c>
      <c r="E118" s="207" t="s">
        <v>19</v>
      </c>
      <c r="F118" s="208" t="s">
        <v>89</v>
      </c>
      <c r="G118" s="206"/>
      <c r="H118" s="209">
        <v>2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168</v>
      </c>
      <c r="AU118" s="215" t="s">
        <v>89</v>
      </c>
      <c r="AV118" s="13" t="s">
        <v>89</v>
      </c>
      <c r="AW118" s="13" t="s">
        <v>37</v>
      </c>
      <c r="AX118" s="13" t="s">
        <v>83</v>
      </c>
      <c r="AY118" s="215" t="s">
        <v>158</v>
      </c>
    </row>
    <row r="119" spans="2:65" s="1" customFormat="1" ht="16.5" customHeight="1">
      <c r="B119" s="34"/>
      <c r="C119" s="182" t="s">
        <v>166</v>
      </c>
      <c r="D119" s="182" t="s">
        <v>161</v>
      </c>
      <c r="E119" s="183" t="s">
        <v>179</v>
      </c>
      <c r="F119" s="184" t="s">
        <v>180</v>
      </c>
      <c r="G119" s="185" t="s">
        <v>177</v>
      </c>
      <c r="H119" s="186">
        <v>0.7</v>
      </c>
      <c r="I119" s="187"/>
      <c r="J119" s="188">
        <f>ROUND(I119*H119,2)</f>
        <v>0</v>
      </c>
      <c r="K119" s="184" t="s">
        <v>165</v>
      </c>
      <c r="L119" s="38"/>
      <c r="M119" s="189" t="s">
        <v>19</v>
      </c>
      <c r="N119" s="190" t="s">
        <v>48</v>
      </c>
      <c r="O119" s="60"/>
      <c r="P119" s="191">
        <f>O119*H119</f>
        <v>0</v>
      </c>
      <c r="Q119" s="191">
        <v>0.11</v>
      </c>
      <c r="R119" s="191">
        <f>Q119*H119</f>
        <v>7.6999999999999999E-2</v>
      </c>
      <c r="S119" s="191">
        <v>0</v>
      </c>
      <c r="T119" s="192">
        <f>S119*H119</f>
        <v>0</v>
      </c>
      <c r="AR119" s="17" t="s">
        <v>166</v>
      </c>
      <c r="AT119" s="17" t="s">
        <v>161</v>
      </c>
      <c r="AU119" s="17" t="s">
        <v>89</v>
      </c>
      <c r="AY119" s="17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7" t="s">
        <v>89</v>
      </c>
      <c r="BK119" s="193">
        <f>ROUND(I119*H119,2)</f>
        <v>0</v>
      </c>
      <c r="BL119" s="17" t="s">
        <v>166</v>
      </c>
      <c r="BM119" s="17" t="s">
        <v>181</v>
      </c>
    </row>
    <row r="120" spans="2:65" s="12" customFormat="1">
      <c r="B120" s="194"/>
      <c r="C120" s="195"/>
      <c r="D120" s="196" t="s">
        <v>168</v>
      </c>
      <c r="E120" s="197" t="s">
        <v>19</v>
      </c>
      <c r="F120" s="198" t="s">
        <v>169</v>
      </c>
      <c r="G120" s="195"/>
      <c r="H120" s="197" t="s">
        <v>19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168</v>
      </c>
      <c r="AU120" s="204" t="s">
        <v>89</v>
      </c>
      <c r="AV120" s="12" t="s">
        <v>83</v>
      </c>
      <c r="AW120" s="12" t="s">
        <v>37</v>
      </c>
      <c r="AX120" s="12" t="s">
        <v>76</v>
      </c>
      <c r="AY120" s="204" t="s">
        <v>158</v>
      </c>
    </row>
    <row r="121" spans="2:65" s="13" customFormat="1">
      <c r="B121" s="205"/>
      <c r="C121" s="206"/>
      <c r="D121" s="196" t="s">
        <v>168</v>
      </c>
      <c r="E121" s="207" t="s">
        <v>19</v>
      </c>
      <c r="F121" s="208" t="s">
        <v>182</v>
      </c>
      <c r="G121" s="206"/>
      <c r="H121" s="209">
        <v>0.63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168</v>
      </c>
      <c r="AU121" s="215" t="s">
        <v>89</v>
      </c>
      <c r="AV121" s="13" t="s">
        <v>89</v>
      </c>
      <c r="AW121" s="13" t="s">
        <v>37</v>
      </c>
      <c r="AX121" s="13" t="s">
        <v>76</v>
      </c>
      <c r="AY121" s="215" t="s">
        <v>158</v>
      </c>
    </row>
    <row r="122" spans="2:65" s="13" customFormat="1">
      <c r="B122" s="205"/>
      <c r="C122" s="206"/>
      <c r="D122" s="196" t="s">
        <v>168</v>
      </c>
      <c r="E122" s="207" t="s">
        <v>19</v>
      </c>
      <c r="F122" s="208" t="s">
        <v>183</v>
      </c>
      <c r="G122" s="206"/>
      <c r="H122" s="209">
        <v>7.0000000000000007E-2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168</v>
      </c>
      <c r="AU122" s="215" t="s">
        <v>89</v>
      </c>
      <c r="AV122" s="13" t="s">
        <v>89</v>
      </c>
      <c r="AW122" s="13" t="s">
        <v>37</v>
      </c>
      <c r="AX122" s="13" t="s">
        <v>76</v>
      </c>
      <c r="AY122" s="215" t="s">
        <v>158</v>
      </c>
    </row>
    <row r="123" spans="2:65" s="14" customFormat="1">
      <c r="B123" s="216"/>
      <c r="C123" s="217"/>
      <c r="D123" s="196" t="s">
        <v>168</v>
      </c>
      <c r="E123" s="218" t="s">
        <v>19</v>
      </c>
      <c r="F123" s="219" t="s">
        <v>184</v>
      </c>
      <c r="G123" s="217"/>
      <c r="H123" s="220">
        <v>0.7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168</v>
      </c>
      <c r="AU123" s="226" t="s">
        <v>89</v>
      </c>
      <c r="AV123" s="14" t="s">
        <v>166</v>
      </c>
      <c r="AW123" s="14" t="s">
        <v>37</v>
      </c>
      <c r="AX123" s="14" t="s">
        <v>83</v>
      </c>
      <c r="AY123" s="226" t="s">
        <v>158</v>
      </c>
    </row>
    <row r="124" spans="2:65" s="1" customFormat="1" ht="16.5" customHeight="1">
      <c r="B124" s="34"/>
      <c r="C124" s="182" t="s">
        <v>185</v>
      </c>
      <c r="D124" s="182" t="s">
        <v>161</v>
      </c>
      <c r="E124" s="183" t="s">
        <v>186</v>
      </c>
      <c r="F124" s="184" t="s">
        <v>187</v>
      </c>
      <c r="G124" s="185" t="s">
        <v>177</v>
      </c>
      <c r="H124" s="186">
        <v>0.7</v>
      </c>
      <c r="I124" s="187"/>
      <c r="J124" s="188">
        <f>ROUND(I124*H124,2)</f>
        <v>0</v>
      </c>
      <c r="K124" s="184" t="s">
        <v>165</v>
      </c>
      <c r="L124" s="38"/>
      <c r="M124" s="189" t="s">
        <v>19</v>
      </c>
      <c r="N124" s="190" t="s">
        <v>48</v>
      </c>
      <c r="O124" s="60"/>
      <c r="P124" s="191">
        <f>O124*H124</f>
        <v>0</v>
      </c>
      <c r="Q124" s="191">
        <v>2.9999999999999997E-4</v>
      </c>
      <c r="R124" s="191">
        <f>Q124*H124</f>
        <v>2.0999999999999998E-4</v>
      </c>
      <c r="S124" s="191">
        <v>0</v>
      </c>
      <c r="T124" s="192">
        <f>S124*H124</f>
        <v>0</v>
      </c>
      <c r="AR124" s="17" t="s">
        <v>188</v>
      </c>
      <c r="AT124" s="17" t="s">
        <v>161</v>
      </c>
      <c r="AU124" s="17" t="s">
        <v>89</v>
      </c>
      <c r="AY124" s="17" t="s">
        <v>158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89</v>
      </c>
      <c r="BK124" s="193">
        <f>ROUND(I124*H124,2)</f>
        <v>0</v>
      </c>
      <c r="BL124" s="17" t="s">
        <v>188</v>
      </c>
      <c r="BM124" s="17" t="s">
        <v>189</v>
      </c>
    </row>
    <row r="125" spans="2:65" s="12" customFormat="1">
      <c r="B125" s="194"/>
      <c r="C125" s="195"/>
      <c r="D125" s="196" t="s">
        <v>168</v>
      </c>
      <c r="E125" s="197" t="s">
        <v>19</v>
      </c>
      <c r="F125" s="198" t="s">
        <v>169</v>
      </c>
      <c r="G125" s="195"/>
      <c r="H125" s="197" t="s">
        <v>19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168</v>
      </c>
      <c r="AU125" s="204" t="s">
        <v>89</v>
      </c>
      <c r="AV125" s="12" t="s">
        <v>83</v>
      </c>
      <c r="AW125" s="12" t="s">
        <v>37</v>
      </c>
      <c r="AX125" s="12" t="s">
        <v>76</v>
      </c>
      <c r="AY125" s="204" t="s">
        <v>158</v>
      </c>
    </row>
    <row r="126" spans="2:65" s="13" customFormat="1">
      <c r="B126" s="205"/>
      <c r="C126" s="206"/>
      <c r="D126" s="196" t="s">
        <v>168</v>
      </c>
      <c r="E126" s="207" t="s">
        <v>19</v>
      </c>
      <c r="F126" s="208" t="s">
        <v>182</v>
      </c>
      <c r="G126" s="206"/>
      <c r="H126" s="209">
        <v>0.63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168</v>
      </c>
      <c r="AU126" s="215" t="s">
        <v>89</v>
      </c>
      <c r="AV126" s="13" t="s">
        <v>89</v>
      </c>
      <c r="AW126" s="13" t="s">
        <v>37</v>
      </c>
      <c r="AX126" s="13" t="s">
        <v>76</v>
      </c>
      <c r="AY126" s="215" t="s">
        <v>158</v>
      </c>
    </row>
    <row r="127" spans="2:65" s="13" customFormat="1">
      <c r="B127" s="205"/>
      <c r="C127" s="206"/>
      <c r="D127" s="196" t="s">
        <v>168</v>
      </c>
      <c r="E127" s="207" t="s">
        <v>19</v>
      </c>
      <c r="F127" s="208" t="s">
        <v>183</v>
      </c>
      <c r="G127" s="206"/>
      <c r="H127" s="209">
        <v>7.0000000000000007E-2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89</v>
      </c>
      <c r="AV127" s="13" t="s">
        <v>89</v>
      </c>
      <c r="AW127" s="13" t="s">
        <v>37</v>
      </c>
      <c r="AX127" s="13" t="s">
        <v>76</v>
      </c>
      <c r="AY127" s="215" t="s">
        <v>158</v>
      </c>
    </row>
    <row r="128" spans="2:65" s="14" customFormat="1">
      <c r="B128" s="216"/>
      <c r="C128" s="217"/>
      <c r="D128" s="196" t="s">
        <v>168</v>
      </c>
      <c r="E128" s="218" t="s">
        <v>19</v>
      </c>
      <c r="F128" s="219" t="s">
        <v>184</v>
      </c>
      <c r="G128" s="217"/>
      <c r="H128" s="220">
        <v>0.7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168</v>
      </c>
      <c r="AU128" s="226" t="s">
        <v>89</v>
      </c>
      <c r="AV128" s="14" t="s">
        <v>166</v>
      </c>
      <c r="AW128" s="14" t="s">
        <v>37</v>
      </c>
      <c r="AX128" s="14" t="s">
        <v>83</v>
      </c>
      <c r="AY128" s="226" t="s">
        <v>158</v>
      </c>
    </row>
    <row r="129" spans="2:65" s="11" customFormat="1" ht="22.8" customHeight="1">
      <c r="B129" s="166"/>
      <c r="C129" s="167"/>
      <c r="D129" s="168" t="s">
        <v>75</v>
      </c>
      <c r="E129" s="180" t="s">
        <v>190</v>
      </c>
      <c r="F129" s="180" t="s">
        <v>191</v>
      </c>
      <c r="G129" s="167"/>
      <c r="H129" s="167"/>
      <c r="I129" s="170"/>
      <c r="J129" s="181">
        <f>BK129</f>
        <v>0</v>
      </c>
      <c r="K129" s="167"/>
      <c r="L129" s="172"/>
      <c r="M129" s="173"/>
      <c r="N129" s="174"/>
      <c r="O129" s="174"/>
      <c r="P129" s="175">
        <f>SUM(P130:P143)</f>
        <v>0</v>
      </c>
      <c r="Q129" s="174"/>
      <c r="R129" s="175">
        <f>SUM(R130:R143)</f>
        <v>0</v>
      </c>
      <c r="S129" s="174"/>
      <c r="T129" s="176">
        <f>SUM(T130:T143)</f>
        <v>1.3023999999999998</v>
      </c>
      <c r="AR129" s="177" t="s">
        <v>83</v>
      </c>
      <c r="AT129" s="178" t="s">
        <v>75</v>
      </c>
      <c r="AU129" s="178" t="s">
        <v>83</v>
      </c>
      <c r="AY129" s="177" t="s">
        <v>158</v>
      </c>
      <c r="BK129" s="179">
        <f>SUM(BK130:BK143)</f>
        <v>0</v>
      </c>
    </row>
    <row r="130" spans="2:65" s="1" customFormat="1" ht="16.5" customHeight="1">
      <c r="B130" s="34"/>
      <c r="C130" s="182" t="s">
        <v>173</v>
      </c>
      <c r="D130" s="182" t="s">
        <v>161</v>
      </c>
      <c r="E130" s="183" t="s">
        <v>192</v>
      </c>
      <c r="F130" s="184" t="s">
        <v>193</v>
      </c>
      <c r="G130" s="185" t="s">
        <v>194</v>
      </c>
      <c r="H130" s="186">
        <v>0.57199999999999995</v>
      </c>
      <c r="I130" s="187"/>
      <c r="J130" s="188">
        <f>ROUND(I130*H130,2)</f>
        <v>0</v>
      </c>
      <c r="K130" s="184" t="s">
        <v>165</v>
      </c>
      <c r="L130" s="38"/>
      <c r="M130" s="189" t="s">
        <v>19</v>
      </c>
      <c r="N130" s="190" t="s">
        <v>48</v>
      </c>
      <c r="O130" s="60"/>
      <c r="P130" s="191">
        <f>O130*H130</f>
        <v>0</v>
      </c>
      <c r="Q130" s="191">
        <v>0</v>
      </c>
      <c r="R130" s="191">
        <f>Q130*H130</f>
        <v>0</v>
      </c>
      <c r="S130" s="191">
        <v>2.2000000000000002</v>
      </c>
      <c r="T130" s="192">
        <f>S130*H130</f>
        <v>1.2584</v>
      </c>
      <c r="AR130" s="17" t="s">
        <v>166</v>
      </c>
      <c r="AT130" s="17" t="s">
        <v>161</v>
      </c>
      <c r="AU130" s="17" t="s">
        <v>89</v>
      </c>
      <c r="AY130" s="17" t="s">
        <v>158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89</v>
      </c>
      <c r="BK130" s="193">
        <f>ROUND(I130*H130,2)</f>
        <v>0</v>
      </c>
      <c r="BL130" s="17" t="s">
        <v>166</v>
      </c>
      <c r="BM130" s="17" t="s">
        <v>195</v>
      </c>
    </row>
    <row r="131" spans="2:65" s="12" customFormat="1">
      <c r="B131" s="194"/>
      <c r="C131" s="195"/>
      <c r="D131" s="196" t="s">
        <v>168</v>
      </c>
      <c r="E131" s="197" t="s">
        <v>19</v>
      </c>
      <c r="F131" s="198" t="s">
        <v>169</v>
      </c>
      <c r="G131" s="195"/>
      <c r="H131" s="197" t="s">
        <v>19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168</v>
      </c>
      <c r="AU131" s="204" t="s">
        <v>89</v>
      </c>
      <c r="AV131" s="12" t="s">
        <v>83</v>
      </c>
      <c r="AW131" s="12" t="s">
        <v>37</v>
      </c>
      <c r="AX131" s="12" t="s">
        <v>76</v>
      </c>
      <c r="AY131" s="204" t="s">
        <v>158</v>
      </c>
    </row>
    <row r="132" spans="2:65" s="13" customFormat="1">
      <c r="B132" s="205"/>
      <c r="C132" s="206"/>
      <c r="D132" s="196" t="s">
        <v>168</v>
      </c>
      <c r="E132" s="207" t="s">
        <v>19</v>
      </c>
      <c r="F132" s="208" t="s">
        <v>196</v>
      </c>
      <c r="G132" s="206"/>
      <c r="H132" s="209">
        <v>0.56699999999999995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168</v>
      </c>
      <c r="AU132" s="215" t="s">
        <v>89</v>
      </c>
      <c r="AV132" s="13" t="s">
        <v>89</v>
      </c>
      <c r="AW132" s="13" t="s">
        <v>37</v>
      </c>
      <c r="AX132" s="13" t="s">
        <v>76</v>
      </c>
      <c r="AY132" s="215" t="s">
        <v>158</v>
      </c>
    </row>
    <row r="133" spans="2:65" s="13" customFormat="1">
      <c r="B133" s="205"/>
      <c r="C133" s="206"/>
      <c r="D133" s="196" t="s">
        <v>168</v>
      </c>
      <c r="E133" s="207" t="s">
        <v>19</v>
      </c>
      <c r="F133" s="208" t="s">
        <v>197</v>
      </c>
      <c r="G133" s="206"/>
      <c r="H133" s="209">
        <v>5.0000000000000001E-3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89</v>
      </c>
      <c r="AV133" s="13" t="s">
        <v>89</v>
      </c>
      <c r="AW133" s="13" t="s">
        <v>37</v>
      </c>
      <c r="AX133" s="13" t="s">
        <v>76</v>
      </c>
      <c r="AY133" s="215" t="s">
        <v>158</v>
      </c>
    </row>
    <row r="134" spans="2:65" s="14" customFormat="1">
      <c r="B134" s="216"/>
      <c r="C134" s="217"/>
      <c r="D134" s="196" t="s">
        <v>168</v>
      </c>
      <c r="E134" s="218" t="s">
        <v>19</v>
      </c>
      <c r="F134" s="219" t="s">
        <v>184</v>
      </c>
      <c r="G134" s="217"/>
      <c r="H134" s="220">
        <v>0.57199999999999995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168</v>
      </c>
      <c r="AU134" s="226" t="s">
        <v>89</v>
      </c>
      <c r="AV134" s="14" t="s">
        <v>166</v>
      </c>
      <c r="AW134" s="14" t="s">
        <v>37</v>
      </c>
      <c r="AX134" s="14" t="s">
        <v>83</v>
      </c>
      <c r="AY134" s="226" t="s">
        <v>158</v>
      </c>
    </row>
    <row r="135" spans="2:65" s="1" customFormat="1" ht="16.5" customHeight="1">
      <c r="B135" s="34"/>
      <c r="C135" s="182" t="s">
        <v>198</v>
      </c>
      <c r="D135" s="182" t="s">
        <v>161</v>
      </c>
      <c r="E135" s="183" t="s">
        <v>199</v>
      </c>
      <c r="F135" s="184" t="s">
        <v>200</v>
      </c>
      <c r="G135" s="185" t="s">
        <v>164</v>
      </c>
      <c r="H135" s="186">
        <v>1</v>
      </c>
      <c r="I135" s="187"/>
      <c r="J135" s="188">
        <f>ROUND(I135*H135,2)</f>
        <v>0</v>
      </c>
      <c r="K135" s="184" t="s">
        <v>165</v>
      </c>
      <c r="L135" s="38"/>
      <c r="M135" s="189" t="s">
        <v>19</v>
      </c>
      <c r="N135" s="190" t="s">
        <v>48</v>
      </c>
      <c r="O135" s="60"/>
      <c r="P135" s="191">
        <f>O135*H135</f>
        <v>0</v>
      </c>
      <c r="Q135" s="191">
        <v>0</v>
      </c>
      <c r="R135" s="191">
        <f>Q135*H135</f>
        <v>0</v>
      </c>
      <c r="S135" s="191">
        <v>7.0000000000000001E-3</v>
      </c>
      <c r="T135" s="192">
        <f>S135*H135</f>
        <v>7.0000000000000001E-3</v>
      </c>
      <c r="AR135" s="17" t="s">
        <v>166</v>
      </c>
      <c r="AT135" s="17" t="s">
        <v>161</v>
      </c>
      <c r="AU135" s="17" t="s">
        <v>89</v>
      </c>
      <c r="AY135" s="17" t="s">
        <v>158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89</v>
      </c>
      <c r="BK135" s="193">
        <f>ROUND(I135*H135,2)</f>
        <v>0</v>
      </c>
      <c r="BL135" s="17" t="s">
        <v>166</v>
      </c>
      <c r="BM135" s="17" t="s">
        <v>201</v>
      </c>
    </row>
    <row r="136" spans="2:65" s="12" customFormat="1">
      <c r="B136" s="194"/>
      <c r="C136" s="195"/>
      <c r="D136" s="196" t="s">
        <v>168</v>
      </c>
      <c r="E136" s="197" t="s">
        <v>19</v>
      </c>
      <c r="F136" s="198" t="s">
        <v>169</v>
      </c>
      <c r="G136" s="195"/>
      <c r="H136" s="197" t="s">
        <v>19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168</v>
      </c>
      <c r="AU136" s="204" t="s">
        <v>89</v>
      </c>
      <c r="AV136" s="12" t="s">
        <v>83</v>
      </c>
      <c r="AW136" s="12" t="s">
        <v>37</v>
      </c>
      <c r="AX136" s="12" t="s">
        <v>76</v>
      </c>
      <c r="AY136" s="204" t="s">
        <v>158</v>
      </c>
    </row>
    <row r="137" spans="2:65" s="13" customFormat="1">
      <c r="B137" s="205"/>
      <c r="C137" s="206"/>
      <c r="D137" s="196" t="s">
        <v>168</v>
      </c>
      <c r="E137" s="207" t="s">
        <v>19</v>
      </c>
      <c r="F137" s="208" t="s">
        <v>83</v>
      </c>
      <c r="G137" s="206"/>
      <c r="H137" s="209">
        <v>1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89</v>
      </c>
      <c r="AV137" s="13" t="s">
        <v>89</v>
      </c>
      <c r="AW137" s="13" t="s">
        <v>37</v>
      </c>
      <c r="AX137" s="13" t="s">
        <v>83</v>
      </c>
      <c r="AY137" s="215" t="s">
        <v>158</v>
      </c>
    </row>
    <row r="138" spans="2:65" s="1" customFormat="1" ht="16.5" customHeight="1">
      <c r="B138" s="34"/>
      <c r="C138" s="182" t="s">
        <v>202</v>
      </c>
      <c r="D138" s="182" t="s">
        <v>161</v>
      </c>
      <c r="E138" s="183" t="s">
        <v>203</v>
      </c>
      <c r="F138" s="184" t="s">
        <v>204</v>
      </c>
      <c r="G138" s="185" t="s">
        <v>164</v>
      </c>
      <c r="H138" s="186">
        <v>1</v>
      </c>
      <c r="I138" s="187"/>
      <c r="J138" s="188">
        <f>ROUND(I138*H138,2)</f>
        <v>0</v>
      </c>
      <c r="K138" s="184" t="s">
        <v>165</v>
      </c>
      <c r="L138" s="38"/>
      <c r="M138" s="189" t="s">
        <v>19</v>
      </c>
      <c r="N138" s="190" t="s">
        <v>48</v>
      </c>
      <c r="O138" s="60"/>
      <c r="P138" s="191">
        <f>O138*H138</f>
        <v>0</v>
      </c>
      <c r="Q138" s="191">
        <v>0</v>
      </c>
      <c r="R138" s="191">
        <f>Q138*H138</f>
        <v>0</v>
      </c>
      <c r="S138" s="191">
        <v>1.4999999999999999E-2</v>
      </c>
      <c r="T138" s="192">
        <f>S138*H138</f>
        <v>1.4999999999999999E-2</v>
      </c>
      <c r="AR138" s="17" t="s">
        <v>166</v>
      </c>
      <c r="AT138" s="17" t="s">
        <v>161</v>
      </c>
      <c r="AU138" s="17" t="s">
        <v>89</v>
      </c>
      <c r="AY138" s="17" t="s">
        <v>158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89</v>
      </c>
      <c r="BK138" s="193">
        <f>ROUND(I138*H138,2)</f>
        <v>0</v>
      </c>
      <c r="BL138" s="17" t="s">
        <v>166</v>
      </c>
      <c r="BM138" s="17" t="s">
        <v>205</v>
      </c>
    </row>
    <row r="139" spans="2:65" s="12" customFormat="1">
      <c r="B139" s="194"/>
      <c r="C139" s="195"/>
      <c r="D139" s="196" t="s">
        <v>168</v>
      </c>
      <c r="E139" s="197" t="s">
        <v>19</v>
      </c>
      <c r="F139" s="198" t="s">
        <v>169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168</v>
      </c>
      <c r="AU139" s="204" t="s">
        <v>89</v>
      </c>
      <c r="AV139" s="12" t="s">
        <v>83</v>
      </c>
      <c r="AW139" s="12" t="s">
        <v>37</v>
      </c>
      <c r="AX139" s="12" t="s">
        <v>76</v>
      </c>
      <c r="AY139" s="204" t="s">
        <v>158</v>
      </c>
    </row>
    <row r="140" spans="2:65" s="13" customFormat="1">
      <c r="B140" s="205"/>
      <c r="C140" s="206"/>
      <c r="D140" s="196" t="s">
        <v>168</v>
      </c>
      <c r="E140" s="207" t="s">
        <v>19</v>
      </c>
      <c r="F140" s="208" t="s">
        <v>83</v>
      </c>
      <c r="G140" s="206"/>
      <c r="H140" s="209">
        <v>1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89</v>
      </c>
      <c r="AV140" s="13" t="s">
        <v>89</v>
      </c>
      <c r="AW140" s="13" t="s">
        <v>37</v>
      </c>
      <c r="AX140" s="13" t="s">
        <v>83</v>
      </c>
      <c r="AY140" s="215" t="s">
        <v>158</v>
      </c>
    </row>
    <row r="141" spans="2:65" s="1" customFormat="1" ht="16.5" customHeight="1">
      <c r="B141" s="34"/>
      <c r="C141" s="182" t="s">
        <v>190</v>
      </c>
      <c r="D141" s="182" t="s">
        <v>161</v>
      </c>
      <c r="E141" s="183" t="s">
        <v>206</v>
      </c>
      <c r="F141" s="184" t="s">
        <v>207</v>
      </c>
      <c r="G141" s="185" t="s">
        <v>164</v>
      </c>
      <c r="H141" s="186">
        <v>1</v>
      </c>
      <c r="I141" s="187"/>
      <c r="J141" s="188">
        <f>ROUND(I141*H141,2)</f>
        <v>0</v>
      </c>
      <c r="K141" s="184" t="s">
        <v>165</v>
      </c>
      <c r="L141" s="38"/>
      <c r="M141" s="189" t="s">
        <v>19</v>
      </c>
      <c r="N141" s="190" t="s">
        <v>48</v>
      </c>
      <c r="O141" s="60"/>
      <c r="P141" s="191">
        <f>O141*H141</f>
        <v>0</v>
      </c>
      <c r="Q141" s="191">
        <v>0</v>
      </c>
      <c r="R141" s="191">
        <f>Q141*H141</f>
        <v>0</v>
      </c>
      <c r="S141" s="191">
        <v>2.1999999999999999E-2</v>
      </c>
      <c r="T141" s="192">
        <f>S141*H141</f>
        <v>2.1999999999999999E-2</v>
      </c>
      <c r="AR141" s="17" t="s">
        <v>166</v>
      </c>
      <c r="AT141" s="17" t="s">
        <v>161</v>
      </c>
      <c r="AU141" s="17" t="s">
        <v>89</v>
      </c>
      <c r="AY141" s="17" t="s">
        <v>158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7" t="s">
        <v>89</v>
      </c>
      <c r="BK141" s="193">
        <f>ROUND(I141*H141,2)</f>
        <v>0</v>
      </c>
      <c r="BL141" s="17" t="s">
        <v>166</v>
      </c>
      <c r="BM141" s="17" t="s">
        <v>208</v>
      </c>
    </row>
    <row r="142" spans="2:65" s="12" customFormat="1">
      <c r="B142" s="194"/>
      <c r="C142" s="195"/>
      <c r="D142" s="196" t="s">
        <v>168</v>
      </c>
      <c r="E142" s="197" t="s">
        <v>19</v>
      </c>
      <c r="F142" s="198" t="s">
        <v>169</v>
      </c>
      <c r="G142" s="195"/>
      <c r="H142" s="197" t="s">
        <v>19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168</v>
      </c>
      <c r="AU142" s="204" t="s">
        <v>89</v>
      </c>
      <c r="AV142" s="12" t="s">
        <v>83</v>
      </c>
      <c r="AW142" s="12" t="s">
        <v>37</v>
      </c>
      <c r="AX142" s="12" t="s">
        <v>76</v>
      </c>
      <c r="AY142" s="204" t="s">
        <v>158</v>
      </c>
    </row>
    <row r="143" spans="2:65" s="13" customFormat="1">
      <c r="B143" s="205"/>
      <c r="C143" s="206"/>
      <c r="D143" s="196" t="s">
        <v>168</v>
      </c>
      <c r="E143" s="207" t="s">
        <v>19</v>
      </c>
      <c r="F143" s="208" t="s">
        <v>83</v>
      </c>
      <c r="G143" s="206"/>
      <c r="H143" s="209">
        <v>1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89</v>
      </c>
      <c r="AV143" s="13" t="s">
        <v>89</v>
      </c>
      <c r="AW143" s="13" t="s">
        <v>37</v>
      </c>
      <c r="AX143" s="13" t="s">
        <v>83</v>
      </c>
      <c r="AY143" s="215" t="s">
        <v>158</v>
      </c>
    </row>
    <row r="144" spans="2:65" s="11" customFormat="1" ht="22.8" customHeight="1">
      <c r="B144" s="166"/>
      <c r="C144" s="167"/>
      <c r="D144" s="168" t="s">
        <v>75</v>
      </c>
      <c r="E144" s="180" t="s">
        <v>209</v>
      </c>
      <c r="F144" s="180" t="s">
        <v>210</v>
      </c>
      <c r="G144" s="167"/>
      <c r="H144" s="167"/>
      <c r="I144" s="170"/>
      <c r="J144" s="181">
        <f>BK144</f>
        <v>0</v>
      </c>
      <c r="K144" s="167"/>
      <c r="L144" s="172"/>
      <c r="M144" s="173"/>
      <c r="N144" s="174"/>
      <c r="O144" s="174"/>
      <c r="P144" s="175">
        <f>SUM(P145:P149)</f>
        <v>0</v>
      </c>
      <c r="Q144" s="174"/>
      <c r="R144" s="175">
        <f>SUM(R145:R149)</f>
        <v>0</v>
      </c>
      <c r="S144" s="174"/>
      <c r="T144" s="176">
        <f>SUM(T145:T149)</f>
        <v>0</v>
      </c>
      <c r="AR144" s="177" t="s">
        <v>83</v>
      </c>
      <c r="AT144" s="178" t="s">
        <v>75</v>
      </c>
      <c r="AU144" s="178" t="s">
        <v>83</v>
      </c>
      <c r="AY144" s="177" t="s">
        <v>158</v>
      </c>
      <c r="BK144" s="179">
        <f>SUM(BK145:BK149)</f>
        <v>0</v>
      </c>
    </row>
    <row r="145" spans="2:65" s="1" customFormat="1" ht="22.5" customHeight="1">
      <c r="B145" s="34"/>
      <c r="C145" s="182" t="s">
        <v>211</v>
      </c>
      <c r="D145" s="182" t="s">
        <v>161</v>
      </c>
      <c r="E145" s="183" t="s">
        <v>212</v>
      </c>
      <c r="F145" s="184" t="s">
        <v>213</v>
      </c>
      <c r="G145" s="185" t="s">
        <v>214</v>
      </c>
      <c r="H145" s="186">
        <v>1.75</v>
      </c>
      <c r="I145" s="187"/>
      <c r="J145" s="188">
        <f>ROUND(I145*H145,2)</f>
        <v>0</v>
      </c>
      <c r="K145" s="184" t="s">
        <v>165</v>
      </c>
      <c r="L145" s="38"/>
      <c r="M145" s="189" t="s">
        <v>19</v>
      </c>
      <c r="N145" s="190" t="s">
        <v>48</v>
      </c>
      <c r="O145" s="60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AR145" s="17" t="s">
        <v>166</v>
      </c>
      <c r="AT145" s="17" t="s">
        <v>161</v>
      </c>
      <c r="AU145" s="17" t="s">
        <v>89</v>
      </c>
      <c r="AY145" s="17" t="s">
        <v>158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89</v>
      </c>
      <c r="BK145" s="193">
        <f>ROUND(I145*H145,2)</f>
        <v>0</v>
      </c>
      <c r="BL145" s="17" t="s">
        <v>166</v>
      </c>
      <c r="BM145" s="17" t="s">
        <v>215</v>
      </c>
    </row>
    <row r="146" spans="2:65" s="1" customFormat="1" ht="16.5" customHeight="1">
      <c r="B146" s="34"/>
      <c r="C146" s="182" t="s">
        <v>216</v>
      </c>
      <c r="D146" s="182" t="s">
        <v>161</v>
      </c>
      <c r="E146" s="183" t="s">
        <v>217</v>
      </c>
      <c r="F146" s="184" t="s">
        <v>218</v>
      </c>
      <c r="G146" s="185" t="s">
        <v>214</v>
      </c>
      <c r="H146" s="186">
        <v>1.75</v>
      </c>
      <c r="I146" s="187"/>
      <c r="J146" s="188">
        <f>ROUND(I146*H146,2)</f>
        <v>0</v>
      </c>
      <c r="K146" s="184" t="s">
        <v>165</v>
      </c>
      <c r="L146" s="38"/>
      <c r="M146" s="189" t="s">
        <v>19</v>
      </c>
      <c r="N146" s="190" t="s">
        <v>48</v>
      </c>
      <c r="O146" s="60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AR146" s="17" t="s">
        <v>166</v>
      </c>
      <c r="AT146" s="17" t="s">
        <v>161</v>
      </c>
      <c r="AU146" s="17" t="s">
        <v>89</v>
      </c>
      <c r="AY146" s="17" t="s">
        <v>158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89</v>
      </c>
      <c r="BK146" s="193">
        <f>ROUND(I146*H146,2)</f>
        <v>0</v>
      </c>
      <c r="BL146" s="17" t="s">
        <v>166</v>
      </c>
      <c r="BM146" s="17" t="s">
        <v>219</v>
      </c>
    </row>
    <row r="147" spans="2:65" s="1" customFormat="1" ht="22.5" customHeight="1">
      <c r="B147" s="34"/>
      <c r="C147" s="182" t="s">
        <v>220</v>
      </c>
      <c r="D147" s="182" t="s">
        <v>161</v>
      </c>
      <c r="E147" s="183" t="s">
        <v>221</v>
      </c>
      <c r="F147" s="184" t="s">
        <v>222</v>
      </c>
      <c r="G147" s="185" t="s">
        <v>214</v>
      </c>
      <c r="H147" s="186">
        <v>8.75</v>
      </c>
      <c r="I147" s="187"/>
      <c r="J147" s="188">
        <f>ROUND(I147*H147,2)</f>
        <v>0</v>
      </c>
      <c r="K147" s="184" t="s">
        <v>165</v>
      </c>
      <c r="L147" s="38"/>
      <c r="M147" s="189" t="s">
        <v>19</v>
      </c>
      <c r="N147" s="190" t="s">
        <v>48</v>
      </c>
      <c r="O147" s="6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AR147" s="17" t="s">
        <v>166</v>
      </c>
      <c r="AT147" s="17" t="s">
        <v>161</v>
      </c>
      <c r="AU147" s="17" t="s">
        <v>89</v>
      </c>
      <c r="AY147" s="17" t="s">
        <v>158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7" t="s">
        <v>89</v>
      </c>
      <c r="BK147" s="193">
        <f>ROUND(I147*H147,2)</f>
        <v>0</v>
      </c>
      <c r="BL147" s="17" t="s">
        <v>166</v>
      </c>
      <c r="BM147" s="17" t="s">
        <v>223</v>
      </c>
    </row>
    <row r="148" spans="2:65" s="13" customFormat="1">
      <c r="B148" s="205"/>
      <c r="C148" s="206"/>
      <c r="D148" s="196" t="s">
        <v>168</v>
      </c>
      <c r="E148" s="206"/>
      <c r="F148" s="208" t="s">
        <v>224</v>
      </c>
      <c r="G148" s="206"/>
      <c r="H148" s="209">
        <v>8.75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168</v>
      </c>
      <c r="AU148" s="215" t="s">
        <v>89</v>
      </c>
      <c r="AV148" s="13" t="s">
        <v>89</v>
      </c>
      <c r="AW148" s="13" t="s">
        <v>4</v>
      </c>
      <c r="AX148" s="13" t="s">
        <v>83</v>
      </c>
      <c r="AY148" s="215" t="s">
        <v>158</v>
      </c>
    </row>
    <row r="149" spans="2:65" s="1" customFormat="1" ht="16.5" customHeight="1">
      <c r="B149" s="34"/>
      <c r="C149" s="182" t="s">
        <v>225</v>
      </c>
      <c r="D149" s="182" t="s">
        <v>161</v>
      </c>
      <c r="E149" s="183" t="s">
        <v>226</v>
      </c>
      <c r="F149" s="184" t="s">
        <v>227</v>
      </c>
      <c r="G149" s="185" t="s">
        <v>214</v>
      </c>
      <c r="H149" s="186">
        <v>1.75</v>
      </c>
      <c r="I149" s="187"/>
      <c r="J149" s="188">
        <f>ROUND(I149*H149,2)</f>
        <v>0</v>
      </c>
      <c r="K149" s="184" t="s">
        <v>165</v>
      </c>
      <c r="L149" s="38"/>
      <c r="M149" s="189" t="s">
        <v>19</v>
      </c>
      <c r="N149" s="190" t="s">
        <v>48</v>
      </c>
      <c r="O149" s="6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AR149" s="17" t="s">
        <v>166</v>
      </c>
      <c r="AT149" s="17" t="s">
        <v>161</v>
      </c>
      <c r="AU149" s="17" t="s">
        <v>89</v>
      </c>
      <c r="AY149" s="17" t="s">
        <v>158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89</v>
      </c>
      <c r="BK149" s="193">
        <f>ROUND(I149*H149,2)</f>
        <v>0</v>
      </c>
      <c r="BL149" s="17" t="s">
        <v>166</v>
      </c>
      <c r="BM149" s="17" t="s">
        <v>228</v>
      </c>
    </row>
    <row r="150" spans="2:65" s="11" customFormat="1" ht="22.8" customHeight="1">
      <c r="B150" s="166"/>
      <c r="C150" s="167"/>
      <c r="D150" s="168" t="s">
        <v>75</v>
      </c>
      <c r="E150" s="180" t="s">
        <v>229</v>
      </c>
      <c r="F150" s="180" t="s">
        <v>230</v>
      </c>
      <c r="G150" s="167"/>
      <c r="H150" s="167"/>
      <c r="I150" s="170"/>
      <c r="J150" s="181">
        <f>BK150</f>
        <v>0</v>
      </c>
      <c r="K150" s="167"/>
      <c r="L150" s="172"/>
      <c r="M150" s="173"/>
      <c r="N150" s="174"/>
      <c r="O150" s="174"/>
      <c r="P150" s="175">
        <f>P151</f>
        <v>0</v>
      </c>
      <c r="Q150" s="174"/>
      <c r="R150" s="175">
        <f>R151</f>
        <v>0</v>
      </c>
      <c r="S150" s="174"/>
      <c r="T150" s="176">
        <f>T151</f>
        <v>0</v>
      </c>
      <c r="AR150" s="177" t="s">
        <v>83</v>
      </c>
      <c r="AT150" s="178" t="s">
        <v>75</v>
      </c>
      <c r="AU150" s="178" t="s">
        <v>83</v>
      </c>
      <c r="AY150" s="177" t="s">
        <v>158</v>
      </c>
      <c r="BK150" s="179">
        <f>BK151</f>
        <v>0</v>
      </c>
    </row>
    <row r="151" spans="2:65" s="1" customFormat="1" ht="22.5" customHeight="1">
      <c r="B151" s="34"/>
      <c r="C151" s="182" t="s">
        <v>231</v>
      </c>
      <c r="D151" s="182" t="s">
        <v>161</v>
      </c>
      <c r="E151" s="183" t="s">
        <v>232</v>
      </c>
      <c r="F151" s="184" t="s">
        <v>233</v>
      </c>
      <c r="G151" s="185" t="s">
        <v>214</v>
      </c>
      <c r="H151" s="186">
        <v>0.158</v>
      </c>
      <c r="I151" s="187"/>
      <c r="J151" s="188">
        <f>ROUND(I151*H151,2)</f>
        <v>0</v>
      </c>
      <c r="K151" s="184" t="s">
        <v>165</v>
      </c>
      <c r="L151" s="38"/>
      <c r="M151" s="189" t="s">
        <v>19</v>
      </c>
      <c r="N151" s="190" t="s">
        <v>48</v>
      </c>
      <c r="O151" s="60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AR151" s="17" t="s">
        <v>166</v>
      </c>
      <c r="AT151" s="17" t="s">
        <v>161</v>
      </c>
      <c r="AU151" s="17" t="s">
        <v>89</v>
      </c>
      <c r="AY151" s="17" t="s">
        <v>158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7" t="s">
        <v>89</v>
      </c>
      <c r="BK151" s="193">
        <f>ROUND(I151*H151,2)</f>
        <v>0</v>
      </c>
      <c r="BL151" s="17" t="s">
        <v>166</v>
      </c>
      <c r="BM151" s="17" t="s">
        <v>234</v>
      </c>
    </row>
    <row r="152" spans="2:65" s="11" customFormat="1" ht="25.95" customHeight="1">
      <c r="B152" s="166"/>
      <c r="C152" s="167"/>
      <c r="D152" s="168" t="s">
        <v>75</v>
      </c>
      <c r="E152" s="169" t="s">
        <v>235</v>
      </c>
      <c r="F152" s="169" t="s">
        <v>236</v>
      </c>
      <c r="G152" s="167"/>
      <c r="H152" s="167"/>
      <c r="I152" s="170"/>
      <c r="J152" s="171">
        <f>BK152</f>
        <v>0</v>
      </c>
      <c r="K152" s="167"/>
      <c r="L152" s="172"/>
      <c r="M152" s="173"/>
      <c r="N152" s="174"/>
      <c r="O152" s="174"/>
      <c r="P152" s="175">
        <f>P153+P171+P181+P202+P218+P266+P284+P305+P344</f>
        <v>0</v>
      </c>
      <c r="Q152" s="174"/>
      <c r="R152" s="175">
        <f>R153+R171+R181+R202+R218+R266+R284+R305+R344</f>
        <v>0.21383299999999997</v>
      </c>
      <c r="S152" s="174"/>
      <c r="T152" s="176">
        <f>T153+T171+T181+T202+T218+T266+T284+T305+T344</f>
        <v>0.44776700000000003</v>
      </c>
      <c r="AR152" s="177" t="s">
        <v>89</v>
      </c>
      <c r="AT152" s="178" t="s">
        <v>75</v>
      </c>
      <c r="AU152" s="178" t="s">
        <v>76</v>
      </c>
      <c r="AY152" s="177" t="s">
        <v>158</v>
      </c>
      <c r="BK152" s="179">
        <f>BK153+BK171+BK181+BK202+BK218+BK266+BK284+BK305+BK344</f>
        <v>0</v>
      </c>
    </row>
    <row r="153" spans="2:65" s="11" customFormat="1" ht="22.8" customHeight="1">
      <c r="B153" s="166"/>
      <c r="C153" s="167"/>
      <c r="D153" s="168" t="s">
        <v>75</v>
      </c>
      <c r="E153" s="180" t="s">
        <v>237</v>
      </c>
      <c r="F153" s="180" t="s">
        <v>238</v>
      </c>
      <c r="G153" s="167"/>
      <c r="H153" s="167"/>
      <c r="I153" s="170"/>
      <c r="J153" s="181">
        <f>BK153</f>
        <v>0</v>
      </c>
      <c r="K153" s="167"/>
      <c r="L153" s="172"/>
      <c r="M153" s="173"/>
      <c r="N153" s="174"/>
      <c r="O153" s="174"/>
      <c r="P153" s="175">
        <f>SUM(P154:P170)</f>
        <v>0</v>
      </c>
      <c r="Q153" s="174"/>
      <c r="R153" s="175">
        <f>SUM(R154:R170)</f>
        <v>1.3009E-2</v>
      </c>
      <c r="S153" s="174"/>
      <c r="T153" s="176">
        <f>SUM(T154:T170)</f>
        <v>3.8024999999999996E-2</v>
      </c>
      <c r="AR153" s="177" t="s">
        <v>89</v>
      </c>
      <c r="AT153" s="178" t="s">
        <v>75</v>
      </c>
      <c r="AU153" s="178" t="s">
        <v>83</v>
      </c>
      <c r="AY153" s="177" t="s">
        <v>158</v>
      </c>
      <c r="BK153" s="179">
        <f>SUM(BK154:BK170)</f>
        <v>0</v>
      </c>
    </row>
    <row r="154" spans="2:65" s="1" customFormat="1" ht="22.5" customHeight="1">
      <c r="B154" s="34"/>
      <c r="C154" s="182" t="s">
        <v>8</v>
      </c>
      <c r="D154" s="182" t="s">
        <v>161</v>
      </c>
      <c r="E154" s="183" t="s">
        <v>239</v>
      </c>
      <c r="F154" s="184" t="s">
        <v>240</v>
      </c>
      <c r="G154" s="185" t="s">
        <v>241</v>
      </c>
      <c r="H154" s="186">
        <v>16.899999999999999</v>
      </c>
      <c r="I154" s="187"/>
      <c r="J154" s="188">
        <f>ROUND(I154*H154,2)</f>
        <v>0</v>
      </c>
      <c r="K154" s="184" t="s">
        <v>165</v>
      </c>
      <c r="L154" s="38"/>
      <c r="M154" s="189" t="s">
        <v>19</v>
      </c>
      <c r="N154" s="190" t="s">
        <v>48</v>
      </c>
      <c r="O154" s="60"/>
      <c r="P154" s="191">
        <f>O154*H154</f>
        <v>0</v>
      </c>
      <c r="Q154" s="191">
        <v>1.9000000000000001E-4</v>
      </c>
      <c r="R154" s="191">
        <f>Q154*H154</f>
        <v>3.2109999999999999E-3</v>
      </c>
      <c r="S154" s="191">
        <v>0</v>
      </c>
      <c r="T154" s="192">
        <f>S154*H154</f>
        <v>0</v>
      </c>
      <c r="AR154" s="17" t="s">
        <v>188</v>
      </c>
      <c r="AT154" s="17" t="s">
        <v>161</v>
      </c>
      <c r="AU154" s="17" t="s">
        <v>89</v>
      </c>
      <c r="AY154" s="17" t="s">
        <v>158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89</v>
      </c>
      <c r="BK154" s="193">
        <f>ROUND(I154*H154,2)</f>
        <v>0</v>
      </c>
      <c r="BL154" s="17" t="s">
        <v>188</v>
      </c>
      <c r="BM154" s="17" t="s">
        <v>242</v>
      </c>
    </row>
    <row r="155" spans="2:65" s="12" customFormat="1">
      <c r="B155" s="194"/>
      <c r="C155" s="195"/>
      <c r="D155" s="196" t="s">
        <v>168</v>
      </c>
      <c r="E155" s="197" t="s">
        <v>19</v>
      </c>
      <c r="F155" s="198" t="s">
        <v>169</v>
      </c>
      <c r="G155" s="195"/>
      <c r="H155" s="197" t="s">
        <v>19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168</v>
      </c>
      <c r="AU155" s="204" t="s">
        <v>89</v>
      </c>
      <c r="AV155" s="12" t="s">
        <v>83</v>
      </c>
      <c r="AW155" s="12" t="s">
        <v>37</v>
      </c>
      <c r="AX155" s="12" t="s">
        <v>76</v>
      </c>
      <c r="AY155" s="204" t="s">
        <v>158</v>
      </c>
    </row>
    <row r="156" spans="2:65" s="13" customFormat="1">
      <c r="B156" s="205"/>
      <c r="C156" s="206"/>
      <c r="D156" s="196" t="s">
        <v>168</v>
      </c>
      <c r="E156" s="207" t="s">
        <v>19</v>
      </c>
      <c r="F156" s="208" t="s">
        <v>243</v>
      </c>
      <c r="G156" s="206"/>
      <c r="H156" s="209">
        <v>16.899999999999999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168</v>
      </c>
      <c r="AU156" s="215" t="s">
        <v>89</v>
      </c>
      <c r="AV156" s="13" t="s">
        <v>89</v>
      </c>
      <c r="AW156" s="13" t="s">
        <v>37</v>
      </c>
      <c r="AX156" s="13" t="s">
        <v>83</v>
      </c>
      <c r="AY156" s="215" t="s">
        <v>158</v>
      </c>
    </row>
    <row r="157" spans="2:65" s="1" customFormat="1" ht="16.5" customHeight="1">
      <c r="B157" s="34"/>
      <c r="C157" s="227" t="s">
        <v>188</v>
      </c>
      <c r="D157" s="227" t="s">
        <v>244</v>
      </c>
      <c r="E157" s="228" t="s">
        <v>245</v>
      </c>
      <c r="F157" s="229" t="s">
        <v>246</v>
      </c>
      <c r="G157" s="230" t="s">
        <v>241</v>
      </c>
      <c r="H157" s="231">
        <v>5</v>
      </c>
      <c r="I157" s="232"/>
      <c r="J157" s="233">
        <f>ROUND(I157*H157,2)</f>
        <v>0</v>
      </c>
      <c r="K157" s="229" t="s">
        <v>19</v>
      </c>
      <c r="L157" s="234"/>
      <c r="M157" s="235" t="s">
        <v>19</v>
      </c>
      <c r="N157" s="236" t="s">
        <v>48</v>
      </c>
      <c r="O157" s="60"/>
      <c r="P157" s="191">
        <f>O157*H157</f>
        <v>0</v>
      </c>
      <c r="Q157" s="191">
        <v>3.0000000000000001E-5</v>
      </c>
      <c r="R157" s="191">
        <f>Q157*H157</f>
        <v>1.5000000000000001E-4</v>
      </c>
      <c r="S157" s="191">
        <v>0</v>
      </c>
      <c r="T157" s="192">
        <f>S157*H157</f>
        <v>0</v>
      </c>
      <c r="AR157" s="17" t="s">
        <v>247</v>
      </c>
      <c r="AT157" s="17" t="s">
        <v>244</v>
      </c>
      <c r="AU157" s="17" t="s">
        <v>89</v>
      </c>
      <c r="AY157" s="17" t="s">
        <v>158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89</v>
      </c>
      <c r="BK157" s="193">
        <f>ROUND(I157*H157,2)</f>
        <v>0</v>
      </c>
      <c r="BL157" s="17" t="s">
        <v>188</v>
      </c>
      <c r="BM157" s="17" t="s">
        <v>248</v>
      </c>
    </row>
    <row r="158" spans="2:65" s="12" customFormat="1">
      <c r="B158" s="194"/>
      <c r="C158" s="195"/>
      <c r="D158" s="196" t="s">
        <v>168</v>
      </c>
      <c r="E158" s="197" t="s">
        <v>19</v>
      </c>
      <c r="F158" s="198" t="s">
        <v>169</v>
      </c>
      <c r="G158" s="195"/>
      <c r="H158" s="197" t="s">
        <v>19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168</v>
      </c>
      <c r="AU158" s="204" t="s">
        <v>89</v>
      </c>
      <c r="AV158" s="12" t="s">
        <v>83</v>
      </c>
      <c r="AW158" s="12" t="s">
        <v>37</v>
      </c>
      <c r="AX158" s="12" t="s">
        <v>76</v>
      </c>
      <c r="AY158" s="204" t="s">
        <v>158</v>
      </c>
    </row>
    <row r="159" spans="2:65" s="13" customFormat="1">
      <c r="B159" s="205"/>
      <c r="C159" s="206"/>
      <c r="D159" s="196" t="s">
        <v>168</v>
      </c>
      <c r="E159" s="207" t="s">
        <v>19</v>
      </c>
      <c r="F159" s="208" t="s">
        <v>185</v>
      </c>
      <c r="G159" s="206"/>
      <c r="H159" s="209">
        <v>5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168</v>
      </c>
      <c r="AU159" s="215" t="s">
        <v>89</v>
      </c>
      <c r="AV159" s="13" t="s">
        <v>89</v>
      </c>
      <c r="AW159" s="13" t="s">
        <v>37</v>
      </c>
      <c r="AX159" s="13" t="s">
        <v>83</v>
      </c>
      <c r="AY159" s="215" t="s">
        <v>158</v>
      </c>
    </row>
    <row r="160" spans="2:65" s="1" customFormat="1" ht="16.5" customHeight="1">
      <c r="B160" s="34"/>
      <c r="C160" s="227" t="s">
        <v>249</v>
      </c>
      <c r="D160" s="227" t="s">
        <v>244</v>
      </c>
      <c r="E160" s="228" t="s">
        <v>250</v>
      </c>
      <c r="F160" s="229" t="s">
        <v>251</v>
      </c>
      <c r="G160" s="230" t="s">
        <v>241</v>
      </c>
      <c r="H160" s="231">
        <v>2</v>
      </c>
      <c r="I160" s="232"/>
      <c r="J160" s="233">
        <f>ROUND(I160*H160,2)</f>
        <v>0</v>
      </c>
      <c r="K160" s="229" t="s">
        <v>165</v>
      </c>
      <c r="L160" s="234"/>
      <c r="M160" s="235" t="s">
        <v>19</v>
      </c>
      <c r="N160" s="236" t="s">
        <v>48</v>
      </c>
      <c r="O160" s="60"/>
      <c r="P160" s="191">
        <f>O160*H160</f>
        <v>0</v>
      </c>
      <c r="Q160" s="191">
        <v>2.7E-4</v>
      </c>
      <c r="R160" s="191">
        <f>Q160*H160</f>
        <v>5.4000000000000001E-4</v>
      </c>
      <c r="S160" s="191">
        <v>0</v>
      </c>
      <c r="T160" s="192">
        <f>S160*H160</f>
        <v>0</v>
      </c>
      <c r="AR160" s="17" t="s">
        <v>247</v>
      </c>
      <c r="AT160" s="17" t="s">
        <v>244</v>
      </c>
      <c r="AU160" s="17" t="s">
        <v>89</v>
      </c>
      <c r="AY160" s="17" t="s">
        <v>158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89</v>
      </c>
      <c r="BK160" s="193">
        <f>ROUND(I160*H160,2)</f>
        <v>0</v>
      </c>
      <c r="BL160" s="17" t="s">
        <v>188</v>
      </c>
      <c r="BM160" s="17" t="s">
        <v>252</v>
      </c>
    </row>
    <row r="161" spans="2:65" s="12" customFormat="1">
      <c r="B161" s="194"/>
      <c r="C161" s="195"/>
      <c r="D161" s="196" t="s">
        <v>168</v>
      </c>
      <c r="E161" s="197" t="s">
        <v>19</v>
      </c>
      <c r="F161" s="198" t="s">
        <v>169</v>
      </c>
      <c r="G161" s="195"/>
      <c r="H161" s="197" t="s">
        <v>19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168</v>
      </c>
      <c r="AU161" s="204" t="s">
        <v>89</v>
      </c>
      <c r="AV161" s="12" t="s">
        <v>83</v>
      </c>
      <c r="AW161" s="12" t="s">
        <v>37</v>
      </c>
      <c r="AX161" s="12" t="s">
        <v>76</v>
      </c>
      <c r="AY161" s="204" t="s">
        <v>158</v>
      </c>
    </row>
    <row r="162" spans="2:65" s="13" customFormat="1">
      <c r="B162" s="205"/>
      <c r="C162" s="206"/>
      <c r="D162" s="196" t="s">
        <v>168</v>
      </c>
      <c r="E162" s="207" t="s">
        <v>19</v>
      </c>
      <c r="F162" s="208" t="s">
        <v>89</v>
      </c>
      <c r="G162" s="206"/>
      <c r="H162" s="209">
        <v>2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89</v>
      </c>
      <c r="AV162" s="13" t="s">
        <v>89</v>
      </c>
      <c r="AW162" s="13" t="s">
        <v>37</v>
      </c>
      <c r="AX162" s="13" t="s">
        <v>83</v>
      </c>
      <c r="AY162" s="215" t="s">
        <v>158</v>
      </c>
    </row>
    <row r="163" spans="2:65" s="1" customFormat="1" ht="16.5" customHeight="1">
      <c r="B163" s="34"/>
      <c r="C163" s="227" t="s">
        <v>253</v>
      </c>
      <c r="D163" s="227" t="s">
        <v>244</v>
      </c>
      <c r="E163" s="228" t="s">
        <v>254</v>
      </c>
      <c r="F163" s="229" t="s">
        <v>255</v>
      </c>
      <c r="G163" s="230" t="s">
        <v>241</v>
      </c>
      <c r="H163" s="231">
        <v>9.9</v>
      </c>
      <c r="I163" s="232"/>
      <c r="J163" s="233">
        <f>ROUND(I163*H163,2)</f>
        <v>0</v>
      </c>
      <c r="K163" s="229" t="s">
        <v>165</v>
      </c>
      <c r="L163" s="234"/>
      <c r="M163" s="235" t="s">
        <v>19</v>
      </c>
      <c r="N163" s="236" t="s">
        <v>48</v>
      </c>
      <c r="O163" s="60"/>
      <c r="P163" s="191">
        <f>O163*H163</f>
        <v>0</v>
      </c>
      <c r="Q163" s="191">
        <v>9.2000000000000003E-4</v>
      </c>
      <c r="R163" s="191">
        <f>Q163*H163</f>
        <v>9.1079999999999998E-3</v>
      </c>
      <c r="S163" s="191">
        <v>0</v>
      </c>
      <c r="T163" s="192">
        <f>S163*H163</f>
        <v>0</v>
      </c>
      <c r="AR163" s="17" t="s">
        <v>247</v>
      </c>
      <c r="AT163" s="17" t="s">
        <v>244</v>
      </c>
      <c r="AU163" s="17" t="s">
        <v>89</v>
      </c>
      <c r="AY163" s="17" t="s">
        <v>158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7" t="s">
        <v>89</v>
      </c>
      <c r="BK163" s="193">
        <f>ROUND(I163*H163,2)</f>
        <v>0</v>
      </c>
      <c r="BL163" s="17" t="s">
        <v>188</v>
      </c>
      <c r="BM163" s="17" t="s">
        <v>256</v>
      </c>
    </row>
    <row r="164" spans="2:65" s="12" customFormat="1">
      <c r="B164" s="194"/>
      <c r="C164" s="195"/>
      <c r="D164" s="196" t="s">
        <v>168</v>
      </c>
      <c r="E164" s="197" t="s">
        <v>19</v>
      </c>
      <c r="F164" s="198" t="s">
        <v>169</v>
      </c>
      <c r="G164" s="195"/>
      <c r="H164" s="197" t="s">
        <v>19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168</v>
      </c>
      <c r="AU164" s="204" t="s">
        <v>89</v>
      </c>
      <c r="AV164" s="12" t="s">
        <v>83</v>
      </c>
      <c r="AW164" s="12" t="s">
        <v>37</v>
      </c>
      <c r="AX164" s="12" t="s">
        <v>76</v>
      </c>
      <c r="AY164" s="204" t="s">
        <v>158</v>
      </c>
    </row>
    <row r="165" spans="2:65" s="13" customFormat="1">
      <c r="B165" s="205"/>
      <c r="C165" s="206"/>
      <c r="D165" s="196" t="s">
        <v>168</v>
      </c>
      <c r="E165" s="207" t="s">
        <v>19</v>
      </c>
      <c r="F165" s="208" t="s">
        <v>257</v>
      </c>
      <c r="G165" s="206"/>
      <c r="H165" s="209">
        <v>9.9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168</v>
      </c>
      <c r="AU165" s="215" t="s">
        <v>89</v>
      </c>
      <c r="AV165" s="13" t="s">
        <v>89</v>
      </c>
      <c r="AW165" s="13" t="s">
        <v>37</v>
      </c>
      <c r="AX165" s="13" t="s">
        <v>83</v>
      </c>
      <c r="AY165" s="215" t="s">
        <v>158</v>
      </c>
    </row>
    <row r="166" spans="2:65" s="1" customFormat="1" ht="16.5" customHeight="1">
      <c r="B166" s="34"/>
      <c r="C166" s="182" t="s">
        <v>258</v>
      </c>
      <c r="D166" s="182" t="s">
        <v>161</v>
      </c>
      <c r="E166" s="183" t="s">
        <v>259</v>
      </c>
      <c r="F166" s="184" t="s">
        <v>260</v>
      </c>
      <c r="G166" s="185" t="s">
        <v>241</v>
      </c>
      <c r="H166" s="186">
        <v>16.899999999999999</v>
      </c>
      <c r="I166" s="187"/>
      <c r="J166" s="188">
        <f>ROUND(I166*H166,2)</f>
        <v>0</v>
      </c>
      <c r="K166" s="184" t="s">
        <v>165</v>
      </c>
      <c r="L166" s="38"/>
      <c r="M166" s="189" t="s">
        <v>19</v>
      </c>
      <c r="N166" s="190" t="s">
        <v>48</v>
      </c>
      <c r="O166" s="60"/>
      <c r="P166" s="191">
        <f>O166*H166</f>
        <v>0</v>
      </c>
      <c r="Q166" s="191">
        <v>0</v>
      </c>
      <c r="R166" s="191">
        <f>Q166*H166</f>
        <v>0</v>
      </c>
      <c r="S166" s="191">
        <v>2.2499999999999998E-3</v>
      </c>
      <c r="T166" s="192">
        <f>S166*H166</f>
        <v>3.8024999999999996E-2</v>
      </c>
      <c r="AR166" s="17" t="s">
        <v>188</v>
      </c>
      <c r="AT166" s="17" t="s">
        <v>161</v>
      </c>
      <c r="AU166" s="17" t="s">
        <v>89</v>
      </c>
      <c r="AY166" s="17" t="s">
        <v>158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89</v>
      </c>
      <c r="BK166" s="193">
        <f>ROUND(I166*H166,2)</f>
        <v>0</v>
      </c>
      <c r="BL166" s="17" t="s">
        <v>188</v>
      </c>
      <c r="BM166" s="17" t="s">
        <v>261</v>
      </c>
    </row>
    <row r="167" spans="2:65" s="12" customFormat="1">
      <c r="B167" s="194"/>
      <c r="C167" s="195"/>
      <c r="D167" s="196" t="s">
        <v>168</v>
      </c>
      <c r="E167" s="197" t="s">
        <v>19</v>
      </c>
      <c r="F167" s="198" t="s">
        <v>169</v>
      </c>
      <c r="G167" s="195"/>
      <c r="H167" s="197" t="s">
        <v>19</v>
      </c>
      <c r="I167" s="199"/>
      <c r="J167" s="195"/>
      <c r="K167" s="195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168</v>
      </c>
      <c r="AU167" s="204" t="s">
        <v>89</v>
      </c>
      <c r="AV167" s="12" t="s">
        <v>83</v>
      </c>
      <c r="AW167" s="12" t="s">
        <v>37</v>
      </c>
      <c r="AX167" s="12" t="s">
        <v>76</v>
      </c>
      <c r="AY167" s="204" t="s">
        <v>158</v>
      </c>
    </row>
    <row r="168" spans="2:65" s="13" customFormat="1">
      <c r="B168" s="205"/>
      <c r="C168" s="206"/>
      <c r="D168" s="196" t="s">
        <v>168</v>
      </c>
      <c r="E168" s="207" t="s">
        <v>19</v>
      </c>
      <c r="F168" s="208" t="s">
        <v>243</v>
      </c>
      <c r="G168" s="206"/>
      <c r="H168" s="209">
        <v>16.899999999999999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168</v>
      </c>
      <c r="AU168" s="215" t="s">
        <v>89</v>
      </c>
      <c r="AV168" s="13" t="s">
        <v>89</v>
      </c>
      <c r="AW168" s="13" t="s">
        <v>37</v>
      </c>
      <c r="AX168" s="13" t="s">
        <v>83</v>
      </c>
      <c r="AY168" s="215" t="s">
        <v>158</v>
      </c>
    </row>
    <row r="169" spans="2:65" s="1" customFormat="1" ht="22.5" customHeight="1">
      <c r="B169" s="34"/>
      <c r="C169" s="182" t="s">
        <v>262</v>
      </c>
      <c r="D169" s="182" t="s">
        <v>161</v>
      </c>
      <c r="E169" s="183" t="s">
        <v>263</v>
      </c>
      <c r="F169" s="184" t="s">
        <v>264</v>
      </c>
      <c r="G169" s="185" t="s">
        <v>214</v>
      </c>
      <c r="H169" s="186">
        <v>1.2999999999999999E-2</v>
      </c>
      <c r="I169" s="187"/>
      <c r="J169" s="188">
        <f>ROUND(I169*H169,2)</f>
        <v>0</v>
      </c>
      <c r="K169" s="184" t="s">
        <v>165</v>
      </c>
      <c r="L169" s="38"/>
      <c r="M169" s="189" t="s">
        <v>19</v>
      </c>
      <c r="N169" s="190" t="s">
        <v>48</v>
      </c>
      <c r="O169" s="60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AR169" s="17" t="s">
        <v>188</v>
      </c>
      <c r="AT169" s="17" t="s">
        <v>161</v>
      </c>
      <c r="AU169" s="17" t="s">
        <v>89</v>
      </c>
      <c r="AY169" s="17" t="s">
        <v>158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89</v>
      </c>
      <c r="BK169" s="193">
        <f>ROUND(I169*H169,2)</f>
        <v>0</v>
      </c>
      <c r="BL169" s="17" t="s">
        <v>188</v>
      </c>
      <c r="BM169" s="17" t="s">
        <v>265</v>
      </c>
    </row>
    <row r="170" spans="2:65" s="1" customFormat="1" ht="22.5" customHeight="1">
      <c r="B170" s="34"/>
      <c r="C170" s="182" t="s">
        <v>7</v>
      </c>
      <c r="D170" s="182" t="s">
        <v>161</v>
      </c>
      <c r="E170" s="183" t="s">
        <v>266</v>
      </c>
      <c r="F170" s="184" t="s">
        <v>267</v>
      </c>
      <c r="G170" s="185" t="s">
        <v>214</v>
      </c>
      <c r="H170" s="186">
        <v>1.2999999999999999E-2</v>
      </c>
      <c r="I170" s="187"/>
      <c r="J170" s="188">
        <f>ROUND(I170*H170,2)</f>
        <v>0</v>
      </c>
      <c r="K170" s="184" t="s">
        <v>165</v>
      </c>
      <c r="L170" s="38"/>
      <c r="M170" s="189" t="s">
        <v>19</v>
      </c>
      <c r="N170" s="190" t="s">
        <v>48</v>
      </c>
      <c r="O170" s="60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AR170" s="17" t="s">
        <v>188</v>
      </c>
      <c r="AT170" s="17" t="s">
        <v>161</v>
      </c>
      <c r="AU170" s="17" t="s">
        <v>89</v>
      </c>
      <c r="AY170" s="17" t="s">
        <v>158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89</v>
      </c>
      <c r="BK170" s="193">
        <f>ROUND(I170*H170,2)</f>
        <v>0</v>
      </c>
      <c r="BL170" s="17" t="s">
        <v>188</v>
      </c>
      <c r="BM170" s="17" t="s">
        <v>268</v>
      </c>
    </row>
    <row r="171" spans="2:65" s="11" customFormat="1" ht="22.8" customHeight="1">
      <c r="B171" s="166"/>
      <c r="C171" s="167"/>
      <c r="D171" s="168" t="s">
        <v>75</v>
      </c>
      <c r="E171" s="180" t="s">
        <v>269</v>
      </c>
      <c r="F171" s="180" t="s">
        <v>270</v>
      </c>
      <c r="G171" s="167"/>
      <c r="H171" s="167"/>
      <c r="I171" s="170"/>
      <c r="J171" s="181">
        <f>BK171</f>
        <v>0</v>
      </c>
      <c r="K171" s="167"/>
      <c r="L171" s="172"/>
      <c r="M171" s="173"/>
      <c r="N171" s="174"/>
      <c r="O171" s="174"/>
      <c r="P171" s="175">
        <f>SUM(P172:P180)</f>
        <v>0</v>
      </c>
      <c r="Q171" s="174"/>
      <c r="R171" s="175">
        <f>SUM(R172:R180)</f>
        <v>2.7E-4</v>
      </c>
      <c r="S171" s="174"/>
      <c r="T171" s="176">
        <f>SUM(T172:T180)</f>
        <v>0</v>
      </c>
      <c r="AR171" s="177" t="s">
        <v>89</v>
      </c>
      <c r="AT171" s="178" t="s">
        <v>75</v>
      </c>
      <c r="AU171" s="178" t="s">
        <v>83</v>
      </c>
      <c r="AY171" s="177" t="s">
        <v>158</v>
      </c>
      <c r="BK171" s="179">
        <f>SUM(BK172:BK180)</f>
        <v>0</v>
      </c>
    </row>
    <row r="172" spans="2:65" s="1" customFormat="1" ht="16.5" customHeight="1">
      <c r="B172" s="34"/>
      <c r="C172" s="182" t="s">
        <v>271</v>
      </c>
      <c r="D172" s="182" t="s">
        <v>161</v>
      </c>
      <c r="E172" s="183" t="s">
        <v>272</v>
      </c>
      <c r="F172" s="184" t="s">
        <v>273</v>
      </c>
      <c r="G172" s="185" t="s">
        <v>164</v>
      </c>
      <c r="H172" s="186">
        <v>1</v>
      </c>
      <c r="I172" s="187"/>
      <c r="J172" s="188">
        <f>ROUND(I172*H172,2)</f>
        <v>0</v>
      </c>
      <c r="K172" s="184" t="s">
        <v>19</v>
      </c>
      <c r="L172" s="38"/>
      <c r="M172" s="189" t="s">
        <v>19</v>
      </c>
      <c r="N172" s="190" t="s">
        <v>48</v>
      </c>
      <c r="O172" s="60"/>
      <c r="P172" s="191">
        <f>O172*H172</f>
        <v>0</v>
      </c>
      <c r="Q172" s="191">
        <v>2.7E-4</v>
      </c>
      <c r="R172" s="191">
        <f>Q172*H172</f>
        <v>2.7E-4</v>
      </c>
      <c r="S172" s="191">
        <v>0</v>
      </c>
      <c r="T172" s="192">
        <f>S172*H172</f>
        <v>0</v>
      </c>
      <c r="AR172" s="17" t="s">
        <v>188</v>
      </c>
      <c r="AT172" s="17" t="s">
        <v>161</v>
      </c>
      <c r="AU172" s="17" t="s">
        <v>89</v>
      </c>
      <c r="AY172" s="17" t="s">
        <v>158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89</v>
      </c>
      <c r="BK172" s="193">
        <f>ROUND(I172*H172,2)</f>
        <v>0</v>
      </c>
      <c r="BL172" s="17" t="s">
        <v>188</v>
      </c>
      <c r="BM172" s="17" t="s">
        <v>274</v>
      </c>
    </row>
    <row r="173" spans="2:65" s="12" customFormat="1">
      <c r="B173" s="194"/>
      <c r="C173" s="195"/>
      <c r="D173" s="196" t="s">
        <v>168</v>
      </c>
      <c r="E173" s="197" t="s">
        <v>19</v>
      </c>
      <c r="F173" s="198" t="s">
        <v>169</v>
      </c>
      <c r="G173" s="195"/>
      <c r="H173" s="197" t="s">
        <v>19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168</v>
      </c>
      <c r="AU173" s="204" t="s">
        <v>89</v>
      </c>
      <c r="AV173" s="12" t="s">
        <v>83</v>
      </c>
      <c r="AW173" s="12" t="s">
        <v>37</v>
      </c>
      <c r="AX173" s="12" t="s">
        <v>76</v>
      </c>
      <c r="AY173" s="204" t="s">
        <v>158</v>
      </c>
    </row>
    <row r="174" spans="2:65" s="13" customFormat="1">
      <c r="B174" s="205"/>
      <c r="C174" s="206"/>
      <c r="D174" s="196" t="s">
        <v>168</v>
      </c>
      <c r="E174" s="207" t="s">
        <v>19</v>
      </c>
      <c r="F174" s="208" t="s">
        <v>83</v>
      </c>
      <c r="G174" s="206"/>
      <c r="H174" s="209">
        <v>1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168</v>
      </c>
      <c r="AU174" s="215" t="s">
        <v>89</v>
      </c>
      <c r="AV174" s="13" t="s">
        <v>89</v>
      </c>
      <c r="AW174" s="13" t="s">
        <v>37</v>
      </c>
      <c r="AX174" s="13" t="s">
        <v>83</v>
      </c>
      <c r="AY174" s="215" t="s">
        <v>158</v>
      </c>
    </row>
    <row r="175" spans="2:65" s="1" customFormat="1" ht="16.5" customHeight="1">
      <c r="B175" s="34"/>
      <c r="C175" s="182" t="s">
        <v>275</v>
      </c>
      <c r="D175" s="182" t="s">
        <v>161</v>
      </c>
      <c r="E175" s="183" t="s">
        <v>276</v>
      </c>
      <c r="F175" s="184" t="s">
        <v>277</v>
      </c>
      <c r="G175" s="185" t="s">
        <v>241</v>
      </c>
      <c r="H175" s="186">
        <v>15</v>
      </c>
      <c r="I175" s="187"/>
      <c r="J175" s="188">
        <f>ROUND(I175*H175,2)</f>
        <v>0</v>
      </c>
      <c r="K175" s="184" t="s">
        <v>165</v>
      </c>
      <c r="L175" s="38"/>
      <c r="M175" s="189" t="s">
        <v>19</v>
      </c>
      <c r="N175" s="190" t="s">
        <v>48</v>
      </c>
      <c r="O175" s="60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AR175" s="17" t="s">
        <v>188</v>
      </c>
      <c r="AT175" s="17" t="s">
        <v>161</v>
      </c>
      <c r="AU175" s="17" t="s">
        <v>89</v>
      </c>
      <c r="AY175" s="17" t="s">
        <v>158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7" t="s">
        <v>89</v>
      </c>
      <c r="BK175" s="193">
        <f>ROUND(I175*H175,2)</f>
        <v>0</v>
      </c>
      <c r="BL175" s="17" t="s">
        <v>188</v>
      </c>
      <c r="BM175" s="17" t="s">
        <v>278</v>
      </c>
    </row>
    <row r="176" spans="2:65" s="12" customFormat="1">
      <c r="B176" s="194"/>
      <c r="C176" s="195"/>
      <c r="D176" s="196" t="s">
        <v>168</v>
      </c>
      <c r="E176" s="197" t="s">
        <v>19</v>
      </c>
      <c r="F176" s="198" t="s">
        <v>169</v>
      </c>
      <c r="G176" s="195"/>
      <c r="H176" s="197" t="s">
        <v>19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168</v>
      </c>
      <c r="AU176" s="204" t="s">
        <v>89</v>
      </c>
      <c r="AV176" s="12" t="s">
        <v>83</v>
      </c>
      <c r="AW176" s="12" t="s">
        <v>37</v>
      </c>
      <c r="AX176" s="12" t="s">
        <v>76</v>
      </c>
      <c r="AY176" s="204" t="s">
        <v>158</v>
      </c>
    </row>
    <row r="177" spans="2:65" s="13" customFormat="1">
      <c r="B177" s="205"/>
      <c r="C177" s="206"/>
      <c r="D177" s="196" t="s">
        <v>168</v>
      </c>
      <c r="E177" s="207" t="s">
        <v>19</v>
      </c>
      <c r="F177" s="208" t="s">
        <v>8</v>
      </c>
      <c r="G177" s="206"/>
      <c r="H177" s="209">
        <v>15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168</v>
      </c>
      <c r="AU177" s="215" t="s">
        <v>89</v>
      </c>
      <c r="AV177" s="13" t="s">
        <v>89</v>
      </c>
      <c r="AW177" s="13" t="s">
        <v>37</v>
      </c>
      <c r="AX177" s="13" t="s">
        <v>83</v>
      </c>
      <c r="AY177" s="215" t="s">
        <v>158</v>
      </c>
    </row>
    <row r="178" spans="2:65" s="1" customFormat="1" ht="16.5" customHeight="1">
      <c r="B178" s="34"/>
      <c r="C178" s="182" t="s">
        <v>279</v>
      </c>
      <c r="D178" s="182" t="s">
        <v>161</v>
      </c>
      <c r="E178" s="183" t="s">
        <v>280</v>
      </c>
      <c r="F178" s="184" t="s">
        <v>281</v>
      </c>
      <c r="G178" s="185" t="s">
        <v>164</v>
      </c>
      <c r="H178" s="186">
        <v>1</v>
      </c>
      <c r="I178" s="187"/>
      <c r="J178" s="188">
        <f>ROUND(I178*H178,2)</f>
        <v>0</v>
      </c>
      <c r="K178" s="184" t="s">
        <v>165</v>
      </c>
      <c r="L178" s="38"/>
      <c r="M178" s="189" t="s">
        <v>19</v>
      </c>
      <c r="N178" s="190" t="s">
        <v>48</v>
      </c>
      <c r="O178" s="60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AR178" s="17" t="s">
        <v>188</v>
      </c>
      <c r="AT178" s="17" t="s">
        <v>161</v>
      </c>
      <c r="AU178" s="17" t="s">
        <v>89</v>
      </c>
      <c r="AY178" s="17" t="s">
        <v>158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89</v>
      </c>
      <c r="BK178" s="193">
        <f>ROUND(I178*H178,2)</f>
        <v>0</v>
      </c>
      <c r="BL178" s="17" t="s">
        <v>188</v>
      </c>
      <c r="BM178" s="17" t="s">
        <v>282</v>
      </c>
    </row>
    <row r="179" spans="2:65" s="12" customFormat="1">
      <c r="B179" s="194"/>
      <c r="C179" s="195"/>
      <c r="D179" s="196" t="s">
        <v>168</v>
      </c>
      <c r="E179" s="197" t="s">
        <v>19</v>
      </c>
      <c r="F179" s="198" t="s">
        <v>169</v>
      </c>
      <c r="G179" s="195"/>
      <c r="H179" s="197" t="s">
        <v>19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168</v>
      </c>
      <c r="AU179" s="204" t="s">
        <v>89</v>
      </c>
      <c r="AV179" s="12" t="s">
        <v>83</v>
      </c>
      <c r="AW179" s="12" t="s">
        <v>37</v>
      </c>
      <c r="AX179" s="12" t="s">
        <v>76</v>
      </c>
      <c r="AY179" s="204" t="s">
        <v>158</v>
      </c>
    </row>
    <row r="180" spans="2:65" s="13" customFormat="1">
      <c r="B180" s="205"/>
      <c r="C180" s="206"/>
      <c r="D180" s="196" t="s">
        <v>168</v>
      </c>
      <c r="E180" s="207" t="s">
        <v>19</v>
      </c>
      <c r="F180" s="208" t="s">
        <v>83</v>
      </c>
      <c r="G180" s="206"/>
      <c r="H180" s="209">
        <v>1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168</v>
      </c>
      <c r="AU180" s="215" t="s">
        <v>89</v>
      </c>
      <c r="AV180" s="13" t="s">
        <v>89</v>
      </c>
      <c r="AW180" s="13" t="s">
        <v>37</v>
      </c>
      <c r="AX180" s="13" t="s">
        <v>83</v>
      </c>
      <c r="AY180" s="215" t="s">
        <v>158</v>
      </c>
    </row>
    <row r="181" spans="2:65" s="11" customFormat="1" ht="22.8" customHeight="1">
      <c r="B181" s="166"/>
      <c r="C181" s="167"/>
      <c r="D181" s="168" t="s">
        <v>75</v>
      </c>
      <c r="E181" s="180" t="s">
        <v>283</v>
      </c>
      <c r="F181" s="180" t="s">
        <v>284</v>
      </c>
      <c r="G181" s="167"/>
      <c r="H181" s="167"/>
      <c r="I181" s="170"/>
      <c r="J181" s="181">
        <f>BK181</f>
        <v>0</v>
      </c>
      <c r="K181" s="167"/>
      <c r="L181" s="172"/>
      <c r="M181" s="173"/>
      <c r="N181" s="174"/>
      <c r="O181" s="174"/>
      <c r="P181" s="175">
        <f>SUM(P182:P201)</f>
        <v>0</v>
      </c>
      <c r="Q181" s="174"/>
      <c r="R181" s="175">
        <f>SUM(R182:R201)</f>
        <v>1.5050000000000003E-2</v>
      </c>
      <c r="S181" s="174"/>
      <c r="T181" s="176">
        <f>SUM(T182:T201)</f>
        <v>3.3599999999999997E-3</v>
      </c>
      <c r="AR181" s="177" t="s">
        <v>89</v>
      </c>
      <c r="AT181" s="178" t="s">
        <v>75</v>
      </c>
      <c r="AU181" s="178" t="s">
        <v>83</v>
      </c>
      <c r="AY181" s="177" t="s">
        <v>158</v>
      </c>
      <c r="BK181" s="179">
        <f>SUM(BK182:BK201)</f>
        <v>0</v>
      </c>
    </row>
    <row r="182" spans="2:65" s="1" customFormat="1" ht="16.5" customHeight="1">
      <c r="B182" s="34"/>
      <c r="C182" s="182" t="s">
        <v>285</v>
      </c>
      <c r="D182" s="182" t="s">
        <v>161</v>
      </c>
      <c r="E182" s="183" t="s">
        <v>286</v>
      </c>
      <c r="F182" s="184" t="s">
        <v>287</v>
      </c>
      <c r="G182" s="185" t="s">
        <v>241</v>
      </c>
      <c r="H182" s="186">
        <v>12</v>
      </c>
      <c r="I182" s="187"/>
      <c r="J182" s="188">
        <f>ROUND(I182*H182,2)</f>
        <v>0</v>
      </c>
      <c r="K182" s="184" t="s">
        <v>165</v>
      </c>
      <c r="L182" s="38"/>
      <c r="M182" s="189" t="s">
        <v>19</v>
      </c>
      <c r="N182" s="190" t="s">
        <v>48</v>
      </c>
      <c r="O182" s="60"/>
      <c r="P182" s="191">
        <f>O182*H182</f>
        <v>0</v>
      </c>
      <c r="Q182" s="191">
        <v>0</v>
      </c>
      <c r="R182" s="191">
        <f>Q182*H182</f>
        <v>0</v>
      </c>
      <c r="S182" s="191">
        <v>2.7999999999999998E-4</v>
      </c>
      <c r="T182" s="192">
        <f>S182*H182</f>
        <v>3.3599999999999997E-3</v>
      </c>
      <c r="AR182" s="17" t="s">
        <v>188</v>
      </c>
      <c r="AT182" s="17" t="s">
        <v>161</v>
      </c>
      <c r="AU182" s="17" t="s">
        <v>89</v>
      </c>
      <c r="AY182" s="17" t="s">
        <v>158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89</v>
      </c>
      <c r="BK182" s="193">
        <f>ROUND(I182*H182,2)</f>
        <v>0</v>
      </c>
      <c r="BL182" s="17" t="s">
        <v>188</v>
      </c>
      <c r="BM182" s="17" t="s">
        <v>288</v>
      </c>
    </row>
    <row r="183" spans="2:65" s="12" customFormat="1">
      <c r="B183" s="194"/>
      <c r="C183" s="195"/>
      <c r="D183" s="196" t="s">
        <v>168</v>
      </c>
      <c r="E183" s="197" t="s">
        <v>19</v>
      </c>
      <c r="F183" s="198" t="s">
        <v>169</v>
      </c>
      <c r="G183" s="195"/>
      <c r="H183" s="197" t="s">
        <v>19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168</v>
      </c>
      <c r="AU183" s="204" t="s">
        <v>89</v>
      </c>
      <c r="AV183" s="12" t="s">
        <v>83</v>
      </c>
      <c r="AW183" s="12" t="s">
        <v>37</v>
      </c>
      <c r="AX183" s="12" t="s">
        <v>76</v>
      </c>
      <c r="AY183" s="204" t="s">
        <v>158</v>
      </c>
    </row>
    <row r="184" spans="2:65" s="13" customFormat="1">
      <c r="B184" s="205"/>
      <c r="C184" s="206"/>
      <c r="D184" s="196" t="s">
        <v>168</v>
      </c>
      <c r="E184" s="207" t="s">
        <v>19</v>
      </c>
      <c r="F184" s="208" t="s">
        <v>220</v>
      </c>
      <c r="G184" s="206"/>
      <c r="H184" s="209">
        <v>12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168</v>
      </c>
      <c r="AU184" s="215" t="s">
        <v>89</v>
      </c>
      <c r="AV184" s="13" t="s">
        <v>89</v>
      </c>
      <c r="AW184" s="13" t="s">
        <v>37</v>
      </c>
      <c r="AX184" s="13" t="s">
        <v>83</v>
      </c>
      <c r="AY184" s="215" t="s">
        <v>158</v>
      </c>
    </row>
    <row r="185" spans="2:65" s="1" customFormat="1" ht="22.5" customHeight="1">
      <c r="B185" s="34"/>
      <c r="C185" s="182" t="s">
        <v>289</v>
      </c>
      <c r="D185" s="182" t="s">
        <v>161</v>
      </c>
      <c r="E185" s="183" t="s">
        <v>290</v>
      </c>
      <c r="F185" s="184" t="s">
        <v>291</v>
      </c>
      <c r="G185" s="185" t="s">
        <v>241</v>
      </c>
      <c r="H185" s="186">
        <v>5</v>
      </c>
      <c r="I185" s="187"/>
      <c r="J185" s="188">
        <f>ROUND(I185*H185,2)</f>
        <v>0</v>
      </c>
      <c r="K185" s="184" t="s">
        <v>165</v>
      </c>
      <c r="L185" s="38"/>
      <c r="M185" s="189" t="s">
        <v>19</v>
      </c>
      <c r="N185" s="190" t="s">
        <v>48</v>
      </c>
      <c r="O185" s="60"/>
      <c r="P185" s="191">
        <f>O185*H185</f>
        <v>0</v>
      </c>
      <c r="Q185" s="191">
        <v>7.7999999999999999E-4</v>
      </c>
      <c r="R185" s="191">
        <f>Q185*H185</f>
        <v>3.8999999999999998E-3</v>
      </c>
      <c r="S185" s="191">
        <v>0</v>
      </c>
      <c r="T185" s="192">
        <f>S185*H185</f>
        <v>0</v>
      </c>
      <c r="AR185" s="17" t="s">
        <v>188</v>
      </c>
      <c r="AT185" s="17" t="s">
        <v>161</v>
      </c>
      <c r="AU185" s="17" t="s">
        <v>89</v>
      </c>
      <c r="AY185" s="17" t="s">
        <v>158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7" t="s">
        <v>89</v>
      </c>
      <c r="BK185" s="193">
        <f>ROUND(I185*H185,2)</f>
        <v>0</v>
      </c>
      <c r="BL185" s="17" t="s">
        <v>188</v>
      </c>
      <c r="BM185" s="17" t="s">
        <v>292</v>
      </c>
    </row>
    <row r="186" spans="2:65" s="12" customFormat="1">
      <c r="B186" s="194"/>
      <c r="C186" s="195"/>
      <c r="D186" s="196" t="s">
        <v>168</v>
      </c>
      <c r="E186" s="197" t="s">
        <v>19</v>
      </c>
      <c r="F186" s="198" t="s">
        <v>169</v>
      </c>
      <c r="G186" s="195"/>
      <c r="H186" s="197" t="s">
        <v>19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168</v>
      </c>
      <c r="AU186" s="204" t="s">
        <v>89</v>
      </c>
      <c r="AV186" s="12" t="s">
        <v>83</v>
      </c>
      <c r="AW186" s="12" t="s">
        <v>37</v>
      </c>
      <c r="AX186" s="12" t="s">
        <v>76</v>
      </c>
      <c r="AY186" s="204" t="s">
        <v>158</v>
      </c>
    </row>
    <row r="187" spans="2:65" s="13" customFormat="1">
      <c r="B187" s="205"/>
      <c r="C187" s="206"/>
      <c r="D187" s="196" t="s">
        <v>168</v>
      </c>
      <c r="E187" s="207" t="s">
        <v>19</v>
      </c>
      <c r="F187" s="208" t="s">
        <v>185</v>
      </c>
      <c r="G187" s="206"/>
      <c r="H187" s="209">
        <v>5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168</v>
      </c>
      <c r="AU187" s="215" t="s">
        <v>89</v>
      </c>
      <c r="AV187" s="13" t="s">
        <v>89</v>
      </c>
      <c r="AW187" s="13" t="s">
        <v>37</v>
      </c>
      <c r="AX187" s="13" t="s">
        <v>83</v>
      </c>
      <c r="AY187" s="215" t="s">
        <v>158</v>
      </c>
    </row>
    <row r="188" spans="2:65" s="1" customFormat="1" ht="22.5" customHeight="1">
      <c r="B188" s="34"/>
      <c r="C188" s="182" t="s">
        <v>293</v>
      </c>
      <c r="D188" s="182" t="s">
        <v>161</v>
      </c>
      <c r="E188" s="183" t="s">
        <v>294</v>
      </c>
      <c r="F188" s="184" t="s">
        <v>295</v>
      </c>
      <c r="G188" s="185" t="s">
        <v>241</v>
      </c>
      <c r="H188" s="186">
        <v>7</v>
      </c>
      <c r="I188" s="187"/>
      <c r="J188" s="188">
        <f>ROUND(I188*H188,2)</f>
        <v>0</v>
      </c>
      <c r="K188" s="184" t="s">
        <v>165</v>
      </c>
      <c r="L188" s="38"/>
      <c r="M188" s="189" t="s">
        <v>19</v>
      </c>
      <c r="N188" s="190" t="s">
        <v>48</v>
      </c>
      <c r="O188" s="60"/>
      <c r="P188" s="191">
        <f>O188*H188</f>
        <v>0</v>
      </c>
      <c r="Q188" s="191">
        <v>1.25E-3</v>
      </c>
      <c r="R188" s="191">
        <f>Q188*H188</f>
        <v>8.7500000000000008E-3</v>
      </c>
      <c r="S188" s="191">
        <v>0</v>
      </c>
      <c r="T188" s="192">
        <f>S188*H188</f>
        <v>0</v>
      </c>
      <c r="AR188" s="17" t="s">
        <v>188</v>
      </c>
      <c r="AT188" s="17" t="s">
        <v>161</v>
      </c>
      <c r="AU188" s="17" t="s">
        <v>89</v>
      </c>
      <c r="AY188" s="17" t="s">
        <v>158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7" t="s">
        <v>89</v>
      </c>
      <c r="BK188" s="193">
        <f>ROUND(I188*H188,2)</f>
        <v>0</v>
      </c>
      <c r="BL188" s="17" t="s">
        <v>188</v>
      </c>
      <c r="BM188" s="17" t="s">
        <v>296</v>
      </c>
    </row>
    <row r="189" spans="2:65" s="12" customFormat="1">
      <c r="B189" s="194"/>
      <c r="C189" s="195"/>
      <c r="D189" s="196" t="s">
        <v>168</v>
      </c>
      <c r="E189" s="197" t="s">
        <v>19</v>
      </c>
      <c r="F189" s="198" t="s">
        <v>169</v>
      </c>
      <c r="G189" s="195"/>
      <c r="H189" s="197" t="s">
        <v>19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168</v>
      </c>
      <c r="AU189" s="204" t="s">
        <v>89</v>
      </c>
      <c r="AV189" s="12" t="s">
        <v>83</v>
      </c>
      <c r="AW189" s="12" t="s">
        <v>37</v>
      </c>
      <c r="AX189" s="12" t="s">
        <v>76</v>
      </c>
      <c r="AY189" s="204" t="s">
        <v>158</v>
      </c>
    </row>
    <row r="190" spans="2:65" s="13" customFormat="1">
      <c r="B190" s="205"/>
      <c r="C190" s="206"/>
      <c r="D190" s="196" t="s">
        <v>168</v>
      </c>
      <c r="E190" s="207" t="s">
        <v>19</v>
      </c>
      <c r="F190" s="208" t="s">
        <v>198</v>
      </c>
      <c r="G190" s="206"/>
      <c r="H190" s="209">
        <v>7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168</v>
      </c>
      <c r="AU190" s="215" t="s">
        <v>89</v>
      </c>
      <c r="AV190" s="13" t="s">
        <v>89</v>
      </c>
      <c r="AW190" s="13" t="s">
        <v>37</v>
      </c>
      <c r="AX190" s="13" t="s">
        <v>83</v>
      </c>
      <c r="AY190" s="215" t="s">
        <v>158</v>
      </c>
    </row>
    <row r="191" spans="2:65" s="1" customFormat="1" ht="16.5" customHeight="1">
      <c r="B191" s="34"/>
      <c r="C191" s="182" t="s">
        <v>297</v>
      </c>
      <c r="D191" s="182" t="s">
        <v>161</v>
      </c>
      <c r="E191" s="183" t="s">
        <v>298</v>
      </c>
      <c r="F191" s="184" t="s">
        <v>299</v>
      </c>
      <c r="G191" s="185" t="s">
        <v>164</v>
      </c>
      <c r="H191" s="186">
        <v>1</v>
      </c>
      <c r="I191" s="187"/>
      <c r="J191" s="188">
        <f>ROUND(I191*H191,2)</f>
        <v>0</v>
      </c>
      <c r="K191" s="184" t="s">
        <v>165</v>
      </c>
      <c r="L191" s="38"/>
      <c r="M191" s="189" t="s">
        <v>19</v>
      </c>
      <c r="N191" s="190" t="s">
        <v>48</v>
      </c>
      <c r="O191" s="60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AR191" s="17" t="s">
        <v>188</v>
      </c>
      <c r="AT191" s="17" t="s">
        <v>161</v>
      </c>
      <c r="AU191" s="17" t="s">
        <v>89</v>
      </c>
      <c r="AY191" s="17" t="s">
        <v>158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89</v>
      </c>
      <c r="BK191" s="193">
        <f>ROUND(I191*H191,2)</f>
        <v>0</v>
      </c>
      <c r="BL191" s="17" t="s">
        <v>188</v>
      </c>
      <c r="BM191" s="17" t="s">
        <v>300</v>
      </c>
    </row>
    <row r="192" spans="2:65" s="12" customFormat="1">
      <c r="B192" s="194"/>
      <c r="C192" s="195"/>
      <c r="D192" s="196" t="s">
        <v>168</v>
      </c>
      <c r="E192" s="197" t="s">
        <v>19</v>
      </c>
      <c r="F192" s="198" t="s">
        <v>169</v>
      </c>
      <c r="G192" s="195"/>
      <c r="H192" s="197" t="s">
        <v>19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168</v>
      </c>
      <c r="AU192" s="204" t="s">
        <v>89</v>
      </c>
      <c r="AV192" s="12" t="s">
        <v>83</v>
      </c>
      <c r="AW192" s="12" t="s">
        <v>37</v>
      </c>
      <c r="AX192" s="12" t="s">
        <v>76</v>
      </c>
      <c r="AY192" s="204" t="s">
        <v>158</v>
      </c>
    </row>
    <row r="193" spans="2:65" s="13" customFormat="1">
      <c r="B193" s="205"/>
      <c r="C193" s="206"/>
      <c r="D193" s="196" t="s">
        <v>168</v>
      </c>
      <c r="E193" s="207" t="s">
        <v>19</v>
      </c>
      <c r="F193" s="208" t="s">
        <v>83</v>
      </c>
      <c r="G193" s="206"/>
      <c r="H193" s="209">
        <v>1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168</v>
      </c>
      <c r="AU193" s="215" t="s">
        <v>89</v>
      </c>
      <c r="AV193" s="13" t="s">
        <v>89</v>
      </c>
      <c r="AW193" s="13" t="s">
        <v>37</v>
      </c>
      <c r="AX193" s="13" t="s">
        <v>83</v>
      </c>
      <c r="AY193" s="215" t="s">
        <v>158</v>
      </c>
    </row>
    <row r="194" spans="2:65" s="1" customFormat="1" ht="16.5" customHeight="1">
      <c r="B194" s="34"/>
      <c r="C194" s="182" t="s">
        <v>301</v>
      </c>
      <c r="D194" s="182" t="s">
        <v>161</v>
      </c>
      <c r="E194" s="183" t="s">
        <v>302</v>
      </c>
      <c r="F194" s="184" t="s">
        <v>303</v>
      </c>
      <c r="G194" s="185" t="s">
        <v>241</v>
      </c>
      <c r="H194" s="186">
        <v>12</v>
      </c>
      <c r="I194" s="187"/>
      <c r="J194" s="188">
        <f>ROUND(I194*H194,2)</f>
        <v>0</v>
      </c>
      <c r="K194" s="184" t="s">
        <v>165</v>
      </c>
      <c r="L194" s="38"/>
      <c r="M194" s="189" t="s">
        <v>19</v>
      </c>
      <c r="N194" s="190" t="s">
        <v>48</v>
      </c>
      <c r="O194" s="60"/>
      <c r="P194" s="191">
        <f>O194*H194</f>
        <v>0</v>
      </c>
      <c r="Q194" s="191">
        <v>1.9000000000000001E-4</v>
      </c>
      <c r="R194" s="191">
        <f>Q194*H194</f>
        <v>2.2799999999999999E-3</v>
      </c>
      <c r="S194" s="191">
        <v>0</v>
      </c>
      <c r="T194" s="192">
        <f>S194*H194</f>
        <v>0</v>
      </c>
      <c r="AR194" s="17" t="s">
        <v>188</v>
      </c>
      <c r="AT194" s="17" t="s">
        <v>161</v>
      </c>
      <c r="AU194" s="17" t="s">
        <v>89</v>
      </c>
      <c r="AY194" s="17" t="s">
        <v>158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89</v>
      </c>
      <c r="BK194" s="193">
        <f>ROUND(I194*H194,2)</f>
        <v>0</v>
      </c>
      <c r="BL194" s="17" t="s">
        <v>188</v>
      </c>
      <c r="BM194" s="17" t="s">
        <v>304</v>
      </c>
    </row>
    <row r="195" spans="2:65" s="12" customFormat="1">
      <c r="B195" s="194"/>
      <c r="C195" s="195"/>
      <c r="D195" s="196" t="s">
        <v>168</v>
      </c>
      <c r="E195" s="197" t="s">
        <v>19</v>
      </c>
      <c r="F195" s="198" t="s">
        <v>169</v>
      </c>
      <c r="G195" s="195"/>
      <c r="H195" s="197" t="s">
        <v>19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168</v>
      </c>
      <c r="AU195" s="204" t="s">
        <v>89</v>
      </c>
      <c r="AV195" s="12" t="s">
        <v>83</v>
      </c>
      <c r="AW195" s="12" t="s">
        <v>37</v>
      </c>
      <c r="AX195" s="12" t="s">
        <v>76</v>
      </c>
      <c r="AY195" s="204" t="s">
        <v>158</v>
      </c>
    </row>
    <row r="196" spans="2:65" s="13" customFormat="1">
      <c r="B196" s="205"/>
      <c r="C196" s="206"/>
      <c r="D196" s="196" t="s">
        <v>168</v>
      </c>
      <c r="E196" s="207" t="s">
        <v>19</v>
      </c>
      <c r="F196" s="208" t="s">
        <v>220</v>
      </c>
      <c r="G196" s="206"/>
      <c r="H196" s="209">
        <v>12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168</v>
      </c>
      <c r="AU196" s="215" t="s">
        <v>89</v>
      </c>
      <c r="AV196" s="13" t="s">
        <v>89</v>
      </c>
      <c r="AW196" s="13" t="s">
        <v>37</v>
      </c>
      <c r="AX196" s="13" t="s">
        <v>83</v>
      </c>
      <c r="AY196" s="215" t="s">
        <v>158</v>
      </c>
    </row>
    <row r="197" spans="2:65" s="1" customFormat="1" ht="16.5" customHeight="1">
      <c r="B197" s="34"/>
      <c r="C197" s="182" t="s">
        <v>305</v>
      </c>
      <c r="D197" s="182" t="s">
        <v>161</v>
      </c>
      <c r="E197" s="183" t="s">
        <v>306</v>
      </c>
      <c r="F197" s="184" t="s">
        <v>307</v>
      </c>
      <c r="G197" s="185" t="s">
        <v>241</v>
      </c>
      <c r="H197" s="186">
        <v>12</v>
      </c>
      <c r="I197" s="187"/>
      <c r="J197" s="188">
        <f>ROUND(I197*H197,2)</f>
        <v>0</v>
      </c>
      <c r="K197" s="184" t="s">
        <v>165</v>
      </c>
      <c r="L197" s="38"/>
      <c r="M197" s="189" t="s">
        <v>19</v>
      </c>
      <c r="N197" s="190" t="s">
        <v>48</v>
      </c>
      <c r="O197" s="60"/>
      <c r="P197" s="191">
        <f>O197*H197</f>
        <v>0</v>
      </c>
      <c r="Q197" s="191">
        <v>1.0000000000000001E-5</v>
      </c>
      <c r="R197" s="191">
        <f>Q197*H197</f>
        <v>1.2000000000000002E-4</v>
      </c>
      <c r="S197" s="191">
        <v>0</v>
      </c>
      <c r="T197" s="192">
        <f>S197*H197</f>
        <v>0</v>
      </c>
      <c r="AR197" s="17" t="s">
        <v>188</v>
      </c>
      <c r="AT197" s="17" t="s">
        <v>161</v>
      </c>
      <c r="AU197" s="17" t="s">
        <v>89</v>
      </c>
      <c r="AY197" s="17" t="s">
        <v>158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7" t="s">
        <v>89</v>
      </c>
      <c r="BK197" s="193">
        <f>ROUND(I197*H197,2)</f>
        <v>0</v>
      </c>
      <c r="BL197" s="17" t="s">
        <v>188</v>
      </c>
      <c r="BM197" s="17" t="s">
        <v>308</v>
      </c>
    </row>
    <row r="198" spans="2:65" s="12" customFormat="1">
      <c r="B198" s="194"/>
      <c r="C198" s="195"/>
      <c r="D198" s="196" t="s">
        <v>168</v>
      </c>
      <c r="E198" s="197" t="s">
        <v>19</v>
      </c>
      <c r="F198" s="198" t="s">
        <v>169</v>
      </c>
      <c r="G198" s="195"/>
      <c r="H198" s="197" t="s">
        <v>19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168</v>
      </c>
      <c r="AU198" s="204" t="s">
        <v>89</v>
      </c>
      <c r="AV198" s="12" t="s">
        <v>83</v>
      </c>
      <c r="AW198" s="12" t="s">
        <v>37</v>
      </c>
      <c r="AX198" s="12" t="s">
        <v>76</v>
      </c>
      <c r="AY198" s="204" t="s">
        <v>158</v>
      </c>
    </row>
    <row r="199" spans="2:65" s="13" customFormat="1">
      <c r="B199" s="205"/>
      <c r="C199" s="206"/>
      <c r="D199" s="196" t="s">
        <v>168</v>
      </c>
      <c r="E199" s="207" t="s">
        <v>19</v>
      </c>
      <c r="F199" s="208" t="s">
        <v>220</v>
      </c>
      <c r="G199" s="206"/>
      <c r="H199" s="209">
        <v>12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168</v>
      </c>
      <c r="AU199" s="215" t="s">
        <v>89</v>
      </c>
      <c r="AV199" s="13" t="s">
        <v>89</v>
      </c>
      <c r="AW199" s="13" t="s">
        <v>37</v>
      </c>
      <c r="AX199" s="13" t="s">
        <v>83</v>
      </c>
      <c r="AY199" s="215" t="s">
        <v>158</v>
      </c>
    </row>
    <row r="200" spans="2:65" s="1" customFormat="1" ht="22.5" customHeight="1">
      <c r="B200" s="34"/>
      <c r="C200" s="182" t="s">
        <v>309</v>
      </c>
      <c r="D200" s="182" t="s">
        <v>161</v>
      </c>
      <c r="E200" s="183" t="s">
        <v>310</v>
      </c>
      <c r="F200" s="184" t="s">
        <v>311</v>
      </c>
      <c r="G200" s="185" t="s">
        <v>214</v>
      </c>
      <c r="H200" s="186">
        <v>1.4999999999999999E-2</v>
      </c>
      <c r="I200" s="187"/>
      <c r="J200" s="188">
        <f>ROUND(I200*H200,2)</f>
        <v>0</v>
      </c>
      <c r="K200" s="184" t="s">
        <v>165</v>
      </c>
      <c r="L200" s="38"/>
      <c r="M200" s="189" t="s">
        <v>19</v>
      </c>
      <c r="N200" s="190" t="s">
        <v>48</v>
      </c>
      <c r="O200" s="60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AR200" s="17" t="s">
        <v>188</v>
      </c>
      <c r="AT200" s="17" t="s">
        <v>161</v>
      </c>
      <c r="AU200" s="17" t="s">
        <v>89</v>
      </c>
      <c r="AY200" s="17" t="s">
        <v>158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7" t="s">
        <v>89</v>
      </c>
      <c r="BK200" s="193">
        <f>ROUND(I200*H200,2)</f>
        <v>0</v>
      </c>
      <c r="BL200" s="17" t="s">
        <v>188</v>
      </c>
      <c r="BM200" s="17" t="s">
        <v>312</v>
      </c>
    </row>
    <row r="201" spans="2:65" s="1" customFormat="1" ht="22.5" customHeight="1">
      <c r="B201" s="34"/>
      <c r="C201" s="182" t="s">
        <v>247</v>
      </c>
      <c r="D201" s="182" t="s">
        <v>161</v>
      </c>
      <c r="E201" s="183" t="s">
        <v>313</v>
      </c>
      <c r="F201" s="184" t="s">
        <v>314</v>
      </c>
      <c r="G201" s="185" t="s">
        <v>214</v>
      </c>
      <c r="H201" s="186">
        <v>1.4999999999999999E-2</v>
      </c>
      <c r="I201" s="187"/>
      <c r="J201" s="188">
        <f>ROUND(I201*H201,2)</f>
        <v>0</v>
      </c>
      <c r="K201" s="184" t="s">
        <v>165</v>
      </c>
      <c r="L201" s="38"/>
      <c r="M201" s="189" t="s">
        <v>19</v>
      </c>
      <c r="N201" s="190" t="s">
        <v>48</v>
      </c>
      <c r="O201" s="60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AR201" s="17" t="s">
        <v>188</v>
      </c>
      <c r="AT201" s="17" t="s">
        <v>161</v>
      </c>
      <c r="AU201" s="17" t="s">
        <v>89</v>
      </c>
      <c r="AY201" s="17" t="s">
        <v>158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7" t="s">
        <v>89</v>
      </c>
      <c r="BK201" s="193">
        <f>ROUND(I201*H201,2)</f>
        <v>0</v>
      </c>
      <c r="BL201" s="17" t="s">
        <v>188</v>
      </c>
      <c r="BM201" s="17" t="s">
        <v>315</v>
      </c>
    </row>
    <row r="202" spans="2:65" s="11" customFormat="1" ht="22.8" customHeight="1">
      <c r="B202" s="166"/>
      <c r="C202" s="167"/>
      <c r="D202" s="168" t="s">
        <v>75</v>
      </c>
      <c r="E202" s="180" t="s">
        <v>316</v>
      </c>
      <c r="F202" s="180" t="s">
        <v>317</v>
      </c>
      <c r="G202" s="167"/>
      <c r="H202" s="167"/>
      <c r="I202" s="170"/>
      <c r="J202" s="181">
        <f>BK202</f>
        <v>0</v>
      </c>
      <c r="K202" s="167"/>
      <c r="L202" s="172"/>
      <c r="M202" s="173"/>
      <c r="N202" s="174"/>
      <c r="O202" s="174"/>
      <c r="P202" s="175">
        <f>SUM(P203:P217)</f>
        <v>0</v>
      </c>
      <c r="Q202" s="174"/>
      <c r="R202" s="175">
        <f>SUM(R203:R217)</f>
        <v>2.3000000000000001E-4</v>
      </c>
      <c r="S202" s="174"/>
      <c r="T202" s="176">
        <f>SUM(T203:T217)</f>
        <v>0</v>
      </c>
      <c r="AR202" s="177" t="s">
        <v>89</v>
      </c>
      <c r="AT202" s="178" t="s">
        <v>75</v>
      </c>
      <c r="AU202" s="178" t="s">
        <v>83</v>
      </c>
      <c r="AY202" s="177" t="s">
        <v>158</v>
      </c>
      <c r="BK202" s="179">
        <f>SUM(BK203:BK217)</f>
        <v>0</v>
      </c>
    </row>
    <row r="203" spans="2:65" s="1" customFormat="1" ht="16.5" customHeight="1">
      <c r="B203" s="34"/>
      <c r="C203" s="182" t="s">
        <v>318</v>
      </c>
      <c r="D203" s="182" t="s">
        <v>161</v>
      </c>
      <c r="E203" s="183" t="s">
        <v>319</v>
      </c>
      <c r="F203" s="184" t="s">
        <v>320</v>
      </c>
      <c r="G203" s="185" t="s">
        <v>164</v>
      </c>
      <c r="H203" s="186">
        <v>1</v>
      </c>
      <c r="I203" s="187"/>
      <c r="J203" s="188">
        <f>ROUND(I203*H203,2)</f>
        <v>0</v>
      </c>
      <c r="K203" s="184" t="s">
        <v>165</v>
      </c>
      <c r="L203" s="38"/>
      <c r="M203" s="189" t="s">
        <v>19</v>
      </c>
      <c r="N203" s="190" t="s">
        <v>48</v>
      </c>
      <c r="O203" s="60"/>
      <c r="P203" s="191">
        <f>O203*H203</f>
        <v>0</v>
      </c>
      <c r="Q203" s="191">
        <v>2.3000000000000001E-4</v>
      </c>
      <c r="R203" s="191">
        <f>Q203*H203</f>
        <v>2.3000000000000001E-4</v>
      </c>
      <c r="S203" s="191">
        <v>0</v>
      </c>
      <c r="T203" s="192">
        <f>S203*H203</f>
        <v>0</v>
      </c>
      <c r="AR203" s="17" t="s">
        <v>188</v>
      </c>
      <c r="AT203" s="17" t="s">
        <v>161</v>
      </c>
      <c r="AU203" s="17" t="s">
        <v>89</v>
      </c>
      <c r="AY203" s="17" t="s">
        <v>158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89</v>
      </c>
      <c r="BK203" s="193">
        <f>ROUND(I203*H203,2)</f>
        <v>0</v>
      </c>
      <c r="BL203" s="17" t="s">
        <v>188</v>
      </c>
      <c r="BM203" s="17" t="s">
        <v>321</v>
      </c>
    </row>
    <row r="204" spans="2:65" s="12" customFormat="1">
      <c r="B204" s="194"/>
      <c r="C204" s="195"/>
      <c r="D204" s="196" t="s">
        <v>168</v>
      </c>
      <c r="E204" s="197" t="s">
        <v>19</v>
      </c>
      <c r="F204" s="198" t="s">
        <v>169</v>
      </c>
      <c r="G204" s="195"/>
      <c r="H204" s="197" t="s">
        <v>19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168</v>
      </c>
      <c r="AU204" s="204" t="s">
        <v>89</v>
      </c>
      <c r="AV204" s="12" t="s">
        <v>83</v>
      </c>
      <c r="AW204" s="12" t="s">
        <v>37</v>
      </c>
      <c r="AX204" s="12" t="s">
        <v>76</v>
      </c>
      <c r="AY204" s="204" t="s">
        <v>158</v>
      </c>
    </row>
    <row r="205" spans="2:65" s="13" customFormat="1">
      <c r="B205" s="205"/>
      <c r="C205" s="206"/>
      <c r="D205" s="196" t="s">
        <v>168</v>
      </c>
      <c r="E205" s="207" t="s">
        <v>19</v>
      </c>
      <c r="F205" s="208" t="s">
        <v>83</v>
      </c>
      <c r="G205" s="206"/>
      <c r="H205" s="209">
        <v>1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168</v>
      </c>
      <c r="AU205" s="215" t="s">
        <v>89</v>
      </c>
      <c r="AV205" s="13" t="s">
        <v>89</v>
      </c>
      <c r="AW205" s="13" t="s">
        <v>37</v>
      </c>
      <c r="AX205" s="13" t="s">
        <v>83</v>
      </c>
      <c r="AY205" s="215" t="s">
        <v>158</v>
      </c>
    </row>
    <row r="206" spans="2:65" s="1" customFormat="1" ht="16.5" customHeight="1">
      <c r="B206" s="34"/>
      <c r="C206" s="182" t="s">
        <v>322</v>
      </c>
      <c r="D206" s="182" t="s">
        <v>161</v>
      </c>
      <c r="E206" s="183" t="s">
        <v>323</v>
      </c>
      <c r="F206" s="184" t="s">
        <v>324</v>
      </c>
      <c r="G206" s="185" t="s">
        <v>164</v>
      </c>
      <c r="H206" s="186">
        <v>2</v>
      </c>
      <c r="I206" s="187"/>
      <c r="J206" s="188">
        <f>ROUND(I206*H206,2)</f>
        <v>0</v>
      </c>
      <c r="K206" s="184" t="s">
        <v>165</v>
      </c>
      <c r="L206" s="38"/>
      <c r="M206" s="189" t="s">
        <v>19</v>
      </c>
      <c r="N206" s="190" t="s">
        <v>48</v>
      </c>
      <c r="O206" s="60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AR206" s="17" t="s">
        <v>188</v>
      </c>
      <c r="AT206" s="17" t="s">
        <v>161</v>
      </c>
      <c r="AU206" s="17" t="s">
        <v>89</v>
      </c>
      <c r="AY206" s="17" t="s">
        <v>158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7" t="s">
        <v>89</v>
      </c>
      <c r="BK206" s="193">
        <f>ROUND(I206*H206,2)</f>
        <v>0</v>
      </c>
      <c r="BL206" s="17" t="s">
        <v>188</v>
      </c>
      <c r="BM206" s="17" t="s">
        <v>325</v>
      </c>
    </row>
    <row r="207" spans="2:65" s="12" customFormat="1">
      <c r="B207" s="194"/>
      <c r="C207" s="195"/>
      <c r="D207" s="196" t="s">
        <v>168</v>
      </c>
      <c r="E207" s="197" t="s">
        <v>19</v>
      </c>
      <c r="F207" s="198" t="s">
        <v>169</v>
      </c>
      <c r="G207" s="195"/>
      <c r="H207" s="197" t="s">
        <v>19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168</v>
      </c>
      <c r="AU207" s="204" t="s">
        <v>89</v>
      </c>
      <c r="AV207" s="12" t="s">
        <v>83</v>
      </c>
      <c r="AW207" s="12" t="s">
        <v>37</v>
      </c>
      <c r="AX207" s="12" t="s">
        <v>76</v>
      </c>
      <c r="AY207" s="204" t="s">
        <v>158</v>
      </c>
    </row>
    <row r="208" spans="2:65" s="13" customFormat="1">
      <c r="B208" s="205"/>
      <c r="C208" s="206"/>
      <c r="D208" s="196" t="s">
        <v>168</v>
      </c>
      <c r="E208" s="207" t="s">
        <v>19</v>
      </c>
      <c r="F208" s="208" t="s">
        <v>89</v>
      </c>
      <c r="G208" s="206"/>
      <c r="H208" s="209">
        <v>2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168</v>
      </c>
      <c r="AU208" s="215" t="s">
        <v>89</v>
      </c>
      <c r="AV208" s="13" t="s">
        <v>89</v>
      </c>
      <c r="AW208" s="13" t="s">
        <v>37</v>
      </c>
      <c r="AX208" s="13" t="s">
        <v>83</v>
      </c>
      <c r="AY208" s="215" t="s">
        <v>158</v>
      </c>
    </row>
    <row r="209" spans="2:65" s="1" customFormat="1" ht="16.5" customHeight="1">
      <c r="B209" s="34"/>
      <c r="C209" s="182" t="s">
        <v>326</v>
      </c>
      <c r="D209" s="182" t="s">
        <v>161</v>
      </c>
      <c r="E209" s="183" t="s">
        <v>327</v>
      </c>
      <c r="F209" s="184" t="s">
        <v>328</v>
      </c>
      <c r="G209" s="185" t="s">
        <v>241</v>
      </c>
      <c r="H209" s="186">
        <v>8</v>
      </c>
      <c r="I209" s="187"/>
      <c r="J209" s="188">
        <f>ROUND(I209*H209,2)</f>
        <v>0</v>
      </c>
      <c r="K209" s="184" t="s">
        <v>165</v>
      </c>
      <c r="L209" s="38"/>
      <c r="M209" s="189" t="s">
        <v>19</v>
      </c>
      <c r="N209" s="190" t="s">
        <v>48</v>
      </c>
      <c r="O209" s="60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AR209" s="17" t="s">
        <v>188</v>
      </c>
      <c r="AT209" s="17" t="s">
        <v>161</v>
      </c>
      <c r="AU209" s="17" t="s">
        <v>89</v>
      </c>
      <c r="AY209" s="17" t="s">
        <v>158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89</v>
      </c>
      <c r="BK209" s="193">
        <f>ROUND(I209*H209,2)</f>
        <v>0</v>
      </c>
      <c r="BL209" s="17" t="s">
        <v>188</v>
      </c>
      <c r="BM209" s="17" t="s">
        <v>329</v>
      </c>
    </row>
    <row r="210" spans="2:65" s="12" customFormat="1">
      <c r="B210" s="194"/>
      <c r="C210" s="195"/>
      <c r="D210" s="196" t="s">
        <v>168</v>
      </c>
      <c r="E210" s="197" t="s">
        <v>19</v>
      </c>
      <c r="F210" s="198" t="s">
        <v>169</v>
      </c>
      <c r="G210" s="195"/>
      <c r="H210" s="197" t="s">
        <v>19</v>
      </c>
      <c r="I210" s="199"/>
      <c r="J210" s="195"/>
      <c r="K210" s="195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168</v>
      </c>
      <c r="AU210" s="204" t="s">
        <v>89</v>
      </c>
      <c r="AV210" s="12" t="s">
        <v>83</v>
      </c>
      <c r="AW210" s="12" t="s">
        <v>37</v>
      </c>
      <c r="AX210" s="12" t="s">
        <v>76</v>
      </c>
      <c r="AY210" s="204" t="s">
        <v>158</v>
      </c>
    </row>
    <row r="211" spans="2:65" s="13" customFormat="1">
      <c r="B211" s="205"/>
      <c r="C211" s="206"/>
      <c r="D211" s="196" t="s">
        <v>168</v>
      </c>
      <c r="E211" s="207" t="s">
        <v>19</v>
      </c>
      <c r="F211" s="208" t="s">
        <v>202</v>
      </c>
      <c r="G211" s="206"/>
      <c r="H211" s="209">
        <v>8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168</v>
      </c>
      <c r="AU211" s="215" t="s">
        <v>89</v>
      </c>
      <c r="AV211" s="13" t="s">
        <v>89</v>
      </c>
      <c r="AW211" s="13" t="s">
        <v>37</v>
      </c>
      <c r="AX211" s="13" t="s">
        <v>83</v>
      </c>
      <c r="AY211" s="215" t="s">
        <v>158</v>
      </c>
    </row>
    <row r="212" spans="2:65" s="1" customFormat="1" ht="16.5" customHeight="1">
      <c r="B212" s="34"/>
      <c r="C212" s="182" t="s">
        <v>330</v>
      </c>
      <c r="D212" s="182" t="s">
        <v>161</v>
      </c>
      <c r="E212" s="183" t="s">
        <v>331</v>
      </c>
      <c r="F212" s="184" t="s">
        <v>332</v>
      </c>
      <c r="G212" s="185" t="s">
        <v>333</v>
      </c>
      <c r="H212" s="186">
        <v>1</v>
      </c>
      <c r="I212" s="187"/>
      <c r="J212" s="188">
        <f>ROUND(I212*H212,2)</f>
        <v>0</v>
      </c>
      <c r="K212" s="184" t="s">
        <v>165</v>
      </c>
      <c r="L212" s="38"/>
      <c r="M212" s="189" t="s">
        <v>19</v>
      </c>
      <c r="N212" s="190" t="s">
        <v>48</v>
      </c>
      <c r="O212" s="60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AR212" s="17" t="s">
        <v>334</v>
      </c>
      <c r="AT212" s="17" t="s">
        <v>161</v>
      </c>
      <c r="AU212" s="17" t="s">
        <v>89</v>
      </c>
      <c r="AY212" s="17" t="s">
        <v>158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7" t="s">
        <v>89</v>
      </c>
      <c r="BK212" s="193">
        <f>ROUND(I212*H212,2)</f>
        <v>0</v>
      </c>
      <c r="BL212" s="17" t="s">
        <v>334</v>
      </c>
      <c r="BM212" s="17" t="s">
        <v>335</v>
      </c>
    </row>
    <row r="213" spans="2:65" s="12" customFormat="1">
      <c r="B213" s="194"/>
      <c r="C213" s="195"/>
      <c r="D213" s="196" t="s">
        <v>168</v>
      </c>
      <c r="E213" s="197" t="s">
        <v>19</v>
      </c>
      <c r="F213" s="198" t="s">
        <v>169</v>
      </c>
      <c r="G213" s="195"/>
      <c r="H213" s="197" t="s">
        <v>19</v>
      </c>
      <c r="I213" s="199"/>
      <c r="J213" s="195"/>
      <c r="K213" s="195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168</v>
      </c>
      <c r="AU213" s="204" t="s">
        <v>89</v>
      </c>
      <c r="AV213" s="12" t="s">
        <v>83</v>
      </c>
      <c r="AW213" s="12" t="s">
        <v>37</v>
      </c>
      <c r="AX213" s="12" t="s">
        <v>76</v>
      </c>
      <c r="AY213" s="204" t="s">
        <v>158</v>
      </c>
    </row>
    <row r="214" spans="2:65" s="13" customFormat="1">
      <c r="B214" s="205"/>
      <c r="C214" s="206"/>
      <c r="D214" s="196" t="s">
        <v>168</v>
      </c>
      <c r="E214" s="207" t="s">
        <v>19</v>
      </c>
      <c r="F214" s="208" t="s">
        <v>83</v>
      </c>
      <c r="G214" s="206"/>
      <c r="H214" s="209">
        <v>1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168</v>
      </c>
      <c r="AU214" s="215" t="s">
        <v>89</v>
      </c>
      <c r="AV214" s="13" t="s">
        <v>89</v>
      </c>
      <c r="AW214" s="13" t="s">
        <v>37</v>
      </c>
      <c r="AX214" s="13" t="s">
        <v>83</v>
      </c>
      <c r="AY214" s="215" t="s">
        <v>158</v>
      </c>
    </row>
    <row r="215" spans="2:65" s="1" customFormat="1" ht="16.5" customHeight="1">
      <c r="B215" s="34"/>
      <c r="C215" s="182" t="s">
        <v>336</v>
      </c>
      <c r="D215" s="182" t="s">
        <v>161</v>
      </c>
      <c r="E215" s="183" t="s">
        <v>337</v>
      </c>
      <c r="F215" s="184" t="s">
        <v>338</v>
      </c>
      <c r="G215" s="185" t="s">
        <v>339</v>
      </c>
      <c r="H215" s="186">
        <v>1</v>
      </c>
      <c r="I215" s="187"/>
      <c r="J215" s="188">
        <f>ROUND(I215*H215,2)</f>
        <v>0</v>
      </c>
      <c r="K215" s="184" t="s">
        <v>19</v>
      </c>
      <c r="L215" s="38"/>
      <c r="M215" s="189" t="s">
        <v>19</v>
      </c>
      <c r="N215" s="190" t="s">
        <v>48</v>
      </c>
      <c r="O215" s="60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AR215" s="17" t="s">
        <v>188</v>
      </c>
      <c r="AT215" s="17" t="s">
        <v>161</v>
      </c>
      <c r="AU215" s="17" t="s">
        <v>89</v>
      </c>
      <c r="AY215" s="17" t="s">
        <v>158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7" t="s">
        <v>89</v>
      </c>
      <c r="BK215" s="193">
        <f>ROUND(I215*H215,2)</f>
        <v>0</v>
      </c>
      <c r="BL215" s="17" t="s">
        <v>188</v>
      </c>
      <c r="BM215" s="17" t="s">
        <v>340</v>
      </c>
    </row>
    <row r="216" spans="2:65" s="12" customFormat="1">
      <c r="B216" s="194"/>
      <c r="C216" s="195"/>
      <c r="D216" s="196" t="s">
        <v>168</v>
      </c>
      <c r="E216" s="197" t="s">
        <v>19</v>
      </c>
      <c r="F216" s="198" t="s">
        <v>169</v>
      </c>
      <c r="G216" s="195"/>
      <c r="H216" s="197" t="s">
        <v>19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168</v>
      </c>
      <c r="AU216" s="204" t="s">
        <v>89</v>
      </c>
      <c r="AV216" s="12" t="s">
        <v>83</v>
      </c>
      <c r="AW216" s="12" t="s">
        <v>37</v>
      </c>
      <c r="AX216" s="12" t="s">
        <v>76</v>
      </c>
      <c r="AY216" s="204" t="s">
        <v>158</v>
      </c>
    </row>
    <row r="217" spans="2:65" s="13" customFormat="1">
      <c r="B217" s="205"/>
      <c r="C217" s="206"/>
      <c r="D217" s="196" t="s">
        <v>168</v>
      </c>
      <c r="E217" s="207" t="s">
        <v>19</v>
      </c>
      <c r="F217" s="208" t="s">
        <v>83</v>
      </c>
      <c r="G217" s="206"/>
      <c r="H217" s="209">
        <v>1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168</v>
      </c>
      <c r="AU217" s="215" t="s">
        <v>89</v>
      </c>
      <c r="AV217" s="13" t="s">
        <v>89</v>
      </c>
      <c r="AW217" s="13" t="s">
        <v>37</v>
      </c>
      <c r="AX217" s="13" t="s">
        <v>83</v>
      </c>
      <c r="AY217" s="215" t="s">
        <v>158</v>
      </c>
    </row>
    <row r="218" spans="2:65" s="11" customFormat="1" ht="22.8" customHeight="1">
      <c r="B218" s="166"/>
      <c r="C218" s="167"/>
      <c r="D218" s="168" t="s">
        <v>75</v>
      </c>
      <c r="E218" s="180" t="s">
        <v>341</v>
      </c>
      <c r="F218" s="180" t="s">
        <v>342</v>
      </c>
      <c r="G218" s="167"/>
      <c r="H218" s="167"/>
      <c r="I218" s="170"/>
      <c r="J218" s="181">
        <f>BK218</f>
        <v>0</v>
      </c>
      <c r="K218" s="167"/>
      <c r="L218" s="172"/>
      <c r="M218" s="173"/>
      <c r="N218" s="174"/>
      <c r="O218" s="174"/>
      <c r="P218" s="175">
        <f>SUM(P219:P265)</f>
        <v>0</v>
      </c>
      <c r="Q218" s="174"/>
      <c r="R218" s="175">
        <f>SUM(R219:R265)</f>
        <v>0.11179999999999998</v>
      </c>
      <c r="S218" s="174"/>
      <c r="T218" s="176">
        <f>SUM(T219:T265)</f>
        <v>0.30625000000000002</v>
      </c>
      <c r="AR218" s="177" t="s">
        <v>89</v>
      </c>
      <c r="AT218" s="178" t="s">
        <v>75</v>
      </c>
      <c r="AU218" s="178" t="s">
        <v>83</v>
      </c>
      <c r="AY218" s="177" t="s">
        <v>158</v>
      </c>
      <c r="BK218" s="179">
        <f>SUM(BK219:BK265)</f>
        <v>0</v>
      </c>
    </row>
    <row r="219" spans="2:65" s="1" customFormat="1" ht="16.5" customHeight="1">
      <c r="B219" s="34"/>
      <c r="C219" s="182" t="s">
        <v>343</v>
      </c>
      <c r="D219" s="182" t="s">
        <v>161</v>
      </c>
      <c r="E219" s="183" t="s">
        <v>344</v>
      </c>
      <c r="F219" s="184" t="s">
        <v>345</v>
      </c>
      <c r="G219" s="185" t="s">
        <v>164</v>
      </c>
      <c r="H219" s="186">
        <v>1</v>
      </c>
      <c r="I219" s="187"/>
      <c r="J219" s="188">
        <f>ROUND(I219*H219,2)</f>
        <v>0</v>
      </c>
      <c r="K219" s="184" t="s">
        <v>165</v>
      </c>
      <c r="L219" s="38"/>
      <c r="M219" s="189" t="s">
        <v>19</v>
      </c>
      <c r="N219" s="190" t="s">
        <v>48</v>
      </c>
      <c r="O219" s="60"/>
      <c r="P219" s="191">
        <f>O219*H219</f>
        <v>0</v>
      </c>
      <c r="Q219" s="191">
        <v>1.7000000000000001E-4</v>
      </c>
      <c r="R219" s="191">
        <f>Q219*H219</f>
        <v>1.7000000000000001E-4</v>
      </c>
      <c r="S219" s="191">
        <v>0.30625000000000002</v>
      </c>
      <c r="T219" s="192">
        <f>S219*H219</f>
        <v>0.30625000000000002</v>
      </c>
      <c r="AR219" s="17" t="s">
        <v>188</v>
      </c>
      <c r="AT219" s="17" t="s">
        <v>161</v>
      </c>
      <c r="AU219" s="17" t="s">
        <v>89</v>
      </c>
      <c r="AY219" s="17" t="s">
        <v>158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7" t="s">
        <v>89</v>
      </c>
      <c r="BK219" s="193">
        <f>ROUND(I219*H219,2)</f>
        <v>0</v>
      </c>
      <c r="BL219" s="17" t="s">
        <v>188</v>
      </c>
      <c r="BM219" s="17" t="s">
        <v>346</v>
      </c>
    </row>
    <row r="220" spans="2:65" s="12" customFormat="1">
      <c r="B220" s="194"/>
      <c r="C220" s="195"/>
      <c r="D220" s="196" t="s">
        <v>168</v>
      </c>
      <c r="E220" s="197" t="s">
        <v>19</v>
      </c>
      <c r="F220" s="198" t="s">
        <v>169</v>
      </c>
      <c r="G220" s="195"/>
      <c r="H220" s="197" t="s">
        <v>19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168</v>
      </c>
      <c r="AU220" s="204" t="s">
        <v>89</v>
      </c>
      <c r="AV220" s="12" t="s">
        <v>83</v>
      </c>
      <c r="AW220" s="12" t="s">
        <v>37</v>
      </c>
      <c r="AX220" s="12" t="s">
        <v>76</v>
      </c>
      <c r="AY220" s="204" t="s">
        <v>158</v>
      </c>
    </row>
    <row r="221" spans="2:65" s="13" customFormat="1">
      <c r="B221" s="205"/>
      <c r="C221" s="206"/>
      <c r="D221" s="196" t="s">
        <v>168</v>
      </c>
      <c r="E221" s="207" t="s">
        <v>19</v>
      </c>
      <c r="F221" s="208" t="s">
        <v>83</v>
      </c>
      <c r="G221" s="206"/>
      <c r="H221" s="209">
        <v>1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168</v>
      </c>
      <c r="AU221" s="215" t="s">
        <v>89</v>
      </c>
      <c r="AV221" s="13" t="s">
        <v>89</v>
      </c>
      <c r="AW221" s="13" t="s">
        <v>37</v>
      </c>
      <c r="AX221" s="13" t="s">
        <v>83</v>
      </c>
      <c r="AY221" s="215" t="s">
        <v>158</v>
      </c>
    </row>
    <row r="222" spans="2:65" s="1" customFormat="1" ht="16.5" customHeight="1">
      <c r="B222" s="34"/>
      <c r="C222" s="182" t="s">
        <v>347</v>
      </c>
      <c r="D222" s="182" t="s">
        <v>161</v>
      </c>
      <c r="E222" s="183" t="s">
        <v>348</v>
      </c>
      <c r="F222" s="184" t="s">
        <v>349</v>
      </c>
      <c r="G222" s="185" t="s">
        <v>339</v>
      </c>
      <c r="H222" s="186">
        <v>1</v>
      </c>
      <c r="I222" s="187"/>
      <c r="J222" s="188">
        <f>ROUND(I222*H222,2)</f>
        <v>0</v>
      </c>
      <c r="K222" s="184" t="s">
        <v>165</v>
      </c>
      <c r="L222" s="38"/>
      <c r="M222" s="189" t="s">
        <v>19</v>
      </c>
      <c r="N222" s="190" t="s">
        <v>48</v>
      </c>
      <c r="O222" s="60"/>
      <c r="P222" s="191">
        <f>O222*H222</f>
        <v>0</v>
      </c>
      <c r="Q222" s="191">
        <v>2.5500000000000002E-3</v>
      </c>
      <c r="R222" s="191">
        <f>Q222*H222</f>
        <v>2.5500000000000002E-3</v>
      </c>
      <c r="S222" s="191">
        <v>0</v>
      </c>
      <c r="T222" s="192">
        <f>S222*H222</f>
        <v>0</v>
      </c>
      <c r="AR222" s="17" t="s">
        <v>188</v>
      </c>
      <c r="AT222" s="17" t="s">
        <v>161</v>
      </c>
      <c r="AU222" s="17" t="s">
        <v>89</v>
      </c>
      <c r="AY222" s="17" t="s">
        <v>158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89</v>
      </c>
      <c r="BK222" s="193">
        <f>ROUND(I222*H222,2)</f>
        <v>0</v>
      </c>
      <c r="BL222" s="17" t="s">
        <v>188</v>
      </c>
      <c r="BM222" s="17" t="s">
        <v>350</v>
      </c>
    </row>
    <row r="223" spans="2:65" s="12" customFormat="1">
      <c r="B223" s="194"/>
      <c r="C223" s="195"/>
      <c r="D223" s="196" t="s">
        <v>168</v>
      </c>
      <c r="E223" s="197" t="s">
        <v>19</v>
      </c>
      <c r="F223" s="198" t="s">
        <v>169</v>
      </c>
      <c r="G223" s="195"/>
      <c r="H223" s="197" t="s">
        <v>19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168</v>
      </c>
      <c r="AU223" s="204" t="s">
        <v>89</v>
      </c>
      <c r="AV223" s="12" t="s">
        <v>83</v>
      </c>
      <c r="AW223" s="12" t="s">
        <v>37</v>
      </c>
      <c r="AX223" s="12" t="s">
        <v>76</v>
      </c>
      <c r="AY223" s="204" t="s">
        <v>158</v>
      </c>
    </row>
    <row r="224" spans="2:65" s="13" customFormat="1">
      <c r="B224" s="205"/>
      <c r="C224" s="206"/>
      <c r="D224" s="196" t="s">
        <v>168</v>
      </c>
      <c r="E224" s="207" t="s">
        <v>19</v>
      </c>
      <c r="F224" s="208" t="s">
        <v>83</v>
      </c>
      <c r="G224" s="206"/>
      <c r="H224" s="209">
        <v>1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168</v>
      </c>
      <c r="AU224" s="215" t="s">
        <v>89</v>
      </c>
      <c r="AV224" s="13" t="s">
        <v>89</v>
      </c>
      <c r="AW224" s="13" t="s">
        <v>37</v>
      </c>
      <c r="AX224" s="13" t="s">
        <v>83</v>
      </c>
      <c r="AY224" s="215" t="s">
        <v>158</v>
      </c>
    </row>
    <row r="225" spans="2:65" s="1" customFormat="1" ht="22.5" customHeight="1">
      <c r="B225" s="34"/>
      <c r="C225" s="227" t="s">
        <v>351</v>
      </c>
      <c r="D225" s="227" t="s">
        <v>244</v>
      </c>
      <c r="E225" s="228" t="s">
        <v>352</v>
      </c>
      <c r="F225" s="229" t="s">
        <v>353</v>
      </c>
      <c r="G225" s="230" t="s">
        <v>164</v>
      </c>
      <c r="H225" s="231">
        <v>1</v>
      </c>
      <c r="I225" s="232"/>
      <c r="J225" s="233">
        <f>ROUND(I225*H225,2)</f>
        <v>0</v>
      </c>
      <c r="K225" s="229" t="s">
        <v>165</v>
      </c>
      <c r="L225" s="234"/>
      <c r="M225" s="235" t="s">
        <v>19</v>
      </c>
      <c r="N225" s="236" t="s">
        <v>48</v>
      </c>
      <c r="O225" s="60"/>
      <c r="P225" s="191">
        <f>O225*H225</f>
        <v>0</v>
      </c>
      <c r="Q225" s="191">
        <v>6.3E-2</v>
      </c>
      <c r="R225" s="191">
        <f>Q225*H225</f>
        <v>6.3E-2</v>
      </c>
      <c r="S225" s="191">
        <v>0</v>
      </c>
      <c r="T225" s="192">
        <f>S225*H225</f>
        <v>0</v>
      </c>
      <c r="AR225" s="17" t="s">
        <v>247</v>
      </c>
      <c r="AT225" s="17" t="s">
        <v>244</v>
      </c>
      <c r="AU225" s="17" t="s">
        <v>89</v>
      </c>
      <c r="AY225" s="17" t="s">
        <v>158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7" t="s">
        <v>89</v>
      </c>
      <c r="BK225" s="193">
        <f>ROUND(I225*H225,2)</f>
        <v>0</v>
      </c>
      <c r="BL225" s="17" t="s">
        <v>188</v>
      </c>
      <c r="BM225" s="17" t="s">
        <v>354</v>
      </c>
    </row>
    <row r="226" spans="2:65" s="12" customFormat="1">
      <c r="B226" s="194"/>
      <c r="C226" s="195"/>
      <c r="D226" s="196" t="s">
        <v>168</v>
      </c>
      <c r="E226" s="197" t="s">
        <v>19</v>
      </c>
      <c r="F226" s="198" t="s">
        <v>169</v>
      </c>
      <c r="G226" s="195"/>
      <c r="H226" s="197" t="s">
        <v>19</v>
      </c>
      <c r="I226" s="199"/>
      <c r="J226" s="195"/>
      <c r="K226" s="195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168</v>
      </c>
      <c r="AU226" s="204" t="s">
        <v>89</v>
      </c>
      <c r="AV226" s="12" t="s">
        <v>83</v>
      </c>
      <c r="AW226" s="12" t="s">
        <v>37</v>
      </c>
      <c r="AX226" s="12" t="s">
        <v>76</v>
      </c>
      <c r="AY226" s="204" t="s">
        <v>158</v>
      </c>
    </row>
    <row r="227" spans="2:65" s="13" customFormat="1">
      <c r="B227" s="205"/>
      <c r="C227" s="206"/>
      <c r="D227" s="196" t="s">
        <v>168</v>
      </c>
      <c r="E227" s="207" t="s">
        <v>19</v>
      </c>
      <c r="F227" s="208" t="s">
        <v>83</v>
      </c>
      <c r="G227" s="206"/>
      <c r="H227" s="209">
        <v>1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168</v>
      </c>
      <c r="AU227" s="215" t="s">
        <v>89</v>
      </c>
      <c r="AV227" s="13" t="s">
        <v>89</v>
      </c>
      <c r="AW227" s="13" t="s">
        <v>37</v>
      </c>
      <c r="AX227" s="13" t="s">
        <v>83</v>
      </c>
      <c r="AY227" s="215" t="s">
        <v>158</v>
      </c>
    </row>
    <row r="228" spans="2:65" s="1" customFormat="1" ht="16.5" customHeight="1">
      <c r="B228" s="34"/>
      <c r="C228" s="182" t="s">
        <v>355</v>
      </c>
      <c r="D228" s="182" t="s">
        <v>161</v>
      </c>
      <c r="E228" s="183" t="s">
        <v>356</v>
      </c>
      <c r="F228" s="184" t="s">
        <v>357</v>
      </c>
      <c r="G228" s="185" t="s">
        <v>164</v>
      </c>
      <c r="H228" s="186">
        <v>1</v>
      </c>
      <c r="I228" s="187"/>
      <c r="J228" s="188">
        <f>ROUND(I228*H228,2)</f>
        <v>0</v>
      </c>
      <c r="K228" s="184" t="s">
        <v>19</v>
      </c>
      <c r="L228" s="38"/>
      <c r="M228" s="189" t="s">
        <v>19</v>
      </c>
      <c r="N228" s="190" t="s">
        <v>48</v>
      </c>
      <c r="O228" s="60"/>
      <c r="P228" s="191">
        <f>O228*H228</f>
        <v>0</v>
      </c>
      <c r="Q228" s="191">
        <v>2.5500000000000002E-3</v>
      </c>
      <c r="R228" s="191">
        <f>Q228*H228</f>
        <v>2.5500000000000002E-3</v>
      </c>
      <c r="S228" s="191">
        <v>0</v>
      </c>
      <c r="T228" s="192">
        <f>S228*H228</f>
        <v>0</v>
      </c>
      <c r="AR228" s="17" t="s">
        <v>188</v>
      </c>
      <c r="AT228" s="17" t="s">
        <v>161</v>
      </c>
      <c r="AU228" s="17" t="s">
        <v>89</v>
      </c>
      <c r="AY228" s="17" t="s">
        <v>158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7" t="s">
        <v>89</v>
      </c>
      <c r="BK228" s="193">
        <f>ROUND(I228*H228,2)</f>
        <v>0</v>
      </c>
      <c r="BL228" s="17" t="s">
        <v>188</v>
      </c>
      <c r="BM228" s="17" t="s">
        <v>358</v>
      </c>
    </row>
    <row r="229" spans="2:65" s="12" customFormat="1">
      <c r="B229" s="194"/>
      <c r="C229" s="195"/>
      <c r="D229" s="196" t="s">
        <v>168</v>
      </c>
      <c r="E229" s="197" t="s">
        <v>19</v>
      </c>
      <c r="F229" s="198" t="s">
        <v>169</v>
      </c>
      <c r="G229" s="195"/>
      <c r="H229" s="197" t="s">
        <v>19</v>
      </c>
      <c r="I229" s="199"/>
      <c r="J229" s="195"/>
      <c r="K229" s="195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168</v>
      </c>
      <c r="AU229" s="204" t="s">
        <v>89</v>
      </c>
      <c r="AV229" s="12" t="s">
        <v>83</v>
      </c>
      <c r="AW229" s="12" t="s">
        <v>37</v>
      </c>
      <c r="AX229" s="12" t="s">
        <v>76</v>
      </c>
      <c r="AY229" s="204" t="s">
        <v>158</v>
      </c>
    </row>
    <row r="230" spans="2:65" s="13" customFormat="1">
      <c r="B230" s="205"/>
      <c r="C230" s="206"/>
      <c r="D230" s="196" t="s">
        <v>168</v>
      </c>
      <c r="E230" s="207" t="s">
        <v>19</v>
      </c>
      <c r="F230" s="208" t="s">
        <v>83</v>
      </c>
      <c r="G230" s="206"/>
      <c r="H230" s="209">
        <v>1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168</v>
      </c>
      <c r="AU230" s="215" t="s">
        <v>89</v>
      </c>
      <c r="AV230" s="13" t="s">
        <v>89</v>
      </c>
      <c r="AW230" s="13" t="s">
        <v>37</v>
      </c>
      <c r="AX230" s="13" t="s">
        <v>83</v>
      </c>
      <c r="AY230" s="215" t="s">
        <v>158</v>
      </c>
    </row>
    <row r="231" spans="2:65" s="1" customFormat="1" ht="16.5" customHeight="1">
      <c r="B231" s="34"/>
      <c r="C231" s="182" t="s">
        <v>359</v>
      </c>
      <c r="D231" s="182" t="s">
        <v>161</v>
      </c>
      <c r="E231" s="183" t="s">
        <v>360</v>
      </c>
      <c r="F231" s="184" t="s">
        <v>361</v>
      </c>
      <c r="G231" s="185" t="s">
        <v>164</v>
      </c>
      <c r="H231" s="186">
        <v>1</v>
      </c>
      <c r="I231" s="187"/>
      <c r="J231" s="188">
        <f>ROUND(I231*H231,2)</f>
        <v>0</v>
      </c>
      <c r="K231" s="184" t="s">
        <v>19</v>
      </c>
      <c r="L231" s="38"/>
      <c r="M231" s="189" t="s">
        <v>19</v>
      </c>
      <c r="N231" s="190" t="s">
        <v>48</v>
      </c>
      <c r="O231" s="60"/>
      <c r="P231" s="191">
        <f>O231*H231</f>
        <v>0</v>
      </c>
      <c r="Q231" s="191">
        <v>2.5500000000000002E-3</v>
      </c>
      <c r="R231" s="191">
        <f>Q231*H231</f>
        <v>2.5500000000000002E-3</v>
      </c>
      <c r="S231" s="191">
        <v>0</v>
      </c>
      <c r="T231" s="192">
        <f>S231*H231</f>
        <v>0</v>
      </c>
      <c r="AR231" s="17" t="s">
        <v>188</v>
      </c>
      <c r="AT231" s="17" t="s">
        <v>161</v>
      </c>
      <c r="AU231" s="17" t="s">
        <v>89</v>
      </c>
      <c r="AY231" s="17" t="s">
        <v>158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89</v>
      </c>
      <c r="BK231" s="193">
        <f>ROUND(I231*H231,2)</f>
        <v>0</v>
      </c>
      <c r="BL231" s="17" t="s">
        <v>188</v>
      </c>
      <c r="BM231" s="17" t="s">
        <v>362</v>
      </c>
    </row>
    <row r="232" spans="2:65" s="12" customFormat="1">
      <c r="B232" s="194"/>
      <c r="C232" s="195"/>
      <c r="D232" s="196" t="s">
        <v>168</v>
      </c>
      <c r="E232" s="197" t="s">
        <v>19</v>
      </c>
      <c r="F232" s="198" t="s">
        <v>169</v>
      </c>
      <c r="G232" s="195"/>
      <c r="H232" s="197" t="s">
        <v>19</v>
      </c>
      <c r="I232" s="199"/>
      <c r="J232" s="195"/>
      <c r="K232" s="195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168</v>
      </c>
      <c r="AU232" s="204" t="s">
        <v>89</v>
      </c>
      <c r="AV232" s="12" t="s">
        <v>83</v>
      </c>
      <c r="AW232" s="12" t="s">
        <v>37</v>
      </c>
      <c r="AX232" s="12" t="s">
        <v>76</v>
      </c>
      <c r="AY232" s="204" t="s">
        <v>158</v>
      </c>
    </row>
    <row r="233" spans="2:65" s="13" customFormat="1">
      <c r="B233" s="205"/>
      <c r="C233" s="206"/>
      <c r="D233" s="196" t="s">
        <v>168</v>
      </c>
      <c r="E233" s="207" t="s">
        <v>19</v>
      </c>
      <c r="F233" s="208" t="s">
        <v>83</v>
      </c>
      <c r="G233" s="206"/>
      <c r="H233" s="209">
        <v>1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168</v>
      </c>
      <c r="AU233" s="215" t="s">
        <v>89</v>
      </c>
      <c r="AV233" s="13" t="s">
        <v>89</v>
      </c>
      <c r="AW233" s="13" t="s">
        <v>37</v>
      </c>
      <c r="AX233" s="13" t="s">
        <v>83</v>
      </c>
      <c r="AY233" s="215" t="s">
        <v>158</v>
      </c>
    </row>
    <row r="234" spans="2:65" s="1" customFormat="1" ht="16.5" customHeight="1">
      <c r="B234" s="34"/>
      <c r="C234" s="182" t="s">
        <v>363</v>
      </c>
      <c r="D234" s="182" t="s">
        <v>161</v>
      </c>
      <c r="E234" s="183" t="s">
        <v>364</v>
      </c>
      <c r="F234" s="184" t="s">
        <v>365</v>
      </c>
      <c r="G234" s="185" t="s">
        <v>164</v>
      </c>
      <c r="H234" s="186">
        <v>1</v>
      </c>
      <c r="I234" s="187"/>
      <c r="J234" s="188">
        <f>ROUND(I234*H234,2)</f>
        <v>0</v>
      </c>
      <c r="K234" s="184" t="s">
        <v>19</v>
      </c>
      <c r="L234" s="38"/>
      <c r="M234" s="189" t="s">
        <v>19</v>
      </c>
      <c r="N234" s="190" t="s">
        <v>48</v>
      </c>
      <c r="O234" s="60"/>
      <c r="P234" s="191">
        <f>O234*H234</f>
        <v>0</v>
      </c>
      <c r="Q234" s="191">
        <v>2.5500000000000002E-3</v>
      </c>
      <c r="R234" s="191">
        <f>Q234*H234</f>
        <v>2.5500000000000002E-3</v>
      </c>
      <c r="S234" s="191">
        <v>0</v>
      </c>
      <c r="T234" s="192">
        <f>S234*H234</f>
        <v>0</v>
      </c>
      <c r="AR234" s="17" t="s">
        <v>188</v>
      </c>
      <c r="AT234" s="17" t="s">
        <v>161</v>
      </c>
      <c r="AU234" s="17" t="s">
        <v>89</v>
      </c>
      <c r="AY234" s="17" t="s">
        <v>158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7" t="s">
        <v>89</v>
      </c>
      <c r="BK234" s="193">
        <f>ROUND(I234*H234,2)</f>
        <v>0</v>
      </c>
      <c r="BL234" s="17" t="s">
        <v>188</v>
      </c>
      <c r="BM234" s="17" t="s">
        <v>366</v>
      </c>
    </row>
    <row r="235" spans="2:65" s="12" customFormat="1">
      <c r="B235" s="194"/>
      <c r="C235" s="195"/>
      <c r="D235" s="196" t="s">
        <v>168</v>
      </c>
      <c r="E235" s="197" t="s">
        <v>19</v>
      </c>
      <c r="F235" s="198" t="s">
        <v>169</v>
      </c>
      <c r="G235" s="195"/>
      <c r="H235" s="197" t="s">
        <v>19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168</v>
      </c>
      <c r="AU235" s="204" t="s">
        <v>89</v>
      </c>
      <c r="AV235" s="12" t="s">
        <v>83</v>
      </c>
      <c r="AW235" s="12" t="s">
        <v>37</v>
      </c>
      <c r="AX235" s="12" t="s">
        <v>76</v>
      </c>
      <c r="AY235" s="204" t="s">
        <v>158</v>
      </c>
    </row>
    <row r="236" spans="2:65" s="13" customFormat="1">
      <c r="B236" s="205"/>
      <c r="C236" s="206"/>
      <c r="D236" s="196" t="s">
        <v>168</v>
      </c>
      <c r="E236" s="207" t="s">
        <v>19</v>
      </c>
      <c r="F236" s="208" t="s">
        <v>83</v>
      </c>
      <c r="G236" s="206"/>
      <c r="H236" s="209">
        <v>1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168</v>
      </c>
      <c r="AU236" s="215" t="s">
        <v>89</v>
      </c>
      <c r="AV236" s="13" t="s">
        <v>89</v>
      </c>
      <c r="AW236" s="13" t="s">
        <v>37</v>
      </c>
      <c r="AX236" s="13" t="s">
        <v>83</v>
      </c>
      <c r="AY236" s="215" t="s">
        <v>158</v>
      </c>
    </row>
    <row r="237" spans="2:65" s="1" customFormat="1" ht="16.5" customHeight="1">
      <c r="B237" s="34"/>
      <c r="C237" s="182" t="s">
        <v>367</v>
      </c>
      <c r="D237" s="182" t="s">
        <v>161</v>
      </c>
      <c r="E237" s="183" t="s">
        <v>368</v>
      </c>
      <c r="F237" s="184" t="s">
        <v>369</v>
      </c>
      <c r="G237" s="185" t="s">
        <v>370</v>
      </c>
      <c r="H237" s="186">
        <v>12</v>
      </c>
      <c r="I237" s="187"/>
      <c r="J237" s="188">
        <f>ROUND(I237*H237,2)</f>
        <v>0</v>
      </c>
      <c r="K237" s="184" t="s">
        <v>19</v>
      </c>
      <c r="L237" s="38"/>
      <c r="M237" s="189" t="s">
        <v>19</v>
      </c>
      <c r="N237" s="190" t="s">
        <v>48</v>
      </c>
      <c r="O237" s="60"/>
      <c r="P237" s="191">
        <f>O237*H237</f>
        <v>0</v>
      </c>
      <c r="Q237" s="191">
        <v>2.5500000000000002E-3</v>
      </c>
      <c r="R237" s="191">
        <f>Q237*H237</f>
        <v>3.0600000000000002E-2</v>
      </c>
      <c r="S237" s="191">
        <v>0</v>
      </c>
      <c r="T237" s="192">
        <f>S237*H237</f>
        <v>0</v>
      </c>
      <c r="AR237" s="17" t="s">
        <v>188</v>
      </c>
      <c r="AT237" s="17" t="s">
        <v>161</v>
      </c>
      <c r="AU237" s="17" t="s">
        <v>89</v>
      </c>
      <c r="AY237" s="17" t="s">
        <v>158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7" t="s">
        <v>89</v>
      </c>
      <c r="BK237" s="193">
        <f>ROUND(I237*H237,2)</f>
        <v>0</v>
      </c>
      <c r="BL237" s="17" t="s">
        <v>188</v>
      </c>
      <c r="BM237" s="17" t="s">
        <v>371</v>
      </c>
    </row>
    <row r="238" spans="2:65" s="12" customFormat="1">
      <c r="B238" s="194"/>
      <c r="C238" s="195"/>
      <c r="D238" s="196" t="s">
        <v>168</v>
      </c>
      <c r="E238" s="197" t="s">
        <v>19</v>
      </c>
      <c r="F238" s="198" t="s">
        <v>169</v>
      </c>
      <c r="G238" s="195"/>
      <c r="H238" s="197" t="s">
        <v>19</v>
      </c>
      <c r="I238" s="199"/>
      <c r="J238" s="195"/>
      <c r="K238" s="195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168</v>
      </c>
      <c r="AU238" s="204" t="s">
        <v>89</v>
      </c>
      <c r="AV238" s="12" t="s">
        <v>83</v>
      </c>
      <c r="AW238" s="12" t="s">
        <v>37</v>
      </c>
      <c r="AX238" s="12" t="s">
        <v>76</v>
      </c>
      <c r="AY238" s="204" t="s">
        <v>158</v>
      </c>
    </row>
    <row r="239" spans="2:65" s="13" customFormat="1">
      <c r="B239" s="205"/>
      <c r="C239" s="206"/>
      <c r="D239" s="196" t="s">
        <v>168</v>
      </c>
      <c r="E239" s="207" t="s">
        <v>19</v>
      </c>
      <c r="F239" s="208" t="s">
        <v>220</v>
      </c>
      <c r="G239" s="206"/>
      <c r="H239" s="209">
        <v>12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168</v>
      </c>
      <c r="AU239" s="215" t="s">
        <v>89</v>
      </c>
      <c r="AV239" s="13" t="s">
        <v>89</v>
      </c>
      <c r="AW239" s="13" t="s">
        <v>37</v>
      </c>
      <c r="AX239" s="13" t="s">
        <v>83</v>
      </c>
      <c r="AY239" s="215" t="s">
        <v>158</v>
      </c>
    </row>
    <row r="240" spans="2:65" s="1" customFormat="1" ht="16.5" customHeight="1">
      <c r="B240" s="34"/>
      <c r="C240" s="182" t="s">
        <v>372</v>
      </c>
      <c r="D240" s="182" t="s">
        <v>161</v>
      </c>
      <c r="E240" s="183" t="s">
        <v>373</v>
      </c>
      <c r="F240" s="184" t="s">
        <v>374</v>
      </c>
      <c r="G240" s="185" t="s">
        <v>164</v>
      </c>
      <c r="H240" s="186">
        <v>1</v>
      </c>
      <c r="I240" s="187"/>
      <c r="J240" s="188">
        <f>ROUND(I240*H240,2)</f>
        <v>0</v>
      </c>
      <c r="K240" s="184" t="s">
        <v>165</v>
      </c>
      <c r="L240" s="38"/>
      <c r="M240" s="189" t="s">
        <v>19</v>
      </c>
      <c r="N240" s="190" t="s">
        <v>48</v>
      </c>
      <c r="O240" s="60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AR240" s="17" t="s">
        <v>188</v>
      </c>
      <c r="AT240" s="17" t="s">
        <v>161</v>
      </c>
      <c r="AU240" s="17" t="s">
        <v>89</v>
      </c>
      <c r="AY240" s="17" t="s">
        <v>158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7" t="s">
        <v>89</v>
      </c>
      <c r="BK240" s="193">
        <f>ROUND(I240*H240,2)</f>
        <v>0</v>
      </c>
      <c r="BL240" s="17" t="s">
        <v>188</v>
      </c>
      <c r="BM240" s="17" t="s">
        <v>375</v>
      </c>
    </row>
    <row r="241" spans="2:65" s="12" customFormat="1">
      <c r="B241" s="194"/>
      <c r="C241" s="195"/>
      <c r="D241" s="196" t="s">
        <v>168</v>
      </c>
      <c r="E241" s="197" t="s">
        <v>19</v>
      </c>
      <c r="F241" s="198" t="s">
        <v>169</v>
      </c>
      <c r="G241" s="195"/>
      <c r="H241" s="197" t="s">
        <v>19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168</v>
      </c>
      <c r="AU241" s="204" t="s">
        <v>89</v>
      </c>
      <c r="AV241" s="12" t="s">
        <v>83</v>
      </c>
      <c r="AW241" s="12" t="s">
        <v>37</v>
      </c>
      <c r="AX241" s="12" t="s">
        <v>76</v>
      </c>
      <c r="AY241" s="204" t="s">
        <v>158</v>
      </c>
    </row>
    <row r="242" spans="2:65" s="13" customFormat="1">
      <c r="B242" s="205"/>
      <c r="C242" s="206"/>
      <c r="D242" s="196" t="s">
        <v>168</v>
      </c>
      <c r="E242" s="207" t="s">
        <v>19</v>
      </c>
      <c r="F242" s="208" t="s">
        <v>83</v>
      </c>
      <c r="G242" s="206"/>
      <c r="H242" s="209">
        <v>1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168</v>
      </c>
      <c r="AU242" s="215" t="s">
        <v>89</v>
      </c>
      <c r="AV242" s="13" t="s">
        <v>89</v>
      </c>
      <c r="AW242" s="13" t="s">
        <v>37</v>
      </c>
      <c r="AX242" s="13" t="s">
        <v>83</v>
      </c>
      <c r="AY242" s="215" t="s">
        <v>158</v>
      </c>
    </row>
    <row r="243" spans="2:65" s="1" customFormat="1" ht="22.5" customHeight="1">
      <c r="B243" s="34"/>
      <c r="C243" s="182" t="s">
        <v>376</v>
      </c>
      <c r="D243" s="182" t="s">
        <v>161</v>
      </c>
      <c r="E243" s="183" t="s">
        <v>377</v>
      </c>
      <c r="F243" s="184" t="s">
        <v>378</v>
      </c>
      <c r="G243" s="185" t="s">
        <v>339</v>
      </c>
      <c r="H243" s="186">
        <v>1</v>
      </c>
      <c r="I243" s="187"/>
      <c r="J243" s="188">
        <f>ROUND(I243*H243,2)</f>
        <v>0</v>
      </c>
      <c r="K243" s="184" t="s">
        <v>165</v>
      </c>
      <c r="L243" s="38"/>
      <c r="M243" s="189" t="s">
        <v>19</v>
      </c>
      <c r="N243" s="190" t="s">
        <v>48</v>
      </c>
      <c r="O243" s="60"/>
      <c r="P243" s="191">
        <f>O243*H243</f>
        <v>0</v>
      </c>
      <c r="Q243" s="191">
        <v>8.9999999999999998E-4</v>
      </c>
      <c r="R243" s="191">
        <f>Q243*H243</f>
        <v>8.9999999999999998E-4</v>
      </c>
      <c r="S243" s="191">
        <v>0</v>
      </c>
      <c r="T243" s="192">
        <f>S243*H243</f>
        <v>0</v>
      </c>
      <c r="AR243" s="17" t="s">
        <v>188</v>
      </c>
      <c r="AT243" s="17" t="s">
        <v>161</v>
      </c>
      <c r="AU243" s="17" t="s">
        <v>89</v>
      </c>
      <c r="AY243" s="17" t="s">
        <v>158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89</v>
      </c>
      <c r="BK243" s="193">
        <f>ROUND(I243*H243,2)</f>
        <v>0</v>
      </c>
      <c r="BL243" s="17" t="s">
        <v>188</v>
      </c>
      <c r="BM243" s="17" t="s">
        <v>379</v>
      </c>
    </row>
    <row r="244" spans="2:65" s="12" customFormat="1">
      <c r="B244" s="194"/>
      <c r="C244" s="195"/>
      <c r="D244" s="196" t="s">
        <v>168</v>
      </c>
      <c r="E244" s="197" t="s">
        <v>19</v>
      </c>
      <c r="F244" s="198" t="s">
        <v>169</v>
      </c>
      <c r="G244" s="195"/>
      <c r="H244" s="197" t="s">
        <v>19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168</v>
      </c>
      <c r="AU244" s="204" t="s">
        <v>89</v>
      </c>
      <c r="AV244" s="12" t="s">
        <v>83</v>
      </c>
      <c r="AW244" s="12" t="s">
        <v>37</v>
      </c>
      <c r="AX244" s="12" t="s">
        <v>76</v>
      </c>
      <c r="AY244" s="204" t="s">
        <v>158</v>
      </c>
    </row>
    <row r="245" spans="2:65" s="13" customFormat="1">
      <c r="B245" s="205"/>
      <c r="C245" s="206"/>
      <c r="D245" s="196" t="s">
        <v>168</v>
      </c>
      <c r="E245" s="207" t="s">
        <v>19</v>
      </c>
      <c r="F245" s="208" t="s">
        <v>83</v>
      </c>
      <c r="G245" s="206"/>
      <c r="H245" s="209">
        <v>1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168</v>
      </c>
      <c r="AU245" s="215" t="s">
        <v>89</v>
      </c>
      <c r="AV245" s="13" t="s">
        <v>89</v>
      </c>
      <c r="AW245" s="13" t="s">
        <v>37</v>
      </c>
      <c r="AX245" s="13" t="s">
        <v>83</v>
      </c>
      <c r="AY245" s="215" t="s">
        <v>158</v>
      </c>
    </row>
    <row r="246" spans="2:65" s="1" customFormat="1" ht="16.5" customHeight="1">
      <c r="B246" s="34"/>
      <c r="C246" s="182" t="s">
        <v>380</v>
      </c>
      <c r="D246" s="182" t="s">
        <v>161</v>
      </c>
      <c r="E246" s="183" t="s">
        <v>381</v>
      </c>
      <c r="F246" s="184" t="s">
        <v>382</v>
      </c>
      <c r="G246" s="185" t="s">
        <v>241</v>
      </c>
      <c r="H246" s="186">
        <v>1</v>
      </c>
      <c r="I246" s="187"/>
      <c r="J246" s="188">
        <f>ROUND(I246*H246,2)</f>
        <v>0</v>
      </c>
      <c r="K246" s="184" t="s">
        <v>165</v>
      </c>
      <c r="L246" s="38"/>
      <c r="M246" s="189" t="s">
        <v>19</v>
      </c>
      <c r="N246" s="190" t="s">
        <v>48</v>
      </c>
      <c r="O246" s="60"/>
      <c r="P246" s="191">
        <f>O246*H246</f>
        <v>0</v>
      </c>
      <c r="Q246" s="191">
        <v>4.4000000000000002E-4</v>
      </c>
      <c r="R246" s="191">
        <f>Q246*H246</f>
        <v>4.4000000000000002E-4</v>
      </c>
      <c r="S246" s="191">
        <v>0</v>
      </c>
      <c r="T246" s="192">
        <f>S246*H246</f>
        <v>0</v>
      </c>
      <c r="AR246" s="17" t="s">
        <v>188</v>
      </c>
      <c r="AT246" s="17" t="s">
        <v>161</v>
      </c>
      <c r="AU246" s="17" t="s">
        <v>89</v>
      </c>
      <c r="AY246" s="17" t="s">
        <v>158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7" t="s">
        <v>89</v>
      </c>
      <c r="BK246" s="193">
        <f>ROUND(I246*H246,2)</f>
        <v>0</v>
      </c>
      <c r="BL246" s="17" t="s">
        <v>188</v>
      </c>
      <c r="BM246" s="17" t="s">
        <v>383</v>
      </c>
    </row>
    <row r="247" spans="2:65" s="12" customFormat="1">
      <c r="B247" s="194"/>
      <c r="C247" s="195"/>
      <c r="D247" s="196" t="s">
        <v>168</v>
      </c>
      <c r="E247" s="197" t="s">
        <v>19</v>
      </c>
      <c r="F247" s="198" t="s">
        <v>169</v>
      </c>
      <c r="G247" s="195"/>
      <c r="H247" s="197" t="s">
        <v>19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168</v>
      </c>
      <c r="AU247" s="204" t="s">
        <v>89</v>
      </c>
      <c r="AV247" s="12" t="s">
        <v>83</v>
      </c>
      <c r="AW247" s="12" t="s">
        <v>37</v>
      </c>
      <c r="AX247" s="12" t="s">
        <v>76</v>
      </c>
      <c r="AY247" s="204" t="s">
        <v>158</v>
      </c>
    </row>
    <row r="248" spans="2:65" s="13" customFormat="1">
      <c r="B248" s="205"/>
      <c r="C248" s="206"/>
      <c r="D248" s="196" t="s">
        <v>168</v>
      </c>
      <c r="E248" s="207" t="s">
        <v>19</v>
      </c>
      <c r="F248" s="208" t="s">
        <v>83</v>
      </c>
      <c r="G248" s="206"/>
      <c r="H248" s="209">
        <v>1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168</v>
      </c>
      <c r="AU248" s="215" t="s">
        <v>89</v>
      </c>
      <c r="AV248" s="13" t="s">
        <v>89</v>
      </c>
      <c r="AW248" s="13" t="s">
        <v>37</v>
      </c>
      <c r="AX248" s="13" t="s">
        <v>83</v>
      </c>
      <c r="AY248" s="215" t="s">
        <v>158</v>
      </c>
    </row>
    <row r="249" spans="2:65" s="1" customFormat="1" ht="16.5" customHeight="1">
      <c r="B249" s="34"/>
      <c r="C249" s="182" t="s">
        <v>384</v>
      </c>
      <c r="D249" s="182" t="s">
        <v>161</v>
      </c>
      <c r="E249" s="183" t="s">
        <v>385</v>
      </c>
      <c r="F249" s="184" t="s">
        <v>386</v>
      </c>
      <c r="G249" s="185" t="s">
        <v>164</v>
      </c>
      <c r="H249" s="186">
        <v>1</v>
      </c>
      <c r="I249" s="187"/>
      <c r="J249" s="188">
        <f>ROUND(I249*H249,2)</f>
        <v>0</v>
      </c>
      <c r="K249" s="184" t="s">
        <v>19</v>
      </c>
      <c r="L249" s="38"/>
      <c r="M249" s="189" t="s">
        <v>19</v>
      </c>
      <c r="N249" s="190" t="s">
        <v>48</v>
      </c>
      <c r="O249" s="60"/>
      <c r="P249" s="191">
        <f>O249*H249</f>
        <v>0</v>
      </c>
      <c r="Q249" s="191">
        <v>8.9999999999999998E-4</v>
      </c>
      <c r="R249" s="191">
        <f>Q249*H249</f>
        <v>8.9999999999999998E-4</v>
      </c>
      <c r="S249" s="191">
        <v>0</v>
      </c>
      <c r="T249" s="192">
        <f>S249*H249</f>
        <v>0</v>
      </c>
      <c r="AR249" s="17" t="s">
        <v>188</v>
      </c>
      <c r="AT249" s="17" t="s">
        <v>161</v>
      </c>
      <c r="AU249" s="17" t="s">
        <v>89</v>
      </c>
      <c r="AY249" s="17" t="s">
        <v>158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7" t="s">
        <v>89</v>
      </c>
      <c r="BK249" s="193">
        <f>ROUND(I249*H249,2)</f>
        <v>0</v>
      </c>
      <c r="BL249" s="17" t="s">
        <v>188</v>
      </c>
      <c r="BM249" s="17" t="s">
        <v>387</v>
      </c>
    </row>
    <row r="250" spans="2:65" s="12" customFormat="1">
      <c r="B250" s="194"/>
      <c r="C250" s="195"/>
      <c r="D250" s="196" t="s">
        <v>168</v>
      </c>
      <c r="E250" s="197" t="s">
        <v>19</v>
      </c>
      <c r="F250" s="198" t="s">
        <v>169</v>
      </c>
      <c r="G250" s="195"/>
      <c r="H250" s="197" t="s">
        <v>19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168</v>
      </c>
      <c r="AU250" s="204" t="s">
        <v>89</v>
      </c>
      <c r="AV250" s="12" t="s">
        <v>83</v>
      </c>
      <c r="AW250" s="12" t="s">
        <v>37</v>
      </c>
      <c r="AX250" s="12" t="s">
        <v>76</v>
      </c>
      <c r="AY250" s="204" t="s">
        <v>158</v>
      </c>
    </row>
    <row r="251" spans="2:65" s="13" customFormat="1">
      <c r="B251" s="205"/>
      <c r="C251" s="206"/>
      <c r="D251" s="196" t="s">
        <v>168</v>
      </c>
      <c r="E251" s="207" t="s">
        <v>19</v>
      </c>
      <c r="F251" s="208" t="s">
        <v>83</v>
      </c>
      <c r="G251" s="206"/>
      <c r="H251" s="209">
        <v>1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168</v>
      </c>
      <c r="AU251" s="215" t="s">
        <v>89</v>
      </c>
      <c r="AV251" s="13" t="s">
        <v>89</v>
      </c>
      <c r="AW251" s="13" t="s">
        <v>37</v>
      </c>
      <c r="AX251" s="13" t="s">
        <v>83</v>
      </c>
      <c r="AY251" s="215" t="s">
        <v>158</v>
      </c>
    </row>
    <row r="252" spans="2:65" s="1" customFormat="1" ht="16.5" customHeight="1">
      <c r="B252" s="34"/>
      <c r="C252" s="182" t="s">
        <v>388</v>
      </c>
      <c r="D252" s="182" t="s">
        <v>161</v>
      </c>
      <c r="E252" s="183" t="s">
        <v>389</v>
      </c>
      <c r="F252" s="184" t="s">
        <v>390</v>
      </c>
      <c r="G252" s="185" t="s">
        <v>164</v>
      </c>
      <c r="H252" s="186">
        <v>1</v>
      </c>
      <c r="I252" s="187"/>
      <c r="J252" s="188">
        <f>ROUND(I252*H252,2)</f>
        <v>0</v>
      </c>
      <c r="K252" s="184" t="s">
        <v>19</v>
      </c>
      <c r="L252" s="38"/>
      <c r="M252" s="189" t="s">
        <v>19</v>
      </c>
      <c r="N252" s="190" t="s">
        <v>48</v>
      </c>
      <c r="O252" s="60"/>
      <c r="P252" s="191">
        <f>O252*H252</f>
        <v>0</v>
      </c>
      <c r="Q252" s="191">
        <v>8.9999999999999998E-4</v>
      </c>
      <c r="R252" s="191">
        <f>Q252*H252</f>
        <v>8.9999999999999998E-4</v>
      </c>
      <c r="S252" s="191">
        <v>0</v>
      </c>
      <c r="T252" s="192">
        <f>S252*H252</f>
        <v>0</v>
      </c>
      <c r="AR252" s="17" t="s">
        <v>188</v>
      </c>
      <c r="AT252" s="17" t="s">
        <v>161</v>
      </c>
      <c r="AU252" s="17" t="s">
        <v>89</v>
      </c>
      <c r="AY252" s="17" t="s">
        <v>158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7" t="s">
        <v>89</v>
      </c>
      <c r="BK252" s="193">
        <f>ROUND(I252*H252,2)</f>
        <v>0</v>
      </c>
      <c r="BL252" s="17" t="s">
        <v>188</v>
      </c>
      <c r="BM252" s="17" t="s">
        <v>391</v>
      </c>
    </row>
    <row r="253" spans="2:65" s="12" customFormat="1">
      <c r="B253" s="194"/>
      <c r="C253" s="195"/>
      <c r="D253" s="196" t="s">
        <v>168</v>
      </c>
      <c r="E253" s="197" t="s">
        <v>19</v>
      </c>
      <c r="F253" s="198" t="s">
        <v>169</v>
      </c>
      <c r="G253" s="195"/>
      <c r="H253" s="197" t="s">
        <v>19</v>
      </c>
      <c r="I253" s="199"/>
      <c r="J253" s="195"/>
      <c r="K253" s="195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168</v>
      </c>
      <c r="AU253" s="204" t="s">
        <v>89</v>
      </c>
      <c r="AV253" s="12" t="s">
        <v>83</v>
      </c>
      <c r="AW253" s="12" t="s">
        <v>37</v>
      </c>
      <c r="AX253" s="12" t="s">
        <v>76</v>
      </c>
      <c r="AY253" s="204" t="s">
        <v>158</v>
      </c>
    </row>
    <row r="254" spans="2:65" s="13" customFormat="1">
      <c r="B254" s="205"/>
      <c r="C254" s="206"/>
      <c r="D254" s="196" t="s">
        <v>168</v>
      </c>
      <c r="E254" s="207" t="s">
        <v>19</v>
      </c>
      <c r="F254" s="208" t="s">
        <v>83</v>
      </c>
      <c r="G254" s="206"/>
      <c r="H254" s="209">
        <v>1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168</v>
      </c>
      <c r="AU254" s="215" t="s">
        <v>89</v>
      </c>
      <c r="AV254" s="13" t="s">
        <v>89</v>
      </c>
      <c r="AW254" s="13" t="s">
        <v>37</v>
      </c>
      <c r="AX254" s="13" t="s">
        <v>83</v>
      </c>
      <c r="AY254" s="215" t="s">
        <v>158</v>
      </c>
    </row>
    <row r="255" spans="2:65" s="1" customFormat="1" ht="22.5" customHeight="1">
      <c r="B255" s="34"/>
      <c r="C255" s="182" t="s">
        <v>392</v>
      </c>
      <c r="D255" s="182" t="s">
        <v>161</v>
      </c>
      <c r="E255" s="183" t="s">
        <v>393</v>
      </c>
      <c r="F255" s="184" t="s">
        <v>394</v>
      </c>
      <c r="G255" s="185" t="s">
        <v>339</v>
      </c>
      <c r="H255" s="186">
        <v>1</v>
      </c>
      <c r="I255" s="187"/>
      <c r="J255" s="188">
        <f>ROUND(I255*H255,2)</f>
        <v>0</v>
      </c>
      <c r="K255" s="184" t="s">
        <v>165</v>
      </c>
      <c r="L255" s="38"/>
      <c r="M255" s="189" t="s">
        <v>19</v>
      </c>
      <c r="N255" s="190" t="s">
        <v>48</v>
      </c>
      <c r="O255" s="60"/>
      <c r="P255" s="191">
        <f>O255*H255</f>
        <v>0</v>
      </c>
      <c r="Q255" s="191">
        <v>1.17E-3</v>
      </c>
      <c r="R255" s="191">
        <f>Q255*H255</f>
        <v>1.17E-3</v>
      </c>
      <c r="S255" s="191">
        <v>0</v>
      </c>
      <c r="T255" s="192">
        <f>S255*H255</f>
        <v>0</v>
      </c>
      <c r="AR255" s="17" t="s">
        <v>188</v>
      </c>
      <c r="AT255" s="17" t="s">
        <v>161</v>
      </c>
      <c r="AU255" s="17" t="s">
        <v>89</v>
      </c>
      <c r="AY255" s="17" t="s">
        <v>158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7" t="s">
        <v>89</v>
      </c>
      <c r="BK255" s="193">
        <f>ROUND(I255*H255,2)</f>
        <v>0</v>
      </c>
      <c r="BL255" s="17" t="s">
        <v>188</v>
      </c>
      <c r="BM255" s="17" t="s">
        <v>395</v>
      </c>
    </row>
    <row r="256" spans="2:65" s="12" customFormat="1">
      <c r="B256" s="194"/>
      <c r="C256" s="195"/>
      <c r="D256" s="196" t="s">
        <v>168</v>
      </c>
      <c r="E256" s="197" t="s">
        <v>19</v>
      </c>
      <c r="F256" s="198" t="s">
        <v>169</v>
      </c>
      <c r="G256" s="195"/>
      <c r="H256" s="197" t="s">
        <v>19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168</v>
      </c>
      <c r="AU256" s="204" t="s">
        <v>89</v>
      </c>
      <c r="AV256" s="12" t="s">
        <v>83</v>
      </c>
      <c r="AW256" s="12" t="s">
        <v>37</v>
      </c>
      <c r="AX256" s="12" t="s">
        <v>76</v>
      </c>
      <c r="AY256" s="204" t="s">
        <v>158</v>
      </c>
    </row>
    <row r="257" spans="2:65" s="13" customFormat="1">
      <c r="B257" s="205"/>
      <c r="C257" s="206"/>
      <c r="D257" s="196" t="s">
        <v>168</v>
      </c>
      <c r="E257" s="207" t="s">
        <v>19</v>
      </c>
      <c r="F257" s="208" t="s">
        <v>83</v>
      </c>
      <c r="G257" s="206"/>
      <c r="H257" s="209">
        <v>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168</v>
      </c>
      <c r="AU257" s="215" t="s">
        <v>89</v>
      </c>
      <c r="AV257" s="13" t="s">
        <v>89</v>
      </c>
      <c r="AW257" s="13" t="s">
        <v>37</v>
      </c>
      <c r="AX257" s="13" t="s">
        <v>83</v>
      </c>
      <c r="AY257" s="215" t="s">
        <v>158</v>
      </c>
    </row>
    <row r="258" spans="2:65" s="1" customFormat="1" ht="16.5" customHeight="1">
      <c r="B258" s="34"/>
      <c r="C258" s="182" t="s">
        <v>396</v>
      </c>
      <c r="D258" s="182" t="s">
        <v>161</v>
      </c>
      <c r="E258" s="183" t="s">
        <v>397</v>
      </c>
      <c r="F258" s="184" t="s">
        <v>398</v>
      </c>
      <c r="G258" s="185" t="s">
        <v>241</v>
      </c>
      <c r="H258" s="186">
        <v>8</v>
      </c>
      <c r="I258" s="187"/>
      <c r="J258" s="188">
        <f>ROUND(I258*H258,2)</f>
        <v>0</v>
      </c>
      <c r="K258" s="184" t="s">
        <v>165</v>
      </c>
      <c r="L258" s="38"/>
      <c r="M258" s="189" t="s">
        <v>19</v>
      </c>
      <c r="N258" s="190" t="s">
        <v>48</v>
      </c>
      <c r="O258" s="60"/>
      <c r="P258" s="191">
        <f>O258*H258</f>
        <v>0</v>
      </c>
      <c r="Q258" s="191">
        <v>4.4000000000000002E-4</v>
      </c>
      <c r="R258" s="191">
        <f>Q258*H258</f>
        <v>3.5200000000000001E-3</v>
      </c>
      <c r="S258" s="191">
        <v>0</v>
      </c>
      <c r="T258" s="192">
        <f>S258*H258</f>
        <v>0</v>
      </c>
      <c r="AR258" s="17" t="s">
        <v>188</v>
      </c>
      <c r="AT258" s="17" t="s">
        <v>161</v>
      </c>
      <c r="AU258" s="17" t="s">
        <v>89</v>
      </c>
      <c r="AY258" s="17" t="s">
        <v>158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7" t="s">
        <v>89</v>
      </c>
      <c r="BK258" s="193">
        <f>ROUND(I258*H258,2)</f>
        <v>0</v>
      </c>
      <c r="BL258" s="17" t="s">
        <v>188</v>
      </c>
      <c r="BM258" s="17" t="s">
        <v>399</v>
      </c>
    </row>
    <row r="259" spans="2:65" s="12" customFormat="1">
      <c r="B259" s="194"/>
      <c r="C259" s="195"/>
      <c r="D259" s="196" t="s">
        <v>168</v>
      </c>
      <c r="E259" s="197" t="s">
        <v>19</v>
      </c>
      <c r="F259" s="198" t="s">
        <v>169</v>
      </c>
      <c r="G259" s="195"/>
      <c r="H259" s="197" t="s">
        <v>19</v>
      </c>
      <c r="I259" s="199"/>
      <c r="J259" s="195"/>
      <c r="K259" s="195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168</v>
      </c>
      <c r="AU259" s="204" t="s">
        <v>89</v>
      </c>
      <c r="AV259" s="12" t="s">
        <v>83</v>
      </c>
      <c r="AW259" s="12" t="s">
        <v>37</v>
      </c>
      <c r="AX259" s="12" t="s">
        <v>76</v>
      </c>
      <c r="AY259" s="204" t="s">
        <v>158</v>
      </c>
    </row>
    <row r="260" spans="2:65" s="13" customFormat="1">
      <c r="B260" s="205"/>
      <c r="C260" s="206"/>
      <c r="D260" s="196" t="s">
        <v>168</v>
      </c>
      <c r="E260" s="207" t="s">
        <v>19</v>
      </c>
      <c r="F260" s="208" t="s">
        <v>202</v>
      </c>
      <c r="G260" s="206"/>
      <c r="H260" s="209">
        <v>8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168</v>
      </c>
      <c r="AU260" s="215" t="s">
        <v>89</v>
      </c>
      <c r="AV260" s="13" t="s">
        <v>89</v>
      </c>
      <c r="AW260" s="13" t="s">
        <v>37</v>
      </c>
      <c r="AX260" s="13" t="s">
        <v>83</v>
      </c>
      <c r="AY260" s="215" t="s">
        <v>158</v>
      </c>
    </row>
    <row r="261" spans="2:65" s="1" customFormat="1" ht="16.5" customHeight="1">
      <c r="B261" s="34"/>
      <c r="C261" s="182" t="s">
        <v>400</v>
      </c>
      <c r="D261" s="182" t="s">
        <v>161</v>
      </c>
      <c r="E261" s="183" t="s">
        <v>401</v>
      </c>
      <c r="F261" s="184" t="s">
        <v>402</v>
      </c>
      <c r="G261" s="185" t="s">
        <v>339</v>
      </c>
      <c r="H261" s="186">
        <v>1</v>
      </c>
      <c r="I261" s="187"/>
      <c r="J261" s="188">
        <f>ROUND(I261*H261,2)</f>
        <v>0</v>
      </c>
      <c r="K261" s="184" t="s">
        <v>19</v>
      </c>
      <c r="L261" s="38"/>
      <c r="M261" s="189" t="s">
        <v>19</v>
      </c>
      <c r="N261" s="190" t="s">
        <v>48</v>
      </c>
      <c r="O261" s="60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AR261" s="17" t="s">
        <v>188</v>
      </c>
      <c r="AT261" s="17" t="s">
        <v>161</v>
      </c>
      <c r="AU261" s="17" t="s">
        <v>89</v>
      </c>
      <c r="AY261" s="17" t="s">
        <v>158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7" t="s">
        <v>89</v>
      </c>
      <c r="BK261" s="193">
        <f>ROUND(I261*H261,2)</f>
        <v>0</v>
      </c>
      <c r="BL261" s="17" t="s">
        <v>188</v>
      </c>
      <c r="BM261" s="17" t="s">
        <v>403</v>
      </c>
    </row>
    <row r="262" spans="2:65" s="12" customFormat="1">
      <c r="B262" s="194"/>
      <c r="C262" s="195"/>
      <c r="D262" s="196" t="s">
        <v>168</v>
      </c>
      <c r="E262" s="197" t="s">
        <v>19</v>
      </c>
      <c r="F262" s="198" t="s">
        <v>169</v>
      </c>
      <c r="G262" s="195"/>
      <c r="H262" s="197" t="s">
        <v>19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168</v>
      </c>
      <c r="AU262" s="204" t="s">
        <v>89</v>
      </c>
      <c r="AV262" s="12" t="s">
        <v>83</v>
      </c>
      <c r="AW262" s="12" t="s">
        <v>37</v>
      </c>
      <c r="AX262" s="12" t="s">
        <v>76</v>
      </c>
      <c r="AY262" s="204" t="s">
        <v>158</v>
      </c>
    </row>
    <row r="263" spans="2:65" s="13" customFormat="1">
      <c r="B263" s="205"/>
      <c r="C263" s="206"/>
      <c r="D263" s="196" t="s">
        <v>168</v>
      </c>
      <c r="E263" s="207" t="s">
        <v>19</v>
      </c>
      <c r="F263" s="208" t="s">
        <v>83</v>
      </c>
      <c r="G263" s="206"/>
      <c r="H263" s="209">
        <v>1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168</v>
      </c>
      <c r="AU263" s="215" t="s">
        <v>89</v>
      </c>
      <c r="AV263" s="13" t="s">
        <v>89</v>
      </c>
      <c r="AW263" s="13" t="s">
        <v>37</v>
      </c>
      <c r="AX263" s="13" t="s">
        <v>83</v>
      </c>
      <c r="AY263" s="215" t="s">
        <v>158</v>
      </c>
    </row>
    <row r="264" spans="2:65" s="1" customFormat="1" ht="22.5" customHeight="1">
      <c r="B264" s="34"/>
      <c r="C264" s="182" t="s">
        <v>404</v>
      </c>
      <c r="D264" s="182" t="s">
        <v>161</v>
      </c>
      <c r="E264" s="183" t="s">
        <v>405</v>
      </c>
      <c r="F264" s="184" t="s">
        <v>406</v>
      </c>
      <c r="G264" s="185" t="s">
        <v>214</v>
      </c>
      <c r="H264" s="186">
        <v>0.112</v>
      </c>
      <c r="I264" s="187"/>
      <c r="J264" s="188">
        <f>ROUND(I264*H264,2)</f>
        <v>0</v>
      </c>
      <c r="K264" s="184" t="s">
        <v>165</v>
      </c>
      <c r="L264" s="38"/>
      <c r="M264" s="189" t="s">
        <v>19</v>
      </c>
      <c r="N264" s="190" t="s">
        <v>48</v>
      </c>
      <c r="O264" s="60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AR264" s="17" t="s">
        <v>188</v>
      </c>
      <c r="AT264" s="17" t="s">
        <v>161</v>
      </c>
      <c r="AU264" s="17" t="s">
        <v>89</v>
      </c>
      <c r="AY264" s="17" t="s">
        <v>158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7" t="s">
        <v>89</v>
      </c>
      <c r="BK264" s="193">
        <f>ROUND(I264*H264,2)</f>
        <v>0</v>
      </c>
      <c r="BL264" s="17" t="s">
        <v>188</v>
      </c>
      <c r="BM264" s="17" t="s">
        <v>407</v>
      </c>
    </row>
    <row r="265" spans="2:65" s="1" customFormat="1" ht="22.5" customHeight="1">
      <c r="B265" s="34"/>
      <c r="C265" s="182" t="s">
        <v>408</v>
      </c>
      <c r="D265" s="182" t="s">
        <v>161</v>
      </c>
      <c r="E265" s="183" t="s">
        <v>409</v>
      </c>
      <c r="F265" s="184" t="s">
        <v>410</v>
      </c>
      <c r="G265" s="185" t="s">
        <v>214</v>
      </c>
      <c r="H265" s="186">
        <v>0.112</v>
      </c>
      <c r="I265" s="187"/>
      <c r="J265" s="188">
        <f>ROUND(I265*H265,2)</f>
        <v>0</v>
      </c>
      <c r="K265" s="184" t="s">
        <v>165</v>
      </c>
      <c r="L265" s="38"/>
      <c r="M265" s="189" t="s">
        <v>19</v>
      </c>
      <c r="N265" s="190" t="s">
        <v>48</v>
      </c>
      <c r="O265" s="60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AR265" s="17" t="s">
        <v>188</v>
      </c>
      <c r="AT265" s="17" t="s">
        <v>161</v>
      </c>
      <c r="AU265" s="17" t="s">
        <v>89</v>
      </c>
      <c r="AY265" s="17" t="s">
        <v>158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7" t="s">
        <v>89</v>
      </c>
      <c r="BK265" s="193">
        <f>ROUND(I265*H265,2)</f>
        <v>0</v>
      </c>
      <c r="BL265" s="17" t="s">
        <v>188</v>
      </c>
      <c r="BM265" s="17" t="s">
        <v>411</v>
      </c>
    </row>
    <row r="266" spans="2:65" s="11" customFormat="1" ht="22.8" customHeight="1">
      <c r="B266" s="166"/>
      <c r="C266" s="167"/>
      <c r="D266" s="168" t="s">
        <v>75</v>
      </c>
      <c r="E266" s="180" t="s">
        <v>412</v>
      </c>
      <c r="F266" s="180" t="s">
        <v>413</v>
      </c>
      <c r="G266" s="167"/>
      <c r="H266" s="167"/>
      <c r="I266" s="170"/>
      <c r="J266" s="181">
        <f>BK266</f>
        <v>0</v>
      </c>
      <c r="K266" s="167"/>
      <c r="L266" s="172"/>
      <c r="M266" s="173"/>
      <c r="N266" s="174"/>
      <c r="O266" s="174"/>
      <c r="P266" s="175">
        <f>SUM(P267:P283)</f>
        <v>0</v>
      </c>
      <c r="Q266" s="174"/>
      <c r="R266" s="175">
        <f>SUM(R267:R283)</f>
        <v>4.2429999999999995E-2</v>
      </c>
      <c r="S266" s="174"/>
      <c r="T266" s="176">
        <f>SUM(T267:T283)</f>
        <v>8.9999999999999993E-3</v>
      </c>
      <c r="AR266" s="177" t="s">
        <v>89</v>
      </c>
      <c r="AT266" s="178" t="s">
        <v>75</v>
      </c>
      <c r="AU266" s="178" t="s">
        <v>83</v>
      </c>
      <c r="AY266" s="177" t="s">
        <v>158</v>
      </c>
      <c r="BK266" s="179">
        <f>SUM(BK267:BK283)</f>
        <v>0</v>
      </c>
    </row>
    <row r="267" spans="2:65" s="1" customFormat="1" ht="16.5" customHeight="1">
      <c r="B267" s="34"/>
      <c r="C267" s="182" t="s">
        <v>414</v>
      </c>
      <c r="D267" s="182" t="s">
        <v>161</v>
      </c>
      <c r="E267" s="183" t="s">
        <v>415</v>
      </c>
      <c r="F267" s="184" t="s">
        <v>416</v>
      </c>
      <c r="G267" s="185" t="s">
        <v>339</v>
      </c>
      <c r="H267" s="186">
        <v>1</v>
      </c>
      <c r="I267" s="187"/>
      <c r="J267" s="188">
        <f>ROUND(I267*H267,2)</f>
        <v>0</v>
      </c>
      <c r="K267" s="184" t="s">
        <v>165</v>
      </c>
      <c r="L267" s="38"/>
      <c r="M267" s="189" t="s">
        <v>19</v>
      </c>
      <c r="N267" s="190" t="s">
        <v>48</v>
      </c>
      <c r="O267" s="60"/>
      <c r="P267" s="191">
        <f>O267*H267</f>
        <v>0</v>
      </c>
      <c r="Q267" s="191">
        <v>3.5999999999999997E-2</v>
      </c>
      <c r="R267" s="191">
        <f>Q267*H267</f>
        <v>3.5999999999999997E-2</v>
      </c>
      <c r="S267" s="191">
        <v>0</v>
      </c>
      <c r="T267" s="192">
        <f>S267*H267</f>
        <v>0</v>
      </c>
      <c r="AR267" s="17" t="s">
        <v>188</v>
      </c>
      <c r="AT267" s="17" t="s">
        <v>161</v>
      </c>
      <c r="AU267" s="17" t="s">
        <v>89</v>
      </c>
      <c r="AY267" s="17" t="s">
        <v>158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7" t="s">
        <v>89</v>
      </c>
      <c r="BK267" s="193">
        <f>ROUND(I267*H267,2)</f>
        <v>0</v>
      </c>
      <c r="BL267" s="17" t="s">
        <v>188</v>
      </c>
      <c r="BM267" s="17" t="s">
        <v>417</v>
      </c>
    </row>
    <row r="268" spans="2:65" s="12" customFormat="1">
      <c r="B268" s="194"/>
      <c r="C268" s="195"/>
      <c r="D268" s="196" t="s">
        <v>168</v>
      </c>
      <c r="E268" s="197" t="s">
        <v>19</v>
      </c>
      <c r="F268" s="198" t="s">
        <v>169</v>
      </c>
      <c r="G268" s="195"/>
      <c r="H268" s="197" t="s">
        <v>19</v>
      </c>
      <c r="I268" s="199"/>
      <c r="J268" s="195"/>
      <c r="K268" s="195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168</v>
      </c>
      <c r="AU268" s="204" t="s">
        <v>89</v>
      </c>
      <c r="AV268" s="12" t="s">
        <v>83</v>
      </c>
      <c r="AW268" s="12" t="s">
        <v>37</v>
      </c>
      <c r="AX268" s="12" t="s">
        <v>76</v>
      </c>
      <c r="AY268" s="204" t="s">
        <v>158</v>
      </c>
    </row>
    <row r="269" spans="2:65" s="13" customFormat="1">
      <c r="B269" s="205"/>
      <c r="C269" s="206"/>
      <c r="D269" s="196" t="s">
        <v>168</v>
      </c>
      <c r="E269" s="207" t="s">
        <v>19</v>
      </c>
      <c r="F269" s="208" t="s">
        <v>83</v>
      </c>
      <c r="G269" s="206"/>
      <c r="H269" s="209">
        <v>1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168</v>
      </c>
      <c r="AU269" s="215" t="s">
        <v>89</v>
      </c>
      <c r="AV269" s="13" t="s">
        <v>89</v>
      </c>
      <c r="AW269" s="13" t="s">
        <v>37</v>
      </c>
      <c r="AX269" s="13" t="s">
        <v>83</v>
      </c>
      <c r="AY269" s="215" t="s">
        <v>158</v>
      </c>
    </row>
    <row r="270" spans="2:65" s="1" customFormat="1" ht="16.5" customHeight="1">
      <c r="B270" s="34"/>
      <c r="C270" s="182" t="s">
        <v>418</v>
      </c>
      <c r="D270" s="182" t="s">
        <v>161</v>
      </c>
      <c r="E270" s="183" t="s">
        <v>419</v>
      </c>
      <c r="F270" s="184" t="s">
        <v>420</v>
      </c>
      <c r="G270" s="185" t="s">
        <v>164</v>
      </c>
      <c r="H270" s="186">
        <v>1</v>
      </c>
      <c r="I270" s="187"/>
      <c r="J270" s="188">
        <f>ROUND(I270*H270,2)</f>
        <v>0</v>
      </c>
      <c r="K270" s="184" t="s">
        <v>165</v>
      </c>
      <c r="L270" s="38"/>
      <c r="M270" s="189" t="s">
        <v>19</v>
      </c>
      <c r="N270" s="190" t="s">
        <v>48</v>
      </c>
      <c r="O270" s="60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AR270" s="17" t="s">
        <v>188</v>
      </c>
      <c r="AT270" s="17" t="s">
        <v>161</v>
      </c>
      <c r="AU270" s="17" t="s">
        <v>89</v>
      </c>
      <c r="AY270" s="17" t="s">
        <v>158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89</v>
      </c>
      <c r="BK270" s="193">
        <f>ROUND(I270*H270,2)</f>
        <v>0</v>
      </c>
      <c r="BL270" s="17" t="s">
        <v>188</v>
      </c>
      <c r="BM270" s="17" t="s">
        <v>421</v>
      </c>
    </row>
    <row r="271" spans="2:65" s="12" customFormat="1">
      <c r="B271" s="194"/>
      <c r="C271" s="195"/>
      <c r="D271" s="196" t="s">
        <v>168</v>
      </c>
      <c r="E271" s="197" t="s">
        <v>19</v>
      </c>
      <c r="F271" s="198" t="s">
        <v>169</v>
      </c>
      <c r="G271" s="195"/>
      <c r="H271" s="197" t="s">
        <v>19</v>
      </c>
      <c r="I271" s="199"/>
      <c r="J271" s="195"/>
      <c r="K271" s="195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168</v>
      </c>
      <c r="AU271" s="204" t="s">
        <v>89</v>
      </c>
      <c r="AV271" s="12" t="s">
        <v>83</v>
      </c>
      <c r="AW271" s="12" t="s">
        <v>37</v>
      </c>
      <c r="AX271" s="12" t="s">
        <v>76</v>
      </c>
      <c r="AY271" s="204" t="s">
        <v>158</v>
      </c>
    </row>
    <row r="272" spans="2:65" s="13" customFormat="1">
      <c r="B272" s="205"/>
      <c r="C272" s="206"/>
      <c r="D272" s="196" t="s">
        <v>168</v>
      </c>
      <c r="E272" s="207" t="s">
        <v>19</v>
      </c>
      <c r="F272" s="208" t="s">
        <v>83</v>
      </c>
      <c r="G272" s="206"/>
      <c r="H272" s="209">
        <v>1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168</v>
      </c>
      <c r="AU272" s="215" t="s">
        <v>89</v>
      </c>
      <c r="AV272" s="13" t="s">
        <v>89</v>
      </c>
      <c r="AW272" s="13" t="s">
        <v>37</v>
      </c>
      <c r="AX272" s="13" t="s">
        <v>83</v>
      </c>
      <c r="AY272" s="215" t="s">
        <v>158</v>
      </c>
    </row>
    <row r="273" spans="2:65" s="1" customFormat="1" ht="16.5" customHeight="1">
      <c r="B273" s="34"/>
      <c r="C273" s="182" t="s">
        <v>422</v>
      </c>
      <c r="D273" s="182" t="s">
        <v>161</v>
      </c>
      <c r="E273" s="183" t="s">
        <v>423</v>
      </c>
      <c r="F273" s="184" t="s">
        <v>424</v>
      </c>
      <c r="G273" s="185" t="s">
        <v>164</v>
      </c>
      <c r="H273" s="186">
        <v>1</v>
      </c>
      <c r="I273" s="187"/>
      <c r="J273" s="188">
        <f>ROUND(I273*H273,2)</f>
        <v>0</v>
      </c>
      <c r="K273" s="184" t="s">
        <v>165</v>
      </c>
      <c r="L273" s="38"/>
      <c r="M273" s="189" t="s">
        <v>19</v>
      </c>
      <c r="N273" s="190" t="s">
        <v>48</v>
      </c>
      <c r="O273" s="60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AR273" s="17" t="s">
        <v>188</v>
      </c>
      <c r="AT273" s="17" t="s">
        <v>161</v>
      </c>
      <c r="AU273" s="17" t="s">
        <v>89</v>
      </c>
      <c r="AY273" s="17" t="s">
        <v>158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7" t="s">
        <v>89</v>
      </c>
      <c r="BK273" s="193">
        <f>ROUND(I273*H273,2)</f>
        <v>0</v>
      </c>
      <c r="BL273" s="17" t="s">
        <v>188</v>
      </c>
      <c r="BM273" s="17" t="s">
        <v>425</v>
      </c>
    </row>
    <row r="274" spans="2:65" s="12" customFormat="1">
      <c r="B274" s="194"/>
      <c r="C274" s="195"/>
      <c r="D274" s="196" t="s">
        <v>168</v>
      </c>
      <c r="E274" s="197" t="s">
        <v>19</v>
      </c>
      <c r="F274" s="198" t="s">
        <v>169</v>
      </c>
      <c r="G274" s="195"/>
      <c r="H274" s="197" t="s">
        <v>19</v>
      </c>
      <c r="I274" s="199"/>
      <c r="J274" s="195"/>
      <c r="K274" s="195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168</v>
      </c>
      <c r="AU274" s="204" t="s">
        <v>89</v>
      </c>
      <c r="AV274" s="12" t="s">
        <v>83</v>
      </c>
      <c r="AW274" s="12" t="s">
        <v>37</v>
      </c>
      <c r="AX274" s="12" t="s">
        <v>76</v>
      </c>
      <c r="AY274" s="204" t="s">
        <v>158</v>
      </c>
    </row>
    <row r="275" spans="2:65" s="13" customFormat="1">
      <c r="B275" s="205"/>
      <c r="C275" s="206"/>
      <c r="D275" s="196" t="s">
        <v>168</v>
      </c>
      <c r="E275" s="207" t="s">
        <v>19</v>
      </c>
      <c r="F275" s="208" t="s">
        <v>83</v>
      </c>
      <c r="G275" s="206"/>
      <c r="H275" s="209">
        <v>1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168</v>
      </c>
      <c r="AU275" s="215" t="s">
        <v>89</v>
      </c>
      <c r="AV275" s="13" t="s">
        <v>89</v>
      </c>
      <c r="AW275" s="13" t="s">
        <v>37</v>
      </c>
      <c r="AX275" s="13" t="s">
        <v>83</v>
      </c>
      <c r="AY275" s="215" t="s">
        <v>158</v>
      </c>
    </row>
    <row r="276" spans="2:65" s="1" customFormat="1" ht="16.5" customHeight="1">
      <c r="B276" s="34"/>
      <c r="C276" s="182" t="s">
        <v>426</v>
      </c>
      <c r="D276" s="182" t="s">
        <v>161</v>
      </c>
      <c r="E276" s="183" t="s">
        <v>427</v>
      </c>
      <c r="F276" s="184" t="s">
        <v>428</v>
      </c>
      <c r="G276" s="185" t="s">
        <v>339</v>
      </c>
      <c r="H276" s="186">
        <v>1</v>
      </c>
      <c r="I276" s="187"/>
      <c r="J276" s="188">
        <f>ROUND(I276*H276,2)</f>
        <v>0</v>
      </c>
      <c r="K276" s="184" t="s">
        <v>165</v>
      </c>
      <c r="L276" s="38"/>
      <c r="M276" s="189" t="s">
        <v>19</v>
      </c>
      <c r="N276" s="190" t="s">
        <v>48</v>
      </c>
      <c r="O276" s="60"/>
      <c r="P276" s="191">
        <f>O276*H276</f>
        <v>0</v>
      </c>
      <c r="Q276" s="191">
        <v>6.2899999999999996E-3</v>
      </c>
      <c r="R276" s="191">
        <f>Q276*H276</f>
        <v>6.2899999999999996E-3</v>
      </c>
      <c r="S276" s="191">
        <v>0</v>
      </c>
      <c r="T276" s="192">
        <f>S276*H276</f>
        <v>0</v>
      </c>
      <c r="AR276" s="17" t="s">
        <v>188</v>
      </c>
      <c r="AT276" s="17" t="s">
        <v>161</v>
      </c>
      <c r="AU276" s="17" t="s">
        <v>89</v>
      </c>
      <c r="AY276" s="17" t="s">
        <v>158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7" t="s">
        <v>89</v>
      </c>
      <c r="BK276" s="193">
        <f>ROUND(I276*H276,2)</f>
        <v>0</v>
      </c>
      <c r="BL276" s="17" t="s">
        <v>188</v>
      </c>
      <c r="BM276" s="17" t="s">
        <v>429</v>
      </c>
    </row>
    <row r="277" spans="2:65" s="12" customFormat="1">
      <c r="B277" s="194"/>
      <c r="C277" s="195"/>
      <c r="D277" s="196" t="s">
        <v>168</v>
      </c>
      <c r="E277" s="197" t="s">
        <v>19</v>
      </c>
      <c r="F277" s="198" t="s">
        <v>169</v>
      </c>
      <c r="G277" s="195"/>
      <c r="H277" s="197" t="s">
        <v>19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168</v>
      </c>
      <c r="AU277" s="204" t="s">
        <v>89</v>
      </c>
      <c r="AV277" s="12" t="s">
        <v>83</v>
      </c>
      <c r="AW277" s="12" t="s">
        <v>37</v>
      </c>
      <c r="AX277" s="12" t="s">
        <v>76</v>
      </c>
      <c r="AY277" s="204" t="s">
        <v>158</v>
      </c>
    </row>
    <row r="278" spans="2:65" s="13" customFormat="1">
      <c r="B278" s="205"/>
      <c r="C278" s="206"/>
      <c r="D278" s="196" t="s">
        <v>168</v>
      </c>
      <c r="E278" s="207" t="s">
        <v>19</v>
      </c>
      <c r="F278" s="208" t="s">
        <v>83</v>
      </c>
      <c r="G278" s="206"/>
      <c r="H278" s="209">
        <v>1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168</v>
      </c>
      <c r="AU278" s="215" t="s">
        <v>89</v>
      </c>
      <c r="AV278" s="13" t="s">
        <v>89</v>
      </c>
      <c r="AW278" s="13" t="s">
        <v>37</v>
      </c>
      <c r="AX278" s="13" t="s">
        <v>83</v>
      </c>
      <c r="AY278" s="215" t="s">
        <v>158</v>
      </c>
    </row>
    <row r="279" spans="2:65" s="1" customFormat="1" ht="16.5" customHeight="1">
      <c r="B279" s="34"/>
      <c r="C279" s="182" t="s">
        <v>430</v>
      </c>
      <c r="D279" s="182" t="s">
        <v>161</v>
      </c>
      <c r="E279" s="183" t="s">
        <v>431</v>
      </c>
      <c r="F279" s="184" t="s">
        <v>432</v>
      </c>
      <c r="G279" s="185" t="s">
        <v>164</v>
      </c>
      <c r="H279" s="186">
        <v>2</v>
      </c>
      <c r="I279" s="187"/>
      <c r="J279" s="188">
        <f>ROUND(I279*H279,2)</f>
        <v>0</v>
      </c>
      <c r="K279" s="184" t="s">
        <v>165</v>
      </c>
      <c r="L279" s="38"/>
      <c r="M279" s="189" t="s">
        <v>19</v>
      </c>
      <c r="N279" s="190" t="s">
        <v>48</v>
      </c>
      <c r="O279" s="60"/>
      <c r="P279" s="191">
        <f>O279*H279</f>
        <v>0</v>
      </c>
      <c r="Q279" s="191">
        <v>6.9999999999999994E-5</v>
      </c>
      <c r="R279" s="191">
        <f>Q279*H279</f>
        <v>1.3999999999999999E-4</v>
      </c>
      <c r="S279" s="191">
        <v>4.4999999999999997E-3</v>
      </c>
      <c r="T279" s="192">
        <f>S279*H279</f>
        <v>8.9999999999999993E-3</v>
      </c>
      <c r="AR279" s="17" t="s">
        <v>188</v>
      </c>
      <c r="AT279" s="17" t="s">
        <v>161</v>
      </c>
      <c r="AU279" s="17" t="s">
        <v>89</v>
      </c>
      <c r="AY279" s="17" t="s">
        <v>158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7" t="s">
        <v>89</v>
      </c>
      <c r="BK279" s="193">
        <f>ROUND(I279*H279,2)</f>
        <v>0</v>
      </c>
      <c r="BL279" s="17" t="s">
        <v>188</v>
      </c>
      <c r="BM279" s="17" t="s">
        <v>433</v>
      </c>
    </row>
    <row r="280" spans="2:65" s="12" customFormat="1">
      <c r="B280" s="194"/>
      <c r="C280" s="195"/>
      <c r="D280" s="196" t="s">
        <v>168</v>
      </c>
      <c r="E280" s="197" t="s">
        <v>19</v>
      </c>
      <c r="F280" s="198" t="s">
        <v>169</v>
      </c>
      <c r="G280" s="195"/>
      <c r="H280" s="197" t="s">
        <v>19</v>
      </c>
      <c r="I280" s="199"/>
      <c r="J280" s="195"/>
      <c r="K280" s="195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168</v>
      </c>
      <c r="AU280" s="204" t="s">
        <v>89</v>
      </c>
      <c r="AV280" s="12" t="s">
        <v>83</v>
      </c>
      <c r="AW280" s="12" t="s">
        <v>37</v>
      </c>
      <c r="AX280" s="12" t="s">
        <v>76</v>
      </c>
      <c r="AY280" s="204" t="s">
        <v>158</v>
      </c>
    </row>
    <row r="281" spans="2:65" s="13" customFormat="1">
      <c r="B281" s="205"/>
      <c r="C281" s="206"/>
      <c r="D281" s="196" t="s">
        <v>168</v>
      </c>
      <c r="E281" s="207" t="s">
        <v>19</v>
      </c>
      <c r="F281" s="208" t="s">
        <v>89</v>
      </c>
      <c r="G281" s="206"/>
      <c r="H281" s="209">
        <v>2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168</v>
      </c>
      <c r="AU281" s="215" t="s">
        <v>89</v>
      </c>
      <c r="AV281" s="13" t="s">
        <v>89</v>
      </c>
      <c r="AW281" s="13" t="s">
        <v>37</v>
      </c>
      <c r="AX281" s="13" t="s">
        <v>83</v>
      </c>
      <c r="AY281" s="215" t="s">
        <v>158</v>
      </c>
    </row>
    <row r="282" spans="2:65" s="1" customFormat="1" ht="22.5" customHeight="1">
      <c r="B282" s="34"/>
      <c r="C282" s="182" t="s">
        <v>434</v>
      </c>
      <c r="D282" s="182" t="s">
        <v>161</v>
      </c>
      <c r="E282" s="183" t="s">
        <v>435</v>
      </c>
      <c r="F282" s="184" t="s">
        <v>436</v>
      </c>
      <c r="G282" s="185" t="s">
        <v>214</v>
      </c>
      <c r="H282" s="186">
        <v>4.2000000000000003E-2</v>
      </c>
      <c r="I282" s="187"/>
      <c r="J282" s="188">
        <f>ROUND(I282*H282,2)</f>
        <v>0</v>
      </c>
      <c r="K282" s="184" t="s">
        <v>165</v>
      </c>
      <c r="L282" s="38"/>
      <c r="M282" s="189" t="s">
        <v>19</v>
      </c>
      <c r="N282" s="190" t="s">
        <v>48</v>
      </c>
      <c r="O282" s="60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AR282" s="17" t="s">
        <v>188</v>
      </c>
      <c r="AT282" s="17" t="s">
        <v>161</v>
      </c>
      <c r="AU282" s="17" t="s">
        <v>89</v>
      </c>
      <c r="AY282" s="17" t="s">
        <v>158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89</v>
      </c>
      <c r="BK282" s="193">
        <f>ROUND(I282*H282,2)</f>
        <v>0</v>
      </c>
      <c r="BL282" s="17" t="s">
        <v>188</v>
      </c>
      <c r="BM282" s="17" t="s">
        <v>437</v>
      </c>
    </row>
    <row r="283" spans="2:65" s="1" customFormat="1" ht="22.5" customHeight="1">
      <c r="B283" s="34"/>
      <c r="C283" s="182" t="s">
        <v>438</v>
      </c>
      <c r="D283" s="182" t="s">
        <v>161</v>
      </c>
      <c r="E283" s="183" t="s">
        <v>439</v>
      </c>
      <c r="F283" s="184" t="s">
        <v>440</v>
      </c>
      <c r="G283" s="185" t="s">
        <v>214</v>
      </c>
      <c r="H283" s="186">
        <v>4.2000000000000003E-2</v>
      </c>
      <c r="I283" s="187"/>
      <c r="J283" s="188">
        <f>ROUND(I283*H283,2)</f>
        <v>0</v>
      </c>
      <c r="K283" s="184" t="s">
        <v>165</v>
      </c>
      <c r="L283" s="38"/>
      <c r="M283" s="189" t="s">
        <v>19</v>
      </c>
      <c r="N283" s="190" t="s">
        <v>48</v>
      </c>
      <c r="O283" s="60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AR283" s="17" t="s">
        <v>188</v>
      </c>
      <c r="AT283" s="17" t="s">
        <v>161</v>
      </c>
      <c r="AU283" s="17" t="s">
        <v>89</v>
      </c>
      <c r="AY283" s="17" t="s">
        <v>158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7" t="s">
        <v>89</v>
      </c>
      <c r="BK283" s="193">
        <f>ROUND(I283*H283,2)</f>
        <v>0</v>
      </c>
      <c r="BL283" s="17" t="s">
        <v>188</v>
      </c>
      <c r="BM283" s="17" t="s">
        <v>441</v>
      </c>
    </row>
    <row r="284" spans="2:65" s="11" customFormat="1" ht="22.8" customHeight="1">
      <c r="B284" s="166"/>
      <c r="C284" s="167"/>
      <c r="D284" s="168" t="s">
        <v>75</v>
      </c>
      <c r="E284" s="180" t="s">
        <v>442</v>
      </c>
      <c r="F284" s="180" t="s">
        <v>443</v>
      </c>
      <c r="G284" s="167"/>
      <c r="H284" s="167"/>
      <c r="I284" s="170"/>
      <c r="J284" s="181">
        <f>BK284</f>
        <v>0</v>
      </c>
      <c r="K284" s="167"/>
      <c r="L284" s="172"/>
      <c r="M284" s="173"/>
      <c r="N284" s="174"/>
      <c r="O284" s="174"/>
      <c r="P284" s="175">
        <f>SUM(P285:P304)</f>
        <v>0</v>
      </c>
      <c r="Q284" s="174"/>
      <c r="R284" s="175">
        <f>SUM(R285:R304)</f>
        <v>2.2944000000000003E-2</v>
      </c>
      <c r="S284" s="174"/>
      <c r="T284" s="176">
        <f>SUM(T285:T304)</f>
        <v>7.2842000000000004E-2</v>
      </c>
      <c r="AR284" s="177" t="s">
        <v>89</v>
      </c>
      <c r="AT284" s="178" t="s">
        <v>75</v>
      </c>
      <c r="AU284" s="178" t="s">
        <v>83</v>
      </c>
      <c r="AY284" s="177" t="s">
        <v>158</v>
      </c>
      <c r="BK284" s="179">
        <f>SUM(BK285:BK304)</f>
        <v>0</v>
      </c>
    </row>
    <row r="285" spans="2:65" s="1" customFormat="1" ht="16.5" customHeight="1">
      <c r="B285" s="34"/>
      <c r="C285" s="182" t="s">
        <v>444</v>
      </c>
      <c r="D285" s="182" t="s">
        <v>161</v>
      </c>
      <c r="E285" s="183" t="s">
        <v>445</v>
      </c>
      <c r="F285" s="184" t="s">
        <v>446</v>
      </c>
      <c r="G285" s="185" t="s">
        <v>241</v>
      </c>
      <c r="H285" s="186">
        <v>15.4</v>
      </c>
      <c r="I285" s="187"/>
      <c r="J285" s="188">
        <f>ROUND(I285*H285,2)</f>
        <v>0</v>
      </c>
      <c r="K285" s="184" t="s">
        <v>165</v>
      </c>
      <c r="L285" s="38"/>
      <c r="M285" s="189" t="s">
        <v>19</v>
      </c>
      <c r="N285" s="190" t="s">
        <v>48</v>
      </c>
      <c r="O285" s="60"/>
      <c r="P285" s="191">
        <f>O285*H285</f>
        <v>0</v>
      </c>
      <c r="Q285" s="191">
        <v>5.0000000000000002E-5</v>
      </c>
      <c r="R285" s="191">
        <f>Q285*H285</f>
        <v>7.7000000000000007E-4</v>
      </c>
      <c r="S285" s="191">
        <v>4.7299999999999998E-3</v>
      </c>
      <c r="T285" s="192">
        <f>S285*H285</f>
        <v>7.2842000000000004E-2</v>
      </c>
      <c r="AR285" s="17" t="s">
        <v>188</v>
      </c>
      <c r="AT285" s="17" t="s">
        <v>161</v>
      </c>
      <c r="AU285" s="17" t="s">
        <v>89</v>
      </c>
      <c r="AY285" s="17" t="s">
        <v>158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89</v>
      </c>
      <c r="BK285" s="193">
        <f>ROUND(I285*H285,2)</f>
        <v>0</v>
      </c>
      <c r="BL285" s="17" t="s">
        <v>188</v>
      </c>
      <c r="BM285" s="17" t="s">
        <v>447</v>
      </c>
    </row>
    <row r="286" spans="2:65" s="12" customFormat="1">
      <c r="B286" s="194"/>
      <c r="C286" s="195"/>
      <c r="D286" s="196" t="s">
        <v>168</v>
      </c>
      <c r="E286" s="197" t="s">
        <v>19</v>
      </c>
      <c r="F286" s="198" t="s">
        <v>169</v>
      </c>
      <c r="G286" s="195"/>
      <c r="H286" s="197" t="s">
        <v>19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168</v>
      </c>
      <c r="AU286" s="204" t="s">
        <v>89</v>
      </c>
      <c r="AV286" s="12" t="s">
        <v>83</v>
      </c>
      <c r="AW286" s="12" t="s">
        <v>37</v>
      </c>
      <c r="AX286" s="12" t="s">
        <v>76</v>
      </c>
      <c r="AY286" s="204" t="s">
        <v>158</v>
      </c>
    </row>
    <row r="287" spans="2:65" s="13" customFormat="1">
      <c r="B287" s="205"/>
      <c r="C287" s="206"/>
      <c r="D287" s="196" t="s">
        <v>168</v>
      </c>
      <c r="E287" s="207" t="s">
        <v>19</v>
      </c>
      <c r="F287" s="208" t="s">
        <v>448</v>
      </c>
      <c r="G287" s="206"/>
      <c r="H287" s="209">
        <v>15.4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168</v>
      </c>
      <c r="AU287" s="215" t="s">
        <v>89</v>
      </c>
      <c r="AV287" s="13" t="s">
        <v>89</v>
      </c>
      <c r="AW287" s="13" t="s">
        <v>37</v>
      </c>
      <c r="AX287" s="13" t="s">
        <v>83</v>
      </c>
      <c r="AY287" s="215" t="s">
        <v>158</v>
      </c>
    </row>
    <row r="288" spans="2:65" s="1" customFormat="1" ht="16.5" customHeight="1">
      <c r="B288" s="34"/>
      <c r="C288" s="182" t="s">
        <v>449</v>
      </c>
      <c r="D288" s="182" t="s">
        <v>161</v>
      </c>
      <c r="E288" s="183" t="s">
        <v>450</v>
      </c>
      <c r="F288" s="184" t="s">
        <v>451</v>
      </c>
      <c r="G288" s="185" t="s">
        <v>164</v>
      </c>
      <c r="H288" s="186">
        <v>2</v>
      </c>
      <c r="I288" s="187"/>
      <c r="J288" s="188">
        <f>ROUND(I288*H288,2)</f>
        <v>0</v>
      </c>
      <c r="K288" s="184" t="s">
        <v>165</v>
      </c>
      <c r="L288" s="38"/>
      <c r="M288" s="189" t="s">
        <v>19</v>
      </c>
      <c r="N288" s="190" t="s">
        <v>48</v>
      </c>
      <c r="O288" s="60"/>
      <c r="P288" s="191">
        <f>O288*H288</f>
        <v>0</v>
      </c>
      <c r="Q288" s="191">
        <v>8.0000000000000004E-4</v>
      </c>
      <c r="R288" s="191">
        <f>Q288*H288</f>
        <v>1.6000000000000001E-3</v>
      </c>
      <c r="S288" s="191">
        <v>0</v>
      </c>
      <c r="T288" s="192">
        <f>S288*H288</f>
        <v>0</v>
      </c>
      <c r="AR288" s="17" t="s">
        <v>188</v>
      </c>
      <c r="AT288" s="17" t="s">
        <v>161</v>
      </c>
      <c r="AU288" s="17" t="s">
        <v>89</v>
      </c>
      <c r="AY288" s="17" t="s">
        <v>158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7" t="s">
        <v>89</v>
      </c>
      <c r="BK288" s="193">
        <f>ROUND(I288*H288,2)</f>
        <v>0</v>
      </c>
      <c r="BL288" s="17" t="s">
        <v>188</v>
      </c>
      <c r="BM288" s="17" t="s">
        <v>452</v>
      </c>
    </row>
    <row r="289" spans="2:65" s="12" customFormat="1">
      <c r="B289" s="194"/>
      <c r="C289" s="195"/>
      <c r="D289" s="196" t="s">
        <v>168</v>
      </c>
      <c r="E289" s="197" t="s">
        <v>19</v>
      </c>
      <c r="F289" s="198" t="s">
        <v>169</v>
      </c>
      <c r="G289" s="195"/>
      <c r="H289" s="197" t="s">
        <v>19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168</v>
      </c>
      <c r="AU289" s="204" t="s">
        <v>89</v>
      </c>
      <c r="AV289" s="12" t="s">
        <v>83</v>
      </c>
      <c r="AW289" s="12" t="s">
        <v>37</v>
      </c>
      <c r="AX289" s="12" t="s">
        <v>76</v>
      </c>
      <c r="AY289" s="204" t="s">
        <v>158</v>
      </c>
    </row>
    <row r="290" spans="2:65" s="13" customFormat="1">
      <c r="B290" s="205"/>
      <c r="C290" s="206"/>
      <c r="D290" s="196" t="s">
        <v>168</v>
      </c>
      <c r="E290" s="207" t="s">
        <v>19</v>
      </c>
      <c r="F290" s="208" t="s">
        <v>89</v>
      </c>
      <c r="G290" s="206"/>
      <c r="H290" s="209">
        <v>2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168</v>
      </c>
      <c r="AU290" s="215" t="s">
        <v>89</v>
      </c>
      <c r="AV290" s="13" t="s">
        <v>89</v>
      </c>
      <c r="AW290" s="13" t="s">
        <v>37</v>
      </c>
      <c r="AX290" s="13" t="s">
        <v>83</v>
      </c>
      <c r="AY290" s="215" t="s">
        <v>158</v>
      </c>
    </row>
    <row r="291" spans="2:65" s="1" customFormat="1" ht="16.5" customHeight="1">
      <c r="B291" s="34"/>
      <c r="C291" s="182" t="s">
        <v>334</v>
      </c>
      <c r="D291" s="182" t="s">
        <v>161</v>
      </c>
      <c r="E291" s="183" t="s">
        <v>453</v>
      </c>
      <c r="F291" s="184" t="s">
        <v>454</v>
      </c>
      <c r="G291" s="185" t="s">
        <v>164</v>
      </c>
      <c r="H291" s="186">
        <v>1</v>
      </c>
      <c r="I291" s="187"/>
      <c r="J291" s="188">
        <f>ROUND(I291*H291,2)</f>
        <v>0</v>
      </c>
      <c r="K291" s="184" t="s">
        <v>165</v>
      </c>
      <c r="L291" s="38"/>
      <c r="M291" s="189" t="s">
        <v>19</v>
      </c>
      <c r="N291" s="190" t="s">
        <v>48</v>
      </c>
      <c r="O291" s="60"/>
      <c r="P291" s="191">
        <f>O291*H291</f>
        <v>0</v>
      </c>
      <c r="Q291" s="191">
        <v>9.2000000000000003E-4</v>
      </c>
      <c r="R291" s="191">
        <f>Q291*H291</f>
        <v>9.2000000000000003E-4</v>
      </c>
      <c r="S291" s="191">
        <v>0</v>
      </c>
      <c r="T291" s="192">
        <f>S291*H291</f>
        <v>0</v>
      </c>
      <c r="AR291" s="17" t="s">
        <v>188</v>
      </c>
      <c r="AT291" s="17" t="s">
        <v>161</v>
      </c>
      <c r="AU291" s="17" t="s">
        <v>89</v>
      </c>
      <c r="AY291" s="17" t="s">
        <v>158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7" t="s">
        <v>89</v>
      </c>
      <c r="BK291" s="193">
        <f>ROUND(I291*H291,2)</f>
        <v>0</v>
      </c>
      <c r="BL291" s="17" t="s">
        <v>188</v>
      </c>
      <c r="BM291" s="17" t="s">
        <v>455</v>
      </c>
    </row>
    <row r="292" spans="2:65" s="12" customFormat="1">
      <c r="B292" s="194"/>
      <c r="C292" s="195"/>
      <c r="D292" s="196" t="s">
        <v>168</v>
      </c>
      <c r="E292" s="197" t="s">
        <v>19</v>
      </c>
      <c r="F292" s="198" t="s">
        <v>169</v>
      </c>
      <c r="G292" s="195"/>
      <c r="H292" s="197" t="s">
        <v>19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168</v>
      </c>
      <c r="AU292" s="204" t="s">
        <v>89</v>
      </c>
      <c r="AV292" s="12" t="s">
        <v>83</v>
      </c>
      <c r="AW292" s="12" t="s">
        <v>37</v>
      </c>
      <c r="AX292" s="12" t="s">
        <v>76</v>
      </c>
      <c r="AY292" s="204" t="s">
        <v>158</v>
      </c>
    </row>
    <row r="293" spans="2:65" s="13" customFormat="1">
      <c r="B293" s="205"/>
      <c r="C293" s="206"/>
      <c r="D293" s="196" t="s">
        <v>168</v>
      </c>
      <c r="E293" s="207" t="s">
        <v>19</v>
      </c>
      <c r="F293" s="208" t="s">
        <v>83</v>
      </c>
      <c r="G293" s="206"/>
      <c r="H293" s="209">
        <v>1</v>
      </c>
      <c r="I293" s="210"/>
      <c r="J293" s="206"/>
      <c r="K293" s="206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168</v>
      </c>
      <c r="AU293" s="215" t="s">
        <v>89</v>
      </c>
      <c r="AV293" s="13" t="s">
        <v>89</v>
      </c>
      <c r="AW293" s="13" t="s">
        <v>37</v>
      </c>
      <c r="AX293" s="13" t="s">
        <v>83</v>
      </c>
      <c r="AY293" s="215" t="s">
        <v>158</v>
      </c>
    </row>
    <row r="294" spans="2:65" s="1" customFormat="1" ht="16.5" customHeight="1">
      <c r="B294" s="34"/>
      <c r="C294" s="182" t="s">
        <v>456</v>
      </c>
      <c r="D294" s="182" t="s">
        <v>161</v>
      </c>
      <c r="E294" s="183" t="s">
        <v>457</v>
      </c>
      <c r="F294" s="184" t="s">
        <v>458</v>
      </c>
      <c r="G294" s="185" t="s">
        <v>241</v>
      </c>
      <c r="H294" s="186">
        <v>5.5</v>
      </c>
      <c r="I294" s="187"/>
      <c r="J294" s="188">
        <f>ROUND(I294*H294,2)</f>
        <v>0</v>
      </c>
      <c r="K294" s="184" t="s">
        <v>165</v>
      </c>
      <c r="L294" s="38"/>
      <c r="M294" s="189" t="s">
        <v>19</v>
      </c>
      <c r="N294" s="190" t="s">
        <v>48</v>
      </c>
      <c r="O294" s="60"/>
      <c r="P294" s="191">
        <f>O294*H294</f>
        <v>0</v>
      </c>
      <c r="Q294" s="191">
        <v>6.7000000000000002E-4</v>
      </c>
      <c r="R294" s="191">
        <f>Q294*H294</f>
        <v>3.6849999999999999E-3</v>
      </c>
      <c r="S294" s="191">
        <v>0</v>
      </c>
      <c r="T294" s="192">
        <f>S294*H294</f>
        <v>0</v>
      </c>
      <c r="AR294" s="17" t="s">
        <v>188</v>
      </c>
      <c r="AT294" s="17" t="s">
        <v>161</v>
      </c>
      <c r="AU294" s="17" t="s">
        <v>89</v>
      </c>
      <c r="AY294" s="17" t="s">
        <v>158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7" t="s">
        <v>89</v>
      </c>
      <c r="BK294" s="193">
        <f>ROUND(I294*H294,2)</f>
        <v>0</v>
      </c>
      <c r="BL294" s="17" t="s">
        <v>188</v>
      </c>
      <c r="BM294" s="17" t="s">
        <v>459</v>
      </c>
    </row>
    <row r="295" spans="2:65" s="12" customFormat="1">
      <c r="B295" s="194"/>
      <c r="C295" s="195"/>
      <c r="D295" s="196" t="s">
        <v>168</v>
      </c>
      <c r="E295" s="197" t="s">
        <v>19</v>
      </c>
      <c r="F295" s="198" t="s">
        <v>169</v>
      </c>
      <c r="G295" s="195"/>
      <c r="H295" s="197" t="s">
        <v>19</v>
      </c>
      <c r="I295" s="199"/>
      <c r="J295" s="195"/>
      <c r="K295" s="195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168</v>
      </c>
      <c r="AU295" s="204" t="s">
        <v>89</v>
      </c>
      <c r="AV295" s="12" t="s">
        <v>83</v>
      </c>
      <c r="AW295" s="12" t="s">
        <v>37</v>
      </c>
      <c r="AX295" s="12" t="s">
        <v>76</v>
      </c>
      <c r="AY295" s="204" t="s">
        <v>158</v>
      </c>
    </row>
    <row r="296" spans="2:65" s="13" customFormat="1">
      <c r="B296" s="205"/>
      <c r="C296" s="206"/>
      <c r="D296" s="196" t="s">
        <v>168</v>
      </c>
      <c r="E296" s="207" t="s">
        <v>19</v>
      </c>
      <c r="F296" s="208" t="s">
        <v>460</v>
      </c>
      <c r="G296" s="206"/>
      <c r="H296" s="209">
        <v>5.5</v>
      </c>
      <c r="I296" s="210"/>
      <c r="J296" s="206"/>
      <c r="K296" s="206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168</v>
      </c>
      <c r="AU296" s="215" t="s">
        <v>89</v>
      </c>
      <c r="AV296" s="13" t="s">
        <v>89</v>
      </c>
      <c r="AW296" s="13" t="s">
        <v>37</v>
      </c>
      <c r="AX296" s="13" t="s">
        <v>83</v>
      </c>
      <c r="AY296" s="215" t="s">
        <v>158</v>
      </c>
    </row>
    <row r="297" spans="2:65" s="1" customFormat="1" ht="16.5" customHeight="1">
      <c r="B297" s="34"/>
      <c r="C297" s="182" t="s">
        <v>461</v>
      </c>
      <c r="D297" s="182" t="s">
        <v>161</v>
      </c>
      <c r="E297" s="183" t="s">
        <v>462</v>
      </c>
      <c r="F297" s="184" t="s">
        <v>463</v>
      </c>
      <c r="G297" s="185" t="s">
        <v>241</v>
      </c>
      <c r="H297" s="186">
        <v>9.9</v>
      </c>
      <c r="I297" s="187"/>
      <c r="J297" s="188">
        <f>ROUND(I297*H297,2)</f>
        <v>0</v>
      </c>
      <c r="K297" s="184" t="s">
        <v>165</v>
      </c>
      <c r="L297" s="38"/>
      <c r="M297" s="189" t="s">
        <v>19</v>
      </c>
      <c r="N297" s="190" t="s">
        <v>48</v>
      </c>
      <c r="O297" s="60"/>
      <c r="P297" s="191">
        <f>O297*H297</f>
        <v>0</v>
      </c>
      <c r="Q297" s="191">
        <v>1.6100000000000001E-3</v>
      </c>
      <c r="R297" s="191">
        <f>Q297*H297</f>
        <v>1.5939000000000002E-2</v>
      </c>
      <c r="S297" s="191">
        <v>0</v>
      </c>
      <c r="T297" s="192">
        <f>S297*H297</f>
        <v>0</v>
      </c>
      <c r="AR297" s="17" t="s">
        <v>188</v>
      </c>
      <c r="AT297" s="17" t="s">
        <v>161</v>
      </c>
      <c r="AU297" s="17" t="s">
        <v>89</v>
      </c>
      <c r="AY297" s="17" t="s">
        <v>158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7" t="s">
        <v>89</v>
      </c>
      <c r="BK297" s="193">
        <f>ROUND(I297*H297,2)</f>
        <v>0</v>
      </c>
      <c r="BL297" s="17" t="s">
        <v>188</v>
      </c>
      <c r="BM297" s="17" t="s">
        <v>464</v>
      </c>
    </row>
    <row r="298" spans="2:65" s="12" customFormat="1">
      <c r="B298" s="194"/>
      <c r="C298" s="195"/>
      <c r="D298" s="196" t="s">
        <v>168</v>
      </c>
      <c r="E298" s="197" t="s">
        <v>19</v>
      </c>
      <c r="F298" s="198" t="s">
        <v>169</v>
      </c>
      <c r="G298" s="195"/>
      <c r="H298" s="197" t="s">
        <v>19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168</v>
      </c>
      <c r="AU298" s="204" t="s">
        <v>89</v>
      </c>
      <c r="AV298" s="12" t="s">
        <v>83</v>
      </c>
      <c r="AW298" s="12" t="s">
        <v>37</v>
      </c>
      <c r="AX298" s="12" t="s">
        <v>76</v>
      </c>
      <c r="AY298" s="204" t="s">
        <v>158</v>
      </c>
    </row>
    <row r="299" spans="2:65" s="13" customFormat="1">
      <c r="B299" s="205"/>
      <c r="C299" s="206"/>
      <c r="D299" s="196" t="s">
        <v>168</v>
      </c>
      <c r="E299" s="207" t="s">
        <v>19</v>
      </c>
      <c r="F299" s="208" t="s">
        <v>257</v>
      </c>
      <c r="G299" s="206"/>
      <c r="H299" s="209">
        <v>9.9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168</v>
      </c>
      <c r="AU299" s="215" t="s">
        <v>89</v>
      </c>
      <c r="AV299" s="13" t="s">
        <v>89</v>
      </c>
      <c r="AW299" s="13" t="s">
        <v>37</v>
      </c>
      <c r="AX299" s="13" t="s">
        <v>83</v>
      </c>
      <c r="AY299" s="215" t="s">
        <v>158</v>
      </c>
    </row>
    <row r="300" spans="2:65" s="1" customFormat="1" ht="16.5" customHeight="1">
      <c r="B300" s="34"/>
      <c r="C300" s="182" t="s">
        <v>465</v>
      </c>
      <c r="D300" s="182" t="s">
        <v>161</v>
      </c>
      <c r="E300" s="183" t="s">
        <v>466</v>
      </c>
      <c r="F300" s="184" t="s">
        <v>467</v>
      </c>
      <c r="G300" s="185" t="s">
        <v>164</v>
      </c>
      <c r="H300" s="186">
        <v>1</v>
      </c>
      <c r="I300" s="187"/>
      <c r="J300" s="188">
        <f>ROUND(I300*H300,2)</f>
        <v>0</v>
      </c>
      <c r="K300" s="184" t="s">
        <v>165</v>
      </c>
      <c r="L300" s="38"/>
      <c r="M300" s="189" t="s">
        <v>19</v>
      </c>
      <c r="N300" s="190" t="s">
        <v>48</v>
      </c>
      <c r="O300" s="60"/>
      <c r="P300" s="191">
        <f>O300*H300</f>
        <v>0</v>
      </c>
      <c r="Q300" s="191">
        <v>3.0000000000000001E-5</v>
      </c>
      <c r="R300" s="191">
        <f>Q300*H300</f>
        <v>3.0000000000000001E-5</v>
      </c>
      <c r="S300" s="191">
        <v>0</v>
      </c>
      <c r="T300" s="192">
        <f>S300*H300</f>
        <v>0</v>
      </c>
      <c r="AR300" s="17" t="s">
        <v>188</v>
      </c>
      <c r="AT300" s="17" t="s">
        <v>161</v>
      </c>
      <c r="AU300" s="17" t="s">
        <v>89</v>
      </c>
      <c r="AY300" s="17" t="s">
        <v>158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7" t="s">
        <v>89</v>
      </c>
      <c r="BK300" s="193">
        <f>ROUND(I300*H300,2)</f>
        <v>0</v>
      </c>
      <c r="BL300" s="17" t="s">
        <v>188</v>
      </c>
      <c r="BM300" s="17" t="s">
        <v>468</v>
      </c>
    </row>
    <row r="301" spans="2:65" s="12" customFormat="1">
      <c r="B301" s="194"/>
      <c r="C301" s="195"/>
      <c r="D301" s="196" t="s">
        <v>168</v>
      </c>
      <c r="E301" s="197" t="s">
        <v>19</v>
      </c>
      <c r="F301" s="198" t="s">
        <v>169</v>
      </c>
      <c r="G301" s="195"/>
      <c r="H301" s="197" t="s">
        <v>19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168</v>
      </c>
      <c r="AU301" s="204" t="s">
        <v>89</v>
      </c>
      <c r="AV301" s="12" t="s">
        <v>83</v>
      </c>
      <c r="AW301" s="12" t="s">
        <v>37</v>
      </c>
      <c r="AX301" s="12" t="s">
        <v>76</v>
      </c>
      <c r="AY301" s="204" t="s">
        <v>158</v>
      </c>
    </row>
    <row r="302" spans="2:65" s="13" customFormat="1">
      <c r="B302" s="205"/>
      <c r="C302" s="206"/>
      <c r="D302" s="196" t="s">
        <v>168</v>
      </c>
      <c r="E302" s="207" t="s">
        <v>19</v>
      </c>
      <c r="F302" s="208" t="s">
        <v>83</v>
      </c>
      <c r="G302" s="206"/>
      <c r="H302" s="209">
        <v>1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168</v>
      </c>
      <c r="AU302" s="215" t="s">
        <v>89</v>
      </c>
      <c r="AV302" s="13" t="s">
        <v>89</v>
      </c>
      <c r="AW302" s="13" t="s">
        <v>37</v>
      </c>
      <c r="AX302" s="13" t="s">
        <v>83</v>
      </c>
      <c r="AY302" s="215" t="s">
        <v>158</v>
      </c>
    </row>
    <row r="303" spans="2:65" s="1" customFormat="1" ht="22.5" customHeight="1">
      <c r="B303" s="34"/>
      <c r="C303" s="182" t="s">
        <v>469</v>
      </c>
      <c r="D303" s="182" t="s">
        <v>161</v>
      </c>
      <c r="E303" s="183" t="s">
        <v>470</v>
      </c>
      <c r="F303" s="184" t="s">
        <v>471</v>
      </c>
      <c r="G303" s="185" t="s">
        <v>214</v>
      </c>
      <c r="H303" s="186">
        <v>2.3E-2</v>
      </c>
      <c r="I303" s="187"/>
      <c r="J303" s="188">
        <f>ROUND(I303*H303,2)</f>
        <v>0</v>
      </c>
      <c r="K303" s="184" t="s">
        <v>165</v>
      </c>
      <c r="L303" s="38"/>
      <c r="M303" s="189" t="s">
        <v>19</v>
      </c>
      <c r="N303" s="190" t="s">
        <v>48</v>
      </c>
      <c r="O303" s="60"/>
      <c r="P303" s="191">
        <f>O303*H303</f>
        <v>0</v>
      </c>
      <c r="Q303" s="191">
        <v>0</v>
      </c>
      <c r="R303" s="191">
        <f>Q303*H303</f>
        <v>0</v>
      </c>
      <c r="S303" s="191">
        <v>0</v>
      </c>
      <c r="T303" s="192">
        <f>S303*H303</f>
        <v>0</v>
      </c>
      <c r="AR303" s="17" t="s">
        <v>188</v>
      </c>
      <c r="AT303" s="17" t="s">
        <v>161</v>
      </c>
      <c r="AU303" s="17" t="s">
        <v>89</v>
      </c>
      <c r="AY303" s="17" t="s">
        <v>158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7" t="s">
        <v>89</v>
      </c>
      <c r="BK303" s="193">
        <f>ROUND(I303*H303,2)</f>
        <v>0</v>
      </c>
      <c r="BL303" s="17" t="s">
        <v>188</v>
      </c>
      <c r="BM303" s="17" t="s">
        <v>472</v>
      </c>
    </row>
    <row r="304" spans="2:65" s="1" customFormat="1" ht="22.5" customHeight="1">
      <c r="B304" s="34"/>
      <c r="C304" s="182" t="s">
        <v>473</v>
      </c>
      <c r="D304" s="182" t="s">
        <v>161</v>
      </c>
      <c r="E304" s="183" t="s">
        <v>474</v>
      </c>
      <c r="F304" s="184" t="s">
        <v>475</v>
      </c>
      <c r="G304" s="185" t="s">
        <v>214</v>
      </c>
      <c r="H304" s="186">
        <v>2.3E-2</v>
      </c>
      <c r="I304" s="187"/>
      <c r="J304" s="188">
        <f>ROUND(I304*H304,2)</f>
        <v>0</v>
      </c>
      <c r="K304" s="184" t="s">
        <v>165</v>
      </c>
      <c r="L304" s="38"/>
      <c r="M304" s="189" t="s">
        <v>19</v>
      </c>
      <c r="N304" s="190" t="s">
        <v>48</v>
      </c>
      <c r="O304" s="60"/>
      <c r="P304" s="191">
        <f>O304*H304</f>
        <v>0</v>
      </c>
      <c r="Q304" s="191">
        <v>0</v>
      </c>
      <c r="R304" s="191">
        <f>Q304*H304</f>
        <v>0</v>
      </c>
      <c r="S304" s="191">
        <v>0</v>
      </c>
      <c r="T304" s="192">
        <f>S304*H304</f>
        <v>0</v>
      </c>
      <c r="AR304" s="17" t="s">
        <v>188</v>
      </c>
      <c r="AT304" s="17" t="s">
        <v>161</v>
      </c>
      <c r="AU304" s="17" t="s">
        <v>89</v>
      </c>
      <c r="AY304" s="17" t="s">
        <v>158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7" t="s">
        <v>89</v>
      </c>
      <c r="BK304" s="193">
        <f>ROUND(I304*H304,2)</f>
        <v>0</v>
      </c>
      <c r="BL304" s="17" t="s">
        <v>188</v>
      </c>
      <c r="BM304" s="17" t="s">
        <v>476</v>
      </c>
    </row>
    <row r="305" spans="2:65" s="11" customFormat="1" ht="22.8" customHeight="1">
      <c r="B305" s="166"/>
      <c r="C305" s="167"/>
      <c r="D305" s="168" t="s">
        <v>75</v>
      </c>
      <c r="E305" s="180" t="s">
        <v>477</v>
      </c>
      <c r="F305" s="180" t="s">
        <v>478</v>
      </c>
      <c r="G305" s="167"/>
      <c r="H305" s="167"/>
      <c r="I305" s="170"/>
      <c r="J305" s="181">
        <f>BK305</f>
        <v>0</v>
      </c>
      <c r="K305" s="167"/>
      <c r="L305" s="172"/>
      <c r="M305" s="173"/>
      <c r="N305" s="174"/>
      <c r="O305" s="174"/>
      <c r="P305" s="175">
        <f>SUM(P306:P343)</f>
        <v>0</v>
      </c>
      <c r="Q305" s="174"/>
      <c r="R305" s="175">
        <f>SUM(R306:R343)</f>
        <v>8.1000000000000013E-3</v>
      </c>
      <c r="S305" s="174"/>
      <c r="T305" s="176">
        <f>SUM(T306:T343)</f>
        <v>1.8289999999999997E-2</v>
      </c>
      <c r="AR305" s="177" t="s">
        <v>89</v>
      </c>
      <c r="AT305" s="178" t="s">
        <v>75</v>
      </c>
      <c r="AU305" s="178" t="s">
        <v>83</v>
      </c>
      <c r="AY305" s="177" t="s">
        <v>158</v>
      </c>
      <c r="BK305" s="179">
        <f>SUM(BK306:BK343)</f>
        <v>0</v>
      </c>
    </row>
    <row r="306" spans="2:65" s="1" customFormat="1" ht="16.5" customHeight="1">
      <c r="B306" s="34"/>
      <c r="C306" s="182" t="s">
        <v>479</v>
      </c>
      <c r="D306" s="182" t="s">
        <v>161</v>
      </c>
      <c r="E306" s="183" t="s">
        <v>480</v>
      </c>
      <c r="F306" s="184" t="s">
        <v>481</v>
      </c>
      <c r="G306" s="185" t="s">
        <v>164</v>
      </c>
      <c r="H306" s="186">
        <v>7</v>
      </c>
      <c r="I306" s="187"/>
      <c r="J306" s="188">
        <f>ROUND(I306*H306,2)</f>
        <v>0</v>
      </c>
      <c r="K306" s="184" t="s">
        <v>165</v>
      </c>
      <c r="L306" s="38"/>
      <c r="M306" s="189" t="s">
        <v>19</v>
      </c>
      <c r="N306" s="190" t="s">
        <v>48</v>
      </c>
      <c r="O306" s="60"/>
      <c r="P306" s="191">
        <f>O306*H306</f>
        <v>0</v>
      </c>
      <c r="Q306" s="191">
        <v>1.2999999999999999E-4</v>
      </c>
      <c r="R306" s="191">
        <f>Q306*H306</f>
        <v>9.0999999999999989E-4</v>
      </c>
      <c r="S306" s="191">
        <v>1.1000000000000001E-3</v>
      </c>
      <c r="T306" s="192">
        <f>S306*H306</f>
        <v>7.7000000000000002E-3</v>
      </c>
      <c r="AR306" s="17" t="s">
        <v>188</v>
      </c>
      <c r="AT306" s="17" t="s">
        <v>161</v>
      </c>
      <c r="AU306" s="17" t="s">
        <v>89</v>
      </c>
      <c r="AY306" s="17" t="s">
        <v>158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7" t="s">
        <v>89</v>
      </c>
      <c r="BK306" s="193">
        <f>ROUND(I306*H306,2)</f>
        <v>0</v>
      </c>
      <c r="BL306" s="17" t="s">
        <v>188</v>
      </c>
      <c r="BM306" s="17" t="s">
        <v>482</v>
      </c>
    </row>
    <row r="307" spans="2:65" s="12" customFormat="1">
      <c r="B307" s="194"/>
      <c r="C307" s="195"/>
      <c r="D307" s="196" t="s">
        <v>168</v>
      </c>
      <c r="E307" s="197" t="s">
        <v>19</v>
      </c>
      <c r="F307" s="198" t="s">
        <v>169</v>
      </c>
      <c r="G307" s="195"/>
      <c r="H307" s="197" t="s">
        <v>19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168</v>
      </c>
      <c r="AU307" s="204" t="s">
        <v>89</v>
      </c>
      <c r="AV307" s="12" t="s">
        <v>83</v>
      </c>
      <c r="AW307" s="12" t="s">
        <v>37</v>
      </c>
      <c r="AX307" s="12" t="s">
        <v>76</v>
      </c>
      <c r="AY307" s="204" t="s">
        <v>158</v>
      </c>
    </row>
    <row r="308" spans="2:65" s="13" customFormat="1">
      <c r="B308" s="205"/>
      <c r="C308" s="206"/>
      <c r="D308" s="196" t="s">
        <v>168</v>
      </c>
      <c r="E308" s="207" t="s">
        <v>19</v>
      </c>
      <c r="F308" s="208" t="s">
        <v>198</v>
      </c>
      <c r="G308" s="206"/>
      <c r="H308" s="209">
        <v>7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168</v>
      </c>
      <c r="AU308" s="215" t="s">
        <v>89</v>
      </c>
      <c r="AV308" s="13" t="s">
        <v>89</v>
      </c>
      <c r="AW308" s="13" t="s">
        <v>37</v>
      </c>
      <c r="AX308" s="13" t="s">
        <v>83</v>
      </c>
      <c r="AY308" s="215" t="s">
        <v>158</v>
      </c>
    </row>
    <row r="309" spans="2:65" s="1" customFormat="1" ht="16.5" customHeight="1">
      <c r="B309" s="34"/>
      <c r="C309" s="182" t="s">
        <v>483</v>
      </c>
      <c r="D309" s="182" t="s">
        <v>161</v>
      </c>
      <c r="E309" s="183" t="s">
        <v>484</v>
      </c>
      <c r="F309" s="184" t="s">
        <v>485</v>
      </c>
      <c r="G309" s="185" t="s">
        <v>164</v>
      </c>
      <c r="H309" s="186">
        <v>1</v>
      </c>
      <c r="I309" s="187"/>
      <c r="J309" s="188">
        <f>ROUND(I309*H309,2)</f>
        <v>0</v>
      </c>
      <c r="K309" s="184" t="s">
        <v>165</v>
      </c>
      <c r="L309" s="38"/>
      <c r="M309" s="189" t="s">
        <v>19</v>
      </c>
      <c r="N309" s="190" t="s">
        <v>48</v>
      </c>
      <c r="O309" s="60"/>
      <c r="P309" s="191">
        <f>O309*H309</f>
        <v>0</v>
      </c>
      <c r="Q309" s="191">
        <v>2.5000000000000001E-4</v>
      </c>
      <c r="R309" s="191">
        <f>Q309*H309</f>
        <v>2.5000000000000001E-4</v>
      </c>
      <c r="S309" s="191">
        <v>0</v>
      </c>
      <c r="T309" s="192">
        <f>S309*H309</f>
        <v>0</v>
      </c>
      <c r="AR309" s="17" t="s">
        <v>188</v>
      </c>
      <c r="AT309" s="17" t="s">
        <v>161</v>
      </c>
      <c r="AU309" s="17" t="s">
        <v>89</v>
      </c>
      <c r="AY309" s="17" t="s">
        <v>158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7" t="s">
        <v>89</v>
      </c>
      <c r="BK309" s="193">
        <f>ROUND(I309*H309,2)</f>
        <v>0</v>
      </c>
      <c r="BL309" s="17" t="s">
        <v>188</v>
      </c>
      <c r="BM309" s="17" t="s">
        <v>486</v>
      </c>
    </row>
    <row r="310" spans="2:65" s="12" customFormat="1">
      <c r="B310" s="194"/>
      <c r="C310" s="195"/>
      <c r="D310" s="196" t="s">
        <v>168</v>
      </c>
      <c r="E310" s="197" t="s">
        <v>19</v>
      </c>
      <c r="F310" s="198" t="s">
        <v>169</v>
      </c>
      <c r="G310" s="195"/>
      <c r="H310" s="197" t="s">
        <v>19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168</v>
      </c>
      <c r="AU310" s="204" t="s">
        <v>89</v>
      </c>
      <c r="AV310" s="12" t="s">
        <v>83</v>
      </c>
      <c r="AW310" s="12" t="s">
        <v>37</v>
      </c>
      <c r="AX310" s="12" t="s">
        <v>76</v>
      </c>
      <c r="AY310" s="204" t="s">
        <v>158</v>
      </c>
    </row>
    <row r="311" spans="2:65" s="13" customFormat="1">
      <c r="B311" s="205"/>
      <c r="C311" s="206"/>
      <c r="D311" s="196" t="s">
        <v>168</v>
      </c>
      <c r="E311" s="207" t="s">
        <v>19</v>
      </c>
      <c r="F311" s="208" t="s">
        <v>83</v>
      </c>
      <c r="G311" s="206"/>
      <c r="H311" s="209">
        <v>1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168</v>
      </c>
      <c r="AU311" s="215" t="s">
        <v>89</v>
      </c>
      <c r="AV311" s="13" t="s">
        <v>89</v>
      </c>
      <c r="AW311" s="13" t="s">
        <v>37</v>
      </c>
      <c r="AX311" s="13" t="s">
        <v>83</v>
      </c>
      <c r="AY311" s="215" t="s">
        <v>158</v>
      </c>
    </row>
    <row r="312" spans="2:65" s="1" customFormat="1" ht="16.5" customHeight="1">
      <c r="B312" s="34"/>
      <c r="C312" s="182" t="s">
        <v>487</v>
      </c>
      <c r="D312" s="182" t="s">
        <v>161</v>
      </c>
      <c r="E312" s="183" t="s">
        <v>488</v>
      </c>
      <c r="F312" s="184" t="s">
        <v>489</v>
      </c>
      <c r="G312" s="185" t="s">
        <v>164</v>
      </c>
      <c r="H312" s="186">
        <v>3</v>
      </c>
      <c r="I312" s="187"/>
      <c r="J312" s="188">
        <f>ROUND(I312*H312,2)</f>
        <v>0</v>
      </c>
      <c r="K312" s="184" t="s">
        <v>165</v>
      </c>
      <c r="L312" s="38"/>
      <c r="M312" s="189" t="s">
        <v>19</v>
      </c>
      <c r="N312" s="190" t="s">
        <v>48</v>
      </c>
      <c r="O312" s="60"/>
      <c r="P312" s="191">
        <f>O312*H312</f>
        <v>0</v>
      </c>
      <c r="Q312" s="191">
        <v>1.8000000000000001E-4</v>
      </c>
      <c r="R312" s="191">
        <f>Q312*H312</f>
        <v>5.4000000000000001E-4</v>
      </c>
      <c r="S312" s="191">
        <v>0</v>
      </c>
      <c r="T312" s="192">
        <f>S312*H312</f>
        <v>0</v>
      </c>
      <c r="AR312" s="17" t="s">
        <v>188</v>
      </c>
      <c r="AT312" s="17" t="s">
        <v>161</v>
      </c>
      <c r="AU312" s="17" t="s">
        <v>89</v>
      </c>
      <c r="AY312" s="17" t="s">
        <v>158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7" t="s">
        <v>89</v>
      </c>
      <c r="BK312" s="193">
        <f>ROUND(I312*H312,2)</f>
        <v>0</v>
      </c>
      <c r="BL312" s="17" t="s">
        <v>188</v>
      </c>
      <c r="BM312" s="17" t="s">
        <v>490</v>
      </c>
    </row>
    <row r="313" spans="2:65" s="12" customFormat="1">
      <c r="B313" s="194"/>
      <c r="C313" s="195"/>
      <c r="D313" s="196" t="s">
        <v>168</v>
      </c>
      <c r="E313" s="197" t="s">
        <v>19</v>
      </c>
      <c r="F313" s="198" t="s">
        <v>169</v>
      </c>
      <c r="G313" s="195"/>
      <c r="H313" s="197" t="s">
        <v>19</v>
      </c>
      <c r="I313" s="199"/>
      <c r="J313" s="195"/>
      <c r="K313" s="195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168</v>
      </c>
      <c r="AU313" s="204" t="s">
        <v>89</v>
      </c>
      <c r="AV313" s="12" t="s">
        <v>83</v>
      </c>
      <c r="AW313" s="12" t="s">
        <v>37</v>
      </c>
      <c r="AX313" s="12" t="s">
        <v>76</v>
      </c>
      <c r="AY313" s="204" t="s">
        <v>158</v>
      </c>
    </row>
    <row r="314" spans="2:65" s="13" customFormat="1">
      <c r="B314" s="205"/>
      <c r="C314" s="206"/>
      <c r="D314" s="196" t="s">
        <v>168</v>
      </c>
      <c r="E314" s="207" t="s">
        <v>19</v>
      </c>
      <c r="F314" s="208" t="s">
        <v>159</v>
      </c>
      <c r="G314" s="206"/>
      <c r="H314" s="209">
        <v>3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168</v>
      </c>
      <c r="AU314" s="215" t="s">
        <v>89</v>
      </c>
      <c r="AV314" s="13" t="s">
        <v>89</v>
      </c>
      <c r="AW314" s="13" t="s">
        <v>37</v>
      </c>
      <c r="AX314" s="13" t="s">
        <v>83</v>
      </c>
      <c r="AY314" s="215" t="s">
        <v>158</v>
      </c>
    </row>
    <row r="315" spans="2:65" s="1" customFormat="1" ht="16.5" customHeight="1">
      <c r="B315" s="34"/>
      <c r="C315" s="182" t="s">
        <v>491</v>
      </c>
      <c r="D315" s="182" t="s">
        <v>161</v>
      </c>
      <c r="E315" s="183" t="s">
        <v>492</v>
      </c>
      <c r="F315" s="184" t="s">
        <v>493</v>
      </c>
      <c r="G315" s="185" t="s">
        <v>164</v>
      </c>
      <c r="H315" s="186">
        <v>1</v>
      </c>
      <c r="I315" s="187"/>
      <c r="J315" s="188">
        <f>ROUND(I315*H315,2)</f>
        <v>0</v>
      </c>
      <c r="K315" s="184" t="s">
        <v>165</v>
      </c>
      <c r="L315" s="38"/>
      <c r="M315" s="189" t="s">
        <v>19</v>
      </c>
      <c r="N315" s="190" t="s">
        <v>48</v>
      </c>
      <c r="O315" s="60"/>
      <c r="P315" s="191">
        <f>O315*H315</f>
        <v>0</v>
      </c>
      <c r="Q315" s="191">
        <v>5.6999999999999998E-4</v>
      </c>
      <c r="R315" s="191">
        <f>Q315*H315</f>
        <v>5.6999999999999998E-4</v>
      </c>
      <c r="S315" s="191">
        <v>0</v>
      </c>
      <c r="T315" s="192">
        <f>S315*H315</f>
        <v>0</v>
      </c>
      <c r="AR315" s="17" t="s">
        <v>188</v>
      </c>
      <c r="AT315" s="17" t="s">
        <v>161</v>
      </c>
      <c r="AU315" s="17" t="s">
        <v>89</v>
      </c>
      <c r="AY315" s="17" t="s">
        <v>158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89</v>
      </c>
      <c r="BK315" s="193">
        <f>ROUND(I315*H315,2)</f>
        <v>0</v>
      </c>
      <c r="BL315" s="17" t="s">
        <v>188</v>
      </c>
      <c r="BM315" s="17" t="s">
        <v>494</v>
      </c>
    </row>
    <row r="316" spans="2:65" s="12" customFormat="1">
      <c r="B316" s="194"/>
      <c r="C316" s="195"/>
      <c r="D316" s="196" t="s">
        <v>168</v>
      </c>
      <c r="E316" s="197" t="s">
        <v>19</v>
      </c>
      <c r="F316" s="198" t="s">
        <v>169</v>
      </c>
      <c r="G316" s="195"/>
      <c r="H316" s="197" t="s">
        <v>19</v>
      </c>
      <c r="I316" s="199"/>
      <c r="J316" s="195"/>
      <c r="K316" s="195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168</v>
      </c>
      <c r="AU316" s="204" t="s">
        <v>89</v>
      </c>
      <c r="AV316" s="12" t="s">
        <v>83</v>
      </c>
      <c r="AW316" s="12" t="s">
        <v>37</v>
      </c>
      <c r="AX316" s="12" t="s">
        <v>76</v>
      </c>
      <c r="AY316" s="204" t="s">
        <v>158</v>
      </c>
    </row>
    <row r="317" spans="2:65" s="13" customFormat="1">
      <c r="B317" s="205"/>
      <c r="C317" s="206"/>
      <c r="D317" s="196" t="s">
        <v>168</v>
      </c>
      <c r="E317" s="207" t="s">
        <v>19</v>
      </c>
      <c r="F317" s="208" t="s">
        <v>83</v>
      </c>
      <c r="G317" s="206"/>
      <c r="H317" s="209">
        <v>1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168</v>
      </c>
      <c r="AU317" s="215" t="s">
        <v>89</v>
      </c>
      <c r="AV317" s="13" t="s">
        <v>89</v>
      </c>
      <c r="AW317" s="13" t="s">
        <v>37</v>
      </c>
      <c r="AX317" s="13" t="s">
        <v>83</v>
      </c>
      <c r="AY317" s="215" t="s">
        <v>158</v>
      </c>
    </row>
    <row r="318" spans="2:65" s="1" customFormat="1" ht="16.5" customHeight="1">
      <c r="B318" s="34"/>
      <c r="C318" s="182" t="s">
        <v>495</v>
      </c>
      <c r="D318" s="182" t="s">
        <v>161</v>
      </c>
      <c r="E318" s="183" t="s">
        <v>496</v>
      </c>
      <c r="F318" s="184" t="s">
        <v>497</v>
      </c>
      <c r="G318" s="185" t="s">
        <v>164</v>
      </c>
      <c r="H318" s="186">
        <v>1</v>
      </c>
      <c r="I318" s="187"/>
      <c r="J318" s="188">
        <f>ROUND(I318*H318,2)</f>
        <v>0</v>
      </c>
      <c r="K318" s="184" t="s">
        <v>19</v>
      </c>
      <c r="L318" s="38"/>
      <c r="M318" s="189" t="s">
        <v>19</v>
      </c>
      <c r="N318" s="190" t="s">
        <v>48</v>
      </c>
      <c r="O318" s="60"/>
      <c r="P318" s="191">
        <f>O318*H318</f>
        <v>0</v>
      </c>
      <c r="Q318" s="191">
        <v>5.6999999999999998E-4</v>
      </c>
      <c r="R318" s="191">
        <f>Q318*H318</f>
        <v>5.6999999999999998E-4</v>
      </c>
      <c r="S318" s="191">
        <v>0</v>
      </c>
      <c r="T318" s="192">
        <f>S318*H318</f>
        <v>0</v>
      </c>
      <c r="AR318" s="17" t="s">
        <v>188</v>
      </c>
      <c r="AT318" s="17" t="s">
        <v>161</v>
      </c>
      <c r="AU318" s="17" t="s">
        <v>89</v>
      </c>
      <c r="AY318" s="17" t="s">
        <v>158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7" t="s">
        <v>89</v>
      </c>
      <c r="BK318" s="193">
        <f>ROUND(I318*H318,2)</f>
        <v>0</v>
      </c>
      <c r="BL318" s="17" t="s">
        <v>188</v>
      </c>
      <c r="BM318" s="17" t="s">
        <v>498</v>
      </c>
    </row>
    <row r="319" spans="2:65" s="12" customFormat="1">
      <c r="B319" s="194"/>
      <c r="C319" s="195"/>
      <c r="D319" s="196" t="s">
        <v>168</v>
      </c>
      <c r="E319" s="197" t="s">
        <v>19</v>
      </c>
      <c r="F319" s="198" t="s">
        <v>169</v>
      </c>
      <c r="G319" s="195"/>
      <c r="H319" s="197" t="s">
        <v>19</v>
      </c>
      <c r="I319" s="199"/>
      <c r="J319" s="195"/>
      <c r="K319" s="195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168</v>
      </c>
      <c r="AU319" s="204" t="s">
        <v>89</v>
      </c>
      <c r="AV319" s="12" t="s">
        <v>83</v>
      </c>
      <c r="AW319" s="12" t="s">
        <v>37</v>
      </c>
      <c r="AX319" s="12" t="s">
        <v>76</v>
      </c>
      <c r="AY319" s="204" t="s">
        <v>158</v>
      </c>
    </row>
    <row r="320" spans="2:65" s="13" customFormat="1">
      <c r="B320" s="205"/>
      <c r="C320" s="206"/>
      <c r="D320" s="196" t="s">
        <v>168</v>
      </c>
      <c r="E320" s="207" t="s">
        <v>19</v>
      </c>
      <c r="F320" s="208" t="s">
        <v>83</v>
      </c>
      <c r="G320" s="206"/>
      <c r="H320" s="209">
        <v>1</v>
      </c>
      <c r="I320" s="210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168</v>
      </c>
      <c r="AU320" s="215" t="s">
        <v>89</v>
      </c>
      <c r="AV320" s="13" t="s">
        <v>89</v>
      </c>
      <c r="AW320" s="13" t="s">
        <v>37</v>
      </c>
      <c r="AX320" s="13" t="s">
        <v>83</v>
      </c>
      <c r="AY320" s="215" t="s">
        <v>158</v>
      </c>
    </row>
    <row r="321" spans="2:65" s="1" customFormat="1" ht="16.5" customHeight="1">
      <c r="B321" s="34"/>
      <c r="C321" s="182" t="s">
        <v>499</v>
      </c>
      <c r="D321" s="182" t="s">
        <v>161</v>
      </c>
      <c r="E321" s="183" t="s">
        <v>500</v>
      </c>
      <c r="F321" s="184" t="s">
        <v>501</v>
      </c>
      <c r="G321" s="185" t="s">
        <v>164</v>
      </c>
      <c r="H321" s="186">
        <v>1</v>
      </c>
      <c r="I321" s="187"/>
      <c r="J321" s="188">
        <f>ROUND(I321*H321,2)</f>
        <v>0</v>
      </c>
      <c r="K321" s="184" t="s">
        <v>165</v>
      </c>
      <c r="L321" s="38"/>
      <c r="M321" s="189" t="s">
        <v>19</v>
      </c>
      <c r="N321" s="190" t="s">
        <v>48</v>
      </c>
      <c r="O321" s="60"/>
      <c r="P321" s="191">
        <f>O321*H321</f>
        <v>0</v>
      </c>
      <c r="Q321" s="191">
        <v>2.1000000000000001E-4</v>
      </c>
      <c r="R321" s="191">
        <f>Q321*H321</f>
        <v>2.1000000000000001E-4</v>
      </c>
      <c r="S321" s="191">
        <v>0</v>
      </c>
      <c r="T321" s="192">
        <f>S321*H321</f>
        <v>0</v>
      </c>
      <c r="AR321" s="17" t="s">
        <v>188</v>
      </c>
      <c r="AT321" s="17" t="s">
        <v>161</v>
      </c>
      <c r="AU321" s="17" t="s">
        <v>89</v>
      </c>
      <c r="AY321" s="17" t="s">
        <v>158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89</v>
      </c>
      <c r="BK321" s="193">
        <f>ROUND(I321*H321,2)</f>
        <v>0</v>
      </c>
      <c r="BL321" s="17" t="s">
        <v>188</v>
      </c>
      <c r="BM321" s="17" t="s">
        <v>502</v>
      </c>
    </row>
    <row r="322" spans="2:65" s="12" customFormat="1">
      <c r="B322" s="194"/>
      <c r="C322" s="195"/>
      <c r="D322" s="196" t="s">
        <v>168</v>
      </c>
      <c r="E322" s="197" t="s">
        <v>19</v>
      </c>
      <c r="F322" s="198" t="s">
        <v>169</v>
      </c>
      <c r="G322" s="195"/>
      <c r="H322" s="197" t="s">
        <v>19</v>
      </c>
      <c r="I322" s="199"/>
      <c r="J322" s="195"/>
      <c r="K322" s="195"/>
      <c r="L322" s="200"/>
      <c r="M322" s="201"/>
      <c r="N322" s="202"/>
      <c r="O322" s="202"/>
      <c r="P322" s="202"/>
      <c r="Q322" s="202"/>
      <c r="R322" s="202"/>
      <c r="S322" s="202"/>
      <c r="T322" s="203"/>
      <c r="AT322" s="204" t="s">
        <v>168</v>
      </c>
      <c r="AU322" s="204" t="s">
        <v>89</v>
      </c>
      <c r="AV322" s="12" t="s">
        <v>83</v>
      </c>
      <c r="AW322" s="12" t="s">
        <v>37</v>
      </c>
      <c r="AX322" s="12" t="s">
        <v>76</v>
      </c>
      <c r="AY322" s="204" t="s">
        <v>158</v>
      </c>
    </row>
    <row r="323" spans="2:65" s="13" customFormat="1">
      <c r="B323" s="205"/>
      <c r="C323" s="206"/>
      <c r="D323" s="196" t="s">
        <v>168</v>
      </c>
      <c r="E323" s="207" t="s">
        <v>19</v>
      </c>
      <c r="F323" s="208" t="s">
        <v>83</v>
      </c>
      <c r="G323" s="206"/>
      <c r="H323" s="209">
        <v>1</v>
      </c>
      <c r="I323" s="210"/>
      <c r="J323" s="206"/>
      <c r="K323" s="206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168</v>
      </c>
      <c r="AU323" s="215" t="s">
        <v>89</v>
      </c>
      <c r="AV323" s="13" t="s">
        <v>89</v>
      </c>
      <c r="AW323" s="13" t="s">
        <v>37</v>
      </c>
      <c r="AX323" s="13" t="s">
        <v>83</v>
      </c>
      <c r="AY323" s="215" t="s">
        <v>158</v>
      </c>
    </row>
    <row r="324" spans="2:65" s="1" customFormat="1" ht="16.5" customHeight="1">
      <c r="B324" s="34"/>
      <c r="C324" s="182" t="s">
        <v>503</v>
      </c>
      <c r="D324" s="182" t="s">
        <v>161</v>
      </c>
      <c r="E324" s="183" t="s">
        <v>504</v>
      </c>
      <c r="F324" s="184" t="s">
        <v>505</v>
      </c>
      <c r="G324" s="185" t="s">
        <v>164</v>
      </c>
      <c r="H324" s="186">
        <v>2</v>
      </c>
      <c r="I324" s="187"/>
      <c r="J324" s="188">
        <f>ROUND(I324*H324,2)</f>
        <v>0</v>
      </c>
      <c r="K324" s="184" t="s">
        <v>165</v>
      </c>
      <c r="L324" s="38"/>
      <c r="M324" s="189" t="s">
        <v>19</v>
      </c>
      <c r="N324" s="190" t="s">
        <v>48</v>
      </c>
      <c r="O324" s="60"/>
      <c r="P324" s="191">
        <f>O324*H324</f>
        <v>0</v>
      </c>
      <c r="Q324" s="191">
        <v>3.4000000000000002E-4</v>
      </c>
      <c r="R324" s="191">
        <f>Q324*H324</f>
        <v>6.8000000000000005E-4</v>
      </c>
      <c r="S324" s="191">
        <v>0</v>
      </c>
      <c r="T324" s="192">
        <f>S324*H324</f>
        <v>0</v>
      </c>
      <c r="AR324" s="17" t="s">
        <v>188</v>
      </c>
      <c r="AT324" s="17" t="s">
        <v>161</v>
      </c>
      <c r="AU324" s="17" t="s">
        <v>89</v>
      </c>
      <c r="AY324" s="17" t="s">
        <v>158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7" t="s">
        <v>89</v>
      </c>
      <c r="BK324" s="193">
        <f>ROUND(I324*H324,2)</f>
        <v>0</v>
      </c>
      <c r="BL324" s="17" t="s">
        <v>188</v>
      </c>
      <c r="BM324" s="17" t="s">
        <v>506</v>
      </c>
    </row>
    <row r="325" spans="2:65" s="12" customFormat="1">
      <c r="B325" s="194"/>
      <c r="C325" s="195"/>
      <c r="D325" s="196" t="s">
        <v>168</v>
      </c>
      <c r="E325" s="197" t="s">
        <v>19</v>
      </c>
      <c r="F325" s="198" t="s">
        <v>169</v>
      </c>
      <c r="G325" s="195"/>
      <c r="H325" s="197" t="s">
        <v>19</v>
      </c>
      <c r="I325" s="199"/>
      <c r="J325" s="195"/>
      <c r="K325" s="195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168</v>
      </c>
      <c r="AU325" s="204" t="s">
        <v>89</v>
      </c>
      <c r="AV325" s="12" t="s">
        <v>83</v>
      </c>
      <c r="AW325" s="12" t="s">
        <v>37</v>
      </c>
      <c r="AX325" s="12" t="s">
        <v>76</v>
      </c>
      <c r="AY325" s="204" t="s">
        <v>158</v>
      </c>
    </row>
    <row r="326" spans="2:65" s="13" customFormat="1">
      <c r="B326" s="205"/>
      <c r="C326" s="206"/>
      <c r="D326" s="196" t="s">
        <v>168</v>
      </c>
      <c r="E326" s="207" t="s">
        <v>19</v>
      </c>
      <c r="F326" s="208" t="s">
        <v>89</v>
      </c>
      <c r="G326" s="206"/>
      <c r="H326" s="209">
        <v>2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168</v>
      </c>
      <c r="AU326" s="215" t="s">
        <v>89</v>
      </c>
      <c r="AV326" s="13" t="s">
        <v>89</v>
      </c>
      <c r="AW326" s="13" t="s">
        <v>37</v>
      </c>
      <c r="AX326" s="13" t="s">
        <v>83</v>
      </c>
      <c r="AY326" s="215" t="s">
        <v>158</v>
      </c>
    </row>
    <row r="327" spans="2:65" s="1" customFormat="1" ht="16.5" customHeight="1">
      <c r="B327" s="34"/>
      <c r="C327" s="182" t="s">
        <v>507</v>
      </c>
      <c r="D327" s="182" t="s">
        <v>161</v>
      </c>
      <c r="E327" s="183" t="s">
        <v>508</v>
      </c>
      <c r="F327" s="184" t="s">
        <v>509</v>
      </c>
      <c r="G327" s="185" t="s">
        <v>164</v>
      </c>
      <c r="H327" s="186">
        <v>2</v>
      </c>
      <c r="I327" s="187"/>
      <c r="J327" s="188">
        <f>ROUND(I327*H327,2)</f>
        <v>0</v>
      </c>
      <c r="K327" s="184" t="s">
        <v>165</v>
      </c>
      <c r="L327" s="38"/>
      <c r="M327" s="189" t="s">
        <v>19</v>
      </c>
      <c r="N327" s="190" t="s">
        <v>48</v>
      </c>
      <c r="O327" s="60"/>
      <c r="P327" s="191">
        <f>O327*H327</f>
        <v>0</v>
      </c>
      <c r="Q327" s="191">
        <v>5.0000000000000001E-4</v>
      </c>
      <c r="R327" s="191">
        <f>Q327*H327</f>
        <v>1E-3</v>
      </c>
      <c r="S327" s="191">
        <v>0</v>
      </c>
      <c r="T327" s="192">
        <f>S327*H327</f>
        <v>0</v>
      </c>
      <c r="AR327" s="17" t="s">
        <v>188</v>
      </c>
      <c r="AT327" s="17" t="s">
        <v>161</v>
      </c>
      <c r="AU327" s="17" t="s">
        <v>89</v>
      </c>
      <c r="AY327" s="17" t="s">
        <v>158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7" t="s">
        <v>89</v>
      </c>
      <c r="BK327" s="193">
        <f>ROUND(I327*H327,2)</f>
        <v>0</v>
      </c>
      <c r="BL327" s="17" t="s">
        <v>188</v>
      </c>
      <c r="BM327" s="17" t="s">
        <v>510</v>
      </c>
    </row>
    <row r="328" spans="2:65" s="12" customFormat="1">
      <c r="B328" s="194"/>
      <c r="C328" s="195"/>
      <c r="D328" s="196" t="s">
        <v>168</v>
      </c>
      <c r="E328" s="197" t="s">
        <v>19</v>
      </c>
      <c r="F328" s="198" t="s">
        <v>169</v>
      </c>
      <c r="G328" s="195"/>
      <c r="H328" s="197" t="s">
        <v>19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168</v>
      </c>
      <c r="AU328" s="204" t="s">
        <v>89</v>
      </c>
      <c r="AV328" s="12" t="s">
        <v>83</v>
      </c>
      <c r="AW328" s="12" t="s">
        <v>37</v>
      </c>
      <c r="AX328" s="12" t="s">
        <v>76</v>
      </c>
      <c r="AY328" s="204" t="s">
        <v>158</v>
      </c>
    </row>
    <row r="329" spans="2:65" s="13" customFormat="1">
      <c r="B329" s="205"/>
      <c r="C329" s="206"/>
      <c r="D329" s="196" t="s">
        <v>168</v>
      </c>
      <c r="E329" s="207" t="s">
        <v>19</v>
      </c>
      <c r="F329" s="208" t="s">
        <v>89</v>
      </c>
      <c r="G329" s="206"/>
      <c r="H329" s="209">
        <v>2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168</v>
      </c>
      <c r="AU329" s="215" t="s">
        <v>89</v>
      </c>
      <c r="AV329" s="13" t="s">
        <v>89</v>
      </c>
      <c r="AW329" s="13" t="s">
        <v>37</v>
      </c>
      <c r="AX329" s="13" t="s">
        <v>83</v>
      </c>
      <c r="AY329" s="215" t="s">
        <v>158</v>
      </c>
    </row>
    <row r="330" spans="2:65" s="1" customFormat="1" ht="16.5" customHeight="1">
      <c r="B330" s="34"/>
      <c r="C330" s="182" t="s">
        <v>511</v>
      </c>
      <c r="D330" s="182" t="s">
        <v>161</v>
      </c>
      <c r="E330" s="183" t="s">
        <v>512</v>
      </c>
      <c r="F330" s="184" t="s">
        <v>513</v>
      </c>
      <c r="G330" s="185" t="s">
        <v>164</v>
      </c>
      <c r="H330" s="186">
        <v>2</v>
      </c>
      <c r="I330" s="187"/>
      <c r="J330" s="188">
        <f>ROUND(I330*H330,2)</f>
        <v>0</v>
      </c>
      <c r="K330" s="184" t="s">
        <v>165</v>
      </c>
      <c r="L330" s="38"/>
      <c r="M330" s="189" t="s">
        <v>19</v>
      </c>
      <c r="N330" s="190" t="s">
        <v>48</v>
      </c>
      <c r="O330" s="60"/>
      <c r="P330" s="191">
        <f>O330*H330</f>
        <v>0</v>
      </c>
      <c r="Q330" s="191">
        <v>1.0000000000000001E-5</v>
      </c>
      <c r="R330" s="191">
        <f>Q330*H330</f>
        <v>2.0000000000000002E-5</v>
      </c>
      <c r="S330" s="191">
        <v>4.3400000000000001E-3</v>
      </c>
      <c r="T330" s="192">
        <f>S330*H330</f>
        <v>8.6800000000000002E-3</v>
      </c>
      <c r="AR330" s="17" t="s">
        <v>188</v>
      </c>
      <c r="AT330" s="17" t="s">
        <v>161</v>
      </c>
      <c r="AU330" s="17" t="s">
        <v>89</v>
      </c>
      <c r="AY330" s="17" t="s">
        <v>158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7" t="s">
        <v>89</v>
      </c>
      <c r="BK330" s="193">
        <f>ROUND(I330*H330,2)</f>
        <v>0</v>
      </c>
      <c r="BL330" s="17" t="s">
        <v>188</v>
      </c>
      <c r="BM330" s="17" t="s">
        <v>514</v>
      </c>
    </row>
    <row r="331" spans="2:65" s="12" customFormat="1">
      <c r="B331" s="194"/>
      <c r="C331" s="195"/>
      <c r="D331" s="196" t="s">
        <v>168</v>
      </c>
      <c r="E331" s="197" t="s">
        <v>19</v>
      </c>
      <c r="F331" s="198" t="s">
        <v>169</v>
      </c>
      <c r="G331" s="195"/>
      <c r="H331" s="197" t="s">
        <v>19</v>
      </c>
      <c r="I331" s="199"/>
      <c r="J331" s="195"/>
      <c r="K331" s="195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168</v>
      </c>
      <c r="AU331" s="204" t="s">
        <v>89</v>
      </c>
      <c r="AV331" s="12" t="s">
        <v>83</v>
      </c>
      <c r="AW331" s="12" t="s">
        <v>37</v>
      </c>
      <c r="AX331" s="12" t="s">
        <v>76</v>
      </c>
      <c r="AY331" s="204" t="s">
        <v>158</v>
      </c>
    </row>
    <row r="332" spans="2:65" s="13" customFormat="1">
      <c r="B332" s="205"/>
      <c r="C332" s="206"/>
      <c r="D332" s="196" t="s">
        <v>168</v>
      </c>
      <c r="E332" s="207" t="s">
        <v>19</v>
      </c>
      <c r="F332" s="208" t="s">
        <v>89</v>
      </c>
      <c r="G332" s="206"/>
      <c r="H332" s="209">
        <v>2</v>
      </c>
      <c r="I332" s="210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168</v>
      </c>
      <c r="AU332" s="215" t="s">
        <v>89</v>
      </c>
      <c r="AV332" s="13" t="s">
        <v>89</v>
      </c>
      <c r="AW332" s="13" t="s">
        <v>37</v>
      </c>
      <c r="AX332" s="13" t="s">
        <v>83</v>
      </c>
      <c r="AY332" s="215" t="s">
        <v>158</v>
      </c>
    </row>
    <row r="333" spans="2:65" s="1" customFormat="1" ht="16.5" customHeight="1">
      <c r="B333" s="34"/>
      <c r="C333" s="182" t="s">
        <v>515</v>
      </c>
      <c r="D333" s="182" t="s">
        <v>161</v>
      </c>
      <c r="E333" s="183" t="s">
        <v>516</v>
      </c>
      <c r="F333" s="184" t="s">
        <v>517</v>
      </c>
      <c r="G333" s="185" t="s">
        <v>164</v>
      </c>
      <c r="H333" s="186">
        <v>2</v>
      </c>
      <c r="I333" s="187"/>
      <c r="J333" s="188">
        <f>ROUND(I333*H333,2)</f>
        <v>0</v>
      </c>
      <c r="K333" s="184" t="s">
        <v>165</v>
      </c>
      <c r="L333" s="38"/>
      <c r="M333" s="189" t="s">
        <v>19</v>
      </c>
      <c r="N333" s="190" t="s">
        <v>48</v>
      </c>
      <c r="O333" s="60"/>
      <c r="P333" s="191">
        <f>O333*H333</f>
        <v>0</v>
      </c>
      <c r="Q333" s="191">
        <v>5.6999999999999998E-4</v>
      </c>
      <c r="R333" s="191">
        <f>Q333*H333</f>
        <v>1.14E-3</v>
      </c>
      <c r="S333" s="191">
        <v>0</v>
      </c>
      <c r="T333" s="192">
        <f>S333*H333</f>
        <v>0</v>
      </c>
      <c r="AR333" s="17" t="s">
        <v>188</v>
      </c>
      <c r="AT333" s="17" t="s">
        <v>161</v>
      </c>
      <c r="AU333" s="17" t="s">
        <v>89</v>
      </c>
      <c r="AY333" s="17" t="s">
        <v>158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7" t="s">
        <v>89</v>
      </c>
      <c r="BK333" s="193">
        <f>ROUND(I333*H333,2)</f>
        <v>0</v>
      </c>
      <c r="BL333" s="17" t="s">
        <v>188</v>
      </c>
      <c r="BM333" s="17" t="s">
        <v>518</v>
      </c>
    </row>
    <row r="334" spans="2:65" s="12" customFormat="1">
      <c r="B334" s="194"/>
      <c r="C334" s="195"/>
      <c r="D334" s="196" t="s">
        <v>168</v>
      </c>
      <c r="E334" s="197" t="s">
        <v>19</v>
      </c>
      <c r="F334" s="198" t="s">
        <v>169</v>
      </c>
      <c r="G334" s="195"/>
      <c r="H334" s="197" t="s">
        <v>19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168</v>
      </c>
      <c r="AU334" s="204" t="s">
        <v>89</v>
      </c>
      <c r="AV334" s="12" t="s">
        <v>83</v>
      </c>
      <c r="AW334" s="12" t="s">
        <v>37</v>
      </c>
      <c r="AX334" s="12" t="s">
        <v>76</v>
      </c>
      <c r="AY334" s="204" t="s">
        <v>158</v>
      </c>
    </row>
    <row r="335" spans="2:65" s="13" customFormat="1">
      <c r="B335" s="205"/>
      <c r="C335" s="206"/>
      <c r="D335" s="196" t="s">
        <v>168</v>
      </c>
      <c r="E335" s="207" t="s">
        <v>19</v>
      </c>
      <c r="F335" s="208" t="s">
        <v>89</v>
      </c>
      <c r="G335" s="206"/>
      <c r="H335" s="209">
        <v>2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168</v>
      </c>
      <c r="AU335" s="215" t="s">
        <v>89</v>
      </c>
      <c r="AV335" s="13" t="s">
        <v>89</v>
      </c>
      <c r="AW335" s="13" t="s">
        <v>37</v>
      </c>
      <c r="AX335" s="13" t="s">
        <v>83</v>
      </c>
      <c r="AY335" s="215" t="s">
        <v>158</v>
      </c>
    </row>
    <row r="336" spans="2:65" s="1" customFormat="1" ht="16.5" customHeight="1">
      <c r="B336" s="34"/>
      <c r="C336" s="182" t="s">
        <v>519</v>
      </c>
      <c r="D336" s="182" t="s">
        <v>161</v>
      </c>
      <c r="E336" s="183" t="s">
        <v>520</v>
      </c>
      <c r="F336" s="184" t="s">
        <v>521</v>
      </c>
      <c r="G336" s="185" t="s">
        <v>164</v>
      </c>
      <c r="H336" s="186">
        <v>1</v>
      </c>
      <c r="I336" s="187"/>
      <c r="J336" s="188">
        <f>ROUND(I336*H336,2)</f>
        <v>0</v>
      </c>
      <c r="K336" s="184" t="s">
        <v>165</v>
      </c>
      <c r="L336" s="38"/>
      <c r="M336" s="189" t="s">
        <v>19</v>
      </c>
      <c r="N336" s="190" t="s">
        <v>48</v>
      </c>
      <c r="O336" s="60"/>
      <c r="P336" s="191">
        <f>O336*H336</f>
        <v>0</v>
      </c>
      <c r="Q336" s="191">
        <v>0</v>
      </c>
      <c r="R336" s="191">
        <f>Q336*H336</f>
        <v>0</v>
      </c>
      <c r="S336" s="191">
        <v>1.91E-3</v>
      </c>
      <c r="T336" s="192">
        <f>S336*H336</f>
        <v>1.91E-3</v>
      </c>
      <c r="AR336" s="17" t="s">
        <v>188</v>
      </c>
      <c r="AT336" s="17" t="s">
        <v>161</v>
      </c>
      <c r="AU336" s="17" t="s">
        <v>89</v>
      </c>
      <c r="AY336" s="17" t="s">
        <v>158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17" t="s">
        <v>89</v>
      </c>
      <c r="BK336" s="193">
        <f>ROUND(I336*H336,2)</f>
        <v>0</v>
      </c>
      <c r="BL336" s="17" t="s">
        <v>188</v>
      </c>
      <c r="BM336" s="17" t="s">
        <v>522</v>
      </c>
    </row>
    <row r="337" spans="2:65" s="12" customFormat="1">
      <c r="B337" s="194"/>
      <c r="C337" s="195"/>
      <c r="D337" s="196" t="s">
        <v>168</v>
      </c>
      <c r="E337" s="197" t="s">
        <v>19</v>
      </c>
      <c r="F337" s="198" t="s">
        <v>169</v>
      </c>
      <c r="G337" s="195"/>
      <c r="H337" s="197" t="s">
        <v>19</v>
      </c>
      <c r="I337" s="199"/>
      <c r="J337" s="195"/>
      <c r="K337" s="195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168</v>
      </c>
      <c r="AU337" s="204" t="s">
        <v>89</v>
      </c>
      <c r="AV337" s="12" t="s">
        <v>83</v>
      </c>
      <c r="AW337" s="12" t="s">
        <v>37</v>
      </c>
      <c r="AX337" s="12" t="s">
        <v>76</v>
      </c>
      <c r="AY337" s="204" t="s">
        <v>158</v>
      </c>
    </row>
    <row r="338" spans="2:65" s="13" customFormat="1">
      <c r="B338" s="205"/>
      <c r="C338" s="206"/>
      <c r="D338" s="196" t="s">
        <v>168</v>
      </c>
      <c r="E338" s="207" t="s">
        <v>19</v>
      </c>
      <c r="F338" s="208" t="s">
        <v>83</v>
      </c>
      <c r="G338" s="206"/>
      <c r="H338" s="209">
        <v>1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168</v>
      </c>
      <c r="AU338" s="215" t="s">
        <v>89</v>
      </c>
      <c r="AV338" s="13" t="s">
        <v>89</v>
      </c>
      <c r="AW338" s="13" t="s">
        <v>37</v>
      </c>
      <c r="AX338" s="13" t="s">
        <v>83</v>
      </c>
      <c r="AY338" s="215" t="s">
        <v>158</v>
      </c>
    </row>
    <row r="339" spans="2:65" s="1" customFormat="1" ht="16.5" customHeight="1">
      <c r="B339" s="34"/>
      <c r="C339" s="182" t="s">
        <v>523</v>
      </c>
      <c r="D339" s="182" t="s">
        <v>161</v>
      </c>
      <c r="E339" s="183" t="s">
        <v>524</v>
      </c>
      <c r="F339" s="184" t="s">
        <v>525</v>
      </c>
      <c r="G339" s="185" t="s">
        <v>164</v>
      </c>
      <c r="H339" s="186">
        <v>1</v>
      </c>
      <c r="I339" s="187"/>
      <c r="J339" s="188">
        <f>ROUND(I339*H339,2)</f>
        <v>0</v>
      </c>
      <c r="K339" s="184" t="s">
        <v>165</v>
      </c>
      <c r="L339" s="38"/>
      <c r="M339" s="189" t="s">
        <v>19</v>
      </c>
      <c r="N339" s="190" t="s">
        <v>48</v>
      </c>
      <c r="O339" s="60"/>
      <c r="P339" s="191">
        <f>O339*H339</f>
        <v>0</v>
      </c>
      <c r="Q339" s="191">
        <v>2.2100000000000002E-3</v>
      </c>
      <c r="R339" s="191">
        <f>Q339*H339</f>
        <v>2.2100000000000002E-3</v>
      </c>
      <c r="S339" s="191">
        <v>0</v>
      </c>
      <c r="T339" s="192">
        <f>S339*H339</f>
        <v>0</v>
      </c>
      <c r="AR339" s="17" t="s">
        <v>188</v>
      </c>
      <c r="AT339" s="17" t="s">
        <v>161</v>
      </c>
      <c r="AU339" s="17" t="s">
        <v>89</v>
      </c>
      <c r="AY339" s="17" t="s">
        <v>158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7" t="s">
        <v>89</v>
      </c>
      <c r="BK339" s="193">
        <f>ROUND(I339*H339,2)</f>
        <v>0</v>
      </c>
      <c r="BL339" s="17" t="s">
        <v>188</v>
      </c>
      <c r="BM339" s="17" t="s">
        <v>526</v>
      </c>
    </row>
    <row r="340" spans="2:65" s="12" customFormat="1">
      <c r="B340" s="194"/>
      <c r="C340" s="195"/>
      <c r="D340" s="196" t="s">
        <v>168</v>
      </c>
      <c r="E340" s="197" t="s">
        <v>19</v>
      </c>
      <c r="F340" s="198" t="s">
        <v>169</v>
      </c>
      <c r="G340" s="195"/>
      <c r="H340" s="197" t="s">
        <v>19</v>
      </c>
      <c r="I340" s="199"/>
      <c r="J340" s="195"/>
      <c r="K340" s="195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168</v>
      </c>
      <c r="AU340" s="204" t="s">
        <v>89</v>
      </c>
      <c r="AV340" s="12" t="s">
        <v>83</v>
      </c>
      <c r="AW340" s="12" t="s">
        <v>37</v>
      </c>
      <c r="AX340" s="12" t="s">
        <v>76</v>
      </c>
      <c r="AY340" s="204" t="s">
        <v>158</v>
      </c>
    </row>
    <row r="341" spans="2:65" s="13" customFormat="1">
      <c r="B341" s="205"/>
      <c r="C341" s="206"/>
      <c r="D341" s="196" t="s">
        <v>168</v>
      </c>
      <c r="E341" s="207" t="s">
        <v>19</v>
      </c>
      <c r="F341" s="208" t="s">
        <v>83</v>
      </c>
      <c r="G341" s="206"/>
      <c r="H341" s="209">
        <v>1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168</v>
      </c>
      <c r="AU341" s="215" t="s">
        <v>89</v>
      </c>
      <c r="AV341" s="13" t="s">
        <v>89</v>
      </c>
      <c r="AW341" s="13" t="s">
        <v>37</v>
      </c>
      <c r="AX341" s="13" t="s">
        <v>83</v>
      </c>
      <c r="AY341" s="215" t="s">
        <v>158</v>
      </c>
    </row>
    <row r="342" spans="2:65" s="1" customFormat="1" ht="22.5" customHeight="1">
      <c r="B342" s="34"/>
      <c r="C342" s="182" t="s">
        <v>527</v>
      </c>
      <c r="D342" s="182" t="s">
        <v>161</v>
      </c>
      <c r="E342" s="183" t="s">
        <v>528</v>
      </c>
      <c r="F342" s="184" t="s">
        <v>529</v>
      </c>
      <c r="G342" s="185" t="s">
        <v>214</v>
      </c>
      <c r="H342" s="186">
        <v>8.0000000000000002E-3</v>
      </c>
      <c r="I342" s="187"/>
      <c r="J342" s="188">
        <f>ROUND(I342*H342,2)</f>
        <v>0</v>
      </c>
      <c r="K342" s="184" t="s">
        <v>165</v>
      </c>
      <c r="L342" s="38"/>
      <c r="M342" s="189" t="s">
        <v>19</v>
      </c>
      <c r="N342" s="190" t="s">
        <v>48</v>
      </c>
      <c r="O342" s="60"/>
      <c r="P342" s="191">
        <f>O342*H342</f>
        <v>0</v>
      </c>
      <c r="Q342" s="191">
        <v>0</v>
      </c>
      <c r="R342" s="191">
        <f>Q342*H342</f>
        <v>0</v>
      </c>
      <c r="S342" s="191">
        <v>0</v>
      </c>
      <c r="T342" s="192">
        <f>S342*H342</f>
        <v>0</v>
      </c>
      <c r="AR342" s="17" t="s">
        <v>188</v>
      </c>
      <c r="AT342" s="17" t="s">
        <v>161</v>
      </c>
      <c r="AU342" s="17" t="s">
        <v>89</v>
      </c>
      <c r="AY342" s="17" t="s">
        <v>158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7" t="s">
        <v>89</v>
      </c>
      <c r="BK342" s="193">
        <f>ROUND(I342*H342,2)</f>
        <v>0</v>
      </c>
      <c r="BL342" s="17" t="s">
        <v>188</v>
      </c>
      <c r="BM342" s="17" t="s">
        <v>530</v>
      </c>
    </row>
    <row r="343" spans="2:65" s="1" customFormat="1" ht="22.5" customHeight="1">
      <c r="B343" s="34"/>
      <c r="C343" s="182" t="s">
        <v>531</v>
      </c>
      <c r="D343" s="182" t="s">
        <v>161</v>
      </c>
      <c r="E343" s="183" t="s">
        <v>532</v>
      </c>
      <c r="F343" s="184" t="s">
        <v>533</v>
      </c>
      <c r="G343" s="185" t="s">
        <v>214</v>
      </c>
      <c r="H343" s="186">
        <v>8.0000000000000002E-3</v>
      </c>
      <c r="I343" s="187"/>
      <c r="J343" s="188">
        <f>ROUND(I343*H343,2)</f>
        <v>0</v>
      </c>
      <c r="K343" s="184" t="s">
        <v>165</v>
      </c>
      <c r="L343" s="38"/>
      <c r="M343" s="189" t="s">
        <v>19</v>
      </c>
      <c r="N343" s="190" t="s">
        <v>48</v>
      </c>
      <c r="O343" s="60"/>
      <c r="P343" s="191">
        <f>O343*H343</f>
        <v>0</v>
      </c>
      <c r="Q343" s="191">
        <v>0</v>
      </c>
      <c r="R343" s="191">
        <f>Q343*H343</f>
        <v>0</v>
      </c>
      <c r="S343" s="191">
        <v>0</v>
      </c>
      <c r="T343" s="192">
        <f>S343*H343</f>
        <v>0</v>
      </c>
      <c r="AR343" s="17" t="s">
        <v>188</v>
      </c>
      <c r="AT343" s="17" t="s">
        <v>161</v>
      </c>
      <c r="AU343" s="17" t="s">
        <v>89</v>
      </c>
      <c r="AY343" s="17" t="s">
        <v>158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17" t="s">
        <v>89</v>
      </c>
      <c r="BK343" s="193">
        <f>ROUND(I343*H343,2)</f>
        <v>0</v>
      </c>
      <c r="BL343" s="17" t="s">
        <v>188</v>
      </c>
      <c r="BM343" s="17" t="s">
        <v>534</v>
      </c>
    </row>
    <row r="344" spans="2:65" s="11" customFormat="1" ht="22.8" customHeight="1">
      <c r="B344" s="166"/>
      <c r="C344" s="167"/>
      <c r="D344" s="168" t="s">
        <v>75</v>
      </c>
      <c r="E344" s="180" t="s">
        <v>535</v>
      </c>
      <c r="F344" s="180" t="s">
        <v>536</v>
      </c>
      <c r="G344" s="167"/>
      <c r="H344" s="167"/>
      <c r="I344" s="170"/>
      <c r="J344" s="181">
        <f>BK344</f>
        <v>0</v>
      </c>
      <c r="K344" s="167"/>
      <c r="L344" s="172"/>
      <c r="M344" s="173"/>
      <c r="N344" s="174"/>
      <c r="O344" s="174"/>
      <c r="P344" s="175">
        <f>SUM(P345:P356)</f>
        <v>0</v>
      </c>
      <c r="Q344" s="174"/>
      <c r="R344" s="175">
        <f>SUM(R345:R356)</f>
        <v>0</v>
      </c>
      <c r="S344" s="174"/>
      <c r="T344" s="176">
        <f>SUM(T345:T356)</f>
        <v>0</v>
      </c>
      <c r="AR344" s="177" t="s">
        <v>89</v>
      </c>
      <c r="AT344" s="178" t="s">
        <v>75</v>
      </c>
      <c r="AU344" s="178" t="s">
        <v>83</v>
      </c>
      <c r="AY344" s="177" t="s">
        <v>158</v>
      </c>
      <c r="BK344" s="179">
        <f>SUM(BK345:BK356)</f>
        <v>0</v>
      </c>
    </row>
    <row r="345" spans="2:65" s="1" customFormat="1" ht="16.5" customHeight="1">
      <c r="B345" s="34"/>
      <c r="C345" s="182" t="s">
        <v>537</v>
      </c>
      <c r="D345" s="182" t="s">
        <v>161</v>
      </c>
      <c r="E345" s="183" t="s">
        <v>538</v>
      </c>
      <c r="F345" s="184" t="s">
        <v>539</v>
      </c>
      <c r="G345" s="185" t="s">
        <v>339</v>
      </c>
      <c r="H345" s="186">
        <v>1</v>
      </c>
      <c r="I345" s="187"/>
      <c r="J345" s="188">
        <f>ROUND(I345*H345,2)</f>
        <v>0</v>
      </c>
      <c r="K345" s="184" t="s">
        <v>19</v>
      </c>
      <c r="L345" s="38"/>
      <c r="M345" s="189" t="s">
        <v>19</v>
      </c>
      <c r="N345" s="190" t="s">
        <v>48</v>
      </c>
      <c r="O345" s="60"/>
      <c r="P345" s="191">
        <f>O345*H345</f>
        <v>0</v>
      </c>
      <c r="Q345" s="191">
        <v>0</v>
      </c>
      <c r="R345" s="191">
        <f>Q345*H345</f>
        <v>0</v>
      </c>
      <c r="S345" s="191">
        <v>0</v>
      </c>
      <c r="T345" s="192">
        <f>S345*H345</f>
        <v>0</v>
      </c>
      <c r="AR345" s="17" t="s">
        <v>188</v>
      </c>
      <c r="AT345" s="17" t="s">
        <v>161</v>
      </c>
      <c r="AU345" s="17" t="s">
        <v>89</v>
      </c>
      <c r="AY345" s="17" t="s">
        <v>158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7" t="s">
        <v>89</v>
      </c>
      <c r="BK345" s="193">
        <f>ROUND(I345*H345,2)</f>
        <v>0</v>
      </c>
      <c r="BL345" s="17" t="s">
        <v>188</v>
      </c>
      <c r="BM345" s="17" t="s">
        <v>540</v>
      </c>
    </row>
    <row r="346" spans="2:65" s="12" customFormat="1">
      <c r="B346" s="194"/>
      <c r="C346" s="195"/>
      <c r="D346" s="196" t="s">
        <v>168</v>
      </c>
      <c r="E346" s="197" t="s">
        <v>19</v>
      </c>
      <c r="F346" s="198" t="s">
        <v>169</v>
      </c>
      <c r="G346" s="195"/>
      <c r="H346" s="197" t="s">
        <v>19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168</v>
      </c>
      <c r="AU346" s="204" t="s">
        <v>89</v>
      </c>
      <c r="AV346" s="12" t="s">
        <v>83</v>
      </c>
      <c r="AW346" s="12" t="s">
        <v>37</v>
      </c>
      <c r="AX346" s="12" t="s">
        <v>76</v>
      </c>
      <c r="AY346" s="204" t="s">
        <v>158</v>
      </c>
    </row>
    <row r="347" spans="2:65" s="13" customFormat="1">
      <c r="B347" s="205"/>
      <c r="C347" s="206"/>
      <c r="D347" s="196" t="s">
        <v>168</v>
      </c>
      <c r="E347" s="207" t="s">
        <v>19</v>
      </c>
      <c r="F347" s="208" t="s">
        <v>83</v>
      </c>
      <c r="G347" s="206"/>
      <c r="H347" s="209">
        <v>1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168</v>
      </c>
      <c r="AU347" s="215" t="s">
        <v>89</v>
      </c>
      <c r="AV347" s="13" t="s">
        <v>89</v>
      </c>
      <c r="AW347" s="13" t="s">
        <v>37</v>
      </c>
      <c r="AX347" s="13" t="s">
        <v>83</v>
      </c>
      <c r="AY347" s="215" t="s">
        <v>158</v>
      </c>
    </row>
    <row r="348" spans="2:65" s="1" customFormat="1" ht="16.5" customHeight="1">
      <c r="B348" s="34"/>
      <c r="C348" s="182" t="s">
        <v>541</v>
      </c>
      <c r="D348" s="182" t="s">
        <v>161</v>
      </c>
      <c r="E348" s="183" t="s">
        <v>542</v>
      </c>
      <c r="F348" s="184" t="s">
        <v>543</v>
      </c>
      <c r="G348" s="185" t="s">
        <v>339</v>
      </c>
      <c r="H348" s="186">
        <v>1</v>
      </c>
      <c r="I348" s="187"/>
      <c r="J348" s="188">
        <f>ROUND(I348*H348,2)</f>
        <v>0</v>
      </c>
      <c r="K348" s="184" t="s">
        <v>19</v>
      </c>
      <c r="L348" s="38"/>
      <c r="M348" s="189" t="s">
        <v>19</v>
      </c>
      <c r="N348" s="190" t="s">
        <v>48</v>
      </c>
      <c r="O348" s="60"/>
      <c r="P348" s="191">
        <f>O348*H348</f>
        <v>0</v>
      </c>
      <c r="Q348" s="191">
        <v>0</v>
      </c>
      <c r="R348" s="191">
        <f>Q348*H348</f>
        <v>0</v>
      </c>
      <c r="S348" s="191">
        <v>0</v>
      </c>
      <c r="T348" s="192">
        <f>S348*H348</f>
        <v>0</v>
      </c>
      <c r="AR348" s="17" t="s">
        <v>188</v>
      </c>
      <c r="AT348" s="17" t="s">
        <v>161</v>
      </c>
      <c r="AU348" s="17" t="s">
        <v>89</v>
      </c>
      <c r="AY348" s="17" t="s">
        <v>158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7" t="s">
        <v>89</v>
      </c>
      <c r="BK348" s="193">
        <f>ROUND(I348*H348,2)</f>
        <v>0</v>
      </c>
      <c r="BL348" s="17" t="s">
        <v>188</v>
      </c>
      <c r="BM348" s="17" t="s">
        <v>544</v>
      </c>
    </row>
    <row r="349" spans="2:65" s="12" customFormat="1">
      <c r="B349" s="194"/>
      <c r="C349" s="195"/>
      <c r="D349" s="196" t="s">
        <v>168</v>
      </c>
      <c r="E349" s="197" t="s">
        <v>19</v>
      </c>
      <c r="F349" s="198" t="s">
        <v>169</v>
      </c>
      <c r="G349" s="195"/>
      <c r="H349" s="197" t="s">
        <v>19</v>
      </c>
      <c r="I349" s="199"/>
      <c r="J349" s="195"/>
      <c r="K349" s="195"/>
      <c r="L349" s="200"/>
      <c r="M349" s="201"/>
      <c r="N349" s="202"/>
      <c r="O349" s="202"/>
      <c r="P349" s="202"/>
      <c r="Q349" s="202"/>
      <c r="R349" s="202"/>
      <c r="S349" s="202"/>
      <c r="T349" s="203"/>
      <c r="AT349" s="204" t="s">
        <v>168</v>
      </c>
      <c r="AU349" s="204" t="s">
        <v>89</v>
      </c>
      <c r="AV349" s="12" t="s">
        <v>83</v>
      </c>
      <c r="AW349" s="12" t="s">
        <v>37</v>
      </c>
      <c r="AX349" s="12" t="s">
        <v>76</v>
      </c>
      <c r="AY349" s="204" t="s">
        <v>158</v>
      </c>
    </row>
    <row r="350" spans="2:65" s="13" customFormat="1">
      <c r="B350" s="205"/>
      <c r="C350" s="206"/>
      <c r="D350" s="196" t="s">
        <v>168</v>
      </c>
      <c r="E350" s="207" t="s">
        <v>19</v>
      </c>
      <c r="F350" s="208" t="s">
        <v>83</v>
      </c>
      <c r="G350" s="206"/>
      <c r="H350" s="209">
        <v>1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168</v>
      </c>
      <c r="AU350" s="215" t="s">
        <v>89</v>
      </c>
      <c r="AV350" s="13" t="s">
        <v>89</v>
      </c>
      <c r="AW350" s="13" t="s">
        <v>37</v>
      </c>
      <c r="AX350" s="13" t="s">
        <v>83</v>
      </c>
      <c r="AY350" s="215" t="s">
        <v>158</v>
      </c>
    </row>
    <row r="351" spans="2:65" s="1" customFormat="1" ht="16.5" customHeight="1">
      <c r="B351" s="34"/>
      <c r="C351" s="182" t="s">
        <v>545</v>
      </c>
      <c r="D351" s="182" t="s">
        <v>161</v>
      </c>
      <c r="E351" s="183" t="s">
        <v>546</v>
      </c>
      <c r="F351" s="184" t="s">
        <v>547</v>
      </c>
      <c r="G351" s="185" t="s">
        <v>339</v>
      </c>
      <c r="H351" s="186">
        <v>1</v>
      </c>
      <c r="I351" s="187"/>
      <c r="J351" s="188">
        <f>ROUND(I351*H351,2)</f>
        <v>0</v>
      </c>
      <c r="K351" s="184" t="s">
        <v>19</v>
      </c>
      <c r="L351" s="38"/>
      <c r="M351" s="189" t="s">
        <v>19</v>
      </c>
      <c r="N351" s="190" t="s">
        <v>48</v>
      </c>
      <c r="O351" s="60"/>
      <c r="P351" s="191">
        <f>O351*H351</f>
        <v>0</v>
      </c>
      <c r="Q351" s="191">
        <v>0</v>
      </c>
      <c r="R351" s="191">
        <f>Q351*H351</f>
        <v>0</v>
      </c>
      <c r="S351" s="191">
        <v>0</v>
      </c>
      <c r="T351" s="192">
        <f>S351*H351</f>
        <v>0</v>
      </c>
      <c r="AR351" s="17" t="s">
        <v>188</v>
      </c>
      <c r="AT351" s="17" t="s">
        <v>161</v>
      </c>
      <c r="AU351" s="17" t="s">
        <v>89</v>
      </c>
      <c r="AY351" s="17" t="s">
        <v>158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17" t="s">
        <v>89</v>
      </c>
      <c r="BK351" s="193">
        <f>ROUND(I351*H351,2)</f>
        <v>0</v>
      </c>
      <c r="BL351" s="17" t="s">
        <v>188</v>
      </c>
      <c r="BM351" s="17" t="s">
        <v>548</v>
      </c>
    </row>
    <row r="352" spans="2:65" s="12" customFormat="1">
      <c r="B352" s="194"/>
      <c r="C352" s="195"/>
      <c r="D352" s="196" t="s">
        <v>168</v>
      </c>
      <c r="E352" s="197" t="s">
        <v>19</v>
      </c>
      <c r="F352" s="198" t="s">
        <v>169</v>
      </c>
      <c r="G352" s="195"/>
      <c r="H352" s="197" t="s">
        <v>19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168</v>
      </c>
      <c r="AU352" s="204" t="s">
        <v>89</v>
      </c>
      <c r="AV352" s="12" t="s">
        <v>83</v>
      </c>
      <c r="AW352" s="12" t="s">
        <v>37</v>
      </c>
      <c r="AX352" s="12" t="s">
        <v>76</v>
      </c>
      <c r="AY352" s="204" t="s">
        <v>158</v>
      </c>
    </row>
    <row r="353" spans="2:65" s="13" customFormat="1">
      <c r="B353" s="205"/>
      <c r="C353" s="206"/>
      <c r="D353" s="196" t="s">
        <v>168</v>
      </c>
      <c r="E353" s="207" t="s">
        <v>19</v>
      </c>
      <c r="F353" s="208" t="s">
        <v>83</v>
      </c>
      <c r="G353" s="206"/>
      <c r="H353" s="209">
        <v>1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168</v>
      </c>
      <c r="AU353" s="215" t="s">
        <v>89</v>
      </c>
      <c r="AV353" s="13" t="s">
        <v>89</v>
      </c>
      <c r="AW353" s="13" t="s">
        <v>37</v>
      </c>
      <c r="AX353" s="13" t="s">
        <v>83</v>
      </c>
      <c r="AY353" s="215" t="s">
        <v>158</v>
      </c>
    </row>
    <row r="354" spans="2:65" s="1" customFormat="1" ht="16.5" customHeight="1">
      <c r="B354" s="34"/>
      <c r="C354" s="182" t="s">
        <v>549</v>
      </c>
      <c r="D354" s="182" t="s">
        <v>161</v>
      </c>
      <c r="E354" s="183" t="s">
        <v>550</v>
      </c>
      <c r="F354" s="184" t="s">
        <v>551</v>
      </c>
      <c r="G354" s="185" t="s">
        <v>552</v>
      </c>
      <c r="H354" s="186">
        <v>30</v>
      </c>
      <c r="I354" s="187"/>
      <c r="J354" s="188">
        <f>ROUND(I354*H354,2)</f>
        <v>0</v>
      </c>
      <c r="K354" s="184" t="s">
        <v>19</v>
      </c>
      <c r="L354" s="38"/>
      <c r="M354" s="189" t="s">
        <v>19</v>
      </c>
      <c r="N354" s="190" t="s">
        <v>48</v>
      </c>
      <c r="O354" s="60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AR354" s="17" t="s">
        <v>188</v>
      </c>
      <c r="AT354" s="17" t="s">
        <v>161</v>
      </c>
      <c r="AU354" s="17" t="s">
        <v>89</v>
      </c>
      <c r="AY354" s="17" t="s">
        <v>158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7" t="s">
        <v>89</v>
      </c>
      <c r="BK354" s="193">
        <f>ROUND(I354*H354,2)</f>
        <v>0</v>
      </c>
      <c r="BL354" s="17" t="s">
        <v>188</v>
      </c>
      <c r="BM354" s="17" t="s">
        <v>553</v>
      </c>
    </row>
    <row r="355" spans="2:65" s="12" customFormat="1">
      <c r="B355" s="194"/>
      <c r="C355" s="195"/>
      <c r="D355" s="196" t="s">
        <v>168</v>
      </c>
      <c r="E355" s="197" t="s">
        <v>19</v>
      </c>
      <c r="F355" s="198" t="s">
        <v>169</v>
      </c>
      <c r="G355" s="195"/>
      <c r="H355" s="197" t="s">
        <v>19</v>
      </c>
      <c r="I355" s="199"/>
      <c r="J355" s="195"/>
      <c r="K355" s="195"/>
      <c r="L355" s="200"/>
      <c r="M355" s="201"/>
      <c r="N355" s="202"/>
      <c r="O355" s="202"/>
      <c r="P355" s="202"/>
      <c r="Q355" s="202"/>
      <c r="R355" s="202"/>
      <c r="S355" s="202"/>
      <c r="T355" s="203"/>
      <c r="AT355" s="204" t="s">
        <v>168</v>
      </c>
      <c r="AU355" s="204" t="s">
        <v>89</v>
      </c>
      <c r="AV355" s="12" t="s">
        <v>83</v>
      </c>
      <c r="AW355" s="12" t="s">
        <v>37</v>
      </c>
      <c r="AX355" s="12" t="s">
        <v>76</v>
      </c>
      <c r="AY355" s="204" t="s">
        <v>158</v>
      </c>
    </row>
    <row r="356" spans="2:65" s="13" customFormat="1">
      <c r="B356" s="205"/>
      <c r="C356" s="206"/>
      <c r="D356" s="196" t="s">
        <v>168</v>
      </c>
      <c r="E356" s="207" t="s">
        <v>19</v>
      </c>
      <c r="F356" s="208" t="s">
        <v>305</v>
      </c>
      <c r="G356" s="206"/>
      <c r="H356" s="209">
        <v>30</v>
      </c>
      <c r="I356" s="210"/>
      <c r="J356" s="206"/>
      <c r="K356" s="206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168</v>
      </c>
      <c r="AU356" s="215" t="s">
        <v>89</v>
      </c>
      <c r="AV356" s="13" t="s">
        <v>89</v>
      </c>
      <c r="AW356" s="13" t="s">
        <v>37</v>
      </c>
      <c r="AX356" s="13" t="s">
        <v>83</v>
      </c>
      <c r="AY356" s="215" t="s">
        <v>158</v>
      </c>
    </row>
    <row r="357" spans="2:65" s="11" customFormat="1" ht="25.95" customHeight="1">
      <c r="B357" s="166"/>
      <c r="C357" s="167"/>
      <c r="D357" s="168" t="s">
        <v>75</v>
      </c>
      <c r="E357" s="169" t="s">
        <v>244</v>
      </c>
      <c r="F357" s="169" t="s">
        <v>554</v>
      </c>
      <c r="G357" s="167"/>
      <c r="H357" s="167"/>
      <c r="I357" s="170"/>
      <c r="J357" s="171">
        <f>BK357</f>
        <v>0</v>
      </c>
      <c r="K357" s="167"/>
      <c r="L357" s="172"/>
      <c r="M357" s="173"/>
      <c r="N357" s="174"/>
      <c r="O357" s="174"/>
      <c r="P357" s="175">
        <f>P358</f>
        <v>0</v>
      </c>
      <c r="Q357" s="174"/>
      <c r="R357" s="175">
        <f>R358</f>
        <v>0</v>
      </c>
      <c r="S357" s="174"/>
      <c r="T357" s="176">
        <f>T358</f>
        <v>0</v>
      </c>
      <c r="AR357" s="177" t="s">
        <v>159</v>
      </c>
      <c r="AT357" s="178" t="s">
        <v>75</v>
      </c>
      <c r="AU357" s="178" t="s">
        <v>76</v>
      </c>
      <c r="AY357" s="177" t="s">
        <v>158</v>
      </c>
      <c r="BK357" s="179">
        <f>BK358</f>
        <v>0</v>
      </c>
    </row>
    <row r="358" spans="2:65" s="11" customFormat="1" ht="22.8" customHeight="1">
      <c r="B358" s="166"/>
      <c r="C358" s="167"/>
      <c r="D358" s="168" t="s">
        <v>75</v>
      </c>
      <c r="E358" s="180" t="s">
        <v>555</v>
      </c>
      <c r="F358" s="180" t="s">
        <v>556</v>
      </c>
      <c r="G358" s="167"/>
      <c r="H358" s="167"/>
      <c r="I358" s="170"/>
      <c r="J358" s="181">
        <f>BK358</f>
        <v>0</v>
      </c>
      <c r="K358" s="167"/>
      <c r="L358" s="172"/>
      <c r="M358" s="173"/>
      <c r="N358" s="174"/>
      <c r="O358" s="174"/>
      <c r="P358" s="175">
        <f>SUM(P359:P367)</f>
        <v>0</v>
      </c>
      <c r="Q358" s="174"/>
      <c r="R358" s="175">
        <f>SUM(R359:R367)</f>
        <v>0</v>
      </c>
      <c r="S358" s="174"/>
      <c r="T358" s="176">
        <f>SUM(T359:T367)</f>
        <v>0</v>
      </c>
      <c r="AR358" s="177" t="s">
        <v>159</v>
      </c>
      <c r="AT358" s="178" t="s">
        <v>75</v>
      </c>
      <c r="AU358" s="178" t="s">
        <v>83</v>
      </c>
      <c r="AY358" s="177" t="s">
        <v>158</v>
      </c>
      <c r="BK358" s="179">
        <f>SUM(BK359:BK367)</f>
        <v>0</v>
      </c>
    </row>
    <row r="359" spans="2:65" s="1" customFormat="1" ht="16.5" customHeight="1">
      <c r="B359" s="34"/>
      <c r="C359" s="182" t="s">
        <v>557</v>
      </c>
      <c r="D359" s="182" t="s">
        <v>161</v>
      </c>
      <c r="E359" s="183" t="s">
        <v>558</v>
      </c>
      <c r="F359" s="184" t="s">
        <v>559</v>
      </c>
      <c r="G359" s="185" t="s">
        <v>164</v>
      </c>
      <c r="H359" s="186">
        <v>1</v>
      </c>
      <c r="I359" s="187"/>
      <c r="J359" s="188">
        <f>ROUND(I359*H359,2)</f>
        <v>0</v>
      </c>
      <c r="K359" s="184" t="s">
        <v>165</v>
      </c>
      <c r="L359" s="38"/>
      <c r="M359" s="189" t="s">
        <v>19</v>
      </c>
      <c r="N359" s="190" t="s">
        <v>48</v>
      </c>
      <c r="O359" s="60"/>
      <c r="P359" s="191">
        <f>O359*H359</f>
        <v>0</v>
      </c>
      <c r="Q359" s="191">
        <v>0</v>
      </c>
      <c r="R359" s="191">
        <f>Q359*H359</f>
        <v>0</v>
      </c>
      <c r="S359" s="191">
        <v>0</v>
      </c>
      <c r="T359" s="192">
        <f>S359*H359</f>
        <v>0</v>
      </c>
      <c r="AR359" s="17" t="s">
        <v>560</v>
      </c>
      <c r="AT359" s="17" t="s">
        <v>161</v>
      </c>
      <c r="AU359" s="17" t="s">
        <v>89</v>
      </c>
      <c r="AY359" s="17" t="s">
        <v>158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7" t="s">
        <v>89</v>
      </c>
      <c r="BK359" s="193">
        <f>ROUND(I359*H359,2)</f>
        <v>0</v>
      </c>
      <c r="BL359" s="17" t="s">
        <v>560</v>
      </c>
      <c r="BM359" s="17" t="s">
        <v>561</v>
      </c>
    </row>
    <row r="360" spans="2:65" s="12" customFormat="1">
      <c r="B360" s="194"/>
      <c r="C360" s="195"/>
      <c r="D360" s="196" t="s">
        <v>168</v>
      </c>
      <c r="E360" s="197" t="s">
        <v>19</v>
      </c>
      <c r="F360" s="198" t="s">
        <v>169</v>
      </c>
      <c r="G360" s="195"/>
      <c r="H360" s="197" t="s">
        <v>19</v>
      </c>
      <c r="I360" s="199"/>
      <c r="J360" s="195"/>
      <c r="K360" s="195"/>
      <c r="L360" s="200"/>
      <c r="M360" s="201"/>
      <c r="N360" s="202"/>
      <c r="O360" s="202"/>
      <c r="P360" s="202"/>
      <c r="Q360" s="202"/>
      <c r="R360" s="202"/>
      <c r="S360" s="202"/>
      <c r="T360" s="203"/>
      <c r="AT360" s="204" t="s">
        <v>168</v>
      </c>
      <c r="AU360" s="204" t="s">
        <v>89</v>
      </c>
      <c r="AV360" s="12" t="s">
        <v>83</v>
      </c>
      <c r="AW360" s="12" t="s">
        <v>37</v>
      </c>
      <c r="AX360" s="12" t="s">
        <v>76</v>
      </c>
      <c r="AY360" s="204" t="s">
        <v>158</v>
      </c>
    </row>
    <row r="361" spans="2:65" s="13" customFormat="1">
      <c r="B361" s="205"/>
      <c r="C361" s="206"/>
      <c r="D361" s="196" t="s">
        <v>168</v>
      </c>
      <c r="E361" s="207" t="s">
        <v>19</v>
      </c>
      <c r="F361" s="208" t="s">
        <v>83</v>
      </c>
      <c r="G361" s="206"/>
      <c r="H361" s="209">
        <v>1</v>
      </c>
      <c r="I361" s="210"/>
      <c r="J361" s="206"/>
      <c r="K361" s="206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168</v>
      </c>
      <c r="AU361" s="215" t="s">
        <v>89</v>
      </c>
      <c r="AV361" s="13" t="s">
        <v>89</v>
      </c>
      <c r="AW361" s="13" t="s">
        <v>37</v>
      </c>
      <c r="AX361" s="13" t="s">
        <v>83</v>
      </c>
      <c r="AY361" s="215" t="s">
        <v>158</v>
      </c>
    </row>
    <row r="362" spans="2:65" s="1" customFormat="1" ht="16.5" customHeight="1">
      <c r="B362" s="34"/>
      <c r="C362" s="182" t="s">
        <v>562</v>
      </c>
      <c r="D362" s="182" t="s">
        <v>161</v>
      </c>
      <c r="E362" s="183" t="s">
        <v>563</v>
      </c>
      <c r="F362" s="184" t="s">
        <v>564</v>
      </c>
      <c r="G362" s="185" t="s">
        <v>164</v>
      </c>
      <c r="H362" s="186">
        <v>1</v>
      </c>
      <c r="I362" s="187"/>
      <c r="J362" s="188">
        <f>ROUND(I362*H362,2)</f>
        <v>0</v>
      </c>
      <c r="K362" s="184" t="s">
        <v>165</v>
      </c>
      <c r="L362" s="38"/>
      <c r="M362" s="189" t="s">
        <v>19</v>
      </c>
      <c r="N362" s="190" t="s">
        <v>48</v>
      </c>
      <c r="O362" s="60"/>
      <c r="P362" s="191">
        <f>O362*H362</f>
        <v>0</v>
      </c>
      <c r="Q362" s="191">
        <v>0</v>
      </c>
      <c r="R362" s="191">
        <f>Q362*H362</f>
        <v>0</v>
      </c>
      <c r="S362" s="191">
        <v>0</v>
      </c>
      <c r="T362" s="192">
        <f>S362*H362</f>
        <v>0</v>
      </c>
      <c r="AR362" s="17" t="s">
        <v>334</v>
      </c>
      <c r="AT362" s="17" t="s">
        <v>161</v>
      </c>
      <c r="AU362" s="17" t="s">
        <v>89</v>
      </c>
      <c r="AY362" s="17" t="s">
        <v>158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7" t="s">
        <v>89</v>
      </c>
      <c r="BK362" s="193">
        <f>ROUND(I362*H362,2)</f>
        <v>0</v>
      </c>
      <c r="BL362" s="17" t="s">
        <v>334</v>
      </c>
      <c r="BM362" s="17" t="s">
        <v>565</v>
      </c>
    </row>
    <row r="363" spans="2:65" s="12" customFormat="1">
      <c r="B363" s="194"/>
      <c r="C363" s="195"/>
      <c r="D363" s="196" t="s">
        <v>168</v>
      </c>
      <c r="E363" s="197" t="s">
        <v>19</v>
      </c>
      <c r="F363" s="198" t="s">
        <v>169</v>
      </c>
      <c r="G363" s="195"/>
      <c r="H363" s="197" t="s">
        <v>19</v>
      </c>
      <c r="I363" s="199"/>
      <c r="J363" s="195"/>
      <c r="K363" s="195"/>
      <c r="L363" s="200"/>
      <c r="M363" s="201"/>
      <c r="N363" s="202"/>
      <c r="O363" s="202"/>
      <c r="P363" s="202"/>
      <c r="Q363" s="202"/>
      <c r="R363" s="202"/>
      <c r="S363" s="202"/>
      <c r="T363" s="203"/>
      <c r="AT363" s="204" t="s">
        <v>168</v>
      </c>
      <c r="AU363" s="204" t="s">
        <v>89</v>
      </c>
      <c r="AV363" s="12" t="s">
        <v>83</v>
      </c>
      <c r="AW363" s="12" t="s">
        <v>37</v>
      </c>
      <c r="AX363" s="12" t="s">
        <v>76</v>
      </c>
      <c r="AY363" s="204" t="s">
        <v>158</v>
      </c>
    </row>
    <row r="364" spans="2:65" s="13" customFormat="1">
      <c r="B364" s="205"/>
      <c r="C364" s="206"/>
      <c r="D364" s="196" t="s">
        <v>168</v>
      </c>
      <c r="E364" s="207" t="s">
        <v>19</v>
      </c>
      <c r="F364" s="208" t="s">
        <v>83</v>
      </c>
      <c r="G364" s="206"/>
      <c r="H364" s="209">
        <v>1</v>
      </c>
      <c r="I364" s="210"/>
      <c r="J364" s="206"/>
      <c r="K364" s="206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168</v>
      </c>
      <c r="AU364" s="215" t="s">
        <v>89</v>
      </c>
      <c r="AV364" s="13" t="s">
        <v>89</v>
      </c>
      <c r="AW364" s="13" t="s">
        <v>37</v>
      </c>
      <c r="AX364" s="13" t="s">
        <v>83</v>
      </c>
      <c r="AY364" s="215" t="s">
        <v>158</v>
      </c>
    </row>
    <row r="365" spans="2:65" s="1" customFormat="1" ht="16.5" customHeight="1">
      <c r="B365" s="34"/>
      <c r="C365" s="182" t="s">
        <v>566</v>
      </c>
      <c r="D365" s="182" t="s">
        <v>161</v>
      </c>
      <c r="E365" s="183" t="s">
        <v>567</v>
      </c>
      <c r="F365" s="184" t="s">
        <v>568</v>
      </c>
      <c r="G365" s="185" t="s">
        <v>164</v>
      </c>
      <c r="H365" s="186">
        <v>1</v>
      </c>
      <c r="I365" s="187"/>
      <c r="J365" s="188">
        <f>ROUND(I365*H365,2)</f>
        <v>0</v>
      </c>
      <c r="K365" s="184" t="s">
        <v>19</v>
      </c>
      <c r="L365" s="38"/>
      <c r="M365" s="189" t="s">
        <v>19</v>
      </c>
      <c r="N365" s="190" t="s">
        <v>48</v>
      </c>
      <c r="O365" s="60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AR365" s="17" t="s">
        <v>334</v>
      </c>
      <c r="AT365" s="17" t="s">
        <v>161</v>
      </c>
      <c r="AU365" s="17" t="s">
        <v>89</v>
      </c>
      <c r="AY365" s="17" t="s">
        <v>158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7" t="s">
        <v>89</v>
      </c>
      <c r="BK365" s="193">
        <f>ROUND(I365*H365,2)</f>
        <v>0</v>
      </c>
      <c r="BL365" s="17" t="s">
        <v>334</v>
      </c>
      <c r="BM365" s="17" t="s">
        <v>569</v>
      </c>
    </row>
    <row r="366" spans="2:65" s="12" customFormat="1">
      <c r="B366" s="194"/>
      <c r="C366" s="195"/>
      <c r="D366" s="196" t="s">
        <v>168</v>
      </c>
      <c r="E366" s="197" t="s">
        <v>19</v>
      </c>
      <c r="F366" s="198" t="s">
        <v>169</v>
      </c>
      <c r="G366" s="195"/>
      <c r="H366" s="197" t="s">
        <v>19</v>
      </c>
      <c r="I366" s="199"/>
      <c r="J366" s="195"/>
      <c r="K366" s="195"/>
      <c r="L366" s="200"/>
      <c r="M366" s="201"/>
      <c r="N366" s="202"/>
      <c r="O366" s="202"/>
      <c r="P366" s="202"/>
      <c r="Q366" s="202"/>
      <c r="R366" s="202"/>
      <c r="S366" s="202"/>
      <c r="T366" s="203"/>
      <c r="AT366" s="204" t="s">
        <v>168</v>
      </c>
      <c r="AU366" s="204" t="s">
        <v>89</v>
      </c>
      <c r="AV366" s="12" t="s">
        <v>83</v>
      </c>
      <c r="AW366" s="12" t="s">
        <v>37</v>
      </c>
      <c r="AX366" s="12" t="s">
        <v>76</v>
      </c>
      <c r="AY366" s="204" t="s">
        <v>158</v>
      </c>
    </row>
    <row r="367" spans="2:65" s="13" customFormat="1">
      <c r="B367" s="205"/>
      <c r="C367" s="206"/>
      <c r="D367" s="196" t="s">
        <v>168</v>
      </c>
      <c r="E367" s="207" t="s">
        <v>19</v>
      </c>
      <c r="F367" s="208" t="s">
        <v>83</v>
      </c>
      <c r="G367" s="206"/>
      <c r="H367" s="209">
        <v>1</v>
      </c>
      <c r="I367" s="210"/>
      <c r="J367" s="206"/>
      <c r="K367" s="206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168</v>
      </c>
      <c r="AU367" s="215" t="s">
        <v>89</v>
      </c>
      <c r="AV367" s="13" t="s">
        <v>89</v>
      </c>
      <c r="AW367" s="13" t="s">
        <v>37</v>
      </c>
      <c r="AX367" s="13" t="s">
        <v>83</v>
      </c>
      <c r="AY367" s="215" t="s">
        <v>158</v>
      </c>
    </row>
    <row r="368" spans="2:65" s="11" customFormat="1" ht="25.95" customHeight="1">
      <c r="B368" s="166"/>
      <c r="C368" s="167"/>
      <c r="D368" s="168" t="s">
        <v>75</v>
      </c>
      <c r="E368" s="169" t="s">
        <v>570</v>
      </c>
      <c r="F368" s="169" t="s">
        <v>571</v>
      </c>
      <c r="G368" s="167"/>
      <c r="H368" s="167"/>
      <c r="I368" s="170"/>
      <c r="J368" s="171">
        <f>BK368</f>
        <v>0</v>
      </c>
      <c r="K368" s="167"/>
      <c r="L368" s="172"/>
      <c r="M368" s="173"/>
      <c r="N368" s="174"/>
      <c r="O368" s="174"/>
      <c r="P368" s="175">
        <f>SUM(P369:P374)</f>
        <v>0</v>
      </c>
      <c r="Q368" s="174"/>
      <c r="R368" s="175">
        <f>SUM(R369:R374)</f>
        <v>0</v>
      </c>
      <c r="S368" s="174"/>
      <c r="T368" s="176">
        <f>SUM(T369:T374)</f>
        <v>0</v>
      </c>
      <c r="AR368" s="177" t="s">
        <v>166</v>
      </c>
      <c r="AT368" s="178" t="s">
        <v>75</v>
      </c>
      <c r="AU368" s="178" t="s">
        <v>76</v>
      </c>
      <c r="AY368" s="177" t="s">
        <v>158</v>
      </c>
      <c r="BK368" s="179">
        <f>SUM(BK369:BK374)</f>
        <v>0</v>
      </c>
    </row>
    <row r="369" spans="2:65" s="1" customFormat="1" ht="16.5" customHeight="1">
      <c r="B369" s="34"/>
      <c r="C369" s="182" t="s">
        <v>572</v>
      </c>
      <c r="D369" s="182" t="s">
        <v>161</v>
      </c>
      <c r="E369" s="183" t="s">
        <v>573</v>
      </c>
      <c r="F369" s="184" t="s">
        <v>574</v>
      </c>
      <c r="G369" s="185" t="s">
        <v>552</v>
      </c>
      <c r="H369" s="186">
        <v>4</v>
      </c>
      <c r="I369" s="187"/>
      <c r="J369" s="188">
        <f>ROUND(I369*H369,2)</f>
        <v>0</v>
      </c>
      <c r="K369" s="184" t="s">
        <v>165</v>
      </c>
      <c r="L369" s="38"/>
      <c r="M369" s="189" t="s">
        <v>19</v>
      </c>
      <c r="N369" s="190" t="s">
        <v>48</v>
      </c>
      <c r="O369" s="60"/>
      <c r="P369" s="191">
        <f>O369*H369</f>
        <v>0</v>
      </c>
      <c r="Q369" s="191">
        <v>0</v>
      </c>
      <c r="R369" s="191">
        <f>Q369*H369</f>
        <v>0</v>
      </c>
      <c r="S369" s="191">
        <v>0</v>
      </c>
      <c r="T369" s="192">
        <f>S369*H369</f>
        <v>0</v>
      </c>
      <c r="AR369" s="17" t="s">
        <v>575</v>
      </c>
      <c r="AT369" s="17" t="s">
        <v>161</v>
      </c>
      <c r="AU369" s="17" t="s">
        <v>83</v>
      </c>
      <c r="AY369" s="17" t="s">
        <v>158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7" t="s">
        <v>89</v>
      </c>
      <c r="BK369" s="193">
        <f>ROUND(I369*H369,2)</f>
        <v>0</v>
      </c>
      <c r="BL369" s="17" t="s">
        <v>575</v>
      </c>
      <c r="BM369" s="17" t="s">
        <v>576</v>
      </c>
    </row>
    <row r="370" spans="2:65" s="12" customFormat="1">
      <c r="B370" s="194"/>
      <c r="C370" s="195"/>
      <c r="D370" s="196" t="s">
        <v>168</v>
      </c>
      <c r="E370" s="197" t="s">
        <v>19</v>
      </c>
      <c r="F370" s="198" t="s">
        <v>169</v>
      </c>
      <c r="G370" s="195"/>
      <c r="H370" s="197" t="s">
        <v>19</v>
      </c>
      <c r="I370" s="199"/>
      <c r="J370" s="195"/>
      <c r="K370" s="195"/>
      <c r="L370" s="200"/>
      <c r="M370" s="201"/>
      <c r="N370" s="202"/>
      <c r="O370" s="202"/>
      <c r="P370" s="202"/>
      <c r="Q370" s="202"/>
      <c r="R370" s="202"/>
      <c r="S370" s="202"/>
      <c r="T370" s="203"/>
      <c r="AT370" s="204" t="s">
        <v>168</v>
      </c>
      <c r="AU370" s="204" t="s">
        <v>83</v>
      </c>
      <c r="AV370" s="12" t="s">
        <v>83</v>
      </c>
      <c r="AW370" s="12" t="s">
        <v>37</v>
      </c>
      <c r="AX370" s="12" t="s">
        <v>76</v>
      </c>
      <c r="AY370" s="204" t="s">
        <v>158</v>
      </c>
    </row>
    <row r="371" spans="2:65" s="13" customFormat="1">
      <c r="B371" s="205"/>
      <c r="C371" s="206"/>
      <c r="D371" s="196" t="s">
        <v>168</v>
      </c>
      <c r="E371" s="207" t="s">
        <v>19</v>
      </c>
      <c r="F371" s="208" t="s">
        <v>166</v>
      </c>
      <c r="G371" s="206"/>
      <c r="H371" s="209">
        <v>4</v>
      </c>
      <c r="I371" s="210"/>
      <c r="J371" s="206"/>
      <c r="K371" s="206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168</v>
      </c>
      <c r="AU371" s="215" t="s">
        <v>83</v>
      </c>
      <c r="AV371" s="13" t="s">
        <v>89</v>
      </c>
      <c r="AW371" s="13" t="s">
        <v>37</v>
      </c>
      <c r="AX371" s="13" t="s">
        <v>83</v>
      </c>
      <c r="AY371" s="215" t="s">
        <v>158</v>
      </c>
    </row>
    <row r="372" spans="2:65" s="1" customFormat="1" ht="16.5" customHeight="1">
      <c r="B372" s="34"/>
      <c r="C372" s="182" t="s">
        <v>577</v>
      </c>
      <c r="D372" s="182" t="s">
        <v>161</v>
      </c>
      <c r="E372" s="183" t="s">
        <v>578</v>
      </c>
      <c r="F372" s="184" t="s">
        <v>579</v>
      </c>
      <c r="G372" s="185" t="s">
        <v>552</v>
      </c>
      <c r="H372" s="186">
        <v>4</v>
      </c>
      <c r="I372" s="187"/>
      <c r="J372" s="188">
        <f>ROUND(I372*H372,2)</f>
        <v>0</v>
      </c>
      <c r="K372" s="184" t="s">
        <v>165</v>
      </c>
      <c r="L372" s="38"/>
      <c r="M372" s="189" t="s">
        <v>19</v>
      </c>
      <c r="N372" s="190" t="s">
        <v>48</v>
      </c>
      <c r="O372" s="60"/>
      <c r="P372" s="191">
        <f>O372*H372</f>
        <v>0</v>
      </c>
      <c r="Q372" s="191">
        <v>0</v>
      </c>
      <c r="R372" s="191">
        <f>Q372*H372</f>
        <v>0</v>
      </c>
      <c r="S372" s="191">
        <v>0</v>
      </c>
      <c r="T372" s="192">
        <f>S372*H372</f>
        <v>0</v>
      </c>
      <c r="AR372" s="17" t="s">
        <v>575</v>
      </c>
      <c r="AT372" s="17" t="s">
        <v>161</v>
      </c>
      <c r="AU372" s="17" t="s">
        <v>83</v>
      </c>
      <c r="AY372" s="17" t="s">
        <v>158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7" t="s">
        <v>89</v>
      </c>
      <c r="BK372" s="193">
        <f>ROUND(I372*H372,2)</f>
        <v>0</v>
      </c>
      <c r="BL372" s="17" t="s">
        <v>575</v>
      </c>
      <c r="BM372" s="17" t="s">
        <v>580</v>
      </c>
    </row>
    <row r="373" spans="2:65" s="12" customFormat="1">
      <c r="B373" s="194"/>
      <c r="C373" s="195"/>
      <c r="D373" s="196" t="s">
        <v>168</v>
      </c>
      <c r="E373" s="197" t="s">
        <v>19</v>
      </c>
      <c r="F373" s="198" t="s">
        <v>169</v>
      </c>
      <c r="G373" s="195"/>
      <c r="H373" s="197" t="s">
        <v>19</v>
      </c>
      <c r="I373" s="199"/>
      <c r="J373" s="195"/>
      <c r="K373" s="195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168</v>
      </c>
      <c r="AU373" s="204" t="s">
        <v>83</v>
      </c>
      <c r="AV373" s="12" t="s">
        <v>83</v>
      </c>
      <c r="AW373" s="12" t="s">
        <v>37</v>
      </c>
      <c r="AX373" s="12" t="s">
        <v>76</v>
      </c>
      <c r="AY373" s="204" t="s">
        <v>158</v>
      </c>
    </row>
    <row r="374" spans="2:65" s="13" customFormat="1">
      <c r="B374" s="205"/>
      <c r="C374" s="206"/>
      <c r="D374" s="196" t="s">
        <v>168</v>
      </c>
      <c r="E374" s="207" t="s">
        <v>19</v>
      </c>
      <c r="F374" s="208" t="s">
        <v>166</v>
      </c>
      <c r="G374" s="206"/>
      <c r="H374" s="209">
        <v>4</v>
      </c>
      <c r="I374" s="210"/>
      <c r="J374" s="206"/>
      <c r="K374" s="206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168</v>
      </c>
      <c r="AU374" s="215" t="s">
        <v>83</v>
      </c>
      <c r="AV374" s="13" t="s">
        <v>89</v>
      </c>
      <c r="AW374" s="13" t="s">
        <v>37</v>
      </c>
      <c r="AX374" s="13" t="s">
        <v>83</v>
      </c>
      <c r="AY374" s="215" t="s">
        <v>158</v>
      </c>
    </row>
    <row r="375" spans="2:65" s="11" customFormat="1" ht="25.95" customHeight="1">
      <c r="B375" s="166"/>
      <c r="C375" s="167"/>
      <c r="D375" s="168" t="s">
        <v>75</v>
      </c>
      <c r="E375" s="169" t="s">
        <v>581</v>
      </c>
      <c r="F375" s="169" t="s">
        <v>582</v>
      </c>
      <c r="G375" s="167"/>
      <c r="H375" s="167"/>
      <c r="I375" s="170"/>
      <c r="J375" s="171">
        <f>BK375</f>
        <v>0</v>
      </c>
      <c r="K375" s="167"/>
      <c r="L375" s="172"/>
      <c r="M375" s="173"/>
      <c r="N375" s="174"/>
      <c r="O375" s="174"/>
      <c r="P375" s="175">
        <f>P376</f>
        <v>0</v>
      </c>
      <c r="Q375" s="174"/>
      <c r="R375" s="175">
        <f>R376</f>
        <v>0</v>
      </c>
      <c r="S375" s="174"/>
      <c r="T375" s="176">
        <f>T376</f>
        <v>0</v>
      </c>
      <c r="AR375" s="177" t="s">
        <v>185</v>
      </c>
      <c r="AT375" s="178" t="s">
        <v>75</v>
      </c>
      <c r="AU375" s="178" t="s">
        <v>76</v>
      </c>
      <c r="AY375" s="177" t="s">
        <v>158</v>
      </c>
      <c r="BK375" s="179">
        <f>BK376</f>
        <v>0</v>
      </c>
    </row>
    <row r="376" spans="2:65" s="11" customFormat="1" ht="22.8" customHeight="1">
      <c r="B376" s="166"/>
      <c r="C376" s="167"/>
      <c r="D376" s="168" t="s">
        <v>75</v>
      </c>
      <c r="E376" s="180" t="s">
        <v>583</v>
      </c>
      <c r="F376" s="180" t="s">
        <v>584</v>
      </c>
      <c r="G376" s="167"/>
      <c r="H376" s="167"/>
      <c r="I376" s="170"/>
      <c r="J376" s="181">
        <f>BK376</f>
        <v>0</v>
      </c>
      <c r="K376" s="167"/>
      <c r="L376" s="172"/>
      <c r="M376" s="173"/>
      <c r="N376" s="174"/>
      <c r="O376" s="174"/>
      <c r="P376" s="175">
        <f>SUM(P377:P379)</f>
        <v>0</v>
      </c>
      <c r="Q376" s="174"/>
      <c r="R376" s="175">
        <f>SUM(R377:R379)</f>
        <v>0</v>
      </c>
      <c r="S376" s="174"/>
      <c r="T376" s="176">
        <f>SUM(T377:T379)</f>
        <v>0</v>
      </c>
      <c r="AR376" s="177" t="s">
        <v>185</v>
      </c>
      <c r="AT376" s="178" t="s">
        <v>75</v>
      </c>
      <c r="AU376" s="178" t="s">
        <v>83</v>
      </c>
      <c r="AY376" s="177" t="s">
        <v>158</v>
      </c>
      <c r="BK376" s="179">
        <f>SUM(BK377:BK379)</f>
        <v>0</v>
      </c>
    </row>
    <row r="377" spans="2:65" s="1" customFormat="1" ht="22.5" customHeight="1">
      <c r="B377" s="34"/>
      <c r="C377" s="182" t="s">
        <v>585</v>
      </c>
      <c r="D377" s="182" t="s">
        <v>161</v>
      </c>
      <c r="E377" s="183" t="s">
        <v>586</v>
      </c>
      <c r="F377" s="184" t="s">
        <v>587</v>
      </c>
      <c r="G377" s="185" t="s">
        <v>339</v>
      </c>
      <c r="H377" s="186">
        <v>1</v>
      </c>
      <c r="I377" s="187"/>
      <c r="J377" s="188">
        <f>ROUND(I377*H377,2)</f>
        <v>0</v>
      </c>
      <c r="K377" s="184" t="s">
        <v>165</v>
      </c>
      <c r="L377" s="38"/>
      <c r="M377" s="189" t="s">
        <v>19</v>
      </c>
      <c r="N377" s="190" t="s">
        <v>48</v>
      </c>
      <c r="O377" s="60"/>
      <c r="P377" s="191">
        <f>O377*H377</f>
        <v>0</v>
      </c>
      <c r="Q377" s="191">
        <v>0</v>
      </c>
      <c r="R377" s="191">
        <f>Q377*H377</f>
        <v>0</v>
      </c>
      <c r="S377" s="191">
        <v>0</v>
      </c>
      <c r="T377" s="192">
        <f>S377*H377</f>
        <v>0</v>
      </c>
      <c r="AR377" s="17" t="s">
        <v>560</v>
      </c>
      <c r="AT377" s="17" t="s">
        <v>161</v>
      </c>
      <c r="AU377" s="17" t="s">
        <v>89</v>
      </c>
      <c r="AY377" s="17" t="s">
        <v>158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17" t="s">
        <v>89</v>
      </c>
      <c r="BK377" s="193">
        <f>ROUND(I377*H377,2)</f>
        <v>0</v>
      </c>
      <c r="BL377" s="17" t="s">
        <v>560</v>
      </c>
      <c r="BM377" s="17" t="s">
        <v>588</v>
      </c>
    </row>
    <row r="378" spans="2:65" s="12" customFormat="1">
      <c r="B378" s="194"/>
      <c r="C378" s="195"/>
      <c r="D378" s="196" t="s">
        <v>168</v>
      </c>
      <c r="E378" s="197" t="s">
        <v>19</v>
      </c>
      <c r="F378" s="198" t="s">
        <v>169</v>
      </c>
      <c r="G378" s="195"/>
      <c r="H378" s="197" t="s">
        <v>19</v>
      </c>
      <c r="I378" s="199"/>
      <c r="J378" s="195"/>
      <c r="K378" s="195"/>
      <c r="L378" s="200"/>
      <c r="M378" s="201"/>
      <c r="N378" s="202"/>
      <c r="O378" s="202"/>
      <c r="P378" s="202"/>
      <c r="Q378" s="202"/>
      <c r="R378" s="202"/>
      <c r="S378" s="202"/>
      <c r="T378" s="203"/>
      <c r="AT378" s="204" t="s">
        <v>168</v>
      </c>
      <c r="AU378" s="204" t="s">
        <v>89</v>
      </c>
      <c r="AV378" s="12" t="s">
        <v>83</v>
      </c>
      <c r="AW378" s="12" t="s">
        <v>37</v>
      </c>
      <c r="AX378" s="12" t="s">
        <v>76</v>
      </c>
      <c r="AY378" s="204" t="s">
        <v>158</v>
      </c>
    </row>
    <row r="379" spans="2:65" s="13" customFormat="1">
      <c r="B379" s="205"/>
      <c r="C379" s="206"/>
      <c r="D379" s="196" t="s">
        <v>168</v>
      </c>
      <c r="E379" s="207" t="s">
        <v>19</v>
      </c>
      <c r="F379" s="208" t="s">
        <v>83</v>
      </c>
      <c r="G379" s="206"/>
      <c r="H379" s="209">
        <v>1</v>
      </c>
      <c r="I379" s="210"/>
      <c r="J379" s="206"/>
      <c r="K379" s="206"/>
      <c r="L379" s="211"/>
      <c r="M379" s="237"/>
      <c r="N379" s="238"/>
      <c r="O379" s="238"/>
      <c r="P379" s="238"/>
      <c r="Q379" s="238"/>
      <c r="R379" s="238"/>
      <c r="S379" s="238"/>
      <c r="T379" s="239"/>
      <c r="AT379" s="215" t="s">
        <v>168</v>
      </c>
      <c r="AU379" s="215" t="s">
        <v>89</v>
      </c>
      <c r="AV379" s="13" t="s">
        <v>89</v>
      </c>
      <c r="AW379" s="13" t="s">
        <v>37</v>
      </c>
      <c r="AX379" s="13" t="s">
        <v>83</v>
      </c>
      <c r="AY379" s="215" t="s">
        <v>158</v>
      </c>
    </row>
    <row r="380" spans="2:65" s="1" customFormat="1" ht="6.9" customHeight="1">
      <c r="B380" s="46"/>
      <c r="C380" s="47"/>
      <c r="D380" s="47"/>
      <c r="E380" s="47"/>
      <c r="F380" s="47"/>
      <c r="G380" s="47"/>
      <c r="H380" s="47"/>
      <c r="I380" s="134"/>
      <c r="J380" s="47"/>
      <c r="K380" s="47"/>
      <c r="L380" s="38"/>
    </row>
  </sheetData>
  <sheetProtection algorithmName="SHA-512" hashValue="Wkrgyi9qL54Pbi6wCpOoshJUV5G7I7L4BQE+0FJbrFBbV3WVe9XVjGA0P9aQmTSJI0C1BRPjxzi81KK3qMEMXw==" saltValue="sAK/GdJKpc2ehSP9s9lVhVPHpKAFdPRW2PwUMZYeXWK3gHrWhlHFTV4Jmt7N5FI+y7AjhjFzRjqw5z0FSlzDKQ==" spinCount="100000" sheet="1" objects="1" scenarios="1" formatColumns="0" formatRows="0" autoFilter="0"/>
  <autoFilter ref="C105:K379" xr:uid="{00000000-0009-0000-0000-000001000000}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6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93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" customHeight="1">
      <c r="B4" s="20"/>
      <c r="D4" s="110" t="s">
        <v>112</v>
      </c>
      <c r="L4" s="20"/>
      <c r="M4" s="2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363" t="str">
        <f>'Rekapitulace stavby'!K6</f>
        <v>Bytové domy na ulici Horní č.p. 1111 - 1113 - výměna plynových kotlů</v>
      </c>
      <c r="F7" s="364"/>
      <c r="G7" s="364"/>
      <c r="H7" s="364"/>
      <c r="L7" s="20"/>
    </row>
    <row r="8" spans="2:46" ht="12" customHeight="1">
      <c r="B8" s="20"/>
      <c r="D8" s="111" t="s">
        <v>113</v>
      </c>
      <c r="L8" s="20"/>
    </row>
    <row r="9" spans="2:46" s="1" customFormat="1" ht="16.5" customHeight="1">
      <c r="B9" s="38"/>
      <c r="E9" s="363" t="s">
        <v>114</v>
      </c>
      <c r="F9" s="365"/>
      <c r="G9" s="365"/>
      <c r="H9" s="365"/>
      <c r="I9" s="112"/>
      <c r="L9" s="38"/>
    </row>
    <row r="10" spans="2:46" s="1" customFormat="1" ht="12" customHeight="1">
      <c r="B10" s="38"/>
      <c r="D10" s="111" t="s">
        <v>115</v>
      </c>
      <c r="I10" s="112"/>
      <c r="L10" s="38"/>
    </row>
    <row r="11" spans="2:46" s="1" customFormat="1" ht="36.9" customHeight="1">
      <c r="B11" s="38"/>
      <c r="E11" s="366" t="s">
        <v>589</v>
      </c>
      <c r="F11" s="365"/>
      <c r="G11" s="365"/>
      <c r="H11" s="365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18</v>
      </c>
      <c r="F13" s="17" t="s">
        <v>19</v>
      </c>
      <c r="I13" s="113" t="s">
        <v>20</v>
      </c>
      <c r="J13" s="17" t="s">
        <v>19</v>
      </c>
      <c r="L13" s="38"/>
    </row>
    <row r="14" spans="2:46" s="1" customFormat="1" ht="12" customHeight="1">
      <c r="B14" s="38"/>
      <c r="D14" s="111" t="s">
        <v>21</v>
      </c>
      <c r="F14" s="17" t="s">
        <v>117</v>
      </c>
      <c r="I14" s="113" t="s">
        <v>23</v>
      </c>
      <c r="J14" s="114" t="str">
        <f>'Rekapitulace stavby'!AN8</f>
        <v>16. 4. 2019</v>
      </c>
      <c r="L14" s="38"/>
    </row>
    <row r="15" spans="2:46" s="1" customFormat="1" ht="10.8" customHeight="1">
      <c r="B15" s="38"/>
      <c r="I15" s="112"/>
      <c r="L15" s="38"/>
    </row>
    <row r="16" spans="2:46" s="1" customFormat="1" ht="12" customHeight="1">
      <c r="B16" s="38"/>
      <c r="D16" s="111" t="s">
        <v>25</v>
      </c>
      <c r="I16" s="113" t="s">
        <v>26</v>
      </c>
      <c r="J16" s="17" t="s">
        <v>27</v>
      </c>
      <c r="L16" s="38"/>
    </row>
    <row r="17" spans="2:12" s="1" customFormat="1" ht="18" customHeight="1">
      <c r="B17" s="38"/>
      <c r="E17" s="17" t="s">
        <v>28</v>
      </c>
      <c r="I17" s="113" t="s">
        <v>29</v>
      </c>
      <c r="J17" s="17" t="s">
        <v>30</v>
      </c>
      <c r="L17" s="38"/>
    </row>
    <row r="18" spans="2:12" s="1" customFormat="1" ht="6.9" customHeight="1">
      <c r="B18" s="38"/>
      <c r="I18" s="112"/>
      <c r="L18" s="38"/>
    </row>
    <row r="19" spans="2:12" s="1" customFormat="1" ht="12" customHeight="1">
      <c r="B19" s="38"/>
      <c r="D19" s="111" t="s">
        <v>31</v>
      </c>
      <c r="I19" s="113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67" t="str">
        <f>'Rekapitulace stavby'!E14</f>
        <v>Vyplň údaj</v>
      </c>
      <c r="F20" s="368"/>
      <c r="G20" s="368"/>
      <c r="H20" s="368"/>
      <c r="I20" s="113" t="s">
        <v>29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2"/>
      <c r="L21" s="38"/>
    </row>
    <row r="22" spans="2:12" s="1" customFormat="1" ht="12" customHeight="1">
      <c r="B22" s="38"/>
      <c r="D22" s="111" t="s">
        <v>33</v>
      </c>
      <c r="I22" s="113" t="s">
        <v>26</v>
      </c>
      <c r="J22" s="17" t="s">
        <v>34</v>
      </c>
      <c r="L22" s="38"/>
    </row>
    <row r="23" spans="2:12" s="1" customFormat="1" ht="18" customHeight="1">
      <c r="B23" s="38"/>
      <c r="E23" s="17" t="s">
        <v>35</v>
      </c>
      <c r="I23" s="113" t="s">
        <v>29</v>
      </c>
      <c r="J23" s="17" t="s">
        <v>36</v>
      </c>
      <c r="L23" s="38"/>
    </row>
    <row r="24" spans="2:12" s="1" customFormat="1" ht="6.9" customHeight="1">
      <c r="B24" s="38"/>
      <c r="I24" s="112"/>
      <c r="L24" s="38"/>
    </row>
    <row r="25" spans="2:12" s="1" customFormat="1" ht="12" customHeight="1">
      <c r="B25" s="38"/>
      <c r="D25" s="111" t="s">
        <v>38</v>
      </c>
      <c r="I25" s="113" t="s">
        <v>26</v>
      </c>
      <c r="J25" s="17" t="s">
        <v>19</v>
      </c>
      <c r="L25" s="38"/>
    </row>
    <row r="26" spans="2:12" s="1" customFormat="1" ht="18" customHeight="1">
      <c r="B26" s="38"/>
      <c r="E26" s="17" t="s">
        <v>39</v>
      </c>
      <c r="I26" s="113" t="s">
        <v>29</v>
      </c>
      <c r="J26" s="17" t="s">
        <v>19</v>
      </c>
      <c r="L26" s="38"/>
    </row>
    <row r="27" spans="2:12" s="1" customFormat="1" ht="6.9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69" t="s">
        <v>19</v>
      </c>
      <c r="F29" s="369"/>
      <c r="G29" s="369"/>
      <c r="H29" s="369"/>
      <c r="I29" s="116"/>
      <c r="L29" s="115"/>
    </row>
    <row r="30" spans="2:12" s="1" customFormat="1" ht="6.9" customHeight="1">
      <c r="B30" s="38"/>
      <c r="I30" s="112"/>
      <c r="L30" s="38"/>
    </row>
    <row r="31" spans="2:12" s="1" customFormat="1" ht="6.9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42</v>
      </c>
      <c r="I32" s="112"/>
      <c r="J32" s="119">
        <f>ROUND(J93, 2)</f>
        <v>0</v>
      </c>
      <c r="L32" s="38"/>
    </row>
    <row r="33" spans="2:12" s="1" customFormat="1" ht="6.9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" customHeight="1">
      <c r="B34" s="38"/>
      <c r="F34" s="120" t="s">
        <v>44</v>
      </c>
      <c r="I34" s="121" t="s">
        <v>43</v>
      </c>
      <c r="J34" s="120" t="s">
        <v>45</v>
      </c>
      <c r="L34" s="38"/>
    </row>
    <row r="35" spans="2:12" s="1" customFormat="1" ht="14.4" customHeight="1">
      <c r="B35" s="38"/>
      <c r="D35" s="111" t="s">
        <v>46</v>
      </c>
      <c r="E35" s="111" t="s">
        <v>47</v>
      </c>
      <c r="F35" s="122">
        <f>ROUND((SUM(BE93:BE145)),  2)</f>
        <v>0</v>
      </c>
      <c r="I35" s="123">
        <v>0.21</v>
      </c>
      <c r="J35" s="122">
        <f>ROUND(((SUM(BE93:BE145))*I35),  2)</f>
        <v>0</v>
      </c>
      <c r="L35" s="38"/>
    </row>
    <row r="36" spans="2:12" s="1" customFormat="1" ht="14.4" customHeight="1">
      <c r="B36" s="38"/>
      <c r="E36" s="111" t="s">
        <v>48</v>
      </c>
      <c r="F36" s="122">
        <f>ROUND((SUM(BF93:BF145)),  2)</f>
        <v>0</v>
      </c>
      <c r="I36" s="123">
        <v>0.15</v>
      </c>
      <c r="J36" s="122">
        <f>ROUND(((SUM(BF93:BF145))*I36),  2)</f>
        <v>0</v>
      </c>
      <c r="L36" s="38"/>
    </row>
    <row r="37" spans="2:12" s="1" customFormat="1" ht="14.4" hidden="1" customHeight="1">
      <c r="B37" s="38"/>
      <c r="E37" s="111" t="s">
        <v>49</v>
      </c>
      <c r="F37" s="122">
        <f>ROUND((SUM(BG93:BG145)),  2)</f>
        <v>0</v>
      </c>
      <c r="I37" s="123">
        <v>0.21</v>
      </c>
      <c r="J37" s="122">
        <f>0</f>
        <v>0</v>
      </c>
      <c r="L37" s="38"/>
    </row>
    <row r="38" spans="2:12" s="1" customFormat="1" ht="14.4" hidden="1" customHeight="1">
      <c r="B38" s="38"/>
      <c r="E38" s="111" t="s">
        <v>50</v>
      </c>
      <c r="F38" s="122">
        <f>ROUND((SUM(BH93:BH145)),  2)</f>
        <v>0</v>
      </c>
      <c r="I38" s="123">
        <v>0.15</v>
      </c>
      <c r="J38" s="122">
        <f>0</f>
        <v>0</v>
      </c>
      <c r="L38" s="38"/>
    </row>
    <row r="39" spans="2:12" s="1" customFormat="1" ht="14.4" hidden="1" customHeight="1">
      <c r="B39" s="38"/>
      <c r="E39" s="111" t="s">
        <v>51</v>
      </c>
      <c r="F39" s="122">
        <f>ROUND((SUM(BI93:BI145)),  2)</f>
        <v>0</v>
      </c>
      <c r="I39" s="123">
        <v>0</v>
      </c>
      <c r="J39" s="122">
        <f>0</f>
        <v>0</v>
      </c>
      <c r="L39" s="38"/>
    </row>
    <row r="40" spans="2:12" s="1" customFormat="1" ht="6.9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9"/>
      <c r="J41" s="130">
        <f>SUM(J32:J39)</f>
        <v>0</v>
      </c>
      <c r="K41" s="131"/>
      <c r="L41" s="38"/>
    </row>
    <row r="42" spans="2:12" s="1" customFormat="1" ht="14.4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" customHeight="1">
      <c r="B47" s="34"/>
      <c r="C47" s="23" t="s">
        <v>118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61" t="str">
        <f>E7</f>
        <v>Bytové domy na ulici Horní č.p. 1111 - 1113 - výměna plynových kotlů</v>
      </c>
      <c r="F50" s="362"/>
      <c r="G50" s="362"/>
      <c r="H50" s="362"/>
      <c r="I50" s="112"/>
      <c r="J50" s="35"/>
      <c r="K50" s="35"/>
      <c r="L50" s="38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61" t="s">
        <v>114</v>
      </c>
      <c r="F52" s="340"/>
      <c r="G52" s="340"/>
      <c r="H52" s="340"/>
      <c r="I52" s="112"/>
      <c r="J52" s="35"/>
      <c r="K52" s="35"/>
      <c r="L52" s="38"/>
    </row>
    <row r="53" spans="2:47" s="1" customFormat="1" ht="12" customHeight="1">
      <c r="B53" s="34"/>
      <c r="C53" s="29" t="s">
        <v>115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341" t="str">
        <f>E11</f>
        <v>SO 01 - N - Neuznatelné náklady - Výměna plynového kotle Horní 1111</v>
      </c>
      <c r="F54" s="340"/>
      <c r="G54" s="340"/>
      <c r="H54" s="340"/>
      <c r="I54" s="112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Horní 1111, Kopřivnice</v>
      </c>
      <c r="G56" s="35"/>
      <c r="H56" s="35"/>
      <c r="I56" s="113" t="s">
        <v>23</v>
      </c>
      <c r="J56" s="55" t="str">
        <f>IF(J14="","",J14)</f>
        <v>16. 4. 2019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65" customHeight="1">
      <c r="B58" s="34"/>
      <c r="C58" s="29" t="s">
        <v>25</v>
      </c>
      <c r="D58" s="35"/>
      <c r="E58" s="35"/>
      <c r="F58" s="27" t="str">
        <f>E17</f>
        <v>Město Kopřivnice</v>
      </c>
      <c r="G58" s="35"/>
      <c r="H58" s="35"/>
      <c r="I58" s="113" t="s">
        <v>33</v>
      </c>
      <c r="J58" s="32" t="str">
        <f>E23</f>
        <v>HAMROZI s.r.o.</v>
      </c>
      <c r="K58" s="35"/>
      <c r="L58" s="38"/>
    </row>
    <row r="59" spans="2:47" s="1" customFormat="1" ht="13.65" customHeight="1">
      <c r="B59" s="34"/>
      <c r="C59" s="29" t="s">
        <v>31</v>
      </c>
      <c r="D59" s="35"/>
      <c r="E59" s="35"/>
      <c r="F59" s="27" t="str">
        <f>IF(E20="","",E20)</f>
        <v>Vyplň údaj</v>
      </c>
      <c r="G59" s="35"/>
      <c r="H59" s="35"/>
      <c r="I59" s="113" t="s">
        <v>38</v>
      </c>
      <c r="J59" s="32" t="str">
        <f>E26</f>
        <v>Walach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119</v>
      </c>
      <c r="D61" s="139"/>
      <c r="E61" s="139"/>
      <c r="F61" s="139"/>
      <c r="G61" s="139"/>
      <c r="H61" s="139"/>
      <c r="I61" s="140"/>
      <c r="J61" s="141" t="s">
        <v>120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8" customHeight="1">
      <c r="B63" s="34"/>
      <c r="C63" s="142" t="s">
        <v>74</v>
      </c>
      <c r="D63" s="35"/>
      <c r="E63" s="35"/>
      <c r="F63" s="35"/>
      <c r="G63" s="35"/>
      <c r="H63" s="35"/>
      <c r="I63" s="112"/>
      <c r="J63" s="73">
        <f>J93</f>
        <v>0</v>
      </c>
      <c r="K63" s="35"/>
      <c r="L63" s="38"/>
      <c r="AU63" s="17" t="s">
        <v>121</v>
      </c>
    </row>
    <row r="64" spans="2:47" s="8" customFormat="1" ht="24.9" customHeight="1">
      <c r="B64" s="143"/>
      <c r="C64" s="144"/>
      <c r="D64" s="145" t="s">
        <v>122</v>
      </c>
      <c r="E64" s="146"/>
      <c r="F64" s="146"/>
      <c r="G64" s="146"/>
      <c r="H64" s="146"/>
      <c r="I64" s="147"/>
      <c r="J64" s="148">
        <f>J94</f>
        <v>0</v>
      </c>
      <c r="K64" s="144"/>
      <c r="L64" s="149"/>
    </row>
    <row r="65" spans="2:12" s="9" customFormat="1" ht="19.95" customHeight="1">
      <c r="B65" s="150"/>
      <c r="C65" s="94"/>
      <c r="D65" s="151" t="s">
        <v>125</v>
      </c>
      <c r="E65" s="152"/>
      <c r="F65" s="152"/>
      <c r="G65" s="152"/>
      <c r="H65" s="152"/>
      <c r="I65" s="153"/>
      <c r="J65" s="154">
        <f>J95</f>
        <v>0</v>
      </c>
      <c r="K65" s="94"/>
      <c r="L65" s="155"/>
    </row>
    <row r="66" spans="2:12" s="9" customFormat="1" ht="19.95" customHeight="1">
      <c r="B66" s="150"/>
      <c r="C66" s="94"/>
      <c r="D66" s="151" t="s">
        <v>126</v>
      </c>
      <c r="E66" s="152"/>
      <c r="F66" s="152"/>
      <c r="G66" s="152"/>
      <c r="H66" s="152"/>
      <c r="I66" s="153"/>
      <c r="J66" s="154">
        <f>J99</f>
        <v>0</v>
      </c>
      <c r="K66" s="94"/>
      <c r="L66" s="155"/>
    </row>
    <row r="67" spans="2:12" s="8" customFormat="1" ht="24.9" customHeight="1">
      <c r="B67" s="143"/>
      <c r="C67" s="144"/>
      <c r="D67" s="145" t="s">
        <v>128</v>
      </c>
      <c r="E67" s="146"/>
      <c r="F67" s="146"/>
      <c r="G67" s="146"/>
      <c r="H67" s="146"/>
      <c r="I67" s="147"/>
      <c r="J67" s="148">
        <f>J102</f>
        <v>0</v>
      </c>
      <c r="K67" s="144"/>
      <c r="L67" s="149"/>
    </row>
    <row r="68" spans="2:12" s="9" customFormat="1" ht="19.95" customHeight="1">
      <c r="B68" s="150"/>
      <c r="C68" s="94"/>
      <c r="D68" s="151" t="s">
        <v>590</v>
      </c>
      <c r="E68" s="152"/>
      <c r="F68" s="152"/>
      <c r="G68" s="152"/>
      <c r="H68" s="152"/>
      <c r="I68" s="153"/>
      <c r="J68" s="154">
        <f>J103</f>
        <v>0</v>
      </c>
      <c r="K68" s="94"/>
      <c r="L68" s="155"/>
    </row>
    <row r="69" spans="2:12" s="9" customFormat="1" ht="19.95" customHeight="1">
      <c r="B69" s="150"/>
      <c r="C69" s="94"/>
      <c r="D69" s="151" t="s">
        <v>591</v>
      </c>
      <c r="E69" s="152"/>
      <c r="F69" s="152"/>
      <c r="G69" s="152"/>
      <c r="H69" s="152"/>
      <c r="I69" s="153"/>
      <c r="J69" s="154">
        <f>J131</f>
        <v>0</v>
      </c>
      <c r="K69" s="94"/>
      <c r="L69" s="155"/>
    </row>
    <row r="70" spans="2:12" s="8" customFormat="1" ht="24.9" customHeight="1">
      <c r="B70" s="143"/>
      <c r="C70" s="144"/>
      <c r="D70" s="145" t="s">
        <v>141</v>
      </c>
      <c r="E70" s="146"/>
      <c r="F70" s="146"/>
      <c r="G70" s="146"/>
      <c r="H70" s="146"/>
      <c r="I70" s="147"/>
      <c r="J70" s="148">
        <f>J138</f>
        <v>0</v>
      </c>
      <c r="K70" s="144"/>
      <c r="L70" s="149"/>
    </row>
    <row r="71" spans="2:12" s="9" customFormat="1" ht="19.95" customHeight="1">
      <c r="B71" s="150"/>
      <c r="C71" s="94"/>
      <c r="D71" s="151" t="s">
        <v>142</v>
      </c>
      <c r="E71" s="152"/>
      <c r="F71" s="152"/>
      <c r="G71" s="152"/>
      <c r="H71" s="152"/>
      <c r="I71" s="153"/>
      <c r="J71" s="154">
        <f>J139</f>
        <v>0</v>
      </c>
      <c r="K71" s="94"/>
      <c r="L71" s="155"/>
    </row>
    <row r="72" spans="2:12" s="1" customFormat="1" ht="21.75" customHeight="1">
      <c r="B72" s="34"/>
      <c r="C72" s="35"/>
      <c r="D72" s="35"/>
      <c r="E72" s="35"/>
      <c r="F72" s="35"/>
      <c r="G72" s="35"/>
      <c r="H72" s="35"/>
      <c r="I72" s="112"/>
      <c r="J72" s="35"/>
      <c r="K72" s="35"/>
      <c r="L72" s="38"/>
    </row>
    <row r="73" spans="2:12" s="1" customFormat="1" ht="6.9" customHeight="1">
      <c r="B73" s="46"/>
      <c r="C73" s="47"/>
      <c r="D73" s="47"/>
      <c r="E73" s="47"/>
      <c r="F73" s="47"/>
      <c r="G73" s="47"/>
      <c r="H73" s="47"/>
      <c r="I73" s="134"/>
      <c r="J73" s="47"/>
      <c r="K73" s="47"/>
      <c r="L73" s="38"/>
    </row>
    <row r="77" spans="2:12" s="1" customFormat="1" ht="6.9" customHeight="1">
      <c r="B77" s="48"/>
      <c r="C77" s="49"/>
      <c r="D77" s="49"/>
      <c r="E77" s="49"/>
      <c r="F77" s="49"/>
      <c r="G77" s="49"/>
      <c r="H77" s="49"/>
      <c r="I77" s="137"/>
      <c r="J77" s="49"/>
      <c r="K77" s="49"/>
      <c r="L77" s="38"/>
    </row>
    <row r="78" spans="2:12" s="1" customFormat="1" ht="24.9" customHeight="1">
      <c r="B78" s="34"/>
      <c r="C78" s="23" t="s">
        <v>143</v>
      </c>
      <c r="D78" s="35"/>
      <c r="E78" s="35"/>
      <c r="F78" s="35"/>
      <c r="G78" s="35"/>
      <c r="H78" s="35"/>
      <c r="I78" s="112"/>
      <c r="J78" s="35"/>
      <c r="K78" s="35"/>
      <c r="L78" s="38"/>
    </row>
    <row r="79" spans="2:12" s="1" customFormat="1" ht="6.9" customHeight="1">
      <c r="B79" s="34"/>
      <c r="C79" s="35"/>
      <c r="D79" s="35"/>
      <c r="E79" s="35"/>
      <c r="F79" s="35"/>
      <c r="G79" s="35"/>
      <c r="H79" s="35"/>
      <c r="I79" s="112"/>
      <c r="J79" s="35"/>
      <c r="K79" s="35"/>
      <c r="L79" s="38"/>
    </row>
    <row r="80" spans="2:12" s="1" customFormat="1" ht="12" customHeight="1">
      <c r="B80" s="34"/>
      <c r="C80" s="29" t="s">
        <v>16</v>
      </c>
      <c r="D80" s="35"/>
      <c r="E80" s="35"/>
      <c r="F80" s="35"/>
      <c r="G80" s="35"/>
      <c r="H80" s="35"/>
      <c r="I80" s="112"/>
      <c r="J80" s="35"/>
      <c r="K80" s="35"/>
      <c r="L80" s="38"/>
    </row>
    <row r="81" spans="2:65" s="1" customFormat="1" ht="16.5" customHeight="1">
      <c r="B81" s="34"/>
      <c r="C81" s="35"/>
      <c r="D81" s="35"/>
      <c r="E81" s="361" t="str">
        <f>E7</f>
        <v>Bytové domy na ulici Horní č.p. 1111 - 1113 - výměna plynových kotlů</v>
      </c>
      <c r="F81" s="362"/>
      <c r="G81" s="362"/>
      <c r="H81" s="362"/>
      <c r="I81" s="112"/>
      <c r="J81" s="35"/>
      <c r="K81" s="35"/>
      <c r="L81" s="38"/>
    </row>
    <row r="82" spans="2:65" ht="12" customHeight="1">
      <c r="B82" s="21"/>
      <c r="C82" s="29" t="s">
        <v>113</v>
      </c>
      <c r="D82" s="22"/>
      <c r="E82" s="22"/>
      <c r="F82" s="22"/>
      <c r="G82" s="22"/>
      <c r="H82" s="22"/>
      <c r="J82" s="22"/>
      <c r="K82" s="22"/>
      <c r="L82" s="20"/>
    </row>
    <row r="83" spans="2:65" s="1" customFormat="1" ht="16.5" customHeight="1">
      <c r="B83" s="34"/>
      <c r="C83" s="35"/>
      <c r="D83" s="35"/>
      <c r="E83" s="361" t="s">
        <v>114</v>
      </c>
      <c r="F83" s="340"/>
      <c r="G83" s="340"/>
      <c r="H83" s="340"/>
      <c r="I83" s="112"/>
      <c r="J83" s="35"/>
      <c r="K83" s="35"/>
      <c r="L83" s="38"/>
    </row>
    <row r="84" spans="2:65" s="1" customFormat="1" ht="12" customHeight="1">
      <c r="B84" s="34"/>
      <c r="C84" s="29" t="s">
        <v>115</v>
      </c>
      <c r="D84" s="35"/>
      <c r="E84" s="35"/>
      <c r="F84" s="35"/>
      <c r="G84" s="35"/>
      <c r="H84" s="35"/>
      <c r="I84" s="112"/>
      <c r="J84" s="35"/>
      <c r="K84" s="35"/>
      <c r="L84" s="38"/>
    </row>
    <row r="85" spans="2:65" s="1" customFormat="1" ht="16.5" customHeight="1">
      <c r="B85" s="34"/>
      <c r="C85" s="35"/>
      <c r="D85" s="35"/>
      <c r="E85" s="341" t="str">
        <f>E11</f>
        <v>SO 01 - N - Neuznatelné náklady - Výměna plynového kotle Horní 1111</v>
      </c>
      <c r="F85" s="340"/>
      <c r="G85" s="340"/>
      <c r="H85" s="340"/>
      <c r="I85" s="112"/>
      <c r="J85" s="35"/>
      <c r="K85" s="35"/>
      <c r="L85" s="38"/>
    </row>
    <row r="86" spans="2:65" s="1" customFormat="1" ht="6.9" customHeight="1">
      <c r="B86" s="34"/>
      <c r="C86" s="35"/>
      <c r="D86" s="35"/>
      <c r="E86" s="35"/>
      <c r="F86" s="35"/>
      <c r="G86" s="35"/>
      <c r="H86" s="35"/>
      <c r="I86" s="112"/>
      <c r="J86" s="35"/>
      <c r="K86" s="35"/>
      <c r="L86" s="38"/>
    </row>
    <row r="87" spans="2:65" s="1" customFormat="1" ht="12" customHeight="1">
      <c r="B87" s="34"/>
      <c r="C87" s="29" t="s">
        <v>21</v>
      </c>
      <c r="D87" s="35"/>
      <c r="E87" s="35"/>
      <c r="F87" s="27" t="str">
        <f>F14</f>
        <v>Horní 1111, Kopřivnice</v>
      </c>
      <c r="G87" s="35"/>
      <c r="H87" s="35"/>
      <c r="I87" s="113" t="s">
        <v>23</v>
      </c>
      <c r="J87" s="55" t="str">
        <f>IF(J14="","",J14)</f>
        <v>16. 4. 2019</v>
      </c>
      <c r="K87" s="35"/>
      <c r="L87" s="38"/>
    </row>
    <row r="88" spans="2:65" s="1" customFormat="1" ht="6.9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" customFormat="1" ht="13.65" customHeight="1">
      <c r="B89" s="34"/>
      <c r="C89" s="29" t="s">
        <v>25</v>
      </c>
      <c r="D89" s="35"/>
      <c r="E89" s="35"/>
      <c r="F89" s="27" t="str">
        <f>E17</f>
        <v>Město Kopřivnice</v>
      </c>
      <c r="G89" s="35"/>
      <c r="H89" s="35"/>
      <c r="I89" s="113" t="s">
        <v>33</v>
      </c>
      <c r="J89" s="32" t="str">
        <f>E23</f>
        <v>HAMROZI s.r.o.</v>
      </c>
      <c r="K89" s="35"/>
      <c r="L89" s="38"/>
    </row>
    <row r="90" spans="2:65" s="1" customFormat="1" ht="13.65" customHeight="1">
      <c r="B90" s="34"/>
      <c r="C90" s="29" t="s">
        <v>31</v>
      </c>
      <c r="D90" s="35"/>
      <c r="E90" s="35"/>
      <c r="F90" s="27" t="str">
        <f>IF(E20="","",E20)</f>
        <v>Vyplň údaj</v>
      </c>
      <c r="G90" s="35"/>
      <c r="H90" s="35"/>
      <c r="I90" s="113" t="s">
        <v>38</v>
      </c>
      <c r="J90" s="32" t="str">
        <f>E26</f>
        <v>Walach</v>
      </c>
      <c r="K90" s="35"/>
      <c r="L90" s="38"/>
    </row>
    <row r="91" spans="2:65" s="1" customFormat="1" ht="10.35" customHeight="1">
      <c r="B91" s="34"/>
      <c r="C91" s="35"/>
      <c r="D91" s="35"/>
      <c r="E91" s="35"/>
      <c r="F91" s="35"/>
      <c r="G91" s="35"/>
      <c r="H91" s="35"/>
      <c r="I91" s="112"/>
      <c r="J91" s="35"/>
      <c r="K91" s="35"/>
      <c r="L91" s="38"/>
    </row>
    <row r="92" spans="2:65" s="10" customFormat="1" ht="29.25" customHeight="1">
      <c r="B92" s="156"/>
      <c r="C92" s="157" t="s">
        <v>144</v>
      </c>
      <c r="D92" s="158" t="s">
        <v>61</v>
      </c>
      <c r="E92" s="158" t="s">
        <v>57</v>
      </c>
      <c r="F92" s="158" t="s">
        <v>58</v>
      </c>
      <c r="G92" s="158" t="s">
        <v>145</v>
      </c>
      <c r="H92" s="158" t="s">
        <v>146</v>
      </c>
      <c r="I92" s="159" t="s">
        <v>147</v>
      </c>
      <c r="J92" s="158" t="s">
        <v>120</v>
      </c>
      <c r="K92" s="160" t="s">
        <v>148</v>
      </c>
      <c r="L92" s="161"/>
      <c r="M92" s="64" t="s">
        <v>19</v>
      </c>
      <c r="N92" s="65" t="s">
        <v>46</v>
      </c>
      <c r="O92" s="65" t="s">
        <v>149</v>
      </c>
      <c r="P92" s="65" t="s">
        <v>150</v>
      </c>
      <c r="Q92" s="65" t="s">
        <v>151</v>
      </c>
      <c r="R92" s="65" t="s">
        <v>152</v>
      </c>
      <c r="S92" s="65" t="s">
        <v>153</v>
      </c>
      <c r="T92" s="66" t="s">
        <v>154</v>
      </c>
    </row>
    <row r="93" spans="2:65" s="1" customFormat="1" ht="22.8" customHeight="1">
      <c r="B93" s="34"/>
      <c r="C93" s="71" t="s">
        <v>155</v>
      </c>
      <c r="D93" s="35"/>
      <c r="E93" s="35"/>
      <c r="F93" s="35"/>
      <c r="G93" s="35"/>
      <c r="H93" s="35"/>
      <c r="I93" s="112"/>
      <c r="J93" s="162">
        <f>BK93</f>
        <v>0</v>
      </c>
      <c r="K93" s="35"/>
      <c r="L93" s="38"/>
      <c r="M93" s="67"/>
      <c r="N93" s="68"/>
      <c r="O93" s="68"/>
      <c r="P93" s="163">
        <f>P94+P102+P138</f>
        <v>0</v>
      </c>
      <c r="Q93" s="68"/>
      <c r="R93" s="163">
        <f>R94+R102+R138</f>
        <v>4.3699999999999998E-3</v>
      </c>
      <c r="S93" s="68"/>
      <c r="T93" s="164">
        <f>T94+T102+T138</f>
        <v>0</v>
      </c>
      <c r="AT93" s="17" t="s">
        <v>75</v>
      </c>
      <c r="AU93" s="17" t="s">
        <v>121</v>
      </c>
      <c r="BK93" s="165">
        <f>BK94+BK102+BK138</f>
        <v>0</v>
      </c>
    </row>
    <row r="94" spans="2:65" s="11" customFormat="1" ht="25.95" customHeight="1">
      <c r="B94" s="166"/>
      <c r="C94" s="167"/>
      <c r="D94" s="168" t="s">
        <v>75</v>
      </c>
      <c r="E94" s="169" t="s">
        <v>156</v>
      </c>
      <c r="F94" s="169" t="s">
        <v>157</v>
      </c>
      <c r="G94" s="167"/>
      <c r="H94" s="167"/>
      <c r="I94" s="170"/>
      <c r="J94" s="171">
        <f>BK94</f>
        <v>0</v>
      </c>
      <c r="K94" s="167"/>
      <c r="L94" s="172"/>
      <c r="M94" s="173"/>
      <c r="N94" s="174"/>
      <c r="O94" s="174"/>
      <c r="P94" s="175">
        <f>P95+P99</f>
        <v>0</v>
      </c>
      <c r="Q94" s="174"/>
      <c r="R94" s="175">
        <f>R95+R99</f>
        <v>1.6000000000000001E-3</v>
      </c>
      <c r="S94" s="174"/>
      <c r="T94" s="176">
        <f>T95+T99</f>
        <v>0</v>
      </c>
      <c r="AR94" s="177" t="s">
        <v>83</v>
      </c>
      <c r="AT94" s="178" t="s">
        <v>75</v>
      </c>
      <c r="AU94" s="178" t="s">
        <v>76</v>
      </c>
      <c r="AY94" s="177" t="s">
        <v>158</v>
      </c>
      <c r="BK94" s="179">
        <f>BK95+BK99</f>
        <v>0</v>
      </c>
    </row>
    <row r="95" spans="2:65" s="11" customFormat="1" ht="22.8" customHeight="1">
      <c r="B95" s="166"/>
      <c r="C95" s="167"/>
      <c r="D95" s="168" t="s">
        <v>75</v>
      </c>
      <c r="E95" s="180" t="s">
        <v>190</v>
      </c>
      <c r="F95" s="180" t="s">
        <v>191</v>
      </c>
      <c r="G95" s="167"/>
      <c r="H95" s="167"/>
      <c r="I95" s="170"/>
      <c r="J95" s="181">
        <f>BK95</f>
        <v>0</v>
      </c>
      <c r="K95" s="167"/>
      <c r="L95" s="172"/>
      <c r="M95" s="173"/>
      <c r="N95" s="174"/>
      <c r="O95" s="174"/>
      <c r="P95" s="175">
        <f>SUM(P96:P98)</f>
        <v>0</v>
      </c>
      <c r="Q95" s="174"/>
      <c r="R95" s="175">
        <f>SUM(R96:R98)</f>
        <v>1.6000000000000001E-3</v>
      </c>
      <c r="S95" s="174"/>
      <c r="T95" s="176">
        <f>SUM(T96:T98)</f>
        <v>0</v>
      </c>
      <c r="AR95" s="177" t="s">
        <v>83</v>
      </c>
      <c r="AT95" s="178" t="s">
        <v>75</v>
      </c>
      <c r="AU95" s="178" t="s">
        <v>83</v>
      </c>
      <c r="AY95" s="177" t="s">
        <v>158</v>
      </c>
      <c r="BK95" s="179">
        <f>SUM(BK96:BK98)</f>
        <v>0</v>
      </c>
    </row>
    <row r="96" spans="2:65" s="1" customFormat="1" ht="16.5" customHeight="1">
      <c r="B96" s="34"/>
      <c r="C96" s="182" t="s">
        <v>83</v>
      </c>
      <c r="D96" s="182" t="s">
        <v>161</v>
      </c>
      <c r="E96" s="183" t="s">
        <v>592</v>
      </c>
      <c r="F96" s="184" t="s">
        <v>593</v>
      </c>
      <c r="G96" s="185" t="s">
        <v>177</v>
      </c>
      <c r="H96" s="186">
        <v>40</v>
      </c>
      <c r="I96" s="187"/>
      <c r="J96" s="188">
        <f>ROUND(I96*H96,2)</f>
        <v>0</v>
      </c>
      <c r="K96" s="184" t="s">
        <v>165</v>
      </c>
      <c r="L96" s="38"/>
      <c r="M96" s="189" t="s">
        <v>19</v>
      </c>
      <c r="N96" s="190" t="s">
        <v>48</v>
      </c>
      <c r="O96" s="60"/>
      <c r="P96" s="191">
        <f>O96*H96</f>
        <v>0</v>
      </c>
      <c r="Q96" s="191">
        <v>4.0000000000000003E-5</v>
      </c>
      <c r="R96" s="191">
        <f>Q96*H96</f>
        <v>1.6000000000000001E-3</v>
      </c>
      <c r="S96" s="191">
        <v>0</v>
      </c>
      <c r="T96" s="192">
        <f>S96*H96</f>
        <v>0</v>
      </c>
      <c r="AR96" s="17" t="s">
        <v>166</v>
      </c>
      <c r="AT96" s="17" t="s">
        <v>161</v>
      </c>
      <c r="AU96" s="17" t="s">
        <v>89</v>
      </c>
      <c r="AY96" s="17" t="s">
        <v>158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89</v>
      </c>
      <c r="BK96" s="193">
        <f>ROUND(I96*H96,2)</f>
        <v>0</v>
      </c>
      <c r="BL96" s="17" t="s">
        <v>166</v>
      </c>
      <c r="BM96" s="17" t="s">
        <v>594</v>
      </c>
    </row>
    <row r="97" spans="2:65" s="12" customFormat="1">
      <c r="B97" s="194"/>
      <c r="C97" s="195"/>
      <c r="D97" s="196" t="s">
        <v>168</v>
      </c>
      <c r="E97" s="197" t="s">
        <v>19</v>
      </c>
      <c r="F97" s="198" t="s">
        <v>169</v>
      </c>
      <c r="G97" s="195"/>
      <c r="H97" s="197" t="s">
        <v>19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168</v>
      </c>
      <c r="AU97" s="204" t="s">
        <v>89</v>
      </c>
      <c r="AV97" s="12" t="s">
        <v>83</v>
      </c>
      <c r="AW97" s="12" t="s">
        <v>37</v>
      </c>
      <c r="AX97" s="12" t="s">
        <v>76</v>
      </c>
      <c r="AY97" s="204" t="s">
        <v>158</v>
      </c>
    </row>
    <row r="98" spans="2:65" s="13" customFormat="1">
      <c r="B98" s="205"/>
      <c r="C98" s="206"/>
      <c r="D98" s="196" t="s">
        <v>168</v>
      </c>
      <c r="E98" s="207" t="s">
        <v>19</v>
      </c>
      <c r="F98" s="208" t="s">
        <v>351</v>
      </c>
      <c r="G98" s="206"/>
      <c r="H98" s="209">
        <v>40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168</v>
      </c>
      <c r="AU98" s="215" t="s">
        <v>89</v>
      </c>
      <c r="AV98" s="13" t="s">
        <v>89</v>
      </c>
      <c r="AW98" s="13" t="s">
        <v>37</v>
      </c>
      <c r="AX98" s="13" t="s">
        <v>83</v>
      </c>
      <c r="AY98" s="215" t="s">
        <v>158</v>
      </c>
    </row>
    <row r="99" spans="2:65" s="11" customFormat="1" ht="22.8" customHeight="1">
      <c r="B99" s="166"/>
      <c r="C99" s="167"/>
      <c r="D99" s="168" t="s">
        <v>75</v>
      </c>
      <c r="E99" s="180" t="s">
        <v>209</v>
      </c>
      <c r="F99" s="180" t="s">
        <v>210</v>
      </c>
      <c r="G99" s="167"/>
      <c r="H99" s="167"/>
      <c r="I99" s="170"/>
      <c r="J99" s="181">
        <f>BK99</f>
        <v>0</v>
      </c>
      <c r="K99" s="167"/>
      <c r="L99" s="172"/>
      <c r="M99" s="173"/>
      <c r="N99" s="174"/>
      <c r="O99" s="174"/>
      <c r="P99" s="175">
        <f>SUM(P100:P101)</f>
        <v>0</v>
      </c>
      <c r="Q99" s="174"/>
      <c r="R99" s="175">
        <f>SUM(R100:R101)</f>
        <v>0</v>
      </c>
      <c r="S99" s="174"/>
      <c r="T99" s="176">
        <f>SUM(T100:T101)</f>
        <v>0</v>
      </c>
      <c r="AR99" s="177" t="s">
        <v>83</v>
      </c>
      <c r="AT99" s="178" t="s">
        <v>75</v>
      </c>
      <c r="AU99" s="178" t="s">
        <v>83</v>
      </c>
      <c r="AY99" s="177" t="s">
        <v>158</v>
      </c>
      <c r="BK99" s="179">
        <f>SUM(BK100:BK101)</f>
        <v>0</v>
      </c>
    </row>
    <row r="100" spans="2:65" s="1" customFormat="1" ht="22.5" customHeight="1">
      <c r="B100" s="34"/>
      <c r="C100" s="182" t="s">
        <v>89</v>
      </c>
      <c r="D100" s="182" t="s">
        <v>161</v>
      </c>
      <c r="E100" s="183" t="s">
        <v>595</v>
      </c>
      <c r="F100" s="184" t="s">
        <v>596</v>
      </c>
      <c r="G100" s="185" t="s">
        <v>214</v>
      </c>
      <c r="H100" s="186">
        <v>1.75</v>
      </c>
      <c r="I100" s="187"/>
      <c r="J100" s="188">
        <f>ROUND(I100*H100,2)</f>
        <v>0</v>
      </c>
      <c r="K100" s="184" t="s">
        <v>165</v>
      </c>
      <c r="L100" s="38"/>
      <c r="M100" s="189" t="s">
        <v>19</v>
      </c>
      <c r="N100" s="190" t="s">
        <v>48</v>
      </c>
      <c r="O100" s="60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17" t="s">
        <v>166</v>
      </c>
      <c r="AT100" s="17" t="s">
        <v>161</v>
      </c>
      <c r="AU100" s="17" t="s">
        <v>89</v>
      </c>
      <c r="AY100" s="17" t="s">
        <v>158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89</v>
      </c>
      <c r="BK100" s="193">
        <f>ROUND(I100*H100,2)</f>
        <v>0</v>
      </c>
      <c r="BL100" s="17" t="s">
        <v>166</v>
      </c>
      <c r="BM100" s="17" t="s">
        <v>597</v>
      </c>
    </row>
    <row r="101" spans="2:65" s="13" customFormat="1">
      <c r="B101" s="205"/>
      <c r="C101" s="206"/>
      <c r="D101" s="196" t="s">
        <v>168</v>
      </c>
      <c r="E101" s="207" t="s">
        <v>19</v>
      </c>
      <c r="F101" s="208" t="s">
        <v>598</v>
      </c>
      <c r="G101" s="206"/>
      <c r="H101" s="209">
        <v>1.75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168</v>
      </c>
      <c r="AU101" s="215" t="s">
        <v>89</v>
      </c>
      <c r="AV101" s="13" t="s">
        <v>89</v>
      </c>
      <c r="AW101" s="13" t="s">
        <v>37</v>
      </c>
      <c r="AX101" s="13" t="s">
        <v>83</v>
      </c>
      <c r="AY101" s="215" t="s">
        <v>158</v>
      </c>
    </row>
    <row r="102" spans="2:65" s="11" customFormat="1" ht="25.95" customHeight="1">
      <c r="B102" s="166"/>
      <c r="C102" s="167"/>
      <c r="D102" s="168" t="s">
        <v>75</v>
      </c>
      <c r="E102" s="169" t="s">
        <v>235</v>
      </c>
      <c r="F102" s="169" t="s">
        <v>236</v>
      </c>
      <c r="G102" s="167"/>
      <c r="H102" s="167"/>
      <c r="I102" s="170"/>
      <c r="J102" s="171">
        <f>BK102</f>
        <v>0</v>
      </c>
      <c r="K102" s="167"/>
      <c r="L102" s="172"/>
      <c r="M102" s="173"/>
      <c r="N102" s="174"/>
      <c r="O102" s="174"/>
      <c r="P102" s="175">
        <f>P103+P131</f>
        <v>0</v>
      </c>
      <c r="Q102" s="174"/>
      <c r="R102" s="175">
        <f>R103+R131</f>
        <v>2.7699999999999999E-3</v>
      </c>
      <c r="S102" s="174"/>
      <c r="T102" s="176">
        <f>T103+T131</f>
        <v>0</v>
      </c>
      <c r="AR102" s="177" t="s">
        <v>89</v>
      </c>
      <c r="AT102" s="178" t="s">
        <v>75</v>
      </c>
      <c r="AU102" s="178" t="s">
        <v>76</v>
      </c>
      <c r="AY102" s="177" t="s">
        <v>158</v>
      </c>
      <c r="BK102" s="179">
        <f>BK103+BK131</f>
        <v>0</v>
      </c>
    </row>
    <row r="103" spans="2:65" s="11" customFormat="1" ht="22.8" customHeight="1">
      <c r="B103" s="166"/>
      <c r="C103" s="167"/>
      <c r="D103" s="168" t="s">
        <v>75</v>
      </c>
      <c r="E103" s="180" t="s">
        <v>599</v>
      </c>
      <c r="F103" s="180" t="s">
        <v>600</v>
      </c>
      <c r="G103" s="167"/>
      <c r="H103" s="167"/>
      <c r="I103" s="170"/>
      <c r="J103" s="181">
        <f>BK103</f>
        <v>0</v>
      </c>
      <c r="K103" s="167"/>
      <c r="L103" s="172"/>
      <c r="M103" s="173"/>
      <c r="N103" s="174"/>
      <c r="O103" s="174"/>
      <c r="P103" s="175">
        <f>SUM(P104:P130)</f>
        <v>0</v>
      </c>
      <c r="Q103" s="174"/>
      <c r="R103" s="175">
        <f>SUM(R104:R130)</f>
        <v>1.83E-3</v>
      </c>
      <c r="S103" s="174"/>
      <c r="T103" s="176">
        <f>SUM(T104:T130)</f>
        <v>0</v>
      </c>
      <c r="AR103" s="177" t="s">
        <v>89</v>
      </c>
      <c r="AT103" s="178" t="s">
        <v>75</v>
      </c>
      <c r="AU103" s="178" t="s">
        <v>83</v>
      </c>
      <c r="AY103" s="177" t="s">
        <v>158</v>
      </c>
      <c r="BK103" s="179">
        <f>SUM(BK104:BK130)</f>
        <v>0</v>
      </c>
    </row>
    <row r="104" spans="2:65" s="1" customFormat="1" ht="16.5" customHeight="1">
      <c r="B104" s="34"/>
      <c r="C104" s="182" t="s">
        <v>159</v>
      </c>
      <c r="D104" s="182" t="s">
        <v>161</v>
      </c>
      <c r="E104" s="183" t="s">
        <v>601</v>
      </c>
      <c r="F104" s="184" t="s">
        <v>602</v>
      </c>
      <c r="G104" s="185" t="s">
        <v>164</v>
      </c>
      <c r="H104" s="186">
        <v>1</v>
      </c>
      <c r="I104" s="187"/>
      <c r="J104" s="188">
        <f>ROUND(I104*H104,2)</f>
        <v>0</v>
      </c>
      <c r="K104" s="184" t="s">
        <v>165</v>
      </c>
      <c r="L104" s="38"/>
      <c r="M104" s="189" t="s">
        <v>19</v>
      </c>
      <c r="N104" s="190" t="s">
        <v>48</v>
      </c>
      <c r="O104" s="60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17" t="s">
        <v>166</v>
      </c>
      <c r="AT104" s="17" t="s">
        <v>161</v>
      </c>
      <c r="AU104" s="17" t="s">
        <v>89</v>
      </c>
      <c r="AY104" s="17" t="s">
        <v>158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7" t="s">
        <v>89</v>
      </c>
      <c r="BK104" s="193">
        <f>ROUND(I104*H104,2)</f>
        <v>0</v>
      </c>
      <c r="BL104" s="17" t="s">
        <v>166</v>
      </c>
      <c r="BM104" s="17" t="s">
        <v>603</v>
      </c>
    </row>
    <row r="105" spans="2:65" s="12" customFormat="1">
      <c r="B105" s="194"/>
      <c r="C105" s="195"/>
      <c r="D105" s="196" t="s">
        <v>168</v>
      </c>
      <c r="E105" s="197" t="s">
        <v>19</v>
      </c>
      <c r="F105" s="198" t="s">
        <v>169</v>
      </c>
      <c r="G105" s="195"/>
      <c r="H105" s="197" t="s">
        <v>19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168</v>
      </c>
      <c r="AU105" s="204" t="s">
        <v>89</v>
      </c>
      <c r="AV105" s="12" t="s">
        <v>83</v>
      </c>
      <c r="AW105" s="12" t="s">
        <v>37</v>
      </c>
      <c r="AX105" s="12" t="s">
        <v>76</v>
      </c>
      <c r="AY105" s="204" t="s">
        <v>158</v>
      </c>
    </row>
    <row r="106" spans="2:65" s="13" customFormat="1">
      <c r="B106" s="205"/>
      <c r="C106" s="206"/>
      <c r="D106" s="196" t="s">
        <v>168</v>
      </c>
      <c r="E106" s="207" t="s">
        <v>19</v>
      </c>
      <c r="F106" s="208" t="s">
        <v>83</v>
      </c>
      <c r="G106" s="206"/>
      <c r="H106" s="209">
        <v>1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168</v>
      </c>
      <c r="AU106" s="215" t="s">
        <v>89</v>
      </c>
      <c r="AV106" s="13" t="s">
        <v>89</v>
      </c>
      <c r="AW106" s="13" t="s">
        <v>37</v>
      </c>
      <c r="AX106" s="13" t="s">
        <v>83</v>
      </c>
      <c r="AY106" s="215" t="s">
        <v>158</v>
      </c>
    </row>
    <row r="107" spans="2:65" s="1" customFormat="1" ht="16.5" customHeight="1">
      <c r="B107" s="34"/>
      <c r="C107" s="227" t="s">
        <v>166</v>
      </c>
      <c r="D107" s="227" t="s">
        <v>244</v>
      </c>
      <c r="E107" s="228" t="s">
        <v>604</v>
      </c>
      <c r="F107" s="229" t="s">
        <v>605</v>
      </c>
      <c r="G107" s="230" t="s">
        <v>164</v>
      </c>
      <c r="H107" s="231">
        <v>1</v>
      </c>
      <c r="I107" s="232"/>
      <c r="J107" s="233">
        <f>ROUND(I107*H107,2)</f>
        <v>0</v>
      </c>
      <c r="K107" s="229" t="s">
        <v>165</v>
      </c>
      <c r="L107" s="234"/>
      <c r="M107" s="235" t="s">
        <v>19</v>
      </c>
      <c r="N107" s="236" t="s">
        <v>48</v>
      </c>
      <c r="O107" s="60"/>
      <c r="P107" s="191">
        <f>O107*H107</f>
        <v>0</v>
      </c>
      <c r="Q107" s="191">
        <v>9.6000000000000002E-4</v>
      </c>
      <c r="R107" s="191">
        <f>Q107*H107</f>
        <v>9.6000000000000002E-4</v>
      </c>
      <c r="S107" s="191">
        <v>0</v>
      </c>
      <c r="T107" s="192">
        <f>S107*H107</f>
        <v>0</v>
      </c>
      <c r="AR107" s="17" t="s">
        <v>202</v>
      </c>
      <c r="AT107" s="17" t="s">
        <v>244</v>
      </c>
      <c r="AU107" s="17" t="s">
        <v>89</v>
      </c>
      <c r="AY107" s="17" t="s">
        <v>158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89</v>
      </c>
      <c r="BK107" s="193">
        <f>ROUND(I107*H107,2)</f>
        <v>0</v>
      </c>
      <c r="BL107" s="17" t="s">
        <v>166</v>
      </c>
      <c r="BM107" s="17" t="s">
        <v>606</v>
      </c>
    </row>
    <row r="108" spans="2:65" s="12" customFormat="1">
      <c r="B108" s="194"/>
      <c r="C108" s="195"/>
      <c r="D108" s="196" t="s">
        <v>168</v>
      </c>
      <c r="E108" s="197" t="s">
        <v>19</v>
      </c>
      <c r="F108" s="198" t="s">
        <v>169</v>
      </c>
      <c r="G108" s="195"/>
      <c r="H108" s="197" t="s">
        <v>19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168</v>
      </c>
      <c r="AU108" s="204" t="s">
        <v>89</v>
      </c>
      <c r="AV108" s="12" t="s">
        <v>83</v>
      </c>
      <c r="AW108" s="12" t="s">
        <v>37</v>
      </c>
      <c r="AX108" s="12" t="s">
        <v>76</v>
      </c>
      <c r="AY108" s="204" t="s">
        <v>158</v>
      </c>
    </row>
    <row r="109" spans="2:65" s="13" customFormat="1">
      <c r="B109" s="205"/>
      <c r="C109" s="206"/>
      <c r="D109" s="196" t="s">
        <v>168</v>
      </c>
      <c r="E109" s="207" t="s">
        <v>19</v>
      </c>
      <c r="F109" s="208" t="s">
        <v>83</v>
      </c>
      <c r="G109" s="206"/>
      <c r="H109" s="209">
        <v>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168</v>
      </c>
      <c r="AU109" s="215" t="s">
        <v>89</v>
      </c>
      <c r="AV109" s="13" t="s">
        <v>89</v>
      </c>
      <c r="AW109" s="13" t="s">
        <v>37</v>
      </c>
      <c r="AX109" s="13" t="s">
        <v>83</v>
      </c>
      <c r="AY109" s="215" t="s">
        <v>158</v>
      </c>
    </row>
    <row r="110" spans="2:65" s="1" customFormat="1" ht="16.5" customHeight="1">
      <c r="B110" s="34"/>
      <c r="C110" s="182" t="s">
        <v>185</v>
      </c>
      <c r="D110" s="182" t="s">
        <v>161</v>
      </c>
      <c r="E110" s="183" t="s">
        <v>607</v>
      </c>
      <c r="F110" s="184" t="s">
        <v>608</v>
      </c>
      <c r="G110" s="185" t="s">
        <v>164</v>
      </c>
      <c r="H110" s="186">
        <v>1</v>
      </c>
      <c r="I110" s="187"/>
      <c r="J110" s="188">
        <f>ROUND(I110*H110,2)</f>
        <v>0</v>
      </c>
      <c r="K110" s="184" t="s">
        <v>165</v>
      </c>
      <c r="L110" s="38"/>
      <c r="M110" s="189" t="s">
        <v>19</v>
      </c>
      <c r="N110" s="190" t="s">
        <v>48</v>
      </c>
      <c r="O110" s="60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17" t="s">
        <v>188</v>
      </c>
      <c r="AT110" s="17" t="s">
        <v>161</v>
      </c>
      <c r="AU110" s="17" t="s">
        <v>89</v>
      </c>
      <c r="AY110" s="17" t="s">
        <v>158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89</v>
      </c>
      <c r="BK110" s="193">
        <f>ROUND(I110*H110,2)</f>
        <v>0</v>
      </c>
      <c r="BL110" s="17" t="s">
        <v>188</v>
      </c>
      <c r="BM110" s="17" t="s">
        <v>609</v>
      </c>
    </row>
    <row r="111" spans="2:65" s="12" customFormat="1">
      <c r="B111" s="194"/>
      <c r="C111" s="195"/>
      <c r="D111" s="196" t="s">
        <v>168</v>
      </c>
      <c r="E111" s="197" t="s">
        <v>19</v>
      </c>
      <c r="F111" s="198" t="s">
        <v>169</v>
      </c>
      <c r="G111" s="195"/>
      <c r="H111" s="197" t="s">
        <v>19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168</v>
      </c>
      <c r="AU111" s="204" t="s">
        <v>89</v>
      </c>
      <c r="AV111" s="12" t="s">
        <v>83</v>
      </c>
      <c r="AW111" s="12" t="s">
        <v>37</v>
      </c>
      <c r="AX111" s="12" t="s">
        <v>76</v>
      </c>
      <c r="AY111" s="204" t="s">
        <v>158</v>
      </c>
    </row>
    <row r="112" spans="2:65" s="13" customFormat="1">
      <c r="B112" s="205"/>
      <c r="C112" s="206"/>
      <c r="D112" s="196" t="s">
        <v>168</v>
      </c>
      <c r="E112" s="207" t="s">
        <v>19</v>
      </c>
      <c r="F112" s="208" t="s">
        <v>83</v>
      </c>
      <c r="G112" s="206"/>
      <c r="H112" s="209">
        <v>1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168</v>
      </c>
      <c r="AU112" s="215" t="s">
        <v>89</v>
      </c>
      <c r="AV112" s="13" t="s">
        <v>89</v>
      </c>
      <c r="AW112" s="13" t="s">
        <v>37</v>
      </c>
      <c r="AX112" s="13" t="s">
        <v>83</v>
      </c>
      <c r="AY112" s="215" t="s">
        <v>158</v>
      </c>
    </row>
    <row r="113" spans="2:65" s="1" customFormat="1" ht="16.5" customHeight="1">
      <c r="B113" s="34"/>
      <c r="C113" s="227" t="s">
        <v>173</v>
      </c>
      <c r="D113" s="227" t="s">
        <v>244</v>
      </c>
      <c r="E113" s="228" t="s">
        <v>610</v>
      </c>
      <c r="F113" s="229" t="s">
        <v>611</v>
      </c>
      <c r="G113" s="230" t="s">
        <v>164</v>
      </c>
      <c r="H113" s="231">
        <v>1</v>
      </c>
      <c r="I113" s="232"/>
      <c r="J113" s="233">
        <f>ROUND(I113*H113,2)</f>
        <v>0</v>
      </c>
      <c r="K113" s="229" t="s">
        <v>165</v>
      </c>
      <c r="L113" s="234"/>
      <c r="M113" s="235" t="s">
        <v>19</v>
      </c>
      <c r="N113" s="236" t="s">
        <v>48</v>
      </c>
      <c r="O113" s="60"/>
      <c r="P113" s="191">
        <f>O113*H113</f>
        <v>0</v>
      </c>
      <c r="Q113" s="191">
        <v>4.0000000000000002E-4</v>
      </c>
      <c r="R113" s="191">
        <f>Q113*H113</f>
        <v>4.0000000000000002E-4</v>
      </c>
      <c r="S113" s="191">
        <v>0</v>
      </c>
      <c r="T113" s="192">
        <f>S113*H113</f>
        <v>0</v>
      </c>
      <c r="AR113" s="17" t="s">
        <v>247</v>
      </c>
      <c r="AT113" s="17" t="s">
        <v>244</v>
      </c>
      <c r="AU113" s="17" t="s">
        <v>89</v>
      </c>
      <c r="AY113" s="17" t="s">
        <v>158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7" t="s">
        <v>89</v>
      </c>
      <c r="BK113" s="193">
        <f>ROUND(I113*H113,2)</f>
        <v>0</v>
      </c>
      <c r="BL113" s="17" t="s">
        <v>188</v>
      </c>
      <c r="BM113" s="17" t="s">
        <v>612</v>
      </c>
    </row>
    <row r="114" spans="2:65" s="12" customFormat="1">
      <c r="B114" s="194"/>
      <c r="C114" s="195"/>
      <c r="D114" s="196" t="s">
        <v>168</v>
      </c>
      <c r="E114" s="197" t="s">
        <v>19</v>
      </c>
      <c r="F114" s="198" t="s">
        <v>169</v>
      </c>
      <c r="G114" s="195"/>
      <c r="H114" s="197" t="s">
        <v>19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168</v>
      </c>
      <c r="AU114" s="204" t="s">
        <v>89</v>
      </c>
      <c r="AV114" s="12" t="s">
        <v>83</v>
      </c>
      <c r="AW114" s="12" t="s">
        <v>37</v>
      </c>
      <c r="AX114" s="12" t="s">
        <v>76</v>
      </c>
      <c r="AY114" s="204" t="s">
        <v>158</v>
      </c>
    </row>
    <row r="115" spans="2:65" s="13" customFormat="1">
      <c r="B115" s="205"/>
      <c r="C115" s="206"/>
      <c r="D115" s="196" t="s">
        <v>168</v>
      </c>
      <c r="E115" s="207" t="s">
        <v>19</v>
      </c>
      <c r="F115" s="208" t="s">
        <v>83</v>
      </c>
      <c r="G115" s="206"/>
      <c r="H115" s="209">
        <v>1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168</v>
      </c>
      <c r="AU115" s="215" t="s">
        <v>89</v>
      </c>
      <c r="AV115" s="13" t="s">
        <v>89</v>
      </c>
      <c r="AW115" s="13" t="s">
        <v>37</v>
      </c>
      <c r="AX115" s="13" t="s">
        <v>83</v>
      </c>
      <c r="AY115" s="215" t="s">
        <v>158</v>
      </c>
    </row>
    <row r="116" spans="2:65" s="1" customFormat="1" ht="16.5" customHeight="1">
      <c r="B116" s="34"/>
      <c r="C116" s="182" t="s">
        <v>198</v>
      </c>
      <c r="D116" s="182" t="s">
        <v>161</v>
      </c>
      <c r="E116" s="183" t="s">
        <v>613</v>
      </c>
      <c r="F116" s="184" t="s">
        <v>614</v>
      </c>
      <c r="G116" s="185" t="s">
        <v>164</v>
      </c>
      <c r="H116" s="186">
        <v>1</v>
      </c>
      <c r="I116" s="187"/>
      <c r="J116" s="188">
        <f>ROUND(I116*H116,2)</f>
        <v>0</v>
      </c>
      <c r="K116" s="184" t="s">
        <v>165</v>
      </c>
      <c r="L116" s="38"/>
      <c r="M116" s="189" t="s">
        <v>19</v>
      </c>
      <c r="N116" s="190" t="s">
        <v>48</v>
      </c>
      <c r="O116" s="6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7" t="s">
        <v>188</v>
      </c>
      <c r="AT116" s="17" t="s">
        <v>161</v>
      </c>
      <c r="AU116" s="17" t="s">
        <v>89</v>
      </c>
      <c r="AY116" s="17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89</v>
      </c>
      <c r="BK116" s="193">
        <f>ROUND(I116*H116,2)</f>
        <v>0</v>
      </c>
      <c r="BL116" s="17" t="s">
        <v>188</v>
      </c>
      <c r="BM116" s="17" t="s">
        <v>615</v>
      </c>
    </row>
    <row r="117" spans="2:65" s="12" customFormat="1">
      <c r="B117" s="194"/>
      <c r="C117" s="195"/>
      <c r="D117" s="196" t="s">
        <v>168</v>
      </c>
      <c r="E117" s="197" t="s">
        <v>19</v>
      </c>
      <c r="F117" s="198" t="s">
        <v>169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168</v>
      </c>
      <c r="AU117" s="204" t="s">
        <v>89</v>
      </c>
      <c r="AV117" s="12" t="s">
        <v>83</v>
      </c>
      <c r="AW117" s="12" t="s">
        <v>37</v>
      </c>
      <c r="AX117" s="12" t="s">
        <v>76</v>
      </c>
      <c r="AY117" s="204" t="s">
        <v>158</v>
      </c>
    </row>
    <row r="118" spans="2:65" s="13" customFormat="1">
      <c r="B118" s="205"/>
      <c r="C118" s="206"/>
      <c r="D118" s="196" t="s">
        <v>168</v>
      </c>
      <c r="E118" s="207" t="s">
        <v>19</v>
      </c>
      <c r="F118" s="208" t="s">
        <v>83</v>
      </c>
      <c r="G118" s="206"/>
      <c r="H118" s="209">
        <v>1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168</v>
      </c>
      <c r="AU118" s="215" t="s">
        <v>89</v>
      </c>
      <c r="AV118" s="13" t="s">
        <v>89</v>
      </c>
      <c r="AW118" s="13" t="s">
        <v>37</v>
      </c>
      <c r="AX118" s="13" t="s">
        <v>83</v>
      </c>
      <c r="AY118" s="215" t="s">
        <v>158</v>
      </c>
    </row>
    <row r="119" spans="2:65" s="1" customFormat="1" ht="16.5" customHeight="1">
      <c r="B119" s="34"/>
      <c r="C119" s="227" t="s">
        <v>202</v>
      </c>
      <c r="D119" s="227" t="s">
        <v>244</v>
      </c>
      <c r="E119" s="228" t="s">
        <v>616</v>
      </c>
      <c r="F119" s="229" t="s">
        <v>617</v>
      </c>
      <c r="G119" s="230" t="s">
        <v>164</v>
      </c>
      <c r="H119" s="231">
        <v>1</v>
      </c>
      <c r="I119" s="232"/>
      <c r="J119" s="233">
        <f>ROUND(I119*H119,2)</f>
        <v>0</v>
      </c>
      <c r="K119" s="229" t="s">
        <v>165</v>
      </c>
      <c r="L119" s="234"/>
      <c r="M119" s="235" t="s">
        <v>19</v>
      </c>
      <c r="N119" s="236" t="s">
        <v>48</v>
      </c>
      <c r="O119" s="60"/>
      <c r="P119" s="191">
        <f>O119*H119</f>
        <v>0</v>
      </c>
      <c r="Q119" s="191">
        <v>4.6999999999999999E-4</v>
      </c>
      <c r="R119" s="191">
        <f>Q119*H119</f>
        <v>4.6999999999999999E-4</v>
      </c>
      <c r="S119" s="191">
        <v>0</v>
      </c>
      <c r="T119" s="192">
        <f>S119*H119</f>
        <v>0</v>
      </c>
      <c r="AR119" s="17" t="s">
        <v>247</v>
      </c>
      <c r="AT119" s="17" t="s">
        <v>244</v>
      </c>
      <c r="AU119" s="17" t="s">
        <v>89</v>
      </c>
      <c r="AY119" s="17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7" t="s">
        <v>89</v>
      </c>
      <c r="BK119" s="193">
        <f>ROUND(I119*H119,2)</f>
        <v>0</v>
      </c>
      <c r="BL119" s="17" t="s">
        <v>188</v>
      </c>
      <c r="BM119" s="17" t="s">
        <v>618</v>
      </c>
    </row>
    <row r="120" spans="2:65" s="12" customFormat="1">
      <c r="B120" s="194"/>
      <c r="C120" s="195"/>
      <c r="D120" s="196" t="s">
        <v>168</v>
      </c>
      <c r="E120" s="197" t="s">
        <v>19</v>
      </c>
      <c r="F120" s="198" t="s">
        <v>169</v>
      </c>
      <c r="G120" s="195"/>
      <c r="H120" s="197" t="s">
        <v>19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168</v>
      </c>
      <c r="AU120" s="204" t="s">
        <v>89</v>
      </c>
      <c r="AV120" s="12" t="s">
        <v>83</v>
      </c>
      <c r="AW120" s="12" t="s">
        <v>37</v>
      </c>
      <c r="AX120" s="12" t="s">
        <v>76</v>
      </c>
      <c r="AY120" s="204" t="s">
        <v>158</v>
      </c>
    </row>
    <row r="121" spans="2:65" s="13" customFormat="1">
      <c r="B121" s="205"/>
      <c r="C121" s="206"/>
      <c r="D121" s="196" t="s">
        <v>168</v>
      </c>
      <c r="E121" s="207" t="s">
        <v>19</v>
      </c>
      <c r="F121" s="208" t="s">
        <v>83</v>
      </c>
      <c r="G121" s="206"/>
      <c r="H121" s="209">
        <v>1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168</v>
      </c>
      <c r="AU121" s="215" t="s">
        <v>89</v>
      </c>
      <c r="AV121" s="13" t="s">
        <v>89</v>
      </c>
      <c r="AW121" s="13" t="s">
        <v>37</v>
      </c>
      <c r="AX121" s="13" t="s">
        <v>83</v>
      </c>
      <c r="AY121" s="215" t="s">
        <v>158</v>
      </c>
    </row>
    <row r="122" spans="2:65" s="1" customFormat="1" ht="16.5" customHeight="1">
      <c r="B122" s="34"/>
      <c r="C122" s="182" t="s">
        <v>190</v>
      </c>
      <c r="D122" s="182" t="s">
        <v>161</v>
      </c>
      <c r="E122" s="183" t="s">
        <v>619</v>
      </c>
      <c r="F122" s="184" t="s">
        <v>620</v>
      </c>
      <c r="G122" s="185" t="s">
        <v>339</v>
      </c>
      <c r="H122" s="186">
        <v>1</v>
      </c>
      <c r="I122" s="187"/>
      <c r="J122" s="188">
        <f>ROUND(I122*H122,2)</f>
        <v>0</v>
      </c>
      <c r="K122" s="184" t="s">
        <v>19</v>
      </c>
      <c r="L122" s="38"/>
      <c r="M122" s="189" t="s">
        <v>19</v>
      </c>
      <c r="N122" s="190" t="s">
        <v>48</v>
      </c>
      <c r="O122" s="60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AR122" s="17" t="s">
        <v>334</v>
      </c>
      <c r="AT122" s="17" t="s">
        <v>161</v>
      </c>
      <c r="AU122" s="17" t="s">
        <v>89</v>
      </c>
      <c r="AY122" s="17" t="s">
        <v>158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7" t="s">
        <v>89</v>
      </c>
      <c r="BK122" s="193">
        <f>ROUND(I122*H122,2)</f>
        <v>0</v>
      </c>
      <c r="BL122" s="17" t="s">
        <v>334</v>
      </c>
      <c r="BM122" s="17" t="s">
        <v>621</v>
      </c>
    </row>
    <row r="123" spans="2:65" s="12" customFormat="1">
      <c r="B123" s="194"/>
      <c r="C123" s="195"/>
      <c r="D123" s="196" t="s">
        <v>168</v>
      </c>
      <c r="E123" s="197" t="s">
        <v>19</v>
      </c>
      <c r="F123" s="198" t="s">
        <v>169</v>
      </c>
      <c r="G123" s="195"/>
      <c r="H123" s="197" t="s">
        <v>19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168</v>
      </c>
      <c r="AU123" s="204" t="s">
        <v>89</v>
      </c>
      <c r="AV123" s="12" t="s">
        <v>83</v>
      </c>
      <c r="AW123" s="12" t="s">
        <v>37</v>
      </c>
      <c r="AX123" s="12" t="s">
        <v>76</v>
      </c>
      <c r="AY123" s="204" t="s">
        <v>158</v>
      </c>
    </row>
    <row r="124" spans="2:65" s="13" customFormat="1">
      <c r="B124" s="205"/>
      <c r="C124" s="206"/>
      <c r="D124" s="196" t="s">
        <v>168</v>
      </c>
      <c r="E124" s="207" t="s">
        <v>19</v>
      </c>
      <c r="F124" s="208" t="s">
        <v>83</v>
      </c>
      <c r="G124" s="206"/>
      <c r="H124" s="209">
        <v>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168</v>
      </c>
      <c r="AU124" s="215" t="s">
        <v>89</v>
      </c>
      <c r="AV124" s="13" t="s">
        <v>89</v>
      </c>
      <c r="AW124" s="13" t="s">
        <v>37</v>
      </c>
      <c r="AX124" s="13" t="s">
        <v>83</v>
      </c>
      <c r="AY124" s="215" t="s">
        <v>158</v>
      </c>
    </row>
    <row r="125" spans="2:65" s="1" customFormat="1" ht="16.5" customHeight="1">
      <c r="B125" s="34"/>
      <c r="C125" s="182" t="s">
        <v>211</v>
      </c>
      <c r="D125" s="182" t="s">
        <v>161</v>
      </c>
      <c r="E125" s="183" t="s">
        <v>622</v>
      </c>
      <c r="F125" s="184" t="s">
        <v>623</v>
      </c>
      <c r="G125" s="185" t="s">
        <v>339</v>
      </c>
      <c r="H125" s="186">
        <v>1</v>
      </c>
      <c r="I125" s="187"/>
      <c r="J125" s="188">
        <f>ROUND(I125*H125,2)</f>
        <v>0</v>
      </c>
      <c r="K125" s="184" t="s">
        <v>19</v>
      </c>
      <c r="L125" s="38"/>
      <c r="M125" s="189" t="s">
        <v>19</v>
      </c>
      <c r="N125" s="190" t="s">
        <v>48</v>
      </c>
      <c r="O125" s="6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AR125" s="17" t="s">
        <v>334</v>
      </c>
      <c r="AT125" s="17" t="s">
        <v>161</v>
      </c>
      <c r="AU125" s="17" t="s">
        <v>89</v>
      </c>
      <c r="AY125" s="17" t="s">
        <v>158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7" t="s">
        <v>89</v>
      </c>
      <c r="BK125" s="193">
        <f>ROUND(I125*H125,2)</f>
        <v>0</v>
      </c>
      <c r="BL125" s="17" t="s">
        <v>334</v>
      </c>
      <c r="BM125" s="17" t="s">
        <v>624</v>
      </c>
    </row>
    <row r="126" spans="2:65" s="12" customFormat="1">
      <c r="B126" s="194"/>
      <c r="C126" s="195"/>
      <c r="D126" s="196" t="s">
        <v>168</v>
      </c>
      <c r="E126" s="197" t="s">
        <v>19</v>
      </c>
      <c r="F126" s="198" t="s">
        <v>169</v>
      </c>
      <c r="G126" s="195"/>
      <c r="H126" s="197" t="s">
        <v>19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168</v>
      </c>
      <c r="AU126" s="204" t="s">
        <v>89</v>
      </c>
      <c r="AV126" s="12" t="s">
        <v>83</v>
      </c>
      <c r="AW126" s="12" t="s">
        <v>37</v>
      </c>
      <c r="AX126" s="12" t="s">
        <v>76</v>
      </c>
      <c r="AY126" s="204" t="s">
        <v>158</v>
      </c>
    </row>
    <row r="127" spans="2:65" s="13" customFormat="1">
      <c r="B127" s="205"/>
      <c r="C127" s="206"/>
      <c r="D127" s="196" t="s">
        <v>168</v>
      </c>
      <c r="E127" s="207" t="s">
        <v>19</v>
      </c>
      <c r="F127" s="208" t="s">
        <v>83</v>
      </c>
      <c r="G127" s="206"/>
      <c r="H127" s="209">
        <v>1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89</v>
      </c>
      <c r="AV127" s="13" t="s">
        <v>89</v>
      </c>
      <c r="AW127" s="13" t="s">
        <v>37</v>
      </c>
      <c r="AX127" s="13" t="s">
        <v>83</v>
      </c>
      <c r="AY127" s="215" t="s">
        <v>158</v>
      </c>
    </row>
    <row r="128" spans="2:65" s="1" customFormat="1" ht="22.5" customHeight="1">
      <c r="B128" s="34"/>
      <c r="C128" s="182" t="s">
        <v>216</v>
      </c>
      <c r="D128" s="182" t="s">
        <v>161</v>
      </c>
      <c r="E128" s="183" t="s">
        <v>625</v>
      </c>
      <c r="F128" s="184" t="s">
        <v>626</v>
      </c>
      <c r="G128" s="185" t="s">
        <v>552</v>
      </c>
      <c r="H128" s="186">
        <v>12</v>
      </c>
      <c r="I128" s="187"/>
      <c r="J128" s="188">
        <f>ROUND(I128*H128,2)</f>
        <v>0</v>
      </c>
      <c r="K128" s="184" t="s">
        <v>165</v>
      </c>
      <c r="L128" s="38"/>
      <c r="M128" s="189" t="s">
        <v>19</v>
      </c>
      <c r="N128" s="190" t="s">
        <v>48</v>
      </c>
      <c r="O128" s="60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AR128" s="17" t="s">
        <v>575</v>
      </c>
      <c r="AT128" s="17" t="s">
        <v>161</v>
      </c>
      <c r="AU128" s="17" t="s">
        <v>89</v>
      </c>
      <c r="AY128" s="17" t="s">
        <v>158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89</v>
      </c>
      <c r="BK128" s="193">
        <f>ROUND(I128*H128,2)</f>
        <v>0</v>
      </c>
      <c r="BL128" s="17" t="s">
        <v>575</v>
      </c>
      <c r="BM128" s="17" t="s">
        <v>627</v>
      </c>
    </row>
    <row r="129" spans="2:65" s="12" customFormat="1">
      <c r="B129" s="194"/>
      <c r="C129" s="195"/>
      <c r="D129" s="196" t="s">
        <v>168</v>
      </c>
      <c r="E129" s="197" t="s">
        <v>19</v>
      </c>
      <c r="F129" s="198" t="s">
        <v>169</v>
      </c>
      <c r="G129" s="195"/>
      <c r="H129" s="197" t="s">
        <v>19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168</v>
      </c>
      <c r="AU129" s="204" t="s">
        <v>89</v>
      </c>
      <c r="AV129" s="12" t="s">
        <v>83</v>
      </c>
      <c r="AW129" s="12" t="s">
        <v>37</v>
      </c>
      <c r="AX129" s="12" t="s">
        <v>76</v>
      </c>
      <c r="AY129" s="204" t="s">
        <v>158</v>
      </c>
    </row>
    <row r="130" spans="2:65" s="13" customFormat="1">
      <c r="B130" s="205"/>
      <c r="C130" s="206"/>
      <c r="D130" s="196" t="s">
        <v>168</v>
      </c>
      <c r="E130" s="207" t="s">
        <v>19</v>
      </c>
      <c r="F130" s="208" t="s">
        <v>220</v>
      </c>
      <c r="G130" s="206"/>
      <c r="H130" s="209">
        <v>12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89</v>
      </c>
      <c r="AV130" s="13" t="s">
        <v>89</v>
      </c>
      <c r="AW130" s="13" t="s">
        <v>37</v>
      </c>
      <c r="AX130" s="13" t="s">
        <v>83</v>
      </c>
      <c r="AY130" s="215" t="s">
        <v>158</v>
      </c>
    </row>
    <row r="131" spans="2:65" s="11" customFormat="1" ht="22.8" customHeight="1">
      <c r="B131" s="166"/>
      <c r="C131" s="167"/>
      <c r="D131" s="168" t="s">
        <v>75</v>
      </c>
      <c r="E131" s="180" t="s">
        <v>628</v>
      </c>
      <c r="F131" s="180" t="s">
        <v>629</v>
      </c>
      <c r="G131" s="167"/>
      <c r="H131" s="167"/>
      <c r="I131" s="170"/>
      <c r="J131" s="181">
        <f>BK131</f>
        <v>0</v>
      </c>
      <c r="K131" s="167"/>
      <c r="L131" s="172"/>
      <c r="M131" s="173"/>
      <c r="N131" s="174"/>
      <c r="O131" s="174"/>
      <c r="P131" s="175">
        <f>SUM(P132:P137)</f>
        <v>0</v>
      </c>
      <c r="Q131" s="174"/>
      <c r="R131" s="175">
        <f>SUM(R132:R137)</f>
        <v>9.4000000000000008E-4</v>
      </c>
      <c r="S131" s="174"/>
      <c r="T131" s="176">
        <f>SUM(T132:T137)</f>
        <v>0</v>
      </c>
      <c r="AR131" s="177" t="s">
        <v>89</v>
      </c>
      <c r="AT131" s="178" t="s">
        <v>75</v>
      </c>
      <c r="AU131" s="178" t="s">
        <v>83</v>
      </c>
      <c r="AY131" s="177" t="s">
        <v>158</v>
      </c>
      <c r="BK131" s="179">
        <f>SUM(BK132:BK137)</f>
        <v>0</v>
      </c>
    </row>
    <row r="132" spans="2:65" s="1" customFormat="1" ht="16.5" customHeight="1">
      <c r="B132" s="34"/>
      <c r="C132" s="182" t="s">
        <v>220</v>
      </c>
      <c r="D132" s="182" t="s">
        <v>161</v>
      </c>
      <c r="E132" s="183" t="s">
        <v>630</v>
      </c>
      <c r="F132" s="184" t="s">
        <v>631</v>
      </c>
      <c r="G132" s="185" t="s">
        <v>177</v>
      </c>
      <c r="H132" s="186">
        <v>2</v>
      </c>
      <c r="I132" s="187"/>
      <c r="J132" s="188">
        <f>ROUND(I132*H132,2)</f>
        <v>0</v>
      </c>
      <c r="K132" s="184" t="s">
        <v>165</v>
      </c>
      <c r="L132" s="38"/>
      <c r="M132" s="189" t="s">
        <v>19</v>
      </c>
      <c r="N132" s="190" t="s">
        <v>48</v>
      </c>
      <c r="O132" s="60"/>
      <c r="P132" s="191">
        <f>O132*H132</f>
        <v>0</v>
      </c>
      <c r="Q132" s="191">
        <v>2.0000000000000001E-4</v>
      </c>
      <c r="R132" s="191">
        <f>Q132*H132</f>
        <v>4.0000000000000002E-4</v>
      </c>
      <c r="S132" s="191">
        <v>0</v>
      </c>
      <c r="T132" s="192">
        <f>S132*H132</f>
        <v>0</v>
      </c>
      <c r="AR132" s="17" t="s">
        <v>188</v>
      </c>
      <c r="AT132" s="17" t="s">
        <v>161</v>
      </c>
      <c r="AU132" s="17" t="s">
        <v>89</v>
      </c>
      <c r="AY132" s="17" t="s">
        <v>158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89</v>
      </c>
      <c r="BK132" s="193">
        <f>ROUND(I132*H132,2)</f>
        <v>0</v>
      </c>
      <c r="BL132" s="17" t="s">
        <v>188</v>
      </c>
      <c r="BM132" s="17" t="s">
        <v>632</v>
      </c>
    </row>
    <row r="133" spans="2:65" s="12" customFormat="1">
      <c r="B133" s="194"/>
      <c r="C133" s="195"/>
      <c r="D133" s="196" t="s">
        <v>168</v>
      </c>
      <c r="E133" s="197" t="s">
        <v>19</v>
      </c>
      <c r="F133" s="198" t="s">
        <v>169</v>
      </c>
      <c r="G133" s="195"/>
      <c r="H133" s="197" t="s">
        <v>19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168</v>
      </c>
      <c r="AU133" s="204" t="s">
        <v>89</v>
      </c>
      <c r="AV133" s="12" t="s">
        <v>83</v>
      </c>
      <c r="AW133" s="12" t="s">
        <v>37</v>
      </c>
      <c r="AX133" s="12" t="s">
        <v>76</v>
      </c>
      <c r="AY133" s="204" t="s">
        <v>158</v>
      </c>
    </row>
    <row r="134" spans="2:65" s="13" customFormat="1">
      <c r="B134" s="205"/>
      <c r="C134" s="206"/>
      <c r="D134" s="196" t="s">
        <v>168</v>
      </c>
      <c r="E134" s="207" t="s">
        <v>19</v>
      </c>
      <c r="F134" s="208" t="s">
        <v>89</v>
      </c>
      <c r="G134" s="206"/>
      <c r="H134" s="209">
        <v>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89</v>
      </c>
      <c r="AV134" s="13" t="s">
        <v>89</v>
      </c>
      <c r="AW134" s="13" t="s">
        <v>37</v>
      </c>
      <c r="AX134" s="13" t="s">
        <v>83</v>
      </c>
      <c r="AY134" s="215" t="s">
        <v>158</v>
      </c>
    </row>
    <row r="135" spans="2:65" s="1" customFormat="1" ht="22.5" customHeight="1">
      <c r="B135" s="34"/>
      <c r="C135" s="182" t="s">
        <v>225</v>
      </c>
      <c r="D135" s="182" t="s">
        <v>161</v>
      </c>
      <c r="E135" s="183" t="s">
        <v>633</v>
      </c>
      <c r="F135" s="184" t="s">
        <v>634</v>
      </c>
      <c r="G135" s="185" t="s">
        <v>177</v>
      </c>
      <c r="H135" s="186">
        <v>2</v>
      </c>
      <c r="I135" s="187"/>
      <c r="J135" s="188">
        <f>ROUND(I135*H135,2)</f>
        <v>0</v>
      </c>
      <c r="K135" s="184" t="s">
        <v>165</v>
      </c>
      <c r="L135" s="38"/>
      <c r="M135" s="189" t="s">
        <v>19</v>
      </c>
      <c r="N135" s="190" t="s">
        <v>48</v>
      </c>
      <c r="O135" s="60"/>
      <c r="P135" s="191">
        <f>O135*H135</f>
        <v>0</v>
      </c>
      <c r="Q135" s="191">
        <v>2.7E-4</v>
      </c>
      <c r="R135" s="191">
        <f>Q135*H135</f>
        <v>5.4000000000000001E-4</v>
      </c>
      <c r="S135" s="191">
        <v>0</v>
      </c>
      <c r="T135" s="192">
        <f>S135*H135</f>
        <v>0</v>
      </c>
      <c r="AR135" s="17" t="s">
        <v>188</v>
      </c>
      <c r="AT135" s="17" t="s">
        <v>161</v>
      </c>
      <c r="AU135" s="17" t="s">
        <v>89</v>
      </c>
      <c r="AY135" s="17" t="s">
        <v>158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89</v>
      </c>
      <c r="BK135" s="193">
        <f>ROUND(I135*H135,2)</f>
        <v>0</v>
      </c>
      <c r="BL135" s="17" t="s">
        <v>188</v>
      </c>
      <c r="BM135" s="17" t="s">
        <v>635</v>
      </c>
    </row>
    <row r="136" spans="2:65" s="12" customFormat="1">
      <c r="B136" s="194"/>
      <c r="C136" s="195"/>
      <c r="D136" s="196" t="s">
        <v>168</v>
      </c>
      <c r="E136" s="197" t="s">
        <v>19</v>
      </c>
      <c r="F136" s="198" t="s">
        <v>169</v>
      </c>
      <c r="G136" s="195"/>
      <c r="H136" s="197" t="s">
        <v>19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168</v>
      </c>
      <c r="AU136" s="204" t="s">
        <v>89</v>
      </c>
      <c r="AV136" s="12" t="s">
        <v>83</v>
      </c>
      <c r="AW136" s="12" t="s">
        <v>37</v>
      </c>
      <c r="AX136" s="12" t="s">
        <v>76</v>
      </c>
      <c r="AY136" s="204" t="s">
        <v>158</v>
      </c>
    </row>
    <row r="137" spans="2:65" s="13" customFormat="1">
      <c r="B137" s="205"/>
      <c r="C137" s="206"/>
      <c r="D137" s="196" t="s">
        <v>168</v>
      </c>
      <c r="E137" s="207" t="s">
        <v>19</v>
      </c>
      <c r="F137" s="208" t="s">
        <v>89</v>
      </c>
      <c r="G137" s="206"/>
      <c r="H137" s="209">
        <v>2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89</v>
      </c>
      <c r="AV137" s="13" t="s">
        <v>89</v>
      </c>
      <c r="AW137" s="13" t="s">
        <v>37</v>
      </c>
      <c r="AX137" s="13" t="s">
        <v>83</v>
      </c>
      <c r="AY137" s="215" t="s">
        <v>158</v>
      </c>
    </row>
    <row r="138" spans="2:65" s="11" customFormat="1" ht="25.95" customHeight="1">
      <c r="B138" s="166"/>
      <c r="C138" s="167"/>
      <c r="D138" s="168" t="s">
        <v>75</v>
      </c>
      <c r="E138" s="169" t="s">
        <v>581</v>
      </c>
      <c r="F138" s="169" t="s">
        <v>582</v>
      </c>
      <c r="G138" s="167"/>
      <c r="H138" s="167"/>
      <c r="I138" s="170"/>
      <c r="J138" s="171">
        <f>BK138</f>
        <v>0</v>
      </c>
      <c r="K138" s="167"/>
      <c r="L138" s="172"/>
      <c r="M138" s="173"/>
      <c r="N138" s="174"/>
      <c r="O138" s="174"/>
      <c r="P138" s="175">
        <f>P139</f>
        <v>0</v>
      </c>
      <c r="Q138" s="174"/>
      <c r="R138" s="175">
        <f>R139</f>
        <v>0</v>
      </c>
      <c r="S138" s="174"/>
      <c r="T138" s="176">
        <f>T139</f>
        <v>0</v>
      </c>
      <c r="AR138" s="177" t="s">
        <v>185</v>
      </c>
      <c r="AT138" s="178" t="s">
        <v>75</v>
      </c>
      <c r="AU138" s="178" t="s">
        <v>76</v>
      </c>
      <c r="AY138" s="177" t="s">
        <v>158</v>
      </c>
      <c r="BK138" s="179">
        <f>BK139</f>
        <v>0</v>
      </c>
    </row>
    <row r="139" spans="2:65" s="11" customFormat="1" ht="22.8" customHeight="1">
      <c r="B139" s="166"/>
      <c r="C139" s="167"/>
      <c r="D139" s="168" t="s">
        <v>75</v>
      </c>
      <c r="E139" s="180" t="s">
        <v>583</v>
      </c>
      <c r="F139" s="180" t="s">
        <v>584</v>
      </c>
      <c r="G139" s="167"/>
      <c r="H139" s="167"/>
      <c r="I139" s="170"/>
      <c r="J139" s="181">
        <f>BK139</f>
        <v>0</v>
      </c>
      <c r="K139" s="167"/>
      <c r="L139" s="172"/>
      <c r="M139" s="173"/>
      <c r="N139" s="174"/>
      <c r="O139" s="174"/>
      <c r="P139" s="175">
        <f>SUM(P140:P145)</f>
        <v>0</v>
      </c>
      <c r="Q139" s="174"/>
      <c r="R139" s="175">
        <f>SUM(R140:R145)</f>
        <v>0</v>
      </c>
      <c r="S139" s="174"/>
      <c r="T139" s="176">
        <f>SUM(T140:T145)</f>
        <v>0</v>
      </c>
      <c r="AR139" s="177" t="s">
        <v>185</v>
      </c>
      <c r="AT139" s="178" t="s">
        <v>75</v>
      </c>
      <c r="AU139" s="178" t="s">
        <v>83</v>
      </c>
      <c r="AY139" s="177" t="s">
        <v>158</v>
      </c>
      <c r="BK139" s="179">
        <f>SUM(BK140:BK145)</f>
        <v>0</v>
      </c>
    </row>
    <row r="140" spans="2:65" s="1" customFormat="1" ht="16.5" customHeight="1">
      <c r="B140" s="34"/>
      <c r="C140" s="182" t="s">
        <v>231</v>
      </c>
      <c r="D140" s="182" t="s">
        <v>161</v>
      </c>
      <c r="E140" s="183" t="s">
        <v>636</v>
      </c>
      <c r="F140" s="184" t="s">
        <v>637</v>
      </c>
      <c r="G140" s="185" t="s">
        <v>339</v>
      </c>
      <c r="H140" s="186">
        <v>1</v>
      </c>
      <c r="I140" s="187"/>
      <c r="J140" s="188">
        <f>ROUND(I140*H140,2)</f>
        <v>0</v>
      </c>
      <c r="K140" s="184" t="s">
        <v>165</v>
      </c>
      <c r="L140" s="38"/>
      <c r="M140" s="189" t="s">
        <v>19</v>
      </c>
      <c r="N140" s="190" t="s">
        <v>48</v>
      </c>
      <c r="O140" s="6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7" t="s">
        <v>560</v>
      </c>
      <c r="AT140" s="17" t="s">
        <v>161</v>
      </c>
      <c r="AU140" s="17" t="s">
        <v>89</v>
      </c>
      <c r="AY140" s="17" t="s">
        <v>158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89</v>
      </c>
      <c r="BK140" s="193">
        <f>ROUND(I140*H140,2)</f>
        <v>0</v>
      </c>
      <c r="BL140" s="17" t="s">
        <v>560</v>
      </c>
      <c r="BM140" s="17" t="s">
        <v>638</v>
      </c>
    </row>
    <row r="141" spans="2:65" s="12" customFormat="1">
      <c r="B141" s="194"/>
      <c r="C141" s="195"/>
      <c r="D141" s="196" t="s">
        <v>168</v>
      </c>
      <c r="E141" s="197" t="s">
        <v>19</v>
      </c>
      <c r="F141" s="198" t="s">
        <v>169</v>
      </c>
      <c r="G141" s="195"/>
      <c r="H141" s="197" t="s">
        <v>19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168</v>
      </c>
      <c r="AU141" s="204" t="s">
        <v>89</v>
      </c>
      <c r="AV141" s="12" t="s">
        <v>83</v>
      </c>
      <c r="AW141" s="12" t="s">
        <v>37</v>
      </c>
      <c r="AX141" s="12" t="s">
        <v>76</v>
      </c>
      <c r="AY141" s="204" t="s">
        <v>158</v>
      </c>
    </row>
    <row r="142" spans="2:65" s="13" customFormat="1">
      <c r="B142" s="205"/>
      <c r="C142" s="206"/>
      <c r="D142" s="196" t="s">
        <v>168</v>
      </c>
      <c r="E142" s="207" t="s">
        <v>19</v>
      </c>
      <c r="F142" s="208" t="s">
        <v>83</v>
      </c>
      <c r="G142" s="206"/>
      <c r="H142" s="209">
        <v>1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168</v>
      </c>
      <c r="AU142" s="215" t="s">
        <v>89</v>
      </c>
      <c r="AV142" s="13" t="s">
        <v>89</v>
      </c>
      <c r="AW142" s="13" t="s">
        <v>37</v>
      </c>
      <c r="AX142" s="13" t="s">
        <v>83</v>
      </c>
      <c r="AY142" s="215" t="s">
        <v>158</v>
      </c>
    </row>
    <row r="143" spans="2:65" s="1" customFormat="1" ht="16.5" customHeight="1">
      <c r="B143" s="34"/>
      <c r="C143" s="182" t="s">
        <v>8</v>
      </c>
      <c r="D143" s="182" t="s">
        <v>161</v>
      </c>
      <c r="E143" s="183" t="s">
        <v>639</v>
      </c>
      <c r="F143" s="184" t="s">
        <v>640</v>
      </c>
      <c r="G143" s="185" t="s">
        <v>339</v>
      </c>
      <c r="H143" s="186">
        <v>1</v>
      </c>
      <c r="I143" s="187"/>
      <c r="J143" s="188">
        <f>ROUND(I143*H143,2)</f>
        <v>0</v>
      </c>
      <c r="K143" s="184" t="s">
        <v>19</v>
      </c>
      <c r="L143" s="38"/>
      <c r="M143" s="189" t="s">
        <v>19</v>
      </c>
      <c r="N143" s="190" t="s">
        <v>48</v>
      </c>
      <c r="O143" s="60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AR143" s="17" t="s">
        <v>560</v>
      </c>
      <c r="AT143" s="17" t="s">
        <v>161</v>
      </c>
      <c r="AU143" s="17" t="s">
        <v>89</v>
      </c>
      <c r="AY143" s="17" t="s">
        <v>158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89</v>
      </c>
      <c r="BK143" s="193">
        <f>ROUND(I143*H143,2)</f>
        <v>0</v>
      </c>
      <c r="BL143" s="17" t="s">
        <v>560</v>
      </c>
      <c r="BM143" s="17" t="s">
        <v>641</v>
      </c>
    </row>
    <row r="144" spans="2:65" s="12" customFormat="1">
      <c r="B144" s="194"/>
      <c r="C144" s="195"/>
      <c r="D144" s="196" t="s">
        <v>168</v>
      </c>
      <c r="E144" s="197" t="s">
        <v>19</v>
      </c>
      <c r="F144" s="198" t="s">
        <v>169</v>
      </c>
      <c r="G144" s="195"/>
      <c r="H144" s="197" t="s">
        <v>19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168</v>
      </c>
      <c r="AU144" s="204" t="s">
        <v>89</v>
      </c>
      <c r="AV144" s="12" t="s">
        <v>83</v>
      </c>
      <c r="AW144" s="12" t="s">
        <v>37</v>
      </c>
      <c r="AX144" s="12" t="s">
        <v>76</v>
      </c>
      <c r="AY144" s="204" t="s">
        <v>158</v>
      </c>
    </row>
    <row r="145" spans="2:51" s="13" customFormat="1">
      <c r="B145" s="205"/>
      <c r="C145" s="206"/>
      <c r="D145" s="196" t="s">
        <v>168</v>
      </c>
      <c r="E145" s="207" t="s">
        <v>19</v>
      </c>
      <c r="F145" s="208" t="s">
        <v>83</v>
      </c>
      <c r="G145" s="206"/>
      <c r="H145" s="209">
        <v>1</v>
      </c>
      <c r="I145" s="210"/>
      <c r="J145" s="206"/>
      <c r="K145" s="206"/>
      <c r="L145" s="211"/>
      <c r="M145" s="237"/>
      <c r="N145" s="238"/>
      <c r="O145" s="238"/>
      <c r="P145" s="238"/>
      <c r="Q145" s="238"/>
      <c r="R145" s="238"/>
      <c r="S145" s="238"/>
      <c r="T145" s="239"/>
      <c r="AT145" s="215" t="s">
        <v>168</v>
      </c>
      <c r="AU145" s="215" t="s">
        <v>89</v>
      </c>
      <c r="AV145" s="13" t="s">
        <v>89</v>
      </c>
      <c r="AW145" s="13" t="s">
        <v>37</v>
      </c>
      <c r="AX145" s="13" t="s">
        <v>83</v>
      </c>
      <c r="AY145" s="215" t="s">
        <v>158</v>
      </c>
    </row>
    <row r="146" spans="2:51" s="1" customFormat="1" ht="6.9" customHeight="1">
      <c r="B146" s="46"/>
      <c r="C146" s="47"/>
      <c r="D146" s="47"/>
      <c r="E146" s="47"/>
      <c r="F146" s="47"/>
      <c r="G146" s="47"/>
      <c r="H146" s="47"/>
      <c r="I146" s="134"/>
      <c r="J146" s="47"/>
      <c r="K146" s="47"/>
      <c r="L146" s="38"/>
    </row>
  </sheetData>
  <sheetProtection algorithmName="SHA-512" hashValue="RRPqjMRJIO495PirkupyizaPCRAAjSAf56qHss84dJATSWH3NK20KtFeXFEvQWjwSbySARgq+dNxXk/mKbybrQ==" saltValue="nYXWl32vvkTrvGptDyvrLv5ndxjB+oUTk2GwIyT5v9SmXylhXHRszd/a0Cxb+ThqINXRKVP2qxYSzeRQR3sZIA==" spinCount="100000" sheet="1" objects="1" scenarios="1" formatColumns="0" formatRows="0" autoFilter="0"/>
  <autoFilter ref="C92:K145" xr:uid="{00000000-0009-0000-0000-00000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80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99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" customHeight="1">
      <c r="B4" s="20"/>
      <c r="D4" s="110" t="s">
        <v>112</v>
      </c>
      <c r="L4" s="20"/>
      <c r="M4" s="2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363" t="str">
        <f>'Rekapitulace stavby'!K6</f>
        <v>Bytové domy na ulici Horní č.p. 1111 - 1113 - výměna plynových kotlů</v>
      </c>
      <c r="F7" s="364"/>
      <c r="G7" s="364"/>
      <c r="H7" s="364"/>
      <c r="L7" s="20"/>
    </row>
    <row r="8" spans="2:46" ht="12" customHeight="1">
      <c r="B8" s="20"/>
      <c r="D8" s="111" t="s">
        <v>113</v>
      </c>
      <c r="L8" s="20"/>
    </row>
    <row r="9" spans="2:46" s="1" customFormat="1" ht="16.5" customHeight="1">
      <c r="B9" s="38"/>
      <c r="E9" s="363" t="s">
        <v>642</v>
      </c>
      <c r="F9" s="365"/>
      <c r="G9" s="365"/>
      <c r="H9" s="365"/>
      <c r="I9" s="112"/>
      <c r="L9" s="38"/>
    </row>
    <row r="10" spans="2:46" s="1" customFormat="1" ht="12" customHeight="1">
      <c r="B10" s="38"/>
      <c r="D10" s="111" t="s">
        <v>115</v>
      </c>
      <c r="I10" s="112"/>
      <c r="L10" s="38"/>
    </row>
    <row r="11" spans="2:46" s="1" customFormat="1" ht="36.9" customHeight="1">
      <c r="B11" s="38"/>
      <c r="E11" s="366" t="s">
        <v>643</v>
      </c>
      <c r="F11" s="365"/>
      <c r="G11" s="365"/>
      <c r="H11" s="365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18</v>
      </c>
      <c r="F13" s="17" t="s">
        <v>19</v>
      </c>
      <c r="I13" s="113" t="s">
        <v>20</v>
      </c>
      <c r="J13" s="17" t="s">
        <v>19</v>
      </c>
      <c r="L13" s="38"/>
    </row>
    <row r="14" spans="2:46" s="1" customFormat="1" ht="12" customHeight="1">
      <c r="B14" s="38"/>
      <c r="D14" s="111" t="s">
        <v>21</v>
      </c>
      <c r="F14" s="17" t="s">
        <v>644</v>
      </c>
      <c r="I14" s="113" t="s">
        <v>23</v>
      </c>
      <c r="J14" s="114" t="str">
        <f>'Rekapitulace stavby'!AN8</f>
        <v>16. 4. 2019</v>
      </c>
      <c r="L14" s="38"/>
    </row>
    <row r="15" spans="2:46" s="1" customFormat="1" ht="10.8" customHeight="1">
      <c r="B15" s="38"/>
      <c r="I15" s="112"/>
      <c r="L15" s="38"/>
    </row>
    <row r="16" spans="2:46" s="1" customFormat="1" ht="12" customHeight="1">
      <c r="B16" s="38"/>
      <c r="D16" s="111" t="s">
        <v>25</v>
      </c>
      <c r="I16" s="113" t="s">
        <v>26</v>
      </c>
      <c r="J16" s="17" t="s">
        <v>27</v>
      </c>
      <c r="L16" s="38"/>
    </row>
    <row r="17" spans="2:12" s="1" customFormat="1" ht="18" customHeight="1">
      <c r="B17" s="38"/>
      <c r="E17" s="17" t="s">
        <v>28</v>
      </c>
      <c r="I17" s="113" t="s">
        <v>29</v>
      </c>
      <c r="J17" s="17" t="s">
        <v>30</v>
      </c>
      <c r="L17" s="38"/>
    </row>
    <row r="18" spans="2:12" s="1" customFormat="1" ht="6.9" customHeight="1">
      <c r="B18" s="38"/>
      <c r="I18" s="112"/>
      <c r="L18" s="38"/>
    </row>
    <row r="19" spans="2:12" s="1" customFormat="1" ht="12" customHeight="1">
      <c r="B19" s="38"/>
      <c r="D19" s="111" t="s">
        <v>31</v>
      </c>
      <c r="I19" s="113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67" t="str">
        <f>'Rekapitulace stavby'!E14</f>
        <v>Vyplň údaj</v>
      </c>
      <c r="F20" s="368"/>
      <c r="G20" s="368"/>
      <c r="H20" s="368"/>
      <c r="I20" s="113" t="s">
        <v>29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2"/>
      <c r="L21" s="38"/>
    </row>
    <row r="22" spans="2:12" s="1" customFormat="1" ht="12" customHeight="1">
      <c r="B22" s="38"/>
      <c r="D22" s="111" t="s">
        <v>33</v>
      </c>
      <c r="I22" s="113" t="s">
        <v>26</v>
      </c>
      <c r="J22" s="17" t="s">
        <v>34</v>
      </c>
      <c r="L22" s="38"/>
    </row>
    <row r="23" spans="2:12" s="1" customFormat="1" ht="18" customHeight="1">
      <c r="B23" s="38"/>
      <c r="E23" s="17" t="s">
        <v>35</v>
      </c>
      <c r="I23" s="113" t="s">
        <v>29</v>
      </c>
      <c r="J23" s="17" t="s">
        <v>36</v>
      </c>
      <c r="L23" s="38"/>
    </row>
    <row r="24" spans="2:12" s="1" customFormat="1" ht="6.9" customHeight="1">
      <c r="B24" s="38"/>
      <c r="I24" s="112"/>
      <c r="L24" s="38"/>
    </row>
    <row r="25" spans="2:12" s="1" customFormat="1" ht="12" customHeight="1">
      <c r="B25" s="38"/>
      <c r="D25" s="111" t="s">
        <v>38</v>
      </c>
      <c r="I25" s="113" t="s">
        <v>26</v>
      </c>
      <c r="J25" s="17" t="s">
        <v>19</v>
      </c>
      <c r="L25" s="38"/>
    </row>
    <row r="26" spans="2:12" s="1" customFormat="1" ht="18" customHeight="1">
      <c r="B26" s="38"/>
      <c r="E26" s="17" t="s">
        <v>39</v>
      </c>
      <c r="I26" s="113" t="s">
        <v>29</v>
      </c>
      <c r="J26" s="17" t="s">
        <v>19</v>
      </c>
      <c r="L26" s="38"/>
    </row>
    <row r="27" spans="2:12" s="1" customFormat="1" ht="6.9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69" t="s">
        <v>19</v>
      </c>
      <c r="F29" s="369"/>
      <c r="G29" s="369"/>
      <c r="H29" s="369"/>
      <c r="I29" s="116"/>
      <c r="L29" s="115"/>
    </row>
    <row r="30" spans="2:12" s="1" customFormat="1" ht="6.9" customHeight="1">
      <c r="B30" s="38"/>
      <c r="I30" s="112"/>
      <c r="L30" s="38"/>
    </row>
    <row r="31" spans="2:12" s="1" customFormat="1" ht="6.9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42</v>
      </c>
      <c r="I32" s="112"/>
      <c r="J32" s="119">
        <f>ROUND(J106, 2)</f>
        <v>0</v>
      </c>
      <c r="L32" s="38"/>
    </row>
    <row r="33" spans="2:12" s="1" customFormat="1" ht="6.9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" customHeight="1">
      <c r="B34" s="38"/>
      <c r="F34" s="120" t="s">
        <v>44</v>
      </c>
      <c r="I34" s="121" t="s">
        <v>43</v>
      </c>
      <c r="J34" s="120" t="s">
        <v>45</v>
      </c>
      <c r="L34" s="38"/>
    </row>
    <row r="35" spans="2:12" s="1" customFormat="1" ht="14.4" customHeight="1">
      <c r="B35" s="38"/>
      <c r="D35" s="111" t="s">
        <v>46</v>
      </c>
      <c r="E35" s="111" t="s">
        <v>47</v>
      </c>
      <c r="F35" s="122">
        <f>ROUND((SUM(BE106:BE379)),  2)</f>
        <v>0</v>
      </c>
      <c r="I35" s="123">
        <v>0.21</v>
      </c>
      <c r="J35" s="122">
        <f>ROUND(((SUM(BE106:BE379))*I35),  2)</f>
        <v>0</v>
      </c>
      <c r="L35" s="38"/>
    </row>
    <row r="36" spans="2:12" s="1" customFormat="1" ht="14.4" customHeight="1">
      <c r="B36" s="38"/>
      <c r="E36" s="111" t="s">
        <v>48</v>
      </c>
      <c r="F36" s="122">
        <f>ROUND((SUM(BF106:BF379)),  2)</f>
        <v>0</v>
      </c>
      <c r="I36" s="123">
        <v>0.15</v>
      </c>
      <c r="J36" s="122">
        <f>ROUND(((SUM(BF106:BF379))*I36),  2)</f>
        <v>0</v>
      </c>
      <c r="L36" s="38"/>
    </row>
    <row r="37" spans="2:12" s="1" customFormat="1" ht="14.4" hidden="1" customHeight="1">
      <c r="B37" s="38"/>
      <c r="E37" s="111" t="s">
        <v>49</v>
      </c>
      <c r="F37" s="122">
        <f>ROUND((SUM(BG106:BG379)),  2)</f>
        <v>0</v>
      </c>
      <c r="I37" s="123">
        <v>0.21</v>
      </c>
      <c r="J37" s="122">
        <f>0</f>
        <v>0</v>
      </c>
      <c r="L37" s="38"/>
    </row>
    <row r="38" spans="2:12" s="1" customFormat="1" ht="14.4" hidden="1" customHeight="1">
      <c r="B38" s="38"/>
      <c r="E38" s="111" t="s">
        <v>50</v>
      </c>
      <c r="F38" s="122">
        <f>ROUND((SUM(BH106:BH379)),  2)</f>
        <v>0</v>
      </c>
      <c r="I38" s="123">
        <v>0.15</v>
      </c>
      <c r="J38" s="122">
        <f>0</f>
        <v>0</v>
      </c>
      <c r="L38" s="38"/>
    </row>
    <row r="39" spans="2:12" s="1" customFormat="1" ht="14.4" hidden="1" customHeight="1">
      <c r="B39" s="38"/>
      <c r="E39" s="111" t="s">
        <v>51</v>
      </c>
      <c r="F39" s="122">
        <f>ROUND((SUM(BI106:BI379)),  2)</f>
        <v>0</v>
      </c>
      <c r="I39" s="123">
        <v>0</v>
      </c>
      <c r="J39" s="122">
        <f>0</f>
        <v>0</v>
      </c>
      <c r="L39" s="38"/>
    </row>
    <row r="40" spans="2:12" s="1" customFormat="1" ht="6.9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9"/>
      <c r="J41" s="130">
        <f>SUM(J32:J39)</f>
        <v>0</v>
      </c>
      <c r="K41" s="131"/>
      <c r="L41" s="38"/>
    </row>
    <row r="42" spans="2:12" s="1" customFormat="1" ht="14.4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" customHeight="1">
      <c r="B47" s="34"/>
      <c r="C47" s="23" t="s">
        <v>118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61" t="str">
        <f>E7</f>
        <v>Bytové domy na ulici Horní č.p. 1111 - 1113 - výměna plynových kotlů</v>
      </c>
      <c r="F50" s="362"/>
      <c r="G50" s="362"/>
      <c r="H50" s="362"/>
      <c r="I50" s="112"/>
      <c r="J50" s="35"/>
      <c r="K50" s="35"/>
      <c r="L50" s="38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61" t="s">
        <v>642</v>
      </c>
      <c r="F52" s="340"/>
      <c r="G52" s="340"/>
      <c r="H52" s="340"/>
      <c r="I52" s="112"/>
      <c r="J52" s="35"/>
      <c r="K52" s="35"/>
      <c r="L52" s="38"/>
    </row>
    <row r="53" spans="2:47" s="1" customFormat="1" ht="12" customHeight="1">
      <c r="B53" s="34"/>
      <c r="C53" s="29" t="s">
        <v>115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341" t="str">
        <f>E11</f>
        <v>SO 02 - U - Uznatelné náklady - Výměna plynového kotle Horní 1112</v>
      </c>
      <c r="F54" s="340"/>
      <c r="G54" s="340"/>
      <c r="H54" s="340"/>
      <c r="I54" s="112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Horní 1112, Kopřivnice</v>
      </c>
      <c r="G56" s="35"/>
      <c r="H56" s="35"/>
      <c r="I56" s="113" t="s">
        <v>23</v>
      </c>
      <c r="J56" s="55" t="str">
        <f>IF(J14="","",J14)</f>
        <v>16. 4. 2019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65" customHeight="1">
      <c r="B58" s="34"/>
      <c r="C58" s="29" t="s">
        <v>25</v>
      </c>
      <c r="D58" s="35"/>
      <c r="E58" s="35"/>
      <c r="F58" s="27" t="str">
        <f>E17</f>
        <v>Město Kopřivnice</v>
      </c>
      <c r="G58" s="35"/>
      <c r="H58" s="35"/>
      <c r="I58" s="113" t="s">
        <v>33</v>
      </c>
      <c r="J58" s="32" t="str">
        <f>E23</f>
        <v>HAMROZI s.r.o.</v>
      </c>
      <c r="K58" s="35"/>
      <c r="L58" s="38"/>
    </row>
    <row r="59" spans="2:47" s="1" customFormat="1" ht="13.65" customHeight="1">
      <c r="B59" s="34"/>
      <c r="C59" s="29" t="s">
        <v>31</v>
      </c>
      <c r="D59" s="35"/>
      <c r="E59" s="35"/>
      <c r="F59" s="27" t="str">
        <f>IF(E20="","",E20)</f>
        <v>Vyplň údaj</v>
      </c>
      <c r="G59" s="35"/>
      <c r="H59" s="35"/>
      <c r="I59" s="113" t="s">
        <v>38</v>
      </c>
      <c r="J59" s="32" t="str">
        <f>E26</f>
        <v>Walach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119</v>
      </c>
      <c r="D61" s="139"/>
      <c r="E61" s="139"/>
      <c r="F61" s="139"/>
      <c r="G61" s="139"/>
      <c r="H61" s="139"/>
      <c r="I61" s="140"/>
      <c r="J61" s="141" t="s">
        <v>120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8" customHeight="1">
      <c r="B63" s="34"/>
      <c r="C63" s="142" t="s">
        <v>74</v>
      </c>
      <c r="D63" s="35"/>
      <c r="E63" s="35"/>
      <c r="F63" s="35"/>
      <c r="G63" s="35"/>
      <c r="H63" s="35"/>
      <c r="I63" s="112"/>
      <c r="J63" s="73">
        <f>J106</f>
        <v>0</v>
      </c>
      <c r="K63" s="35"/>
      <c r="L63" s="38"/>
      <c r="AU63" s="17" t="s">
        <v>121</v>
      </c>
    </row>
    <row r="64" spans="2:47" s="8" customFormat="1" ht="24.9" customHeight="1">
      <c r="B64" s="143"/>
      <c r="C64" s="144"/>
      <c r="D64" s="145" t="s">
        <v>122</v>
      </c>
      <c r="E64" s="146"/>
      <c r="F64" s="146"/>
      <c r="G64" s="146"/>
      <c r="H64" s="146"/>
      <c r="I64" s="147"/>
      <c r="J64" s="148">
        <f>J107</f>
        <v>0</v>
      </c>
      <c r="K64" s="144"/>
      <c r="L64" s="149"/>
    </row>
    <row r="65" spans="2:12" s="9" customFormat="1" ht="19.95" customHeight="1">
      <c r="B65" s="150"/>
      <c r="C65" s="94"/>
      <c r="D65" s="151" t="s">
        <v>123</v>
      </c>
      <c r="E65" s="152"/>
      <c r="F65" s="152"/>
      <c r="G65" s="152"/>
      <c r="H65" s="152"/>
      <c r="I65" s="153"/>
      <c r="J65" s="154">
        <f>J108</f>
        <v>0</v>
      </c>
      <c r="K65" s="94"/>
      <c r="L65" s="155"/>
    </row>
    <row r="66" spans="2:12" s="9" customFormat="1" ht="19.95" customHeight="1">
      <c r="B66" s="150"/>
      <c r="C66" s="94"/>
      <c r="D66" s="151" t="s">
        <v>124</v>
      </c>
      <c r="E66" s="152"/>
      <c r="F66" s="152"/>
      <c r="G66" s="152"/>
      <c r="H66" s="152"/>
      <c r="I66" s="153"/>
      <c r="J66" s="154">
        <f>J115</f>
        <v>0</v>
      </c>
      <c r="K66" s="94"/>
      <c r="L66" s="155"/>
    </row>
    <row r="67" spans="2:12" s="9" customFormat="1" ht="19.95" customHeight="1">
      <c r="B67" s="150"/>
      <c r="C67" s="94"/>
      <c r="D67" s="151" t="s">
        <v>125</v>
      </c>
      <c r="E67" s="152"/>
      <c r="F67" s="152"/>
      <c r="G67" s="152"/>
      <c r="H67" s="152"/>
      <c r="I67" s="153"/>
      <c r="J67" s="154">
        <f>J129</f>
        <v>0</v>
      </c>
      <c r="K67" s="94"/>
      <c r="L67" s="155"/>
    </row>
    <row r="68" spans="2:12" s="9" customFormat="1" ht="19.95" customHeight="1">
      <c r="B68" s="150"/>
      <c r="C68" s="94"/>
      <c r="D68" s="151" t="s">
        <v>126</v>
      </c>
      <c r="E68" s="152"/>
      <c r="F68" s="152"/>
      <c r="G68" s="152"/>
      <c r="H68" s="152"/>
      <c r="I68" s="153"/>
      <c r="J68" s="154">
        <f>J144</f>
        <v>0</v>
      </c>
      <c r="K68" s="94"/>
      <c r="L68" s="155"/>
    </row>
    <row r="69" spans="2:12" s="9" customFormat="1" ht="19.95" customHeight="1">
      <c r="B69" s="150"/>
      <c r="C69" s="94"/>
      <c r="D69" s="151" t="s">
        <v>127</v>
      </c>
      <c r="E69" s="152"/>
      <c r="F69" s="152"/>
      <c r="G69" s="152"/>
      <c r="H69" s="152"/>
      <c r="I69" s="153"/>
      <c r="J69" s="154">
        <f>J150</f>
        <v>0</v>
      </c>
      <c r="K69" s="94"/>
      <c r="L69" s="155"/>
    </row>
    <row r="70" spans="2:12" s="8" customFormat="1" ht="24.9" customHeight="1">
      <c r="B70" s="143"/>
      <c r="C70" s="144"/>
      <c r="D70" s="145" t="s">
        <v>128</v>
      </c>
      <c r="E70" s="146"/>
      <c r="F70" s="146"/>
      <c r="G70" s="146"/>
      <c r="H70" s="146"/>
      <c r="I70" s="147"/>
      <c r="J70" s="148">
        <f>J152</f>
        <v>0</v>
      </c>
      <c r="K70" s="144"/>
      <c r="L70" s="149"/>
    </row>
    <row r="71" spans="2:12" s="9" customFormat="1" ht="19.95" customHeight="1">
      <c r="B71" s="150"/>
      <c r="C71" s="94"/>
      <c r="D71" s="151" t="s">
        <v>129</v>
      </c>
      <c r="E71" s="152"/>
      <c r="F71" s="152"/>
      <c r="G71" s="152"/>
      <c r="H71" s="152"/>
      <c r="I71" s="153"/>
      <c r="J71" s="154">
        <f>J153</f>
        <v>0</v>
      </c>
      <c r="K71" s="94"/>
      <c r="L71" s="155"/>
    </row>
    <row r="72" spans="2:12" s="9" customFormat="1" ht="19.95" customHeight="1">
      <c r="B72" s="150"/>
      <c r="C72" s="94"/>
      <c r="D72" s="151" t="s">
        <v>130</v>
      </c>
      <c r="E72" s="152"/>
      <c r="F72" s="152"/>
      <c r="G72" s="152"/>
      <c r="H72" s="152"/>
      <c r="I72" s="153"/>
      <c r="J72" s="154">
        <f>J171</f>
        <v>0</v>
      </c>
      <c r="K72" s="94"/>
      <c r="L72" s="155"/>
    </row>
    <row r="73" spans="2:12" s="9" customFormat="1" ht="19.95" customHeight="1">
      <c r="B73" s="150"/>
      <c r="C73" s="94"/>
      <c r="D73" s="151" t="s">
        <v>131</v>
      </c>
      <c r="E73" s="152"/>
      <c r="F73" s="152"/>
      <c r="G73" s="152"/>
      <c r="H73" s="152"/>
      <c r="I73" s="153"/>
      <c r="J73" s="154">
        <f>J181</f>
        <v>0</v>
      </c>
      <c r="K73" s="94"/>
      <c r="L73" s="155"/>
    </row>
    <row r="74" spans="2:12" s="9" customFormat="1" ht="19.95" customHeight="1">
      <c r="B74" s="150"/>
      <c r="C74" s="94"/>
      <c r="D74" s="151" t="s">
        <v>132</v>
      </c>
      <c r="E74" s="152"/>
      <c r="F74" s="152"/>
      <c r="G74" s="152"/>
      <c r="H74" s="152"/>
      <c r="I74" s="153"/>
      <c r="J74" s="154">
        <f>J202</f>
        <v>0</v>
      </c>
      <c r="K74" s="94"/>
      <c r="L74" s="155"/>
    </row>
    <row r="75" spans="2:12" s="9" customFormat="1" ht="19.95" customHeight="1">
      <c r="B75" s="150"/>
      <c r="C75" s="94"/>
      <c r="D75" s="151" t="s">
        <v>133</v>
      </c>
      <c r="E75" s="152"/>
      <c r="F75" s="152"/>
      <c r="G75" s="152"/>
      <c r="H75" s="152"/>
      <c r="I75" s="153"/>
      <c r="J75" s="154">
        <f>J218</f>
        <v>0</v>
      </c>
      <c r="K75" s="94"/>
      <c r="L75" s="155"/>
    </row>
    <row r="76" spans="2:12" s="9" customFormat="1" ht="19.95" customHeight="1">
      <c r="B76" s="150"/>
      <c r="C76" s="94"/>
      <c r="D76" s="151" t="s">
        <v>134</v>
      </c>
      <c r="E76" s="152"/>
      <c r="F76" s="152"/>
      <c r="G76" s="152"/>
      <c r="H76" s="152"/>
      <c r="I76" s="153"/>
      <c r="J76" s="154">
        <f>J266</f>
        <v>0</v>
      </c>
      <c r="K76" s="94"/>
      <c r="L76" s="155"/>
    </row>
    <row r="77" spans="2:12" s="9" customFormat="1" ht="19.95" customHeight="1">
      <c r="B77" s="150"/>
      <c r="C77" s="94"/>
      <c r="D77" s="151" t="s">
        <v>135</v>
      </c>
      <c r="E77" s="152"/>
      <c r="F77" s="152"/>
      <c r="G77" s="152"/>
      <c r="H77" s="152"/>
      <c r="I77" s="153"/>
      <c r="J77" s="154">
        <f>J284</f>
        <v>0</v>
      </c>
      <c r="K77" s="94"/>
      <c r="L77" s="155"/>
    </row>
    <row r="78" spans="2:12" s="9" customFormat="1" ht="19.95" customHeight="1">
      <c r="B78" s="150"/>
      <c r="C78" s="94"/>
      <c r="D78" s="151" t="s">
        <v>136</v>
      </c>
      <c r="E78" s="152"/>
      <c r="F78" s="152"/>
      <c r="G78" s="152"/>
      <c r="H78" s="152"/>
      <c r="I78" s="153"/>
      <c r="J78" s="154">
        <f>J305</f>
        <v>0</v>
      </c>
      <c r="K78" s="94"/>
      <c r="L78" s="155"/>
    </row>
    <row r="79" spans="2:12" s="9" customFormat="1" ht="19.95" customHeight="1">
      <c r="B79" s="150"/>
      <c r="C79" s="94"/>
      <c r="D79" s="151" t="s">
        <v>137</v>
      </c>
      <c r="E79" s="152"/>
      <c r="F79" s="152"/>
      <c r="G79" s="152"/>
      <c r="H79" s="152"/>
      <c r="I79" s="153"/>
      <c r="J79" s="154">
        <f>J344</f>
        <v>0</v>
      </c>
      <c r="K79" s="94"/>
      <c r="L79" s="155"/>
    </row>
    <row r="80" spans="2:12" s="8" customFormat="1" ht="24.9" customHeight="1">
      <c r="B80" s="143"/>
      <c r="C80" s="144"/>
      <c r="D80" s="145" t="s">
        <v>138</v>
      </c>
      <c r="E80" s="146"/>
      <c r="F80" s="146"/>
      <c r="G80" s="146"/>
      <c r="H80" s="146"/>
      <c r="I80" s="147"/>
      <c r="J80" s="148">
        <f>J357</f>
        <v>0</v>
      </c>
      <c r="K80" s="144"/>
      <c r="L80" s="149"/>
    </row>
    <row r="81" spans="2:12" s="9" customFormat="1" ht="19.95" customHeight="1">
      <c r="B81" s="150"/>
      <c r="C81" s="94"/>
      <c r="D81" s="151" t="s">
        <v>139</v>
      </c>
      <c r="E81" s="152"/>
      <c r="F81" s="152"/>
      <c r="G81" s="152"/>
      <c r="H81" s="152"/>
      <c r="I81" s="153"/>
      <c r="J81" s="154">
        <f>J358</f>
        <v>0</v>
      </c>
      <c r="K81" s="94"/>
      <c r="L81" s="155"/>
    </row>
    <row r="82" spans="2:12" s="8" customFormat="1" ht="24.9" customHeight="1">
      <c r="B82" s="143"/>
      <c r="C82" s="144"/>
      <c r="D82" s="145" t="s">
        <v>140</v>
      </c>
      <c r="E82" s="146"/>
      <c r="F82" s="146"/>
      <c r="G82" s="146"/>
      <c r="H82" s="146"/>
      <c r="I82" s="147"/>
      <c r="J82" s="148">
        <f>J368</f>
        <v>0</v>
      </c>
      <c r="K82" s="144"/>
      <c r="L82" s="149"/>
    </row>
    <row r="83" spans="2:12" s="8" customFormat="1" ht="24.9" customHeight="1">
      <c r="B83" s="143"/>
      <c r="C83" s="144"/>
      <c r="D83" s="145" t="s">
        <v>141</v>
      </c>
      <c r="E83" s="146"/>
      <c r="F83" s="146"/>
      <c r="G83" s="146"/>
      <c r="H83" s="146"/>
      <c r="I83" s="147"/>
      <c r="J83" s="148">
        <f>J375</f>
        <v>0</v>
      </c>
      <c r="K83" s="144"/>
      <c r="L83" s="149"/>
    </row>
    <row r="84" spans="2:12" s="9" customFormat="1" ht="19.95" customHeight="1">
      <c r="B84" s="150"/>
      <c r="C84" s="94"/>
      <c r="D84" s="151" t="s">
        <v>142</v>
      </c>
      <c r="E84" s="152"/>
      <c r="F84" s="152"/>
      <c r="G84" s="152"/>
      <c r="H84" s="152"/>
      <c r="I84" s="153"/>
      <c r="J84" s="154">
        <f>J376</f>
        <v>0</v>
      </c>
      <c r="K84" s="94"/>
      <c r="L84" s="155"/>
    </row>
    <row r="85" spans="2:12" s="1" customFormat="1" ht="21.75" customHeight="1">
      <c r="B85" s="34"/>
      <c r="C85" s="35"/>
      <c r="D85" s="35"/>
      <c r="E85" s="35"/>
      <c r="F85" s="35"/>
      <c r="G85" s="35"/>
      <c r="H85" s="35"/>
      <c r="I85" s="112"/>
      <c r="J85" s="35"/>
      <c r="K85" s="35"/>
      <c r="L85" s="38"/>
    </row>
    <row r="86" spans="2:12" s="1" customFormat="1" ht="6.9" customHeight="1">
      <c r="B86" s="46"/>
      <c r="C86" s="47"/>
      <c r="D86" s="47"/>
      <c r="E86" s="47"/>
      <c r="F86" s="47"/>
      <c r="G86" s="47"/>
      <c r="H86" s="47"/>
      <c r="I86" s="134"/>
      <c r="J86" s="47"/>
      <c r="K86" s="47"/>
      <c r="L86" s="38"/>
    </row>
    <row r="90" spans="2:12" s="1" customFormat="1" ht="6.9" customHeight="1">
      <c r="B90" s="48"/>
      <c r="C90" s="49"/>
      <c r="D90" s="49"/>
      <c r="E90" s="49"/>
      <c r="F90" s="49"/>
      <c r="G90" s="49"/>
      <c r="H90" s="49"/>
      <c r="I90" s="137"/>
      <c r="J90" s="49"/>
      <c r="K90" s="49"/>
      <c r="L90" s="38"/>
    </row>
    <row r="91" spans="2:12" s="1" customFormat="1" ht="24.9" customHeight="1">
      <c r="B91" s="34"/>
      <c r="C91" s="23" t="s">
        <v>143</v>
      </c>
      <c r="D91" s="35"/>
      <c r="E91" s="35"/>
      <c r="F91" s="35"/>
      <c r="G91" s="35"/>
      <c r="H91" s="35"/>
      <c r="I91" s="112"/>
      <c r="J91" s="35"/>
      <c r="K91" s="35"/>
      <c r="L91" s="38"/>
    </row>
    <row r="92" spans="2:12" s="1" customFormat="1" ht="6.9" customHeight="1">
      <c r="B92" s="34"/>
      <c r="C92" s="35"/>
      <c r="D92" s="35"/>
      <c r="E92" s="35"/>
      <c r="F92" s="35"/>
      <c r="G92" s="35"/>
      <c r="H92" s="35"/>
      <c r="I92" s="112"/>
      <c r="J92" s="35"/>
      <c r="K92" s="35"/>
      <c r="L92" s="38"/>
    </row>
    <row r="93" spans="2:12" s="1" customFormat="1" ht="12" customHeight="1">
      <c r="B93" s="34"/>
      <c r="C93" s="29" t="s">
        <v>16</v>
      </c>
      <c r="D93" s="35"/>
      <c r="E93" s="35"/>
      <c r="F93" s="35"/>
      <c r="G93" s="35"/>
      <c r="H93" s="35"/>
      <c r="I93" s="112"/>
      <c r="J93" s="35"/>
      <c r="K93" s="35"/>
      <c r="L93" s="38"/>
    </row>
    <row r="94" spans="2:12" s="1" customFormat="1" ht="16.5" customHeight="1">
      <c r="B94" s="34"/>
      <c r="C94" s="35"/>
      <c r="D94" s="35"/>
      <c r="E94" s="361" t="str">
        <f>E7</f>
        <v>Bytové domy na ulici Horní č.p. 1111 - 1113 - výměna plynových kotlů</v>
      </c>
      <c r="F94" s="362"/>
      <c r="G94" s="362"/>
      <c r="H94" s="362"/>
      <c r="I94" s="112"/>
      <c r="J94" s="35"/>
      <c r="K94" s="35"/>
      <c r="L94" s="38"/>
    </row>
    <row r="95" spans="2:12" ht="12" customHeight="1">
      <c r="B95" s="21"/>
      <c r="C95" s="29" t="s">
        <v>113</v>
      </c>
      <c r="D95" s="22"/>
      <c r="E95" s="22"/>
      <c r="F95" s="22"/>
      <c r="G95" s="22"/>
      <c r="H95" s="22"/>
      <c r="J95" s="22"/>
      <c r="K95" s="22"/>
      <c r="L95" s="20"/>
    </row>
    <row r="96" spans="2:12" s="1" customFormat="1" ht="16.5" customHeight="1">
      <c r="B96" s="34"/>
      <c r="C96" s="35"/>
      <c r="D96" s="35"/>
      <c r="E96" s="361" t="s">
        <v>642</v>
      </c>
      <c r="F96" s="340"/>
      <c r="G96" s="340"/>
      <c r="H96" s="340"/>
      <c r="I96" s="112"/>
      <c r="J96" s="35"/>
      <c r="K96" s="35"/>
      <c r="L96" s="38"/>
    </row>
    <row r="97" spans="2:65" s="1" customFormat="1" ht="12" customHeight="1">
      <c r="B97" s="34"/>
      <c r="C97" s="29" t="s">
        <v>115</v>
      </c>
      <c r="D97" s="35"/>
      <c r="E97" s="35"/>
      <c r="F97" s="35"/>
      <c r="G97" s="35"/>
      <c r="H97" s="35"/>
      <c r="I97" s="112"/>
      <c r="J97" s="35"/>
      <c r="K97" s="35"/>
      <c r="L97" s="38"/>
    </row>
    <row r="98" spans="2:65" s="1" customFormat="1" ht="16.5" customHeight="1">
      <c r="B98" s="34"/>
      <c r="C98" s="35"/>
      <c r="D98" s="35"/>
      <c r="E98" s="341" t="str">
        <f>E11</f>
        <v>SO 02 - U - Uznatelné náklady - Výměna plynového kotle Horní 1112</v>
      </c>
      <c r="F98" s="340"/>
      <c r="G98" s="340"/>
      <c r="H98" s="340"/>
      <c r="I98" s="112"/>
      <c r="J98" s="35"/>
      <c r="K98" s="35"/>
      <c r="L98" s="38"/>
    </row>
    <row r="99" spans="2:65" s="1" customFormat="1" ht="6.9" customHeight="1">
      <c r="B99" s="34"/>
      <c r="C99" s="35"/>
      <c r="D99" s="35"/>
      <c r="E99" s="35"/>
      <c r="F99" s="35"/>
      <c r="G99" s="35"/>
      <c r="H99" s="35"/>
      <c r="I99" s="112"/>
      <c r="J99" s="35"/>
      <c r="K99" s="35"/>
      <c r="L99" s="38"/>
    </row>
    <row r="100" spans="2:65" s="1" customFormat="1" ht="12" customHeight="1">
      <c r="B100" s="34"/>
      <c r="C100" s="29" t="s">
        <v>21</v>
      </c>
      <c r="D100" s="35"/>
      <c r="E100" s="35"/>
      <c r="F100" s="27" t="str">
        <f>F14</f>
        <v>Horní 1112, Kopřivnice</v>
      </c>
      <c r="G100" s="35"/>
      <c r="H100" s="35"/>
      <c r="I100" s="113" t="s">
        <v>23</v>
      </c>
      <c r="J100" s="55" t="str">
        <f>IF(J14="","",J14)</f>
        <v>16. 4. 2019</v>
      </c>
      <c r="K100" s="35"/>
      <c r="L100" s="38"/>
    </row>
    <row r="101" spans="2:65" s="1" customFormat="1" ht="6.9" customHeight="1">
      <c r="B101" s="34"/>
      <c r="C101" s="35"/>
      <c r="D101" s="35"/>
      <c r="E101" s="35"/>
      <c r="F101" s="35"/>
      <c r="G101" s="35"/>
      <c r="H101" s="35"/>
      <c r="I101" s="112"/>
      <c r="J101" s="35"/>
      <c r="K101" s="35"/>
      <c r="L101" s="38"/>
    </row>
    <row r="102" spans="2:65" s="1" customFormat="1" ht="13.65" customHeight="1">
      <c r="B102" s="34"/>
      <c r="C102" s="29" t="s">
        <v>25</v>
      </c>
      <c r="D102" s="35"/>
      <c r="E102" s="35"/>
      <c r="F102" s="27" t="str">
        <f>E17</f>
        <v>Město Kopřivnice</v>
      </c>
      <c r="G102" s="35"/>
      <c r="H102" s="35"/>
      <c r="I102" s="113" t="s">
        <v>33</v>
      </c>
      <c r="J102" s="32" t="str">
        <f>E23</f>
        <v>HAMROZI s.r.o.</v>
      </c>
      <c r="K102" s="35"/>
      <c r="L102" s="38"/>
    </row>
    <row r="103" spans="2:65" s="1" customFormat="1" ht="13.65" customHeight="1">
      <c r="B103" s="34"/>
      <c r="C103" s="29" t="s">
        <v>31</v>
      </c>
      <c r="D103" s="35"/>
      <c r="E103" s="35"/>
      <c r="F103" s="27" t="str">
        <f>IF(E20="","",E20)</f>
        <v>Vyplň údaj</v>
      </c>
      <c r="G103" s="35"/>
      <c r="H103" s="35"/>
      <c r="I103" s="113" t="s">
        <v>38</v>
      </c>
      <c r="J103" s="32" t="str">
        <f>E26</f>
        <v>Walach</v>
      </c>
      <c r="K103" s="35"/>
      <c r="L103" s="38"/>
    </row>
    <row r="104" spans="2:65" s="1" customFormat="1" ht="10.35" customHeight="1">
      <c r="B104" s="34"/>
      <c r="C104" s="35"/>
      <c r="D104" s="35"/>
      <c r="E104" s="35"/>
      <c r="F104" s="35"/>
      <c r="G104" s="35"/>
      <c r="H104" s="35"/>
      <c r="I104" s="112"/>
      <c r="J104" s="35"/>
      <c r="K104" s="35"/>
      <c r="L104" s="38"/>
    </row>
    <row r="105" spans="2:65" s="10" customFormat="1" ht="29.25" customHeight="1">
      <c r="B105" s="156"/>
      <c r="C105" s="157" t="s">
        <v>144</v>
      </c>
      <c r="D105" s="158" t="s">
        <v>61</v>
      </c>
      <c r="E105" s="158" t="s">
        <v>57</v>
      </c>
      <c r="F105" s="158" t="s">
        <v>58</v>
      </c>
      <c r="G105" s="158" t="s">
        <v>145</v>
      </c>
      <c r="H105" s="158" t="s">
        <v>146</v>
      </c>
      <c r="I105" s="159" t="s">
        <v>147</v>
      </c>
      <c r="J105" s="158" t="s">
        <v>120</v>
      </c>
      <c r="K105" s="160" t="s">
        <v>148</v>
      </c>
      <c r="L105" s="161"/>
      <c r="M105" s="64" t="s">
        <v>19</v>
      </c>
      <c r="N105" s="65" t="s">
        <v>46</v>
      </c>
      <c r="O105" s="65" t="s">
        <v>149</v>
      </c>
      <c r="P105" s="65" t="s">
        <v>150</v>
      </c>
      <c r="Q105" s="65" t="s">
        <v>151</v>
      </c>
      <c r="R105" s="65" t="s">
        <v>152</v>
      </c>
      <c r="S105" s="65" t="s">
        <v>153</v>
      </c>
      <c r="T105" s="66" t="s">
        <v>154</v>
      </c>
    </row>
    <row r="106" spans="2:65" s="1" customFormat="1" ht="22.8" customHeight="1">
      <c r="B106" s="34"/>
      <c r="C106" s="71" t="s">
        <v>155</v>
      </c>
      <c r="D106" s="35"/>
      <c r="E106" s="35"/>
      <c r="F106" s="35"/>
      <c r="G106" s="35"/>
      <c r="H106" s="35"/>
      <c r="I106" s="112"/>
      <c r="J106" s="162">
        <f>BK106</f>
        <v>0</v>
      </c>
      <c r="K106" s="35"/>
      <c r="L106" s="38"/>
      <c r="M106" s="67"/>
      <c r="N106" s="68"/>
      <c r="O106" s="68"/>
      <c r="P106" s="163">
        <f>P107+P152+P357+P368+P375</f>
        <v>0</v>
      </c>
      <c r="Q106" s="68"/>
      <c r="R106" s="163">
        <f>R107+R152+R357+R368+R375</f>
        <v>0.371973</v>
      </c>
      <c r="S106" s="68"/>
      <c r="T106" s="164">
        <f>T107+T152+T357+T368+T375</f>
        <v>1.7501669999999998</v>
      </c>
      <c r="AT106" s="17" t="s">
        <v>75</v>
      </c>
      <c r="AU106" s="17" t="s">
        <v>121</v>
      </c>
      <c r="BK106" s="165">
        <f>BK107+BK152+BK357+BK368+BK375</f>
        <v>0</v>
      </c>
    </row>
    <row r="107" spans="2:65" s="11" customFormat="1" ht="25.95" customHeight="1">
      <c r="B107" s="166"/>
      <c r="C107" s="167"/>
      <c r="D107" s="168" t="s">
        <v>75</v>
      </c>
      <c r="E107" s="169" t="s">
        <v>156</v>
      </c>
      <c r="F107" s="169" t="s">
        <v>157</v>
      </c>
      <c r="G107" s="167"/>
      <c r="H107" s="167"/>
      <c r="I107" s="170"/>
      <c r="J107" s="171">
        <f>BK107</f>
        <v>0</v>
      </c>
      <c r="K107" s="167"/>
      <c r="L107" s="172"/>
      <c r="M107" s="173"/>
      <c r="N107" s="174"/>
      <c r="O107" s="174"/>
      <c r="P107" s="175">
        <f>P108+P115+P129+P144+P150</f>
        <v>0</v>
      </c>
      <c r="Q107" s="174"/>
      <c r="R107" s="175">
        <f>R108+R115+R129+R144+R150</f>
        <v>0.15814</v>
      </c>
      <c r="S107" s="174"/>
      <c r="T107" s="176">
        <f>T108+T115+T129+T144+T150</f>
        <v>1.3023999999999998</v>
      </c>
      <c r="AR107" s="177" t="s">
        <v>83</v>
      </c>
      <c r="AT107" s="178" t="s">
        <v>75</v>
      </c>
      <c r="AU107" s="178" t="s">
        <v>76</v>
      </c>
      <c r="AY107" s="177" t="s">
        <v>158</v>
      </c>
      <c r="BK107" s="179">
        <f>BK108+BK115+BK129+BK144+BK150</f>
        <v>0</v>
      </c>
    </row>
    <row r="108" spans="2:65" s="11" customFormat="1" ht="22.8" customHeight="1">
      <c r="B108" s="166"/>
      <c r="C108" s="167"/>
      <c r="D108" s="168" t="s">
        <v>75</v>
      </c>
      <c r="E108" s="180" t="s">
        <v>159</v>
      </c>
      <c r="F108" s="180" t="s">
        <v>160</v>
      </c>
      <c r="G108" s="167"/>
      <c r="H108" s="167"/>
      <c r="I108" s="170"/>
      <c r="J108" s="181">
        <f>BK108</f>
        <v>0</v>
      </c>
      <c r="K108" s="167"/>
      <c r="L108" s="172"/>
      <c r="M108" s="173"/>
      <c r="N108" s="174"/>
      <c r="O108" s="174"/>
      <c r="P108" s="175">
        <f>SUM(P109:P114)</f>
        <v>0</v>
      </c>
      <c r="Q108" s="174"/>
      <c r="R108" s="175">
        <f>SUM(R109:R114)</f>
        <v>4.4170000000000001E-2</v>
      </c>
      <c r="S108" s="174"/>
      <c r="T108" s="176">
        <f>SUM(T109:T114)</f>
        <v>0</v>
      </c>
      <c r="AR108" s="177" t="s">
        <v>83</v>
      </c>
      <c r="AT108" s="178" t="s">
        <v>75</v>
      </c>
      <c r="AU108" s="178" t="s">
        <v>83</v>
      </c>
      <c r="AY108" s="177" t="s">
        <v>158</v>
      </c>
      <c r="BK108" s="179">
        <f>SUM(BK109:BK114)</f>
        <v>0</v>
      </c>
    </row>
    <row r="109" spans="2:65" s="1" customFormat="1" ht="16.5" customHeight="1">
      <c r="B109" s="34"/>
      <c r="C109" s="182" t="s">
        <v>83</v>
      </c>
      <c r="D109" s="182" t="s">
        <v>161</v>
      </c>
      <c r="E109" s="183" t="s">
        <v>162</v>
      </c>
      <c r="F109" s="184" t="s">
        <v>163</v>
      </c>
      <c r="G109" s="185" t="s">
        <v>164</v>
      </c>
      <c r="H109" s="186">
        <v>2</v>
      </c>
      <c r="I109" s="187"/>
      <c r="J109" s="188">
        <f>ROUND(I109*H109,2)</f>
        <v>0</v>
      </c>
      <c r="K109" s="184" t="s">
        <v>165</v>
      </c>
      <c r="L109" s="38"/>
      <c r="M109" s="189" t="s">
        <v>19</v>
      </c>
      <c r="N109" s="190" t="s">
        <v>48</v>
      </c>
      <c r="O109" s="60"/>
      <c r="P109" s="191">
        <f>O109*H109</f>
        <v>0</v>
      </c>
      <c r="Q109" s="191">
        <v>1.2619999999999999E-2</v>
      </c>
      <c r="R109" s="191">
        <f>Q109*H109</f>
        <v>2.5239999999999999E-2</v>
      </c>
      <c r="S109" s="191">
        <v>0</v>
      </c>
      <c r="T109" s="192">
        <f>S109*H109</f>
        <v>0</v>
      </c>
      <c r="AR109" s="17" t="s">
        <v>166</v>
      </c>
      <c r="AT109" s="17" t="s">
        <v>161</v>
      </c>
      <c r="AU109" s="17" t="s">
        <v>89</v>
      </c>
      <c r="AY109" s="17" t="s">
        <v>158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89</v>
      </c>
      <c r="BK109" s="193">
        <f>ROUND(I109*H109,2)</f>
        <v>0</v>
      </c>
      <c r="BL109" s="17" t="s">
        <v>166</v>
      </c>
      <c r="BM109" s="17" t="s">
        <v>167</v>
      </c>
    </row>
    <row r="110" spans="2:65" s="12" customFormat="1">
      <c r="B110" s="194"/>
      <c r="C110" s="195"/>
      <c r="D110" s="196" t="s">
        <v>168</v>
      </c>
      <c r="E110" s="197" t="s">
        <v>19</v>
      </c>
      <c r="F110" s="198" t="s">
        <v>169</v>
      </c>
      <c r="G110" s="195"/>
      <c r="H110" s="197" t="s">
        <v>19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168</v>
      </c>
      <c r="AU110" s="204" t="s">
        <v>89</v>
      </c>
      <c r="AV110" s="12" t="s">
        <v>83</v>
      </c>
      <c r="AW110" s="12" t="s">
        <v>37</v>
      </c>
      <c r="AX110" s="12" t="s">
        <v>76</v>
      </c>
      <c r="AY110" s="204" t="s">
        <v>158</v>
      </c>
    </row>
    <row r="111" spans="2:65" s="13" customFormat="1">
      <c r="B111" s="205"/>
      <c r="C111" s="206"/>
      <c r="D111" s="196" t="s">
        <v>168</v>
      </c>
      <c r="E111" s="207" t="s">
        <v>19</v>
      </c>
      <c r="F111" s="208" t="s">
        <v>89</v>
      </c>
      <c r="G111" s="206"/>
      <c r="H111" s="209">
        <v>2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168</v>
      </c>
      <c r="AU111" s="215" t="s">
        <v>89</v>
      </c>
      <c r="AV111" s="13" t="s">
        <v>89</v>
      </c>
      <c r="AW111" s="13" t="s">
        <v>37</v>
      </c>
      <c r="AX111" s="13" t="s">
        <v>83</v>
      </c>
      <c r="AY111" s="215" t="s">
        <v>158</v>
      </c>
    </row>
    <row r="112" spans="2:65" s="1" customFormat="1" ht="16.5" customHeight="1">
      <c r="B112" s="34"/>
      <c r="C112" s="182" t="s">
        <v>89</v>
      </c>
      <c r="D112" s="182" t="s">
        <v>161</v>
      </c>
      <c r="E112" s="183" t="s">
        <v>170</v>
      </c>
      <c r="F112" s="184" t="s">
        <v>171</v>
      </c>
      <c r="G112" s="185" t="s">
        <v>164</v>
      </c>
      <c r="H112" s="186">
        <v>1</v>
      </c>
      <c r="I112" s="187"/>
      <c r="J112" s="188">
        <f>ROUND(I112*H112,2)</f>
        <v>0</v>
      </c>
      <c r="K112" s="184" t="s">
        <v>165</v>
      </c>
      <c r="L112" s="38"/>
      <c r="M112" s="189" t="s">
        <v>19</v>
      </c>
      <c r="N112" s="190" t="s">
        <v>48</v>
      </c>
      <c r="O112" s="60"/>
      <c r="P112" s="191">
        <f>O112*H112</f>
        <v>0</v>
      </c>
      <c r="Q112" s="191">
        <v>1.8929999999999999E-2</v>
      </c>
      <c r="R112" s="191">
        <f>Q112*H112</f>
        <v>1.8929999999999999E-2</v>
      </c>
      <c r="S112" s="191">
        <v>0</v>
      </c>
      <c r="T112" s="192">
        <f>S112*H112</f>
        <v>0</v>
      </c>
      <c r="AR112" s="17" t="s">
        <v>166</v>
      </c>
      <c r="AT112" s="17" t="s">
        <v>161</v>
      </c>
      <c r="AU112" s="17" t="s">
        <v>89</v>
      </c>
      <c r="AY112" s="17" t="s">
        <v>158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89</v>
      </c>
      <c r="BK112" s="193">
        <f>ROUND(I112*H112,2)</f>
        <v>0</v>
      </c>
      <c r="BL112" s="17" t="s">
        <v>166</v>
      </c>
      <c r="BM112" s="17" t="s">
        <v>172</v>
      </c>
    </row>
    <row r="113" spans="2:65" s="12" customFormat="1">
      <c r="B113" s="194"/>
      <c r="C113" s="195"/>
      <c r="D113" s="196" t="s">
        <v>168</v>
      </c>
      <c r="E113" s="197" t="s">
        <v>19</v>
      </c>
      <c r="F113" s="198" t="s">
        <v>169</v>
      </c>
      <c r="G113" s="195"/>
      <c r="H113" s="197" t="s">
        <v>19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168</v>
      </c>
      <c r="AU113" s="204" t="s">
        <v>89</v>
      </c>
      <c r="AV113" s="12" t="s">
        <v>83</v>
      </c>
      <c r="AW113" s="12" t="s">
        <v>37</v>
      </c>
      <c r="AX113" s="12" t="s">
        <v>76</v>
      </c>
      <c r="AY113" s="204" t="s">
        <v>158</v>
      </c>
    </row>
    <row r="114" spans="2:65" s="13" customFormat="1">
      <c r="B114" s="205"/>
      <c r="C114" s="206"/>
      <c r="D114" s="196" t="s">
        <v>168</v>
      </c>
      <c r="E114" s="207" t="s">
        <v>19</v>
      </c>
      <c r="F114" s="208" t="s">
        <v>83</v>
      </c>
      <c r="G114" s="206"/>
      <c r="H114" s="209">
        <v>1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168</v>
      </c>
      <c r="AU114" s="215" t="s">
        <v>89</v>
      </c>
      <c r="AV114" s="13" t="s">
        <v>89</v>
      </c>
      <c r="AW114" s="13" t="s">
        <v>37</v>
      </c>
      <c r="AX114" s="13" t="s">
        <v>83</v>
      </c>
      <c r="AY114" s="215" t="s">
        <v>158</v>
      </c>
    </row>
    <row r="115" spans="2:65" s="11" customFormat="1" ht="22.8" customHeight="1">
      <c r="B115" s="166"/>
      <c r="C115" s="167"/>
      <c r="D115" s="168" t="s">
        <v>75</v>
      </c>
      <c r="E115" s="180" t="s">
        <v>173</v>
      </c>
      <c r="F115" s="180" t="s">
        <v>174</v>
      </c>
      <c r="G115" s="167"/>
      <c r="H115" s="167"/>
      <c r="I115" s="170"/>
      <c r="J115" s="181">
        <f>BK115</f>
        <v>0</v>
      </c>
      <c r="K115" s="167"/>
      <c r="L115" s="172"/>
      <c r="M115" s="173"/>
      <c r="N115" s="174"/>
      <c r="O115" s="174"/>
      <c r="P115" s="175">
        <f>SUM(P116:P128)</f>
        <v>0</v>
      </c>
      <c r="Q115" s="174"/>
      <c r="R115" s="175">
        <f>SUM(R116:R128)</f>
        <v>0.11397</v>
      </c>
      <c r="S115" s="174"/>
      <c r="T115" s="176">
        <f>SUM(T116:T128)</f>
        <v>0</v>
      </c>
      <c r="AR115" s="177" t="s">
        <v>83</v>
      </c>
      <c r="AT115" s="178" t="s">
        <v>75</v>
      </c>
      <c r="AU115" s="178" t="s">
        <v>83</v>
      </c>
      <c r="AY115" s="177" t="s">
        <v>158</v>
      </c>
      <c r="BK115" s="179">
        <f>SUM(BK116:BK128)</f>
        <v>0</v>
      </c>
    </row>
    <row r="116" spans="2:65" s="1" customFormat="1" ht="22.5" customHeight="1">
      <c r="B116" s="34"/>
      <c r="C116" s="182" t="s">
        <v>159</v>
      </c>
      <c r="D116" s="182" t="s">
        <v>161</v>
      </c>
      <c r="E116" s="183" t="s">
        <v>175</v>
      </c>
      <c r="F116" s="184" t="s">
        <v>176</v>
      </c>
      <c r="G116" s="185" t="s">
        <v>177</v>
      </c>
      <c r="H116" s="186">
        <v>2</v>
      </c>
      <c r="I116" s="187"/>
      <c r="J116" s="188">
        <f>ROUND(I116*H116,2)</f>
        <v>0</v>
      </c>
      <c r="K116" s="184" t="s">
        <v>165</v>
      </c>
      <c r="L116" s="38"/>
      <c r="M116" s="189" t="s">
        <v>19</v>
      </c>
      <c r="N116" s="190" t="s">
        <v>48</v>
      </c>
      <c r="O116" s="60"/>
      <c r="P116" s="191">
        <f>O116*H116</f>
        <v>0</v>
      </c>
      <c r="Q116" s="191">
        <v>1.8380000000000001E-2</v>
      </c>
      <c r="R116" s="191">
        <f>Q116*H116</f>
        <v>3.6760000000000001E-2</v>
      </c>
      <c r="S116" s="191">
        <v>0</v>
      </c>
      <c r="T116" s="192">
        <f>S116*H116</f>
        <v>0</v>
      </c>
      <c r="AR116" s="17" t="s">
        <v>166</v>
      </c>
      <c r="AT116" s="17" t="s">
        <v>161</v>
      </c>
      <c r="AU116" s="17" t="s">
        <v>89</v>
      </c>
      <c r="AY116" s="17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89</v>
      </c>
      <c r="BK116" s="193">
        <f>ROUND(I116*H116,2)</f>
        <v>0</v>
      </c>
      <c r="BL116" s="17" t="s">
        <v>166</v>
      </c>
      <c r="BM116" s="17" t="s">
        <v>178</v>
      </c>
    </row>
    <row r="117" spans="2:65" s="12" customFormat="1">
      <c r="B117" s="194"/>
      <c r="C117" s="195"/>
      <c r="D117" s="196" t="s">
        <v>168</v>
      </c>
      <c r="E117" s="197" t="s">
        <v>19</v>
      </c>
      <c r="F117" s="198" t="s">
        <v>169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168</v>
      </c>
      <c r="AU117" s="204" t="s">
        <v>89</v>
      </c>
      <c r="AV117" s="12" t="s">
        <v>83</v>
      </c>
      <c r="AW117" s="12" t="s">
        <v>37</v>
      </c>
      <c r="AX117" s="12" t="s">
        <v>76</v>
      </c>
      <c r="AY117" s="204" t="s">
        <v>158</v>
      </c>
    </row>
    <row r="118" spans="2:65" s="13" customFormat="1">
      <c r="B118" s="205"/>
      <c r="C118" s="206"/>
      <c r="D118" s="196" t="s">
        <v>168</v>
      </c>
      <c r="E118" s="207" t="s">
        <v>19</v>
      </c>
      <c r="F118" s="208" t="s">
        <v>89</v>
      </c>
      <c r="G118" s="206"/>
      <c r="H118" s="209">
        <v>2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168</v>
      </c>
      <c r="AU118" s="215" t="s">
        <v>89</v>
      </c>
      <c r="AV118" s="13" t="s">
        <v>89</v>
      </c>
      <c r="AW118" s="13" t="s">
        <v>37</v>
      </c>
      <c r="AX118" s="13" t="s">
        <v>83</v>
      </c>
      <c r="AY118" s="215" t="s">
        <v>158</v>
      </c>
    </row>
    <row r="119" spans="2:65" s="1" customFormat="1" ht="16.5" customHeight="1">
      <c r="B119" s="34"/>
      <c r="C119" s="182" t="s">
        <v>166</v>
      </c>
      <c r="D119" s="182" t="s">
        <v>161</v>
      </c>
      <c r="E119" s="183" t="s">
        <v>179</v>
      </c>
      <c r="F119" s="184" t="s">
        <v>180</v>
      </c>
      <c r="G119" s="185" t="s">
        <v>177</v>
      </c>
      <c r="H119" s="186">
        <v>0.7</v>
      </c>
      <c r="I119" s="187"/>
      <c r="J119" s="188">
        <f>ROUND(I119*H119,2)</f>
        <v>0</v>
      </c>
      <c r="K119" s="184" t="s">
        <v>165</v>
      </c>
      <c r="L119" s="38"/>
      <c r="M119" s="189" t="s">
        <v>19</v>
      </c>
      <c r="N119" s="190" t="s">
        <v>48</v>
      </c>
      <c r="O119" s="60"/>
      <c r="P119" s="191">
        <f>O119*H119</f>
        <v>0</v>
      </c>
      <c r="Q119" s="191">
        <v>0.11</v>
      </c>
      <c r="R119" s="191">
        <f>Q119*H119</f>
        <v>7.6999999999999999E-2</v>
      </c>
      <c r="S119" s="191">
        <v>0</v>
      </c>
      <c r="T119" s="192">
        <f>S119*H119</f>
        <v>0</v>
      </c>
      <c r="AR119" s="17" t="s">
        <v>166</v>
      </c>
      <c r="AT119" s="17" t="s">
        <v>161</v>
      </c>
      <c r="AU119" s="17" t="s">
        <v>89</v>
      </c>
      <c r="AY119" s="17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7" t="s">
        <v>89</v>
      </c>
      <c r="BK119" s="193">
        <f>ROUND(I119*H119,2)</f>
        <v>0</v>
      </c>
      <c r="BL119" s="17" t="s">
        <v>166</v>
      </c>
      <c r="BM119" s="17" t="s">
        <v>181</v>
      </c>
    </row>
    <row r="120" spans="2:65" s="12" customFormat="1">
      <c r="B120" s="194"/>
      <c r="C120" s="195"/>
      <c r="D120" s="196" t="s">
        <v>168</v>
      </c>
      <c r="E120" s="197" t="s">
        <v>19</v>
      </c>
      <c r="F120" s="198" t="s">
        <v>169</v>
      </c>
      <c r="G120" s="195"/>
      <c r="H120" s="197" t="s">
        <v>19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168</v>
      </c>
      <c r="AU120" s="204" t="s">
        <v>89</v>
      </c>
      <c r="AV120" s="12" t="s">
        <v>83</v>
      </c>
      <c r="AW120" s="12" t="s">
        <v>37</v>
      </c>
      <c r="AX120" s="12" t="s">
        <v>76</v>
      </c>
      <c r="AY120" s="204" t="s">
        <v>158</v>
      </c>
    </row>
    <row r="121" spans="2:65" s="13" customFormat="1">
      <c r="B121" s="205"/>
      <c r="C121" s="206"/>
      <c r="D121" s="196" t="s">
        <v>168</v>
      </c>
      <c r="E121" s="207" t="s">
        <v>19</v>
      </c>
      <c r="F121" s="208" t="s">
        <v>182</v>
      </c>
      <c r="G121" s="206"/>
      <c r="H121" s="209">
        <v>0.63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168</v>
      </c>
      <c r="AU121" s="215" t="s">
        <v>89</v>
      </c>
      <c r="AV121" s="13" t="s">
        <v>89</v>
      </c>
      <c r="AW121" s="13" t="s">
        <v>37</v>
      </c>
      <c r="AX121" s="13" t="s">
        <v>76</v>
      </c>
      <c r="AY121" s="215" t="s">
        <v>158</v>
      </c>
    </row>
    <row r="122" spans="2:65" s="13" customFormat="1">
      <c r="B122" s="205"/>
      <c r="C122" s="206"/>
      <c r="D122" s="196" t="s">
        <v>168</v>
      </c>
      <c r="E122" s="207" t="s">
        <v>19</v>
      </c>
      <c r="F122" s="208" t="s">
        <v>183</v>
      </c>
      <c r="G122" s="206"/>
      <c r="H122" s="209">
        <v>7.0000000000000007E-2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168</v>
      </c>
      <c r="AU122" s="215" t="s">
        <v>89</v>
      </c>
      <c r="AV122" s="13" t="s">
        <v>89</v>
      </c>
      <c r="AW122" s="13" t="s">
        <v>37</v>
      </c>
      <c r="AX122" s="13" t="s">
        <v>76</v>
      </c>
      <c r="AY122" s="215" t="s">
        <v>158</v>
      </c>
    </row>
    <row r="123" spans="2:65" s="14" customFormat="1">
      <c r="B123" s="216"/>
      <c r="C123" s="217"/>
      <c r="D123" s="196" t="s">
        <v>168</v>
      </c>
      <c r="E123" s="218" t="s">
        <v>19</v>
      </c>
      <c r="F123" s="219" t="s">
        <v>184</v>
      </c>
      <c r="G123" s="217"/>
      <c r="H123" s="220">
        <v>0.7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168</v>
      </c>
      <c r="AU123" s="226" t="s">
        <v>89</v>
      </c>
      <c r="AV123" s="14" t="s">
        <v>166</v>
      </c>
      <c r="AW123" s="14" t="s">
        <v>37</v>
      </c>
      <c r="AX123" s="14" t="s">
        <v>83</v>
      </c>
      <c r="AY123" s="226" t="s">
        <v>158</v>
      </c>
    </row>
    <row r="124" spans="2:65" s="1" customFormat="1" ht="16.5" customHeight="1">
      <c r="B124" s="34"/>
      <c r="C124" s="182" t="s">
        <v>185</v>
      </c>
      <c r="D124" s="182" t="s">
        <v>161</v>
      </c>
      <c r="E124" s="183" t="s">
        <v>186</v>
      </c>
      <c r="F124" s="184" t="s">
        <v>187</v>
      </c>
      <c r="G124" s="185" t="s">
        <v>177</v>
      </c>
      <c r="H124" s="186">
        <v>0.7</v>
      </c>
      <c r="I124" s="187"/>
      <c r="J124" s="188">
        <f>ROUND(I124*H124,2)</f>
        <v>0</v>
      </c>
      <c r="K124" s="184" t="s">
        <v>165</v>
      </c>
      <c r="L124" s="38"/>
      <c r="M124" s="189" t="s">
        <v>19</v>
      </c>
      <c r="N124" s="190" t="s">
        <v>48</v>
      </c>
      <c r="O124" s="60"/>
      <c r="P124" s="191">
        <f>O124*H124</f>
        <v>0</v>
      </c>
      <c r="Q124" s="191">
        <v>2.9999999999999997E-4</v>
      </c>
      <c r="R124" s="191">
        <f>Q124*H124</f>
        <v>2.0999999999999998E-4</v>
      </c>
      <c r="S124" s="191">
        <v>0</v>
      </c>
      <c r="T124" s="192">
        <f>S124*H124</f>
        <v>0</v>
      </c>
      <c r="AR124" s="17" t="s">
        <v>188</v>
      </c>
      <c r="AT124" s="17" t="s">
        <v>161</v>
      </c>
      <c r="AU124" s="17" t="s">
        <v>89</v>
      </c>
      <c r="AY124" s="17" t="s">
        <v>158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89</v>
      </c>
      <c r="BK124" s="193">
        <f>ROUND(I124*H124,2)</f>
        <v>0</v>
      </c>
      <c r="BL124" s="17" t="s">
        <v>188</v>
      </c>
      <c r="BM124" s="17" t="s">
        <v>189</v>
      </c>
    </row>
    <row r="125" spans="2:65" s="12" customFormat="1">
      <c r="B125" s="194"/>
      <c r="C125" s="195"/>
      <c r="D125" s="196" t="s">
        <v>168</v>
      </c>
      <c r="E125" s="197" t="s">
        <v>19</v>
      </c>
      <c r="F125" s="198" t="s">
        <v>169</v>
      </c>
      <c r="G125" s="195"/>
      <c r="H125" s="197" t="s">
        <v>19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168</v>
      </c>
      <c r="AU125" s="204" t="s">
        <v>89</v>
      </c>
      <c r="AV125" s="12" t="s">
        <v>83</v>
      </c>
      <c r="AW125" s="12" t="s">
        <v>37</v>
      </c>
      <c r="AX125" s="12" t="s">
        <v>76</v>
      </c>
      <c r="AY125" s="204" t="s">
        <v>158</v>
      </c>
    </row>
    <row r="126" spans="2:65" s="13" customFormat="1">
      <c r="B126" s="205"/>
      <c r="C126" s="206"/>
      <c r="D126" s="196" t="s">
        <v>168</v>
      </c>
      <c r="E126" s="207" t="s">
        <v>19</v>
      </c>
      <c r="F126" s="208" t="s">
        <v>182</v>
      </c>
      <c r="G126" s="206"/>
      <c r="H126" s="209">
        <v>0.63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168</v>
      </c>
      <c r="AU126" s="215" t="s">
        <v>89</v>
      </c>
      <c r="AV126" s="13" t="s">
        <v>89</v>
      </c>
      <c r="AW126" s="13" t="s">
        <v>37</v>
      </c>
      <c r="AX126" s="13" t="s">
        <v>76</v>
      </c>
      <c r="AY126" s="215" t="s">
        <v>158</v>
      </c>
    </row>
    <row r="127" spans="2:65" s="13" customFormat="1">
      <c r="B127" s="205"/>
      <c r="C127" s="206"/>
      <c r="D127" s="196" t="s">
        <v>168</v>
      </c>
      <c r="E127" s="207" t="s">
        <v>19</v>
      </c>
      <c r="F127" s="208" t="s">
        <v>183</v>
      </c>
      <c r="G127" s="206"/>
      <c r="H127" s="209">
        <v>7.0000000000000007E-2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89</v>
      </c>
      <c r="AV127" s="13" t="s">
        <v>89</v>
      </c>
      <c r="AW127" s="13" t="s">
        <v>37</v>
      </c>
      <c r="AX127" s="13" t="s">
        <v>76</v>
      </c>
      <c r="AY127" s="215" t="s">
        <v>158</v>
      </c>
    </row>
    <row r="128" spans="2:65" s="14" customFormat="1">
      <c r="B128" s="216"/>
      <c r="C128" s="217"/>
      <c r="D128" s="196" t="s">
        <v>168</v>
      </c>
      <c r="E128" s="218" t="s">
        <v>19</v>
      </c>
      <c r="F128" s="219" t="s">
        <v>184</v>
      </c>
      <c r="G128" s="217"/>
      <c r="H128" s="220">
        <v>0.7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168</v>
      </c>
      <c r="AU128" s="226" t="s">
        <v>89</v>
      </c>
      <c r="AV128" s="14" t="s">
        <v>166</v>
      </c>
      <c r="AW128" s="14" t="s">
        <v>37</v>
      </c>
      <c r="AX128" s="14" t="s">
        <v>83</v>
      </c>
      <c r="AY128" s="226" t="s">
        <v>158</v>
      </c>
    </row>
    <row r="129" spans="2:65" s="11" customFormat="1" ht="22.8" customHeight="1">
      <c r="B129" s="166"/>
      <c r="C129" s="167"/>
      <c r="D129" s="168" t="s">
        <v>75</v>
      </c>
      <c r="E129" s="180" t="s">
        <v>190</v>
      </c>
      <c r="F129" s="180" t="s">
        <v>191</v>
      </c>
      <c r="G129" s="167"/>
      <c r="H129" s="167"/>
      <c r="I129" s="170"/>
      <c r="J129" s="181">
        <f>BK129</f>
        <v>0</v>
      </c>
      <c r="K129" s="167"/>
      <c r="L129" s="172"/>
      <c r="M129" s="173"/>
      <c r="N129" s="174"/>
      <c r="O129" s="174"/>
      <c r="P129" s="175">
        <f>SUM(P130:P143)</f>
        <v>0</v>
      </c>
      <c r="Q129" s="174"/>
      <c r="R129" s="175">
        <f>SUM(R130:R143)</f>
        <v>0</v>
      </c>
      <c r="S129" s="174"/>
      <c r="T129" s="176">
        <f>SUM(T130:T143)</f>
        <v>1.3023999999999998</v>
      </c>
      <c r="AR129" s="177" t="s">
        <v>83</v>
      </c>
      <c r="AT129" s="178" t="s">
        <v>75</v>
      </c>
      <c r="AU129" s="178" t="s">
        <v>83</v>
      </c>
      <c r="AY129" s="177" t="s">
        <v>158</v>
      </c>
      <c r="BK129" s="179">
        <f>SUM(BK130:BK143)</f>
        <v>0</v>
      </c>
    </row>
    <row r="130" spans="2:65" s="1" customFormat="1" ht="16.5" customHeight="1">
      <c r="B130" s="34"/>
      <c r="C130" s="182" t="s">
        <v>173</v>
      </c>
      <c r="D130" s="182" t="s">
        <v>161</v>
      </c>
      <c r="E130" s="183" t="s">
        <v>192</v>
      </c>
      <c r="F130" s="184" t="s">
        <v>193</v>
      </c>
      <c r="G130" s="185" t="s">
        <v>194</v>
      </c>
      <c r="H130" s="186">
        <v>0.57199999999999995</v>
      </c>
      <c r="I130" s="187"/>
      <c r="J130" s="188">
        <f>ROUND(I130*H130,2)</f>
        <v>0</v>
      </c>
      <c r="K130" s="184" t="s">
        <v>165</v>
      </c>
      <c r="L130" s="38"/>
      <c r="M130" s="189" t="s">
        <v>19</v>
      </c>
      <c r="N130" s="190" t="s">
        <v>48</v>
      </c>
      <c r="O130" s="60"/>
      <c r="P130" s="191">
        <f>O130*H130</f>
        <v>0</v>
      </c>
      <c r="Q130" s="191">
        <v>0</v>
      </c>
      <c r="R130" s="191">
        <f>Q130*H130</f>
        <v>0</v>
      </c>
      <c r="S130" s="191">
        <v>2.2000000000000002</v>
      </c>
      <c r="T130" s="192">
        <f>S130*H130</f>
        <v>1.2584</v>
      </c>
      <c r="AR130" s="17" t="s">
        <v>166</v>
      </c>
      <c r="AT130" s="17" t="s">
        <v>161</v>
      </c>
      <c r="AU130" s="17" t="s">
        <v>89</v>
      </c>
      <c r="AY130" s="17" t="s">
        <v>158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89</v>
      </c>
      <c r="BK130" s="193">
        <f>ROUND(I130*H130,2)</f>
        <v>0</v>
      </c>
      <c r="BL130" s="17" t="s">
        <v>166</v>
      </c>
      <c r="BM130" s="17" t="s">
        <v>195</v>
      </c>
    </row>
    <row r="131" spans="2:65" s="12" customFormat="1">
      <c r="B131" s="194"/>
      <c r="C131" s="195"/>
      <c r="D131" s="196" t="s">
        <v>168</v>
      </c>
      <c r="E131" s="197" t="s">
        <v>19</v>
      </c>
      <c r="F131" s="198" t="s">
        <v>169</v>
      </c>
      <c r="G131" s="195"/>
      <c r="H131" s="197" t="s">
        <v>19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168</v>
      </c>
      <c r="AU131" s="204" t="s">
        <v>89</v>
      </c>
      <c r="AV131" s="12" t="s">
        <v>83</v>
      </c>
      <c r="AW131" s="12" t="s">
        <v>37</v>
      </c>
      <c r="AX131" s="12" t="s">
        <v>76</v>
      </c>
      <c r="AY131" s="204" t="s">
        <v>158</v>
      </c>
    </row>
    <row r="132" spans="2:65" s="13" customFormat="1">
      <c r="B132" s="205"/>
      <c r="C132" s="206"/>
      <c r="D132" s="196" t="s">
        <v>168</v>
      </c>
      <c r="E132" s="207" t="s">
        <v>19</v>
      </c>
      <c r="F132" s="208" t="s">
        <v>196</v>
      </c>
      <c r="G132" s="206"/>
      <c r="H132" s="209">
        <v>0.56699999999999995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168</v>
      </c>
      <c r="AU132" s="215" t="s">
        <v>89</v>
      </c>
      <c r="AV132" s="13" t="s">
        <v>89</v>
      </c>
      <c r="AW132" s="13" t="s">
        <v>37</v>
      </c>
      <c r="AX132" s="13" t="s">
        <v>76</v>
      </c>
      <c r="AY132" s="215" t="s">
        <v>158</v>
      </c>
    </row>
    <row r="133" spans="2:65" s="13" customFormat="1">
      <c r="B133" s="205"/>
      <c r="C133" s="206"/>
      <c r="D133" s="196" t="s">
        <v>168</v>
      </c>
      <c r="E133" s="207" t="s">
        <v>19</v>
      </c>
      <c r="F133" s="208" t="s">
        <v>197</v>
      </c>
      <c r="G133" s="206"/>
      <c r="H133" s="209">
        <v>5.0000000000000001E-3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89</v>
      </c>
      <c r="AV133" s="13" t="s">
        <v>89</v>
      </c>
      <c r="AW133" s="13" t="s">
        <v>37</v>
      </c>
      <c r="AX133" s="13" t="s">
        <v>76</v>
      </c>
      <c r="AY133" s="215" t="s">
        <v>158</v>
      </c>
    </row>
    <row r="134" spans="2:65" s="14" customFormat="1">
      <c r="B134" s="216"/>
      <c r="C134" s="217"/>
      <c r="D134" s="196" t="s">
        <v>168</v>
      </c>
      <c r="E134" s="218" t="s">
        <v>19</v>
      </c>
      <c r="F134" s="219" t="s">
        <v>184</v>
      </c>
      <c r="G134" s="217"/>
      <c r="H134" s="220">
        <v>0.57199999999999995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168</v>
      </c>
      <c r="AU134" s="226" t="s">
        <v>89</v>
      </c>
      <c r="AV134" s="14" t="s">
        <v>166</v>
      </c>
      <c r="AW134" s="14" t="s">
        <v>37</v>
      </c>
      <c r="AX134" s="14" t="s">
        <v>83</v>
      </c>
      <c r="AY134" s="226" t="s">
        <v>158</v>
      </c>
    </row>
    <row r="135" spans="2:65" s="1" customFormat="1" ht="16.5" customHeight="1">
      <c r="B135" s="34"/>
      <c r="C135" s="182" t="s">
        <v>198</v>
      </c>
      <c r="D135" s="182" t="s">
        <v>161</v>
      </c>
      <c r="E135" s="183" t="s">
        <v>199</v>
      </c>
      <c r="F135" s="184" t="s">
        <v>200</v>
      </c>
      <c r="G135" s="185" t="s">
        <v>164</v>
      </c>
      <c r="H135" s="186">
        <v>1</v>
      </c>
      <c r="I135" s="187"/>
      <c r="J135" s="188">
        <f>ROUND(I135*H135,2)</f>
        <v>0</v>
      </c>
      <c r="K135" s="184" t="s">
        <v>165</v>
      </c>
      <c r="L135" s="38"/>
      <c r="M135" s="189" t="s">
        <v>19</v>
      </c>
      <c r="N135" s="190" t="s">
        <v>48</v>
      </c>
      <c r="O135" s="60"/>
      <c r="P135" s="191">
        <f>O135*H135</f>
        <v>0</v>
      </c>
      <c r="Q135" s="191">
        <v>0</v>
      </c>
      <c r="R135" s="191">
        <f>Q135*H135</f>
        <v>0</v>
      </c>
      <c r="S135" s="191">
        <v>7.0000000000000001E-3</v>
      </c>
      <c r="T135" s="192">
        <f>S135*H135</f>
        <v>7.0000000000000001E-3</v>
      </c>
      <c r="AR135" s="17" t="s">
        <v>166</v>
      </c>
      <c r="AT135" s="17" t="s">
        <v>161</v>
      </c>
      <c r="AU135" s="17" t="s">
        <v>89</v>
      </c>
      <c r="AY135" s="17" t="s">
        <v>158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89</v>
      </c>
      <c r="BK135" s="193">
        <f>ROUND(I135*H135,2)</f>
        <v>0</v>
      </c>
      <c r="BL135" s="17" t="s">
        <v>166</v>
      </c>
      <c r="BM135" s="17" t="s">
        <v>201</v>
      </c>
    </row>
    <row r="136" spans="2:65" s="12" customFormat="1">
      <c r="B136" s="194"/>
      <c r="C136" s="195"/>
      <c r="D136" s="196" t="s">
        <v>168</v>
      </c>
      <c r="E136" s="197" t="s">
        <v>19</v>
      </c>
      <c r="F136" s="198" t="s">
        <v>169</v>
      </c>
      <c r="G136" s="195"/>
      <c r="H136" s="197" t="s">
        <v>19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168</v>
      </c>
      <c r="AU136" s="204" t="s">
        <v>89</v>
      </c>
      <c r="AV136" s="12" t="s">
        <v>83</v>
      </c>
      <c r="AW136" s="12" t="s">
        <v>37</v>
      </c>
      <c r="AX136" s="12" t="s">
        <v>76</v>
      </c>
      <c r="AY136" s="204" t="s">
        <v>158</v>
      </c>
    </row>
    <row r="137" spans="2:65" s="13" customFormat="1">
      <c r="B137" s="205"/>
      <c r="C137" s="206"/>
      <c r="D137" s="196" t="s">
        <v>168</v>
      </c>
      <c r="E137" s="207" t="s">
        <v>19</v>
      </c>
      <c r="F137" s="208" t="s">
        <v>83</v>
      </c>
      <c r="G137" s="206"/>
      <c r="H137" s="209">
        <v>1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89</v>
      </c>
      <c r="AV137" s="13" t="s">
        <v>89</v>
      </c>
      <c r="AW137" s="13" t="s">
        <v>37</v>
      </c>
      <c r="AX137" s="13" t="s">
        <v>83</v>
      </c>
      <c r="AY137" s="215" t="s">
        <v>158</v>
      </c>
    </row>
    <row r="138" spans="2:65" s="1" customFormat="1" ht="16.5" customHeight="1">
      <c r="B138" s="34"/>
      <c r="C138" s="182" t="s">
        <v>202</v>
      </c>
      <c r="D138" s="182" t="s">
        <v>161</v>
      </c>
      <c r="E138" s="183" t="s">
        <v>203</v>
      </c>
      <c r="F138" s="184" t="s">
        <v>204</v>
      </c>
      <c r="G138" s="185" t="s">
        <v>164</v>
      </c>
      <c r="H138" s="186">
        <v>1</v>
      </c>
      <c r="I138" s="187"/>
      <c r="J138" s="188">
        <f>ROUND(I138*H138,2)</f>
        <v>0</v>
      </c>
      <c r="K138" s="184" t="s">
        <v>165</v>
      </c>
      <c r="L138" s="38"/>
      <c r="M138" s="189" t="s">
        <v>19</v>
      </c>
      <c r="N138" s="190" t="s">
        <v>48</v>
      </c>
      <c r="O138" s="60"/>
      <c r="P138" s="191">
        <f>O138*H138</f>
        <v>0</v>
      </c>
      <c r="Q138" s="191">
        <v>0</v>
      </c>
      <c r="R138" s="191">
        <f>Q138*H138</f>
        <v>0</v>
      </c>
      <c r="S138" s="191">
        <v>1.4999999999999999E-2</v>
      </c>
      <c r="T138" s="192">
        <f>S138*H138</f>
        <v>1.4999999999999999E-2</v>
      </c>
      <c r="AR138" s="17" t="s">
        <v>166</v>
      </c>
      <c r="AT138" s="17" t="s">
        <v>161</v>
      </c>
      <c r="AU138" s="17" t="s">
        <v>89</v>
      </c>
      <c r="AY138" s="17" t="s">
        <v>158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89</v>
      </c>
      <c r="BK138" s="193">
        <f>ROUND(I138*H138,2)</f>
        <v>0</v>
      </c>
      <c r="BL138" s="17" t="s">
        <v>166</v>
      </c>
      <c r="BM138" s="17" t="s">
        <v>205</v>
      </c>
    </row>
    <row r="139" spans="2:65" s="12" customFormat="1">
      <c r="B139" s="194"/>
      <c r="C139" s="195"/>
      <c r="D139" s="196" t="s">
        <v>168</v>
      </c>
      <c r="E139" s="197" t="s">
        <v>19</v>
      </c>
      <c r="F139" s="198" t="s">
        <v>169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168</v>
      </c>
      <c r="AU139" s="204" t="s">
        <v>89</v>
      </c>
      <c r="AV139" s="12" t="s">
        <v>83</v>
      </c>
      <c r="AW139" s="12" t="s">
        <v>37</v>
      </c>
      <c r="AX139" s="12" t="s">
        <v>76</v>
      </c>
      <c r="AY139" s="204" t="s">
        <v>158</v>
      </c>
    </row>
    <row r="140" spans="2:65" s="13" customFormat="1">
      <c r="B140" s="205"/>
      <c r="C140" s="206"/>
      <c r="D140" s="196" t="s">
        <v>168</v>
      </c>
      <c r="E140" s="207" t="s">
        <v>19</v>
      </c>
      <c r="F140" s="208" t="s">
        <v>83</v>
      </c>
      <c r="G140" s="206"/>
      <c r="H140" s="209">
        <v>1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89</v>
      </c>
      <c r="AV140" s="13" t="s">
        <v>89</v>
      </c>
      <c r="AW140" s="13" t="s">
        <v>37</v>
      </c>
      <c r="AX140" s="13" t="s">
        <v>83</v>
      </c>
      <c r="AY140" s="215" t="s">
        <v>158</v>
      </c>
    </row>
    <row r="141" spans="2:65" s="1" customFormat="1" ht="16.5" customHeight="1">
      <c r="B141" s="34"/>
      <c r="C141" s="182" t="s">
        <v>190</v>
      </c>
      <c r="D141" s="182" t="s">
        <v>161</v>
      </c>
      <c r="E141" s="183" t="s">
        <v>206</v>
      </c>
      <c r="F141" s="184" t="s">
        <v>207</v>
      </c>
      <c r="G141" s="185" t="s">
        <v>164</v>
      </c>
      <c r="H141" s="186">
        <v>1</v>
      </c>
      <c r="I141" s="187"/>
      <c r="J141" s="188">
        <f>ROUND(I141*H141,2)</f>
        <v>0</v>
      </c>
      <c r="K141" s="184" t="s">
        <v>165</v>
      </c>
      <c r="L141" s="38"/>
      <c r="M141" s="189" t="s">
        <v>19</v>
      </c>
      <c r="N141" s="190" t="s">
        <v>48</v>
      </c>
      <c r="O141" s="60"/>
      <c r="P141" s="191">
        <f>O141*H141</f>
        <v>0</v>
      </c>
      <c r="Q141" s="191">
        <v>0</v>
      </c>
      <c r="R141" s="191">
        <f>Q141*H141</f>
        <v>0</v>
      </c>
      <c r="S141" s="191">
        <v>2.1999999999999999E-2</v>
      </c>
      <c r="T141" s="192">
        <f>S141*H141</f>
        <v>2.1999999999999999E-2</v>
      </c>
      <c r="AR141" s="17" t="s">
        <v>166</v>
      </c>
      <c r="AT141" s="17" t="s">
        <v>161</v>
      </c>
      <c r="AU141" s="17" t="s">
        <v>89</v>
      </c>
      <c r="AY141" s="17" t="s">
        <v>158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7" t="s">
        <v>89</v>
      </c>
      <c r="BK141" s="193">
        <f>ROUND(I141*H141,2)</f>
        <v>0</v>
      </c>
      <c r="BL141" s="17" t="s">
        <v>166</v>
      </c>
      <c r="BM141" s="17" t="s">
        <v>208</v>
      </c>
    </row>
    <row r="142" spans="2:65" s="12" customFormat="1">
      <c r="B142" s="194"/>
      <c r="C142" s="195"/>
      <c r="D142" s="196" t="s">
        <v>168</v>
      </c>
      <c r="E142" s="197" t="s">
        <v>19</v>
      </c>
      <c r="F142" s="198" t="s">
        <v>169</v>
      </c>
      <c r="G142" s="195"/>
      <c r="H142" s="197" t="s">
        <v>19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168</v>
      </c>
      <c r="AU142" s="204" t="s">
        <v>89</v>
      </c>
      <c r="AV142" s="12" t="s">
        <v>83</v>
      </c>
      <c r="AW142" s="12" t="s">
        <v>37</v>
      </c>
      <c r="AX142" s="12" t="s">
        <v>76</v>
      </c>
      <c r="AY142" s="204" t="s">
        <v>158</v>
      </c>
    </row>
    <row r="143" spans="2:65" s="13" customFormat="1">
      <c r="B143" s="205"/>
      <c r="C143" s="206"/>
      <c r="D143" s="196" t="s">
        <v>168</v>
      </c>
      <c r="E143" s="207" t="s">
        <v>19</v>
      </c>
      <c r="F143" s="208" t="s">
        <v>83</v>
      </c>
      <c r="G143" s="206"/>
      <c r="H143" s="209">
        <v>1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89</v>
      </c>
      <c r="AV143" s="13" t="s">
        <v>89</v>
      </c>
      <c r="AW143" s="13" t="s">
        <v>37</v>
      </c>
      <c r="AX143" s="13" t="s">
        <v>83</v>
      </c>
      <c r="AY143" s="215" t="s">
        <v>158</v>
      </c>
    </row>
    <row r="144" spans="2:65" s="11" customFormat="1" ht="22.8" customHeight="1">
      <c r="B144" s="166"/>
      <c r="C144" s="167"/>
      <c r="D144" s="168" t="s">
        <v>75</v>
      </c>
      <c r="E144" s="180" t="s">
        <v>209</v>
      </c>
      <c r="F144" s="180" t="s">
        <v>210</v>
      </c>
      <c r="G144" s="167"/>
      <c r="H144" s="167"/>
      <c r="I144" s="170"/>
      <c r="J144" s="181">
        <f>BK144</f>
        <v>0</v>
      </c>
      <c r="K144" s="167"/>
      <c r="L144" s="172"/>
      <c r="M144" s="173"/>
      <c r="N144" s="174"/>
      <c r="O144" s="174"/>
      <c r="P144" s="175">
        <f>SUM(P145:P149)</f>
        <v>0</v>
      </c>
      <c r="Q144" s="174"/>
      <c r="R144" s="175">
        <f>SUM(R145:R149)</f>
        <v>0</v>
      </c>
      <c r="S144" s="174"/>
      <c r="T144" s="176">
        <f>SUM(T145:T149)</f>
        <v>0</v>
      </c>
      <c r="AR144" s="177" t="s">
        <v>83</v>
      </c>
      <c r="AT144" s="178" t="s">
        <v>75</v>
      </c>
      <c r="AU144" s="178" t="s">
        <v>83</v>
      </c>
      <c r="AY144" s="177" t="s">
        <v>158</v>
      </c>
      <c r="BK144" s="179">
        <f>SUM(BK145:BK149)</f>
        <v>0</v>
      </c>
    </row>
    <row r="145" spans="2:65" s="1" customFormat="1" ht="22.5" customHeight="1">
      <c r="B145" s="34"/>
      <c r="C145" s="182" t="s">
        <v>211</v>
      </c>
      <c r="D145" s="182" t="s">
        <v>161</v>
      </c>
      <c r="E145" s="183" t="s">
        <v>212</v>
      </c>
      <c r="F145" s="184" t="s">
        <v>213</v>
      </c>
      <c r="G145" s="185" t="s">
        <v>214</v>
      </c>
      <c r="H145" s="186">
        <v>1.75</v>
      </c>
      <c r="I145" s="187"/>
      <c r="J145" s="188">
        <f>ROUND(I145*H145,2)</f>
        <v>0</v>
      </c>
      <c r="K145" s="184" t="s">
        <v>165</v>
      </c>
      <c r="L145" s="38"/>
      <c r="M145" s="189" t="s">
        <v>19</v>
      </c>
      <c r="N145" s="190" t="s">
        <v>48</v>
      </c>
      <c r="O145" s="60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AR145" s="17" t="s">
        <v>166</v>
      </c>
      <c r="AT145" s="17" t="s">
        <v>161</v>
      </c>
      <c r="AU145" s="17" t="s">
        <v>89</v>
      </c>
      <c r="AY145" s="17" t="s">
        <v>158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89</v>
      </c>
      <c r="BK145" s="193">
        <f>ROUND(I145*H145,2)</f>
        <v>0</v>
      </c>
      <c r="BL145" s="17" t="s">
        <v>166</v>
      </c>
      <c r="BM145" s="17" t="s">
        <v>215</v>
      </c>
    </row>
    <row r="146" spans="2:65" s="1" customFormat="1" ht="16.5" customHeight="1">
      <c r="B146" s="34"/>
      <c r="C146" s="182" t="s">
        <v>216</v>
      </c>
      <c r="D146" s="182" t="s">
        <v>161</v>
      </c>
      <c r="E146" s="183" t="s">
        <v>217</v>
      </c>
      <c r="F146" s="184" t="s">
        <v>218</v>
      </c>
      <c r="G146" s="185" t="s">
        <v>214</v>
      </c>
      <c r="H146" s="186">
        <v>1.75</v>
      </c>
      <c r="I146" s="187"/>
      <c r="J146" s="188">
        <f>ROUND(I146*H146,2)</f>
        <v>0</v>
      </c>
      <c r="K146" s="184" t="s">
        <v>165</v>
      </c>
      <c r="L146" s="38"/>
      <c r="M146" s="189" t="s">
        <v>19</v>
      </c>
      <c r="N146" s="190" t="s">
        <v>48</v>
      </c>
      <c r="O146" s="60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AR146" s="17" t="s">
        <v>166</v>
      </c>
      <c r="AT146" s="17" t="s">
        <v>161</v>
      </c>
      <c r="AU146" s="17" t="s">
        <v>89</v>
      </c>
      <c r="AY146" s="17" t="s">
        <v>158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89</v>
      </c>
      <c r="BK146" s="193">
        <f>ROUND(I146*H146,2)</f>
        <v>0</v>
      </c>
      <c r="BL146" s="17" t="s">
        <v>166</v>
      </c>
      <c r="BM146" s="17" t="s">
        <v>219</v>
      </c>
    </row>
    <row r="147" spans="2:65" s="1" customFormat="1" ht="22.5" customHeight="1">
      <c r="B147" s="34"/>
      <c r="C147" s="182" t="s">
        <v>220</v>
      </c>
      <c r="D147" s="182" t="s">
        <v>161</v>
      </c>
      <c r="E147" s="183" t="s">
        <v>221</v>
      </c>
      <c r="F147" s="184" t="s">
        <v>222</v>
      </c>
      <c r="G147" s="185" t="s">
        <v>214</v>
      </c>
      <c r="H147" s="186">
        <v>8.75</v>
      </c>
      <c r="I147" s="187"/>
      <c r="J147" s="188">
        <f>ROUND(I147*H147,2)</f>
        <v>0</v>
      </c>
      <c r="K147" s="184" t="s">
        <v>165</v>
      </c>
      <c r="L147" s="38"/>
      <c r="M147" s="189" t="s">
        <v>19</v>
      </c>
      <c r="N147" s="190" t="s">
        <v>48</v>
      </c>
      <c r="O147" s="6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AR147" s="17" t="s">
        <v>166</v>
      </c>
      <c r="AT147" s="17" t="s">
        <v>161</v>
      </c>
      <c r="AU147" s="17" t="s">
        <v>89</v>
      </c>
      <c r="AY147" s="17" t="s">
        <v>158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7" t="s">
        <v>89</v>
      </c>
      <c r="BK147" s="193">
        <f>ROUND(I147*H147,2)</f>
        <v>0</v>
      </c>
      <c r="BL147" s="17" t="s">
        <v>166</v>
      </c>
      <c r="BM147" s="17" t="s">
        <v>223</v>
      </c>
    </row>
    <row r="148" spans="2:65" s="13" customFormat="1">
      <c r="B148" s="205"/>
      <c r="C148" s="206"/>
      <c r="D148" s="196" t="s">
        <v>168</v>
      </c>
      <c r="E148" s="206"/>
      <c r="F148" s="208" t="s">
        <v>224</v>
      </c>
      <c r="G148" s="206"/>
      <c r="H148" s="209">
        <v>8.75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168</v>
      </c>
      <c r="AU148" s="215" t="s">
        <v>89</v>
      </c>
      <c r="AV148" s="13" t="s">
        <v>89</v>
      </c>
      <c r="AW148" s="13" t="s">
        <v>4</v>
      </c>
      <c r="AX148" s="13" t="s">
        <v>83</v>
      </c>
      <c r="AY148" s="215" t="s">
        <v>158</v>
      </c>
    </row>
    <row r="149" spans="2:65" s="1" customFormat="1" ht="16.5" customHeight="1">
      <c r="B149" s="34"/>
      <c r="C149" s="182" t="s">
        <v>225</v>
      </c>
      <c r="D149" s="182" t="s">
        <v>161</v>
      </c>
      <c r="E149" s="183" t="s">
        <v>226</v>
      </c>
      <c r="F149" s="184" t="s">
        <v>227</v>
      </c>
      <c r="G149" s="185" t="s">
        <v>214</v>
      </c>
      <c r="H149" s="186">
        <v>1.75</v>
      </c>
      <c r="I149" s="187"/>
      <c r="J149" s="188">
        <f>ROUND(I149*H149,2)</f>
        <v>0</v>
      </c>
      <c r="K149" s="184" t="s">
        <v>165</v>
      </c>
      <c r="L149" s="38"/>
      <c r="M149" s="189" t="s">
        <v>19</v>
      </c>
      <c r="N149" s="190" t="s">
        <v>48</v>
      </c>
      <c r="O149" s="6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AR149" s="17" t="s">
        <v>166</v>
      </c>
      <c r="AT149" s="17" t="s">
        <v>161</v>
      </c>
      <c r="AU149" s="17" t="s">
        <v>89</v>
      </c>
      <c r="AY149" s="17" t="s">
        <v>158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89</v>
      </c>
      <c r="BK149" s="193">
        <f>ROUND(I149*H149,2)</f>
        <v>0</v>
      </c>
      <c r="BL149" s="17" t="s">
        <v>166</v>
      </c>
      <c r="BM149" s="17" t="s">
        <v>228</v>
      </c>
    </row>
    <row r="150" spans="2:65" s="11" customFormat="1" ht="22.8" customHeight="1">
      <c r="B150" s="166"/>
      <c r="C150" s="167"/>
      <c r="D150" s="168" t="s">
        <v>75</v>
      </c>
      <c r="E150" s="180" t="s">
        <v>229</v>
      </c>
      <c r="F150" s="180" t="s">
        <v>230</v>
      </c>
      <c r="G150" s="167"/>
      <c r="H150" s="167"/>
      <c r="I150" s="170"/>
      <c r="J150" s="181">
        <f>BK150</f>
        <v>0</v>
      </c>
      <c r="K150" s="167"/>
      <c r="L150" s="172"/>
      <c r="M150" s="173"/>
      <c r="N150" s="174"/>
      <c r="O150" s="174"/>
      <c r="P150" s="175">
        <f>P151</f>
        <v>0</v>
      </c>
      <c r="Q150" s="174"/>
      <c r="R150" s="175">
        <f>R151</f>
        <v>0</v>
      </c>
      <c r="S150" s="174"/>
      <c r="T150" s="176">
        <f>T151</f>
        <v>0</v>
      </c>
      <c r="AR150" s="177" t="s">
        <v>83</v>
      </c>
      <c r="AT150" s="178" t="s">
        <v>75</v>
      </c>
      <c r="AU150" s="178" t="s">
        <v>83</v>
      </c>
      <c r="AY150" s="177" t="s">
        <v>158</v>
      </c>
      <c r="BK150" s="179">
        <f>BK151</f>
        <v>0</v>
      </c>
    </row>
    <row r="151" spans="2:65" s="1" customFormat="1" ht="22.5" customHeight="1">
      <c r="B151" s="34"/>
      <c r="C151" s="182" t="s">
        <v>231</v>
      </c>
      <c r="D151" s="182" t="s">
        <v>161</v>
      </c>
      <c r="E151" s="183" t="s">
        <v>232</v>
      </c>
      <c r="F151" s="184" t="s">
        <v>233</v>
      </c>
      <c r="G151" s="185" t="s">
        <v>214</v>
      </c>
      <c r="H151" s="186">
        <v>0.158</v>
      </c>
      <c r="I151" s="187"/>
      <c r="J151" s="188">
        <f>ROUND(I151*H151,2)</f>
        <v>0</v>
      </c>
      <c r="K151" s="184" t="s">
        <v>165</v>
      </c>
      <c r="L151" s="38"/>
      <c r="M151" s="189" t="s">
        <v>19</v>
      </c>
      <c r="N151" s="190" t="s">
        <v>48</v>
      </c>
      <c r="O151" s="60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AR151" s="17" t="s">
        <v>166</v>
      </c>
      <c r="AT151" s="17" t="s">
        <v>161</v>
      </c>
      <c r="AU151" s="17" t="s">
        <v>89</v>
      </c>
      <c r="AY151" s="17" t="s">
        <v>158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7" t="s">
        <v>89</v>
      </c>
      <c r="BK151" s="193">
        <f>ROUND(I151*H151,2)</f>
        <v>0</v>
      </c>
      <c r="BL151" s="17" t="s">
        <v>166</v>
      </c>
      <c r="BM151" s="17" t="s">
        <v>234</v>
      </c>
    </row>
    <row r="152" spans="2:65" s="11" customFormat="1" ht="25.95" customHeight="1">
      <c r="B152" s="166"/>
      <c r="C152" s="167"/>
      <c r="D152" s="168" t="s">
        <v>75</v>
      </c>
      <c r="E152" s="169" t="s">
        <v>235</v>
      </c>
      <c r="F152" s="169" t="s">
        <v>236</v>
      </c>
      <c r="G152" s="167"/>
      <c r="H152" s="167"/>
      <c r="I152" s="170"/>
      <c r="J152" s="171">
        <f>BK152</f>
        <v>0</v>
      </c>
      <c r="K152" s="167"/>
      <c r="L152" s="172"/>
      <c r="M152" s="173"/>
      <c r="N152" s="174"/>
      <c r="O152" s="174"/>
      <c r="P152" s="175">
        <f>P153+P171+P181+P202+P218+P266+P284+P305+P344</f>
        <v>0</v>
      </c>
      <c r="Q152" s="174"/>
      <c r="R152" s="175">
        <f>R153+R171+R181+R202+R218+R266+R284+R305+R344</f>
        <v>0.21383299999999997</v>
      </c>
      <c r="S152" s="174"/>
      <c r="T152" s="176">
        <f>T153+T171+T181+T202+T218+T266+T284+T305+T344</f>
        <v>0.44776700000000003</v>
      </c>
      <c r="AR152" s="177" t="s">
        <v>89</v>
      </c>
      <c r="AT152" s="178" t="s">
        <v>75</v>
      </c>
      <c r="AU152" s="178" t="s">
        <v>76</v>
      </c>
      <c r="AY152" s="177" t="s">
        <v>158</v>
      </c>
      <c r="BK152" s="179">
        <f>BK153+BK171+BK181+BK202+BK218+BK266+BK284+BK305+BK344</f>
        <v>0</v>
      </c>
    </row>
    <row r="153" spans="2:65" s="11" customFormat="1" ht="22.8" customHeight="1">
      <c r="B153" s="166"/>
      <c r="C153" s="167"/>
      <c r="D153" s="168" t="s">
        <v>75</v>
      </c>
      <c r="E153" s="180" t="s">
        <v>237</v>
      </c>
      <c r="F153" s="180" t="s">
        <v>238</v>
      </c>
      <c r="G153" s="167"/>
      <c r="H153" s="167"/>
      <c r="I153" s="170"/>
      <c r="J153" s="181">
        <f>BK153</f>
        <v>0</v>
      </c>
      <c r="K153" s="167"/>
      <c r="L153" s="172"/>
      <c r="M153" s="173"/>
      <c r="N153" s="174"/>
      <c r="O153" s="174"/>
      <c r="P153" s="175">
        <f>SUM(P154:P170)</f>
        <v>0</v>
      </c>
      <c r="Q153" s="174"/>
      <c r="R153" s="175">
        <f>SUM(R154:R170)</f>
        <v>1.3009E-2</v>
      </c>
      <c r="S153" s="174"/>
      <c r="T153" s="176">
        <f>SUM(T154:T170)</f>
        <v>3.8024999999999996E-2</v>
      </c>
      <c r="AR153" s="177" t="s">
        <v>89</v>
      </c>
      <c r="AT153" s="178" t="s">
        <v>75</v>
      </c>
      <c r="AU153" s="178" t="s">
        <v>83</v>
      </c>
      <c r="AY153" s="177" t="s">
        <v>158</v>
      </c>
      <c r="BK153" s="179">
        <f>SUM(BK154:BK170)</f>
        <v>0</v>
      </c>
    </row>
    <row r="154" spans="2:65" s="1" customFormat="1" ht="22.5" customHeight="1">
      <c r="B154" s="34"/>
      <c r="C154" s="182" t="s">
        <v>8</v>
      </c>
      <c r="D154" s="182" t="s">
        <v>161</v>
      </c>
      <c r="E154" s="183" t="s">
        <v>239</v>
      </c>
      <c r="F154" s="184" t="s">
        <v>240</v>
      </c>
      <c r="G154" s="185" t="s">
        <v>241</v>
      </c>
      <c r="H154" s="186">
        <v>16.899999999999999</v>
      </c>
      <c r="I154" s="187"/>
      <c r="J154" s="188">
        <f>ROUND(I154*H154,2)</f>
        <v>0</v>
      </c>
      <c r="K154" s="184" t="s">
        <v>165</v>
      </c>
      <c r="L154" s="38"/>
      <c r="M154" s="189" t="s">
        <v>19</v>
      </c>
      <c r="N154" s="190" t="s">
        <v>48</v>
      </c>
      <c r="O154" s="60"/>
      <c r="P154" s="191">
        <f>O154*H154</f>
        <v>0</v>
      </c>
      <c r="Q154" s="191">
        <v>1.9000000000000001E-4</v>
      </c>
      <c r="R154" s="191">
        <f>Q154*H154</f>
        <v>3.2109999999999999E-3</v>
      </c>
      <c r="S154" s="191">
        <v>0</v>
      </c>
      <c r="T154" s="192">
        <f>S154*H154</f>
        <v>0</v>
      </c>
      <c r="AR154" s="17" t="s">
        <v>188</v>
      </c>
      <c r="AT154" s="17" t="s">
        <v>161</v>
      </c>
      <c r="AU154" s="17" t="s">
        <v>89</v>
      </c>
      <c r="AY154" s="17" t="s">
        <v>158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89</v>
      </c>
      <c r="BK154" s="193">
        <f>ROUND(I154*H154,2)</f>
        <v>0</v>
      </c>
      <c r="BL154" s="17" t="s">
        <v>188</v>
      </c>
      <c r="BM154" s="17" t="s">
        <v>242</v>
      </c>
    </row>
    <row r="155" spans="2:65" s="12" customFormat="1">
      <c r="B155" s="194"/>
      <c r="C155" s="195"/>
      <c r="D155" s="196" t="s">
        <v>168</v>
      </c>
      <c r="E155" s="197" t="s">
        <v>19</v>
      </c>
      <c r="F155" s="198" t="s">
        <v>169</v>
      </c>
      <c r="G155" s="195"/>
      <c r="H155" s="197" t="s">
        <v>19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168</v>
      </c>
      <c r="AU155" s="204" t="s">
        <v>89</v>
      </c>
      <c r="AV155" s="12" t="s">
        <v>83</v>
      </c>
      <c r="AW155" s="12" t="s">
        <v>37</v>
      </c>
      <c r="AX155" s="12" t="s">
        <v>76</v>
      </c>
      <c r="AY155" s="204" t="s">
        <v>158</v>
      </c>
    </row>
    <row r="156" spans="2:65" s="13" customFormat="1">
      <c r="B156" s="205"/>
      <c r="C156" s="206"/>
      <c r="D156" s="196" t="s">
        <v>168</v>
      </c>
      <c r="E156" s="207" t="s">
        <v>19</v>
      </c>
      <c r="F156" s="208" t="s">
        <v>243</v>
      </c>
      <c r="G156" s="206"/>
      <c r="H156" s="209">
        <v>16.899999999999999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168</v>
      </c>
      <c r="AU156" s="215" t="s">
        <v>89</v>
      </c>
      <c r="AV156" s="13" t="s">
        <v>89</v>
      </c>
      <c r="AW156" s="13" t="s">
        <v>37</v>
      </c>
      <c r="AX156" s="13" t="s">
        <v>83</v>
      </c>
      <c r="AY156" s="215" t="s">
        <v>158</v>
      </c>
    </row>
    <row r="157" spans="2:65" s="1" customFormat="1" ht="16.5" customHeight="1">
      <c r="B157" s="34"/>
      <c r="C157" s="227" t="s">
        <v>188</v>
      </c>
      <c r="D157" s="227" t="s">
        <v>244</v>
      </c>
      <c r="E157" s="228" t="s">
        <v>245</v>
      </c>
      <c r="F157" s="229" t="s">
        <v>246</v>
      </c>
      <c r="G157" s="230" t="s">
        <v>241</v>
      </c>
      <c r="H157" s="231">
        <v>5</v>
      </c>
      <c r="I157" s="232"/>
      <c r="J157" s="233">
        <f>ROUND(I157*H157,2)</f>
        <v>0</v>
      </c>
      <c r="K157" s="229" t="s">
        <v>19</v>
      </c>
      <c r="L157" s="234"/>
      <c r="M157" s="235" t="s">
        <v>19</v>
      </c>
      <c r="N157" s="236" t="s">
        <v>48</v>
      </c>
      <c r="O157" s="60"/>
      <c r="P157" s="191">
        <f>O157*H157</f>
        <v>0</v>
      </c>
      <c r="Q157" s="191">
        <v>3.0000000000000001E-5</v>
      </c>
      <c r="R157" s="191">
        <f>Q157*H157</f>
        <v>1.5000000000000001E-4</v>
      </c>
      <c r="S157" s="191">
        <v>0</v>
      </c>
      <c r="T157" s="192">
        <f>S157*H157</f>
        <v>0</v>
      </c>
      <c r="AR157" s="17" t="s">
        <v>247</v>
      </c>
      <c r="AT157" s="17" t="s">
        <v>244</v>
      </c>
      <c r="AU157" s="17" t="s">
        <v>89</v>
      </c>
      <c r="AY157" s="17" t="s">
        <v>158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89</v>
      </c>
      <c r="BK157" s="193">
        <f>ROUND(I157*H157,2)</f>
        <v>0</v>
      </c>
      <c r="BL157" s="17" t="s">
        <v>188</v>
      </c>
      <c r="BM157" s="17" t="s">
        <v>248</v>
      </c>
    </row>
    <row r="158" spans="2:65" s="12" customFormat="1">
      <c r="B158" s="194"/>
      <c r="C158" s="195"/>
      <c r="D158" s="196" t="s">
        <v>168</v>
      </c>
      <c r="E158" s="197" t="s">
        <v>19</v>
      </c>
      <c r="F158" s="198" t="s">
        <v>169</v>
      </c>
      <c r="G158" s="195"/>
      <c r="H158" s="197" t="s">
        <v>19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168</v>
      </c>
      <c r="AU158" s="204" t="s">
        <v>89</v>
      </c>
      <c r="AV158" s="12" t="s">
        <v>83</v>
      </c>
      <c r="AW158" s="12" t="s">
        <v>37</v>
      </c>
      <c r="AX158" s="12" t="s">
        <v>76</v>
      </c>
      <c r="AY158" s="204" t="s">
        <v>158</v>
      </c>
    </row>
    <row r="159" spans="2:65" s="13" customFormat="1">
      <c r="B159" s="205"/>
      <c r="C159" s="206"/>
      <c r="D159" s="196" t="s">
        <v>168</v>
      </c>
      <c r="E159" s="207" t="s">
        <v>19</v>
      </c>
      <c r="F159" s="208" t="s">
        <v>185</v>
      </c>
      <c r="G159" s="206"/>
      <c r="H159" s="209">
        <v>5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168</v>
      </c>
      <c r="AU159" s="215" t="s">
        <v>89</v>
      </c>
      <c r="AV159" s="13" t="s">
        <v>89</v>
      </c>
      <c r="AW159" s="13" t="s">
        <v>37</v>
      </c>
      <c r="AX159" s="13" t="s">
        <v>83</v>
      </c>
      <c r="AY159" s="215" t="s">
        <v>158</v>
      </c>
    </row>
    <row r="160" spans="2:65" s="1" customFormat="1" ht="16.5" customHeight="1">
      <c r="B160" s="34"/>
      <c r="C160" s="227" t="s">
        <v>249</v>
      </c>
      <c r="D160" s="227" t="s">
        <v>244</v>
      </c>
      <c r="E160" s="228" t="s">
        <v>250</v>
      </c>
      <c r="F160" s="229" t="s">
        <v>251</v>
      </c>
      <c r="G160" s="230" t="s">
        <v>241</v>
      </c>
      <c r="H160" s="231">
        <v>2</v>
      </c>
      <c r="I160" s="232"/>
      <c r="J160" s="233">
        <f>ROUND(I160*H160,2)</f>
        <v>0</v>
      </c>
      <c r="K160" s="229" t="s">
        <v>165</v>
      </c>
      <c r="L160" s="234"/>
      <c r="M160" s="235" t="s">
        <v>19</v>
      </c>
      <c r="N160" s="236" t="s">
        <v>48</v>
      </c>
      <c r="O160" s="60"/>
      <c r="P160" s="191">
        <f>O160*H160</f>
        <v>0</v>
      </c>
      <c r="Q160" s="191">
        <v>2.7E-4</v>
      </c>
      <c r="R160" s="191">
        <f>Q160*H160</f>
        <v>5.4000000000000001E-4</v>
      </c>
      <c r="S160" s="191">
        <v>0</v>
      </c>
      <c r="T160" s="192">
        <f>S160*H160</f>
        <v>0</v>
      </c>
      <c r="AR160" s="17" t="s">
        <v>247</v>
      </c>
      <c r="AT160" s="17" t="s">
        <v>244</v>
      </c>
      <c r="AU160" s="17" t="s">
        <v>89</v>
      </c>
      <c r="AY160" s="17" t="s">
        <v>158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89</v>
      </c>
      <c r="BK160" s="193">
        <f>ROUND(I160*H160,2)</f>
        <v>0</v>
      </c>
      <c r="BL160" s="17" t="s">
        <v>188</v>
      </c>
      <c r="BM160" s="17" t="s">
        <v>252</v>
      </c>
    </row>
    <row r="161" spans="2:65" s="12" customFormat="1">
      <c r="B161" s="194"/>
      <c r="C161" s="195"/>
      <c r="D161" s="196" t="s">
        <v>168</v>
      </c>
      <c r="E161" s="197" t="s">
        <v>19</v>
      </c>
      <c r="F161" s="198" t="s">
        <v>169</v>
      </c>
      <c r="G161" s="195"/>
      <c r="H161" s="197" t="s">
        <v>19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168</v>
      </c>
      <c r="AU161" s="204" t="s">
        <v>89</v>
      </c>
      <c r="AV161" s="12" t="s">
        <v>83</v>
      </c>
      <c r="AW161" s="12" t="s">
        <v>37</v>
      </c>
      <c r="AX161" s="12" t="s">
        <v>76</v>
      </c>
      <c r="AY161" s="204" t="s">
        <v>158</v>
      </c>
    </row>
    <row r="162" spans="2:65" s="13" customFormat="1">
      <c r="B162" s="205"/>
      <c r="C162" s="206"/>
      <c r="D162" s="196" t="s">
        <v>168</v>
      </c>
      <c r="E162" s="207" t="s">
        <v>19</v>
      </c>
      <c r="F162" s="208" t="s">
        <v>89</v>
      </c>
      <c r="G162" s="206"/>
      <c r="H162" s="209">
        <v>2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89</v>
      </c>
      <c r="AV162" s="13" t="s">
        <v>89</v>
      </c>
      <c r="AW162" s="13" t="s">
        <v>37</v>
      </c>
      <c r="AX162" s="13" t="s">
        <v>83</v>
      </c>
      <c r="AY162" s="215" t="s">
        <v>158</v>
      </c>
    </row>
    <row r="163" spans="2:65" s="1" customFormat="1" ht="16.5" customHeight="1">
      <c r="B163" s="34"/>
      <c r="C163" s="227" t="s">
        <v>253</v>
      </c>
      <c r="D163" s="227" t="s">
        <v>244</v>
      </c>
      <c r="E163" s="228" t="s">
        <v>254</v>
      </c>
      <c r="F163" s="229" t="s">
        <v>255</v>
      </c>
      <c r="G163" s="230" t="s">
        <v>241</v>
      </c>
      <c r="H163" s="231">
        <v>9.9</v>
      </c>
      <c r="I163" s="232"/>
      <c r="J163" s="233">
        <f>ROUND(I163*H163,2)</f>
        <v>0</v>
      </c>
      <c r="K163" s="229" t="s">
        <v>165</v>
      </c>
      <c r="L163" s="234"/>
      <c r="M163" s="235" t="s">
        <v>19</v>
      </c>
      <c r="N163" s="236" t="s">
        <v>48</v>
      </c>
      <c r="O163" s="60"/>
      <c r="P163" s="191">
        <f>O163*H163</f>
        <v>0</v>
      </c>
      <c r="Q163" s="191">
        <v>9.2000000000000003E-4</v>
      </c>
      <c r="R163" s="191">
        <f>Q163*H163</f>
        <v>9.1079999999999998E-3</v>
      </c>
      <c r="S163" s="191">
        <v>0</v>
      </c>
      <c r="T163" s="192">
        <f>S163*H163</f>
        <v>0</v>
      </c>
      <c r="AR163" s="17" t="s">
        <v>247</v>
      </c>
      <c r="AT163" s="17" t="s">
        <v>244</v>
      </c>
      <c r="AU163" s="17" t="s">
        <v>89</v>
      </c>
      <c r="AY163" s="17" t="s">
        <v>158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7" t="s">
        <v>89</v>
      </c>
      <c r="BK163" s="193">
        <f>ROUND(I163*H163,2)</f>
        <v>0</v>
      </c>
      <c r="BL163" s="17" t="s">
        <v>188</v>
      </c>
      <c r="BM163" s="17" t="s">
        <v>256</v>
      </c>
    </row>
    <row r="164" spans="2:65" s="12" customFormat="1">
      <c r="B164" s="194"/>
      <c r="C164" s="195"/>
      <c r="D164" s="196" t="s">
        <v>168</v>
      </c>
      <c r="E164" s="197" t="s">
        <v>19</v>
      </c>
      <c r="F164" s="198" t="s">
        <v>169</v>
      </c>
      <c r="G164" s="195"/>
      <c r="H164" s="197" t="s">
        <v>19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168</v>
      </c>
      <c r="AU164" s="204" t="s">
        <v>89</v>
      </c>
      <c r="AV164" s="12" t="s">
        <v>83</v>
      </c>
      <c r="AW164" s="12" t="s">
        <v>37</v>
      </c>
      <c r="AX164" s="12" t="s">
        <v>76</v>
      </c>
      <c r="AY164" s="204" t="s">
        <v>158</v>
      </c>
    </row>
    <row r="165" spans="2:65" s="13" customFormat="1">
      <c r="B165" s="205"/>
      <c r="C165" s="206"/>
      <c r="D165" s="196" t="s">
        <v>168</v>
      </c>
      <c r="E165" s="207" t="s">
        <v>19</v>
      </c>
      <c r="F165" s="208" t="s">
        <v>257</v>
      </c>
      <c r="G165" s="206"/>
      <c r="H165" s="209">
        <v>9.9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168</v>
      </c>
      <c r="AU165" s="215" t="s">
        <v>89</v>
      </c>
      <c r="AV165" s="13" t="s">
        <v>89</v>
      </c>
      <c r="AW165" s="13" t="s">
        <v>37</v>
      </c>
      <c r="AX165" s="13" t="s">
        <v>83</v>
      </c>
      <c r="AY165" s="215" t="s">
        <v>158</v>
      </c>
    </row>
    <row r="166" spans="2:65" s="1" customFormat="1" ht="16.5" customHeight="1">
      <c r="B166" s="34"/>
      <c r="C166" s="182" t="s">
        <v>258</v>
      </c>
      <c r="D166" s="182" t="s">
        <v>161</v>
      </c>
      <c r="E166" s="183" t="s">
        <v>259</v>
      </c>
      <c r="F166" s="184" t="s">
        <v>260</v>
      </c>
      <c r="G166" s="185" t="s">
        <v>241</v>
      </c>
      <c r="H166" s="186">
        <v>16.899999999999999</v>
      </c>
      <c r="I166" s="187"/>
      <c r="J166" s="188">
        <f>ROUND(I166*H166,2)</f>
        <v>0</v>
      </c>
      <c r="K166" s="184" t="s">
        <v>165</v>
      </c>
      <c r="L166" s="38"/>
      <c r="M166" s="189" t="s">
        <v>19</v>
      </c>
      <c r="N166" s="190" t="s">
        <v>48</v>
      </c>
      <c r="O166" s="60"/>
      <c r="P166" s="191">
        <f>O166*H166</f>
        <v>0</v>
      </c>
      <c r="Q166" s="191">
        <v>0</v>
      </c>
      <c r="R166" s="191">
        <f>Q166*H166</f>
        <v>0</v>
      </c>
      <c r="S166" s="191">
        <v>2.2499999999999998E-3</v>
      </c>
      <c r="T166" s="192">
        <f>S166*H166</f>
        <v>3.8024999999999996E-2</v>
      </c>
      <c r="AR166" s="17" t="s">
        <v>188</v>
      </c>
      <c r="AT166" s="17" t="s">
        <v>161</v>
      </c>
      <c r="AU166" s="17" t="s">
        <v>89</v>
      </c>
      <c r="AY166" s="17" t="s">
        <v>158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89</v>
      </c>
      <c r="BK166" s="193">
        <f>ROUND(I166*H166,2)</f>
        <v>0</v>
      </c>
      <c r="BL166" s="17" t="s">
        <v>188</v>
      </c>
      <c r="BM166" s="17" t="s">
        <v>261</v>
      </c>
    </row>
    <row r="167" spans="2:65" s="12" customFormat="1">
      <c r="B167" s="194"/>
      <c r="C167" s="195"/>
      <c r="D167" s="196" t="s">
        <v>168</v>
      </c>
      <c r="E167" s="197" t="s">
        <v>19</v>
      </c>
      <c r="F167" s="198" t="s">
        <v>169</v>
      </c>
      <c r="G167" s="195"/>
      <c r="H167" s="197" t="s">
        <v>19</v>
      </c>
      <c r="I167" s="199"/>
      <c r="J167" s="195"/>
      <c r="K167" s="195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168</v>
      </c>
      <c r="AU167" s="204" t="s">
        <v>89</v>
      </c>
      <c r="AV167" s="12" t="s">
        <v>83</v>
      </c>
      <c r="AW167" s="12" t="s">
        <v>37</v>
      </c>
      <c r="AX167" s="12" t="s">
        <v>76</v>
      </c>
      <c r="AY167" s="204" t="s">
        <v>158</v>
      </c>
    </row>
    <row r="168" spans="2:65" s="13" customFormat="1">
      <c r="B168" s="205"/>
      <c r="C168" s="206"/>
      <c r="D168" s="196" t="s">
        <v>168</v>
      </c>
      <c r="E168" s="207" t="s">
        <v>19</v>
      </c>
      <c r="F168" s="208" t="s">
        <v>243</v>
      </c>
      <c r="G168" s="206"/>
      <c r="H168" s="209">
        <v>16.899999999999999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168</v>
      </c>
      <c r="AU168" s="215" t="s">
        <v>89</v>
      </c>
      <c r="AV168" s="13" t="s">
        <v>89</v>
      </c>
      <c r="AW168" s="13" t="s">
        <v>37</v>
      </c>
      <c r="AX168" s="13" t="s">
        <v>83</v>
      </c>
      <c r="AY168" s="215" t="s">
        <v>158</v>
      </c>
    </row>
    <row r="169" spans="2:65" s="1" customFormat="1" ht="22.5" customHeight="1">
      <c r="B169" s="34"/>
      <c r="C169" s="182" t="s">
        <v>262</v>
      </c>
      <c r="D169" s="182" t="s">
        <v>161</v>
      </c>
      <c r="E169" s="183" t="s">
        <v>263</v>
      </c>
      <c r="F169" s="184" t="s">
        <v>264</v>
      </c>
      <c r="G169" s="185" t="s">
        <v>214</v>
      </c>
      <c r="H169" s="186">
        <v>1.2999999999999999E-2</v>
      </c>
      <c r="I169" s="187"/>
      <c r="J169" s="188">
        <f>ROUND(I169*H169,2)</f>
        <v>0</v>
      </c>
      <c r="K169" s="184" t="s">
        <v>165</v>
      </c>
      <c r="L169" s="38"/>
      <c r="M169" s="189" t="s">
        <v>19</v>
      </c>
      <c r="N169" s="190" t="s">
        <v>48</v>
      </c>
      <c r="O169" s="60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AR169" s="17" t="s">
        <v>188</v>
      </c>
      <c r="AT169" s="17" t="s">
        <v>161</v>
      </c>
      <c r="AU169" s="17" t="s">
        <v>89</v>
      </c>
      <c r="AY169" s="17" t="s">
        <v>158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89</v>
      </c>
      <c r="BK169" s="193">
        <f>ROUND(I169*H169,2)</f>
        <v>0</v>
      </c>
      <c r="BL169" s="17" t="s">
        <v>188</v>
      </c>
      <c r="BM169" s="17" t="s">
        <v>265</v>
      </c>
    </row>
    <row r="170" spans="2:65" s="1" customFormat="1" ht="22.5" customHeight="1">
      <c r="B170" s="34"/>
      <c r="C170" s="182" t="s">
        <v>7</v>
      </c>
      <c r="D170" s="182" t="s">
        <v>161</v>
      </c>
      <c r="E170" s="183" t="s">
        <v>266</v>
      </c>
      <c r="F170" s="184" t="s">
        <v>267</v>
      </c>
      <c r="G170" s="185" t="s">
        <v>214</v>
      </c>
      <c r="H170" s="186">
        <v>1.2999999999999999E-2</v>
      </c>
      <c r="I170" s="187"/>
      <c r="J170" s="188">
        <f>ROUND(I170*H170,2)</f>
        <v>0</v>
      </c>
      <c r="K170" s="184" t="s">
        <v>165</v>
      </c>
      <c r="L170" s="38"/>
      <c r="M170" s="189" t="s">
        <v>19</v>
      </c>
      <c r="N170" s="190" t="s">
        <v>48</v>
      </c>
      <c r="O170" s="60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AR170" s="17" t="s">
        <v>188</v>
      </c>
      <c r="AT170" s="17" t="s">
        <v>161</v>
      </c>
      <c r="AU170" s="17" t="s">
        <v>89</v>
      </c>
      <c r="AY170" s="17" t="s">
        <v>158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89</v>
      </c>
      <c r="BK170" s="193">
        <f>ROUND(I170*H170,2)</f>
        <v>0</v>
      </c>
      <c r="BL170" s="17" t="s">
        <v>188</v>
      </c>
      <c r="BM170" s="17" t="s">
        <v>268</v>
      </c>
    </row>
    <row r="171" spans="2:65" s="11" customFormat="1" ht="22.8" customHeight="1">
      <c r="B171" s="166"/>
      <c r="C171" s="167"/>
      <c r="D171" s="168" t="s">
        <v>75</v>
      </c>
      <c r="E171" s="180" t="s">
        <v>269</v>
      </c>
      <c r="F171" s="180" t="s">
        <v>270</v>
      </c>
      <c r="G171" s="167"/>
      <c r="H171" s="167"/>
      <c r="I171" s="170"/>
      <c r="J171" s="181">
        <f>BK171</f>
        <v>0</v>
      </c>
      <c r="K171" s="167"/>
      <c r="L171" s="172"/>
      <c r="M171" s="173"/>
      <c r="N171" s="174"/>
      <c r="O171" s="174"/>
      <c r="P171" s="175">
        <f>SUM(P172:P180)</f>
        <v>0</v>
      </c>
      <c r="Q171" s="174"/>
      <c r="R171" s="175">
        <f>SUM(R172:R180)</f>
        <v>2.7E-4</v>
      </c>
      <c r="S171" s="174"/>
      <c r="T171" s="176">
        <f>SUM(T172:T180)</f>
        <v>0</v>
      </c>
      <c r="AR171" s="177" t="s">
        <v>89</v>
      </c>
      <c r="AT171" s="178" t="s">
        <v>75</v>
      </c>
      <c r="AU171" s="178" t="s">
        <v>83</v>
      </c>
      <c r="AY171" s="177" t="s">
        <v>158</v>
      </c>
      <c r="BK171" s="179">
        <f>SUM(BK172:BK180)</f>
        <v>0</v>
      </c>
    </row>
    <row r="172" spans="2:65" s="1" customFormat="1" ht="16.5" customHeight="1">
      <c r="B172" s="34"/>
      <c r="C172" s="182" t="s">
        <v>271</v>
      </c>
      <c r="D172" s="182" t="s">
        <v>161</v>
      </c>
      <c r="E172" s="183" t="s">
        <v>272</v>
      </c>
      <c r="F172" s="184" t="s">
        <v>273</v>
      </c>
      <c r="G172" s="185" t="s">
        <v>164</v>
      </c>
      <c r="H172" s="186">
        <v>1</v>
      </c>
      <c r="I172" s="187"/>
      <c r="J172" s="188">
        <f>ROUND(I172*H172,2)</f>
        <v>0</v>
      </c>
      <c r="K172" s="184" t="s">
        <v>19</v>
      </c>
      <c r="L172" s="38"/>
      <c r="M172" s="189" t="s">
        <v>19</v>
      </c>
      <c r="N172" s="190" t="s">
        <v>48</v>
      </c>
      <c r="O172" s="60"/>
      <c r="P172" s="191">
        <f>O172*H172</f>
        <v>0</v>
      </c>
      <c r="Q172" s="191">
        <v>2.7E-4</v>
      </c>
      <c r="R172" s="191">
        <f>Q172*H172</f>
        <v>2.7E-4</v>
      </c>
      <c r="S172" s="191">
        <v>0</v>
      </c>
      <c r="T172" s="192">
        <f>S172*H172</f>
        <v>0</v>
      </c>
      <c r="AR172" s="17" t="s">
        <v>188</v>
      </c>
      <c r="AT172" s="17" t="s">
        <v>161</v>
      </c>
      <c r="AU172" s="17" t="s">
        <v>89</v>
      </c>
      <c r="AY172" s="17" t="s">
        <v>158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89</v>
      </c>
      <c r="BK172" s="193">
        <f>ROUND(I172*H172,2)</f>
        <v>0</v>
      </c>
      <c r="BL172" s="17" t="s">
        <v>188</v>
      </c>
      <c r="BM172" s="17" t="s">
        <v>274</v>
      </c>
    </row>
    <row r="173" spans="2:65" s="12" customFormat="1">
      <c r="B173" s="194"/>
      <c r="C173" s="195"/>
      <c r="D173" s="196" t="s">
        <v>168</v>
      </c>
      <c r="E173" s="197" t="s">
        <v>19</v>
      </c>
      <c r="F173" s="198" t="s">
        <v>169</v>
      </c>
      <c r="G173" s="195"/>
      <c r="H173" s="197" t="s">
        <v>19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168</v>
      </c>
      <c r="AU173" s="204" t="s">
        <v>89</v>
      </c>
      <c r="AV173" s="12" t="s">
        <v>83</v>
      </c>
      <c r="AW173" s="12" t="s">
        <v>37</v>
      </c>
      <c r="AX173" s="12" t="s">
        <v>76</v>
      </c>
      <c r="AY173" s="204" t="s">
        <v>158</v>
      </c>
    </row>
    <row r="174" spans="2:65" s="13" customFormat="1">
      <c r="B174" s="205"/>
      <c r="C174" s="206"/>
      <c r="D174" s="196" t="s">
        <v>168</v>
      </c>
      <c r="E174" s="207" t="s">
        <v>19</v>
      </c>
      <c r="F174" s="208" t="s">
        <v>83</v>
      </c>
      <c r="G174" s="206"/>
      <c r="H174" s="209">
        <v>1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168</v>
      </c>
      <c r="AU174" s="215" t="s">
        <v>89</v>
      </c>
      <c r="AV174" s="13" t="s">
        <v>89</v>
      </c>
      <c r="AW174" s="13" t="s">
        <v>37</v>
      </c>
      <c r="AX174" s="13" t="s">
        <v>83</v>
      </c>
      <c r="AY174" s="215" t="s">
        <v>158</v>
      </c>
    </row>
    <row r="175" spans="2:65" s="1" customFormat="1" ht="16.5" customHeight="1">
      <c r="B175" s="34"/>
      <c r="C175" s="182" t="s">
        <v>275</v>
      </c>
      <c r="D175" s="182" t="s">
        <v>161</v>
      </c>
      <c r="E175" s="183" t="s">
        <v>276</v>
      </c>
      <c r="F175" s="184" t="s">
        <v>277</v>
      </c>
      <c r="G175" s="185" t="s">
        <v>241</v>
      </c>
      <c r="H175" s="186">
        <v>15</v>
      </c>
      <c r="I175" s="187"/>
      <c r="J175" s="188">
        <f>ROUND(I175*H175,2)</f>
        <v>0</v>
      </c>
      <c r="K175" s="184" t="s">
        <v>165</v>
      </c>
      <c r="L175" s="38"/>
      <c r="M175" s="189" t="s">
        <v>19</v>
      </c>
      <c r="N175" s="190" t="s">
        <v>48</v>
      </c>
      <c r="O175" s="60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AR175" s="17" t="s">
        <v>188</v>
      </c>
      <c r="AT175" s="17" t="s">
        <v>161</v>
      </c>
      <c r="AU175" s="17" t="s">
        <v>89</v>
      </c>
      <c r="AY175" s="17" t="s">
        <v>158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7" t="s">
        <v>89</v>
      </c>
      <c r="BK175" s="193">
        <f>ROUND(I175*H175,2)</f>
        <v>0</v>
      </c>
      <c r="BL175" s="17" t="s">
        <v>188</v>
      </c>
      <c r="BM175" s="17" t="s">
        <v>278</v>
      </c>
    </row>
    <row r="176" spans="2:65" s="12" customFormat="1">
      <c r="B176" s="194"/>
      <c r="C176" s="195"/>
      <c r="D176" s="196" t="s">
        <v>168</v>
      </c>
      <c r="E176" s="197" t="s">
        <v>19</v>
      </c>
      <c r="F176" s="198" t="s">
        <v>169</v>
      </c>
      <c r="G176" s="195"/>
      <c r="H176" s="197" t="s">
        <v>19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168</v>
      </c>
      <c r="AU176" s="204" t="s">
        <v>89</v>
      </c>
      <c r="AV176" s="12" t="s">
        <v>83</v>
      </c>
      <c r="AW176" s="12" t="s">
        <v>37</v>
      </c>
      <c r="AX176" s="12" t="s">
        <v>76</v>
      </c>
      <c r="AY176" s="204" t="s">
        <v>158</v>
      </c>
    </row>
    <row r="177" spans="2:65" s="13" customFormat="1">
      <c r="B177" s="205"/>
      <c r="C177" s="206"/>
      <c r="D177" s="196" t="s">
        <v>168</v>
      </c>
      <c r="E177" s="207" t="s">
        <v>19</v>
      </c>
      <c r="F177" s="208" t="s">
        <v>8</v>
      </c>
      <c r="G177" s="206"/>
      <c r="H177" s="209">
        <v>15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168</v>
      </c>
      <c r="AU177" s="215" t="s">
        <v>89</v>
      </c>
      <c r="AV177" s="13" t="s">
        <v>89</v>
      </c>
      <c r="AW177" s="13" t="s">
        <v>37</v>
      </c>
      <c r="AX177" s="13" t="s">
        <v>83</v>
      </c>
      <c r="AY177" s="215" t="s">
        <v>158</v>
      </c>
    </row>
    <row r="178" spans="2:65" s="1" customFormat="1" ht="16.5" customHeight="1">
      <c r="B178" s="34"/>
      <c r="C178" s="182" t="s">
        <v>279</v>
      </c>
      <c r="D178" s="182" t="s">
        <v>161</v>
      </c>
      <c r="E178" s="183" t="s">
        <v>280</v>
      </c>
      <c r="F178" s="184" t="s">
        <v>281</v>
      </c>
      <c r="G178" s="185" t="s">
        <v>164</v>
      </c>
      <c r="H178" s="186">
        <v>1</v>
      </c>
      <c r="I178" s="187"/>
      <c r="J178" s="188">
        <f>ROUND(I178*H178,2)</f>
        <v>0</v>
      </c>
      <c r="K178" s="184" t="s">
        <v>165</v>
      </c>
      <c r="L178" s="38"/>
      <c r="M178" s="189" t="s">
        <v>19</v>
      </c>
      <c r="N178" s="190" t="s">
        <v>48</v>
      </c>
      <c r="O178" s="60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AR178" s="17" t="s">
        <v>188</v>
      </c>
      <c r="AT178" s="17" t="s">
        <v>161</v>
      </c>
      <c r="AU178" s="17" t="s">
        <v>89</v>
      </c>
      <c r="AY178" s="17" t="s">
        <v>158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89</v>
      </c>
      <c r="BK178" s="193">
        <f>ROUND(I178*H178,2)</f>
        <v>0</v>
      </c>
      <c r="BL178" s="17" t="s">
        <v>188</v>
      </c>
      <c r="BM178" s="17" t="s">
        <v>282</v>
      </c>
    </row>
    <row r="179" spans="2:65" s="12" customFormat="1">
      <c r="B179" s="194"/>
      <c r="C179" s="195"/>
      <c r="D179" s="196" t="s">
        <v>168</v>
      </c>
      <c r="E179" s="197" t="s">
        <v>19</v>
      </c>
      <c r="F179" s="198" t="s">
        <v>169</v>
      </c>
      <c r="G179" s="195"/>
      <c r="H179" s="197" t="s">
        <v>19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168</v>
      </c>
      <c r="AU179" s="204" t="s">
        <v>89</v>
      </c>
      <c r="AV179" s="12" t="s">
        <v>83</v>
      </c>
      <c r="AW179" s="12" t="s">
        <v>37</v>
      </c>
      <c r="AX179" s="12" t="s">
        <v>76</v>
      </c>
      <c r="AY179" s="204" t="s">
        <v>158</v>
      </c>
    </row>
    <row r="180" spans="2:65" s="13" customFormat="1">
      <c r="B180" s="205"/>
      <c r="C180" s="206"/>
      <c r="D180" s="196" t="s">
        <v>168</v>
      </c>
      <c r="E180" s="207" t="s">
        <v>19</v>
      </c>
      <c r="F180" s="208" t="s">
        <v>83</v>
      </c>
      <c r="G180" s="206"/>
      <c r="H180" s="209">
        <v>1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168</v>
      </c>
      <c r="AU180" s="215" t="s">
        <v>89</v>
      </c>
      <c r="AV180" s="13" t="s">
        <v>89</v>
      </c>
      <c r="AW180" s="13" t="s">
        <v>37</v>
      </c>
      <c r="AX180" s="13" t="s">
        <v>83</v>
      </c>
      <c r="AY180" s="215" t="s">
        <v>158</v>
      </c>
    </row>
    <row r="181" spans="2:65" s="11" customFormat="1" ht="22.8" customHeight="1">
      <c r="B181" s="166"/>
      <c r="C181" s="167"/>
      <c r="D181" s="168" t="s">
        <v>75</v>
      </c>
      <c r="E181" s="180" t="s">
        <v>283</v>
      </c>
      <c r="F181" s="180" t="s">
        <v>284</v>
      </c>
      <c r="G181" s="167"/>
      <c r="H181" s="167"/>
      <c r="I181" s="170"/>
      <c r="J181" s="181">
        <f>BK181</f>
        <v>0</v>
      </c>
      <c r="K181" s="167"/>
      <c r="L181" s="172"/>
      <c r="M181" s="173"/>
      <c r="N181" s="174"/>
      <c r="O181" s="174"/>
      <c r="P181" s="175">
        <f>SUM(P182:P201)</f>
        <v>0</v>
      </c>
      <c r="Q181" s="174"/>
      <c r="R181" s="175">
        <f>SUM(R182:R201)</f>
        <v>1.5050000000000003E-2</v>
      </c>
      <c r="S181" s="174"/>
      <c r="T181" s="176">
        <f>SUM(T182:T201)</f>
        <v>3.3599999999999997E-3</v>
      </c>
      <c r="AR181" s="177" t="s">
        <v>89</v>
      </c>
      <c r="AT181" s="178" t="s">
        <v>75</v>
      </c>
      <c r="AU181" s="178" t="s">
        <v>83</v>
      </c>
      <c r="AY181" s="177" t="s">
        <v>158</v>
      </c>
      <c r="BK181" s="179">
        <f>SUM(BK182:BK201)</f>
        <v>0</v>
      </c>
    </row>
    <row r="182" spans="2:65" s="1" customFormat="1" ht="16.5" customHeight="1">
      <c r="B182" s="34"/>
      <c r="C182" s="182" t="s">
        <v>285</v>
      </c>
      <c r="D182" s="182" t="s">
        <v>161</v>
      </c>
      <c r="E182" s="183" t="s">
        <v>286</v>
      </c>
      <c r="F182" s="184" t="s">
        <v>287</v>
      </c>
      <c r="G182" s="185" t="s">
        <v>241</v>
      </c>
      <c r="H182" s="186">
        <v>12</v>
      </c>
      <c r="I182" s="187"/>
      <c r="J182" s="188">
        <f>ROUND(I182*H182,2)</f>
        <v>0</v>
      </c>
      <c r="K182" s="184" t="s">
        <v>165</v>
      </c>
      <c r="L182" s="38"/>
      <c r="M182" s="189" t="s">
        <v>19</v>
      </c>
      <c r="N182" s="190" t="s">
        <v>48</v>
      </c>
      <c r="O182" s="60"/>
      <c r="P182" s="191">
        <f>O182*H182</f>
        <v>0</v>
      </c>
      <c r="Q182" s="191">
        <v>0</v>
      </c>
      <c r="R182" s="191">
        <f>Q182*H182</f>
        <v>0</v>
      </c>
      <c r="S182" s="191">
        <v>2.7999999999999998E-4</v>
      </c>
      <c r="T182" s="192">
        <f>S182*H182</f>
        <v>3.3599999999999997E-3</v>
      </c>
      <c r="AR182" s="17" t="s">
        <v>188</v>
      </c>
      <c r="AT182" s="17" t="s">
        <v>161</v>
      </c>
      <c r="AU182" s="17" t="s">
        <v>89</v>
      </c>
      <c r="AY182" s="17" t="s">
        <v>158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89</v>
      </c>
      <c r="BK182" s="193">
        <f>ROUND(I182*H182,2)</f>
        <v>0</v>
      </c>
      <c r="BL182" s="17" t="s">
        <v>188</v>
      </c>
      <c r="BM182" s="17" t="s">
        <v>288</v>
      </c>
    </row>
    <row r="183" spans="2:65" s="12" customFormat="1">
      <c r="B183" s="194"/>
      <c r="C183" s="195"/>
      <c r="D183" s="196" t="s">
        <v>168</v>
      </c>
      <c r="E183" s="197" t="s">
        <v>19</v>
      </c>
      <c r="F183" s="198" t="s">
        <v>169</v>
      </c>
      <c r="G183" s="195"/>
      <c r="H183" s="197" t="s">
        <v>19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168</v>
      </c>
      <c r="AU183" s="204" t="s">
        <v>89</v>
      </c>
      <c r="AV183" s="12" t="s">
        <v>83</v>
      </c>
      <c r="AW183" s="12" t="s">
        <v>37</v>
      </c>
      <c r="AX183" s="12" t="s">
        <v>76</v>
      </c>
      <c r="AY183" s="204" t="s">
        <v>158</v>
      </c>
    </row>
    <row r="184" spans="2:65" s="13" customFormat="1">
      <c r="B184" s="205"/>
      <c r="C184" s="206"/>
      <c r="D184" s="196" t="s">
        <v>168</v>
      </c>
      <c r="E184" s="207" t="s">
        <v>19</v>
      </c>
      <c r="F184" s="208" t="s">
        <v>220</v>
      </c>
      <c r="G184" s="206"/>
      <c r="H184" s="209">
        <v>12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168</v>
      </c>
      <c r="AU184" s="215" t="s">
        <v>89</v>
      </c>
      <c r="AV184" s="13" t="s">
        <v>89</v>
      </c>
      <c r="AW184" s="13" t="s">
        <v>37</v>
      </c>
      <c r="AX184" s="13" t="s">
        <v>83</v>
      </c>
      <c r="AY184" s="215" t="s">
        <v>158</v>
      </c>
    </row>
    <row r="185" spans="2:65" s="1" customFormat="1" ht="22.5" customHeight="1">
      <c r="B185" s="34"/>
      <c r="C185" s="182" t="s">
        <v>289</v>
      </c>
      <c r="D185" s="182" t="s">
        <v>161</v>
      </c>
      <c r="E185" s="183" t="s">
        <v>290</v>
      </c>
      <c r="F185" s="184" t="s">
        <v>291</v>
      </c>
      <c r="G185" s="185" t="s">
        <v>241</v>
      </c>
      <c r="H185" s="186">
        <v>5</v>
      </c>
      <c r="I185" s="187"/>
      <c r="J185" s="188">
        <f>ROUND(I185*H185,2)</f>
        <v>0</v>
      </c>
      <c r="K185" s="184" t="s">
        <v>165</v>
      </c>
      <c r="L185" s="38"/>
      <c r="M185" s="189" t="s">
        <v>19</v>
      </c>
      <c r="N185" s="190" t="s">
        <v>48</v>
      </c>
      <c r="O185" s="60"/>
      <c r="P185" s="191">
        <f>O185*H185</f>
        <v>0</v>
      </c>
      <c r="Q185" s="191">
        <v>7.7999999999999999E-4</v>
      </c>
      <c r="R185" s="191">
        <f>Q185*H185</f>
        <v>3.8999999999999998E-3</v>
      </c>
      <c r="S185" s="191">
        <v>0</v>
      </c>
      <c r="T185" s="192">
        <f>S185*H185</f>
        <v>0</v>
      </c>
      <c r="AR185" s="17" t="s">
        <v>188</v>
      </c>
      <c r="AT185" s="17" t="s">
        <v>161</v>
      </c>
      <c r="AU185" s="17" t="s">
        <v>89</v>
      </c>
      <c r="AY185" s="17" t="s">
        <v>158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7" t="s">
        <v>89</v>
      </c>
      <c r="BK185" s="193">
        <f>ROUND(I185*H185,2)</f>
        <v>0</v>
      </c>
      <c r="BL185" s="17" t="s">
        <v>188</v>
      </c>
      <c r="BM185" s="17" t="s">
        <v>292</v>
      </c>
    </row>
    <row r="186" spans="2:65" s="12" customFormat="1">
      <c r="B186" s="194"/>
      <c r="C186" s="195"/>
      <c r="D186" s="196" t="s">
        <v>168</v>
      </c>
      <c r="E186" s="197" t="s">
        <v>19</v>
      </c>
      <c r="F186" s="198" t="s">
        <v>169</v>
      </c>
      <c r="G186" s="195"/>
      <c r="H186" s="197" t="s">
        <v>19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168</v>
      </c>
      <c r="AU186" s="204" t="s">
        <v>89</v>
      </c>
      <c r="AV186" s="12" t="s">
        <v>83</v>
      </c>
      <c r="AW186" s="12" t="s">
        <v>37</v>
      </c>
      <c r="AX186" s="12" t="s">
        <v>76</v>
      </c>
      <c r="AY186" s="204" t="s">
        <v>158</v>
      </c>
    </row>
    <row r="187" spans="2:65" s="13" customFormat="1">
      <c r="B187" s="205"/>
      <c r="C187" s="206"/>
      <c r="D187" s="196" t="s">
        <v>168</v>
      </c>
      <c r="E187" s="207" t="s">
        <v>19</v>
      </c>
      <c r="F187" s="208" t="s">
        <v>185</v>
      </c>
      <c r="G187" s="206"/>
      <c r="H187" s="209">
        <v>5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168</v>
      </c>
      <c r="AU187" s="215" t="s">
        <v>89</v>
      </c>
      <c r="AV187" s="13" t="s">
        <v>89</v>
      </c>
      <c r="AW187" s="13" t="s">
        <v>37</v>
      </c>
      <c r="AX187" s="13" t="s">
        <v>83</v>
      </c>
      <c r="AY187" s="215" t="s">
        <v>158</v>
      </c>
    </row>
    <row r="188" spans="2:65" s="1" customFormat="1" ht="22.5" customHeight="1">
      <c r="B188" s="34"/>
      <c r="C188" s="182" t="s">
        <v>293</v>
      </c>
      <c r="D188" s="182" t="s">
        <v>161</v>
      </c>
      <c r="E188" s="183" t="s">
        <v>294</v>
      </c>
      <c r="F188" s="184" t="s">
        <v>295</v>
      </c>
      <c r="G188" s="185" t="s">
        <v>241</v>
      </c>
      <c r="H188" s="186">
        <v>7</v>
      </c>
      <c r="I188" s="187"/>
      <c r="J188" s="188">
        <f>ROUND(I188*H188,2)</f>
        <v>0</v>
      </c>
      <c r="K188" s="184" t="s">
        <v>165</v>
      </c>
      <c r="L188" s="38"/>
      <c r="M188" s="189" t="s">
        <v>19</v>
      </c>
      <c r="N188" s="190" t="s">
        <v>48</v>
      </c>
      <c r="O188" s="60"/>
      <c r="P188" s="191">
        <f>O188*H188</f>
        <v>0</v>
      </c>
      <c r="Q188" s="191">
        <v>1.25E-3</v>
      </c>
      <c r="R188" s="191">
        <f>Q188*H188</f>
        <v>8.7500000000000008E-3</v>
      </c>
      <c r="S188" s="191">
        <v>0</v>
      </c>
      <c r="T188" s="192">
        <f>S188*H188</f>
        <v>0</v>
      </c>
      <c r="AR188" s="17" t="s">
        <v>188</v>
      </c>
      <c r="AT188" s="17" t="s">
        <v>161</v>
      </c>
      <c r="AU188" s="17" t="s">
        <v>89</v>
      </c>
      <c r="AY188" s="17" t="s">
        <v>158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7" t="s">
        <v>89</v>
      </c>
      <c r="BK188" s="193">
        <f>ROUND(I188*H188,2)</f>
        <v>0</v>
      </c>
      <c r="BL188" s="17" t="s">
        <v>188</v>
      </c>
      <c r="BM188" s="17" t="s">
        <v>296</v>
      </c>
    </row>
    <row r="189" spans="2:65" s="12" customFormat="1">
      <c r="B189" s="194"/>
      <c r="C189" s="195"/>
      <c r="D189" s="196" t="s">
        <v>168</v>
      </c>
      <c r="E189" s="197" t="s">
        <v>19</v>
      </c>
      <c r="F189" s="198" t="s">
        <v>169</v>
      </c>
      <c r="G189" s="195"/>
      <c r="H189" s="197" t="s">
        <v>19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168</v>
      </c>
      <c r="AU189" s="204" t="s">
        <v>89</v>
      </c>
      <c r="AV189" s="12" t="s">
        <v>83</v>
      </c>
      <c r="AW189" s="12" t="s">
        <v>37</v>
      </c>
      <c r="AX189" s="12" t="s">
        <v>76</v>
      </c>
      <c r="AY189" s="204" t="s">
        <v>158</v>
      </c>
    </row>
    <row r="190" spans="2:65" s="13" customFormat="1">
      <c r="B190" s="205"/>
      <c r="C190" s="206"/>
      <c r="D190" s="196" t="s">
        <v>168</v>
      </c>
      <c r="E190" s="207" t="s">
        <v>19</v>
      </c>
      <c r="F190" s="208" t="s">
        <v>198</v>
      </c>
      <c r="G190" s="206"/>
      <c r="H190" s="209">
        <v>7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168</v>
      </c>
      <c r="AU190" s="215" t="s">
        <v>89</v>
      </c>
      <c r="AV190" s="13" t="s">
        <v>89</v>
      </c>
      <c r="AW190" s="13" t="s">
        <v>37</v>
      </c>
      <c r="AX190" s="13" t="s">
        <v>83</v>
      </c>
      <c r="AY190" s="215" t="s">
        <v>158</v>
      </c>
    </row>
    <row r="191" spans="2:65" s="1" customFormat="1" ht="16.5" customHeight="1">
      <c r="B191" s="34"/>
      <c r="C191" s="182" t="s">
        <v>297</v>
      </c>
      <c r="D191" s="182" t="s">
        <v>161</v>
      </c>
      <c r="E191" s="183" t="s">
        <v>298</v>
      </c>
      <c r="F191" s="184" t="s">
        <v>299</v>
      </c>
      <c r="G191" s="185" t="s">
        <v>164</v>
      </c>
      <c r="H191" s="186">
        <v>1</v>
      </c>
      <c r="I191" s="187"/>
      <c r="J191" s="188">
        <f>ROUND(I191*H191,2)</f>
        <v>0</v>
      </c>
      <c r="K191" s="184" t="s">
        <v>165</v>
      </c>
      <c r="L191" s="38"/>
      <c r="M191" s="189" t="s">
        <v>19</v>
      </c>
      <c r="N191" s="190" t="s">
        <v>48</v>
      </c>
      <c r="O191" s="60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AR191" s="17" t="s">
        <v>188</v>
      </c>
      <c r="AT191" s="17" t="s">
        <v>161</v>
      </c>
      <c r="AU191" s="17" t="s">
        <v>89</v>
      </c>
      <c r="AY191" s="17" t="s">
        <v>158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89</v>
      </c>
      <c r="BK191" s="193">
        <f>ROUND(I191*H191,2)</f>
        <v>0</v>
      </c>
      <c r="BL191" s="17" t="s">
        <v>188</v>
      </c>
      <c r="BM191" s="17" t="s">
        <v>300</v>
      </c>
    </row>
    <row r="192" spans="2:65" s="12" customFormat="1">
      <c r="B192" s="194"/>
      <c r="C192" s="195"/>
      <c r="D192" s="196" t="s">
        <v>168</v>
      </c>
      <c r="E192" s="197" t="s">
        <v>19</v>
      </c>
      <c r="F192" s="198" t="s">
        <v>169</v>
      </c>
      <c r="G192" s="195"/>
      <c r="H192" s="197" t="s">
        <v>19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168</v>
      </c>
      <c r="AU192" s="204" t="s">
        <v>89</v>
      </c>
      <c r="AV192" s="12" t="s">
        <v>83</v>
      </c>
      <c r="AW192" s="12" t="s">
        <v>37</v>
      </c>
      <c r="AX192" s="12" t="s">
        <v>76</v>
      </c>
      <c r="AY192" s="204" t="s">
        <v>158</v>
      </c>
    </row>
    <row r="193" spans="2:65" s="13" customFormat="1">
      <c r="B193" s="205"/>
      <c r="C193" s="206"/>
      <c r="D193" s="196" t="s">
        <v>168</v>
      </c>
      <c r="E193" s="207" t="s">
        <v>19</v>
      </c>
      <c r="F193" s="208" t="s">
        <v>83</v>
      </c>
      <c r="G193" s="206"/>
      <c r="H193" s="209">
        <v>1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168</v>
      </c>
      <c r="AU193" s="215" t="s">
        <v>89</v>
      </c>
      <c r="AV193" s="13" t="s">
        <v>89</v>
      </c>
      <c r="AW193" s="13" t="s">
        <v>37</v>
      </c>
      <c r="AX193" s="13" t="s">
        <v>83</v>
      </c>
      <c r="AY193" s="215" t="s">
        <v>158</v>
      </c>
    </row>
    <row r="194" spans="2:65" s="1" customFormat="1" ht="16.5" customHeight="1">
      <c r="B194" s="34"/>
      <c r="C194" s="182" t="s">
        <v>301</v>
      </c>
      <c r="D194" s="182" t="s">
        <v>161</v>
      </c>
      <c r="E194" s="183" t="s">
        <v>302</v>
      </c>
      <c r="F194" s="184" t="s">
        <v>303</v>
      </c>
      <c r="G194" s="185" t="s">
        <v>241</v>
      </c>
      <c r="H194" s="186">
        <v>12</v>
      </c>
      <c r="I194" s="187"/>
      <c r="J194" s="188">
        <f>ROUND(I194*H194,2)</f>
        <v>0</v>
      </c>
      <c r="K194" s="184" t="s">
        <v>165</v>
      </c>
      <c r="L194" s="38"/>
      <c r="M194" s="189" t="s">
        <v>19</v>
      </c>
      <c r="N194" s="190" t="s">
        <v>48</v>
      </c>
      <c r="O194" s="60"/>
      <c r="P194" s="191">
        <f>O194*H194</f>
        <v>0</v>
      </c>
      <c r="Q194" s="191">
        <v>1.9000000000000001E-4</v>
      </c>
      <c r="R194" s="191">
        <f>Q194*H194</f>
        <v>2.2799999999999999E-3</v>
      </c>
      <c r="S194" s="191">
        <v>0</v>
      </c>
      <c r="T194" s="192">
        <f>S194*H194</f>
        <v>0</v>
      </c>
      <c r="AR194" s="17" t="s">
        <v>188</v>
      </c>
      <c r="AT194" s="17" t="s">
        <v>161</v>
      </c>
      <c r="AU194" s="17" t="s">
        <v>89</v>
      </c>
      <c r="AY194" s="17" t="s">
        <v>158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89</v>
      </c>
      <c r="BK194" s="193">
        <f>ROUND(I194*H194,2)</f>
        <v>0</v>
      </c>
      <c r="BL194" s="17" t="s">
        <v>188</v>
      </c>
      <c r="BM194" s="17" t="s">
        <v>304</v>
      </c>
    </row>
    <row r="195" spans="2:65" s="12" customFormat="1">
      <c r="B195" s="194"/>
      <c r="C195" s="195"/>
      <c r="D195" s="196" t="s">
        <v>168</v>
      </c>
      <c r="E195" s="197" t="s">
        <v>19</v>
      </c>
      <c r="F195" s="198" t="s">
        <v>169</v>
      </c>
      <c r="G195" s="195"/>
      <c r="H195" s="197" t="s">
        <v>19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168</v>
      </c>
      <c r="AU195" s="204" t="s">
        <v>89</v>
      </c>
      <c r="AV195" s="12" t="s">
        <v>83</v>
      </c>
      <c r="AW195" s="12" t="s">
        <v>37</v>
      </c>
      <c r="AX195" s="12" t="s">
        <v>76</v>
      </c>
      <c r="AY195" s="204" t="s">
        <v>158</v>
      </c>
    </row>
    <row r="196" spans="2:65" s="13" customFormat="1">
      <c r="B196" s="205"/>
      <c r="C196" s="206"/>
      <c r="D196" s="196" t="s">
        <v>168</v>
      </c>
      <c r="E196" s="207" t="s">
        <v>19</v>
      </c>
      <c r="F196" s="208" t="s">
        <v>220</v>
      </c>
      <c r="G196" s="206"/>
      <c r="H196" s="209">
        <v>12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168</v>
      </c>
      <c r="AU196" s="215" t="s">
        <v>89</v>
      </c>
      <c r="AV196" s="13" t="s">
        <v>89</v>
      </c>
      <c r="AW196" s="13" t="s">
        <v>37</v>
      </c>
      <c r="AX196" s="13" t="s">
        <v>83</v>
      </c>
      <c r="AY196" s="215" t="s">
        <v>158</v>
      </c>
    </row>
    <row r="197" spans="2:65" s="1" customFormat="1" ht="16.5" customHeight="1">
      <c r="B197" s="34"/>
      <c r="C197" s="182" t="s">
        <v>305</v>
      </c>
      <c r="D197" s="182" t="s">
        <v>161</v>
      </c>
      <c r="E197" s="183" t="s">
        <v>306</v>
      </c>
      <c r="F197" s="184" t="s">
        <v>307</v>
      </c>
      <c r="G197" s="185" t="s">
        <v>241</v>
      </c>
      <c r="H197" s="186">
        <v>12</v>
      </c>
      <c r="I197" s="187"/>
      <c r="J197" s="188">
        <f>ROUND(I197*H197,2)</f>
        <v>0</v>
      </c>
      <c r="K197" s="184" t="s">
        <v>165</v>
      </c>
      <c r="L197" s="38"/>
      <c r="M197" s="189" t="s">
        <v>19</v>
      </c>
      <c r="N197" s="190" t="s">
        <v>48</v>
      </c>
      <c r="O197" s="60"/>
      <c r="P197" s="191">
        <f>O197*H197</f>
        <v>0</v>
      </c>
      <c r="Q197" s="191">
        <v>1.0000000000000001E-5</v>
      </c>
      <c r="R197" s="191">
        <f>Q197*H197</f>
        <v>1.2000000000000002E-4</v>
      </c>
      <c r="S197" s="191">
        <v>0</v>
      </c>
      <c r="T197" s="192">
        <f>S197*H197</f>
        <v>0</v>
      </c>
      <c r="AR197" s="17" t="s">
        <v>188</v>
      </c>
      <c r="AT197" s="17" t="s">
        <v>161</v>
      </c>
      <c r="AU197" s="17" t="s">
        <v>89</v>
      </c>
      <c r="AY197" s="17" t="s">
        <v>158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7" t="s">
        <v>89</v>
      </c>
      <c r="BK197" s="193">
        <f>ROUND(I197*H197,2)</f>
        <v>0</v>
      </c>
      <c r="BL197" s="17" t="s">
        <v>188</v>
      </c>
      <c r="BM197" s="17" t="s">
        <v>308</v>
      </c>
    </row>
    <row r="198" spans="2:65" s="12" customFormat="1">
      <c r="B198" s="194"/>
      <c r="C198" s="195"/>
      <c r="D198" s="196" t="s">
        <v>168</v>
      </c>
      <c r="E198" s="197" t="s">
        <v>19</v>
      </c>
      <c r="F198" s="198" t="s">
        <v>169</v>
      </c>
      <c r="G198" s="195"/>
      <c r="H198" s="197" t="s">
        <v>19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168</v>
      </c>
      <c r="AU198" s="204" t="s">
        <v>89</v>
      </c>
      <c r="AV198" s="12" t="s">
        <v>83</v>
      </c>
      <c r="AW198" s="12" t="s">
        <v>37</v>
      </c>
      <c r="AX198" s="12" t="s">
        <v>76</v>
      </c>
      <c r="AY198" s="204" t="s">
        <v>158</v>
      </c>
    </row>
    <row r="199" spans="2:65" s="13" customFormat="1">
      <c r="B199" s="205"/>
      <c r="C199" s="206"/>
      <c r="D199" s="196" t="s">
        <v>168</v>
      </c>
      <c r="E199" s="207" t="s">
        <v>19</v>
      </c>
      <c r="F199" s="208" t="s">
        <v>220</v>
      </c>
      <c r="G199" s="206"/>
      <c r="H199" s="209">
        <v>12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168</v>
      </c>
      <c r="AU199" s="215" t="s">
        <v>89</v>
      </c>
      <c r="AV199" s="13" t="s">
        <v>89</v>
      </c>
      <c r="AW199" s="13" t="s">
        <v>37</v>
      </c>
      <c r="AX199" s="13" t="s">
        <v>83</v>
      </c>
      <c r="AY199" s="215" t="s">
        <v>158</v>
      </c>
    </row>
    <row r="200" spans="2:65" s="1" customFormat="1" ht="22.5" customHeight="1">
      <c r="B200" s="34"/>
      <c r="C200" s="182" t="s">
        <v>309</v>
      </c>
      <c r="D200" s="182" t="s">
        <v>161</v>
      </c>
      <c r="E200" s="183" t="s">
        <v>310</v>
      </c>
      <c r="F200" s="184" t="s">
        <v>311</v>
      </c>
      <c r="G200" s="185" t="s">
        <v>214</v>
      </c>
      <c r="H200" s="186">
        <v>1.4999999999999999E-2</v>
      </c>
      <c r="I200" s="187"/>
      <c r="J200" s="188">
        <f>ROUND(I200*H200,2)</f>
        <v>0</v>
      </c>
      <c r="K200" s="184" t="s">
        <v>165</v>
      </c>
      <c r="L200" s="38"/>
      <c r="M200" s="189" t="s">
        <v>19</v>
      </c>
      <c r="N200" s="190" t="s">
        <v>48</v>
      </c>
      <c r="O200" s="60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AR200" s="17" t="s">
        <v>188</v>
      </c>
      <c r="AT200" s="17" t="s">
        <v>161</v>
      </c>
      <c r="AU200" s="17" t="s">
        <v>89</v>
      </c>
      <c r="AY200" s="17" t="s">
        <v>158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7" t="s">
        <v>89</v>
      </c>
      <c r="BK200" s="193">
        <f>ROUND(I200*H200,2)</f>
        <v>0</v>
      </c>
      <c r="BL200" s="17" t="s">
        <v>188</v>
      </c>
      <c r="BM200" s="17" t="s">
        <v>312</v>
      </c>
    </row>
    <row r="201" spans="2:65" s="1" customFormat="1" ht="22.5" customHeight="1">
      <c r="B201" s="34"/>
      <c r="C201" s="182" t="s">
        <v>247</v>
      </c>
      <c r="D201" s="182" t="s">
        <v>161</v>
      </c>
      <c r="E201" s="183" t="s">
        <v>313</v>
      </c>
      <c r="F201" s="184" t="s">
        <v>314</v>
      </c>
      <c r="G201" s="185" t="s">
        <v>214</v>
      </c>
      <c r="H201" s="186">
        <v>1.4999999999999999E-2</v>
      </c>
      <c r="I201" s="187"/>
      <c r="J201" s="188">
        <f>ROUND(I201*H201,2)</f>
        <v>0</v>
      </c>
      <c r="K201" s="184" t="s">
        <v>165</v>
      </c>
      <c r="L201" s="38"/>
      <c r="M201" s="189" t="s">
        <v>19</v>
      </c>
      <c r="N201" s="190" t="s">
        <v>48</v>
      </c>
      <c r="O201" s="60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AR201" s="17" t="s">
        <v>188</v>
      </c>
      <c r="AT201" s="17" t="s">
        <v>161</v>
      </c>
      <c r="AU201" s="17" t="s">
        <v>89</v>
      </c>
      <c r="AY201" s="17" t="s">
        <v>158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7" t="s">
        <v>89</v>
      </c>
      <c r="BK201" s="193">
        <f>ROUND(I201*H201,2)</f>
        <v>0</v>
      </c>
      <c r="BL201" s="17" t="s">
        <v>188</v>
      </c>
      <c r="BM201" s="17" t="s">
        <v>315</v>
      </c>
    </row>
    <row r="202" spans="2:65" s="11" customFormat="1" ht="22.8" customHeight="1">
      <c r="B202" s="166"/>
      <c r="C202" s="167"/>
      <c r="D202" s="168" t="s">
        <v>75</v>
      </c>
      <c r="E202" s="180" t="s">
        <v>316</v>
      </c>
      <c r="F202" s="180" t="s">
        <v>317</v>
      </c>
      <c r="G202" s="167"/>
      <c r="H202" s="167"/>
      <c r="I202" s="170"/>
      <c r="J202" s="181">
        <f>BK202</f>
        <v>0</v>
      </c>
      <c r="K202" s="167"/>
      <c r="L202" s="172"/>
      <c r="M202" s="173"/>
      <c r="N202" s="174"/>
      <c r="O202" s="174"/>
      <c r="P202" s="175">
        <f>SUM(P203:P217)</f>
        <v>0</v>
      </c>
      <c r="Q202" s="174"/>
      <c r="R202" s="175">
        <f>SUM(R203:R217)</f>
        <v>2.3000000000000001E-4</v>
      </c>
      <c r="S202" s="174"/>
      <c r="T202" s="176">
        <f>SUM(T203:T217)</f>
        <v>0</v>
      </c>
      <c r="AR202" s="177" t="s">
        <v>89</v>
      </c>
      <c r="AT202" s="178" t="s">
        <v>75</v>
      </c>
      <c r="AU202" s="178" t="s">
        <v>83</v>
      </c>
      <c r="AY202" s="177" t="s">
        <v>158</v>
      </c>
      <c r="BK202" s="179">
        <f>SUM(BK203:BK217)</f>
        <v>0</v>
      </c>
    </row>
    <row r="203" spans="2:65" s="1" customFormat="1" ht="16.5" customHeight="1">
      <c r="B203" s="34"/>
      <c r="C203" s="182" t="s">
        <v>318</v>
      </c>
      <c r="D203" s="182" t="s">
        <v>161</v>
      </c>
      <c r="E203" s="183" t="s">
        <v>319</v>
      </c>
      <c r="F203" s="184" t="s">
        <v>320</v>
      </c>
      <c r="G203" s="185" t="s">
        <v>164</v>
      </c>
      <c r="H203" s="186">
        <v>1</v>
      </c>
      <c r="I203" s="187"/>
      <c r="J203" s="188">
        <f>ROUND(I203*H203,2)</f>
        <v>0</v>
      </c>
      <c r="K203" s="184" t="s">
        <v>165</v>
      </c>
      <c r="L203" s="38"/>
      <c r="M203" s="189" t="s">
        <v>19</v>
      </c>
      <c r="N203" s="190" t="s">
        <v>48</v>
      </c>
      <c r="O203" s="60"/>
      <c r="P203" s="191">
        <f>O203*H203</f>
        <v>0</v>
      </c>
      <c r="Q203" s="191">
        <v>2.3000000000000001E-4</v>
      </c>
      <c r="R203" s="191">
        <f>Q203*H203</f>
        <v>2.3000000000000001E-4</v>
      </c>
      <c r="S203" s="191">
        <v>0</v>
      </c>
      <c r="T203" s="192">
        <f>S203*H203</f>
        <v>0</v>
      </c>
      <c r="AR203" s="17" t="s">
        <v>188</v>
      </c>
      <c r="AT203" s="17" t="s">
        <v>161</v>
      </c>
      <c r="AU203" s="17" t="s">
        <v>89</v>
      </c>
      <c r="AY203" s="17" t="s">
        <v>158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89</v>
      </c>
      <c r="BK203" s="193">
        <f>ROUND(I203*H203,2)</f>
        <v>0</v>
      </c>
      <c r="BL203" s="17" t="s">
        <v>188</v>
      </c>
      <c r="BM203" s="17" t="s">
        <v>321</v>
      </c>
    </row>
    <row r="204" spans="2:65" s="12" customFormat="1">
      <c r="B204" s="194"/>
      <c r="C204" s="195"/>
      <c r="D204" s="196" t="s">
        <v>168</v>
      </c>
      <c r="E204" s="197" t="s">
        <v>19</v>
      </c>
      <c r="F204" s="198" t="s">
        <v>169</v>
      </c>
      <c r="G204" s="195"/>
      <c r="H204" s="197" t="s">
        <v>19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168</v>
      </c>
      <c r="AU204" s="204" t="s">
        <v>89</v>
      </c>
      <c r="AV204" s="12" t="s">
        <v>83</v>
      </c>
      <c r="AW204" s="12" t="s">
        <v>37</v>
      </c>
      <c r="AX204" s="12" t="s">
        <v>76</v>
      </c>
      <c r="AY204" s="204" t="s">
        <v>158</v>
      </c>
    </row>
    <row r="205" spans="2:65" s="13" customFormat="1">
      <c r="B205" s="205"/>
      <c r="C205" s="206"/>
      <c r="D205" s="196" t="s">
        <v>168</v>
      </c>
      <c r="E205" s="207" t="s">
        <v>19</v>
      </c>
      <c r="F205" s="208" t="s">
        <v>83</v>
      </c>
      <c r="G205" s="206"/>
      <c r="H205" s="209">
        <v>1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168</v>
      </c>
      <c r="AU205" s="215" t="s">
        <v>89</v>
      </c>
      <c r="AV205" s="13" t="s">
        <v>89</v>
      </c>
      <c r="AW205" s="13" t="s">
        <v>37</v>
      </c>
      <c r="AX205" s="13" t="s">
        <v>83</v>
      </c>
      <c r="AY205" s="215" t="s">
        <v>158</v>
      </c>
    </row>
    <row r="206" spans="2:65" s="1" customFormat="1" ht="16.5" customHeight="1">
      <c r="B206" s="34"/>
      <c r="C206" s="182" t="s">
        <v>322</v>
      </c>
      <c r="D206" s="182" t="s">
        <v>161</v>
      </c>
      <c r="E206" s="183" t="s">
        <v>323</v>
      </c>
      <c r="F206" s="184" t="s">
        <v>324</v>
      </c>
      <c r="G206" s="185" t="s">
        <v>164</v>
      </c>
      <c r="H206" s="186">
        <v>2</v>
      </c>
      <c r="I206" s="187"/>
      <c r="J206" s="188">
        <f>ROUND(I206*H206,2)</f>
        <v>0</v>
      </c>
      <c r="K206" s="184" t="s">
        <v>165</v>
      </c>
      <c r="L206" s="38"/>
      <c r="M206" s="189" t="s">
        <v>19</v>
      </c>
      <c r="N206" s="190" t="s">
        <v>48</v>
      </c>
      <c r="O206" s="60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AR206" s="17" t="s">
        <v>188</v>
      </c>
      <c r="AT206" s="17" t="s">
        <v>161</v>
      </c>
      <c r="AU206" s="17" t="s">
        <v>89</v>
      </c>
      <c r="AY206" s="17" t="s">
        <v>158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7" t="s">
        <v>89</v>
      </c>
      <c r="BK206" s="193">
        <f>ROUND(I206*H206,2)</f>
        <v>0</v>
      </c>
      <c r="BL206" s="17" t="s">
        <v>188</v>
      </c>
      <c r="BM206" s="17" t="s">
        <v>325</v>
      </c>
    </row>
    <row r="207" spans="2:65" s="12" customFormat="1">
      <c r="B207" s="194"/>
      <c r="C207" s="195"/>
      <c r="D207" s="196" t="s">
        <v>168</v>
      </c>
      <c r="E207" s="197" t="s">
        <v>19</v>
      </c>
      <c r="F207" s="198" t="s">
        <v>169</v>
      </c>
      <c r="G207" s="195"/>
      <c r="H207" s="197" t="s">
        <v>19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168</v>
      </c>
      <c r="AU207" s="204" t="s">
        <v>89</v>
      </c>
      <c r="AV207" s="12" t="s">
        <v>83</v>
      </c>
      <c r="AW207" s="12" t="s">
        <v>37</v>
      </c>
      <c r="AX207" s="12" t="s">
        <v>76</v>
      </c>
      <c r="AY207" s="204" t="s">
        <v>158</v>
      </c>
    </row>
    <row r="208" spans="2:65" s="13" customFormat="1">
      <c r="B208" s="205"/>
      <c r="C208" s="206"/>
      <c r="D208" s="196" t="s">
        <v>168</v>
      </c>
      <c r="E208" s="207" t="s">
        <v>19</v>
      </c>
      <c r="F208" s="208" t="s">
        <v>89</v>
      </c>
      <c r="G208" s="206"/>
      <c r="H208" s="209">
        <v>2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168</v>
      </c>
      <c r="AU208" s="215" t="s">
        <v>89</v>
      </c>
      <c r="AV208" s="13" t="s">
        <v>89</v>
      </c>
      <c r="AW208" s="13" t="s">
        <v>37</v>
      </c>
      <c r="AX208" s="13" t="s">
        <v>83</v>
      </c>
      <c r="AY208" s="215" t="s">
        <v>158</v>
      </c>
    </row>
    <row r="209" spans="2:65" s="1" customFormat="1" ht="16.5" customHeight="1">
      <c r="B209" s="34"/>
      <c r="C209" s="182" t="s">
        <v>326</v>
      </c>
      <c r="D209" s="182" t="s">
        <v>161</v>
      </c>
      <c r="E209" s="183" t="s">
        <v>327</v>
      </c>
      <c r="F209" s="184" t="s">
        <v>328</v>
      </c>
      <c r="G209" s="185" t="s">
        <v>241</v>
      </c>
      <c r="H209" s="186">
        <v>8</v>
      </c>
      <c r="I209" s="187"/>
      <c r="J209" s="188">
        <f>ROUND(I209*H209,2)</f>
        <v>0</v>
      </c>
      <c r="K209" s="184" t="s">
        <v>165</v>
      </c>
      <c r="L209" s="38"/>
      <c r="M209" s="189" t="s">
        <v>19</v>
      </c>
      <c r="N209" s="190" t="s">
        <v>48</v>
      </c>
      <c r="O209" s="60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AR209" s="17" t="s">
        <v>188</v>
      </c>
      <c r="AT209" s="17" t="s">
        <v>161</v>
      </c>
      <c r="AU209" s="17" t="s">
        <v>89</v>
      </c>
      <c r="AY209" s="17" t="s">
        <v>158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89</v>
      </c>
      <c r="BK209" s="193">
        <f>ROUND(I209*H209,2)</f>
        <v>0</v>
      </c>
      <c r="BL209" s="17" t="s">
        <v>188</v>
      </c>
      <c r="BM209" s="17" t="s">
        <v>329</v>
      </c>
    </row>
    <row r="210" spans="2:65" s="12" customFormat="1">
      <c r="B210" s="194"/>
      <c r="C210" s="195"/>
      <c r="D210" s="196" t="s">
        <v>168</v>
      </c>
      <c r="E210" s="197" t="s">
        <v>19</v>
      </c>
      <c r="F210" s="198" t="s">
        <v>169</v>
      </c>
      <c r="G210" s="195"/>
      <c r="H210" s="197" t="s">
        <v>19</v>
      </c>
      <c r="I210" s="199"/>
      <c r="J210" s="195"/>
      <c r="K210" s="195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168</v>
      </c>
      <c r="AU210" s="204" t="s">
        <v>89</v>
      </c>
      <c r="AV210" s="12" t="s">
        <v>83</v>
      </c>
      <c r="AW210" s="12" t="s">
        <v>37</v>
      </c>
      <c r="AX210" s="12" t="s">
        <v>76</v>
      </c>
      <c r="AY210" s="204" t="s">
        <v>158</v>
      </c>
    </row>
    <row r="211" spans="2:65" s="13" customFormat="1">
      <c r="B211" s="205"/>
      <c r="C211" s="206"/>
      <c r="D211" s="196" t="s">
        <v>168</v>
      </c>
      <c r="E211" s="207" t="s">
        <v>19</v>
      </c>
      <c r="F211" s="208" t="s">
        <v>202</v>
      </c>
      <c r="G211" s="206"/>
      <c r="H211" s="209">
        <v>8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168</v>
      </c>
      <c r="AU211" s="215" t="s">
        <v>89</v>
      </c>
      <c r="AV211" s="13" t="s">
        <v>89</v>
      </c>
      <c r="AW211" s="13" t="s">
        <v>37</v>
      </c>
      <c r="AX211" s="13" t="s">
        <v>83</v>
      </c>
      <c r="AY211" s="215" t="s">
        <v>158</v>
      </c>
    </row>
    <row r="212" spans="2:65" s="1" customFormat="1" ht="16.5" customHeight="1">
      <c r="B212" s="34"/>
      <c r="C212" s="182" t="s">
        <v>330</v>
      </c>
      <c r="D212" s="182" t="s">
        <v>161</v>
      </c>
      <c r="E212" s="183" t="s">
        <v>331</v>
      </c>
      <c r="F212" s="184" t="s">
        <v>332</v>
      </c>
      <c r="G212" s="185" t="s">
        <v>333</v>
      </c>
      <c r="H212" s="186">
        <v>1</v>
      </c>
      <c r="I212" s="187"/>
      <c r="J212" s="188">
        <f>ROUND(I212*H212,2)</f>
        <v>0</v>
      </c>
      <c r="K212" s="184" t="s">
        <v>165</v>
      </c>
      <c r="L212" s="38"/>
      <c r="M212" s="189" t="s">
        <v>19</v>
      </c>
      <c r="N212" s="190" t="s">
        <v>48</v>
      </c>
      <c r="O212" s="60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AR212" s="17" t="s">
        <v>334</v>
      </c>
      <c r="AT212" s="17" t="s">
        <v>161</v>
      </c>
      <c r="AU212" s="17" t="s">
        <v>89</v>
      </c>
      <c r="AY212" s="17" t="s">
        <v>158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7" t="s">
        <v>89</v>
      </c>
      <c r="BK212" s="193">
        <f>ROUND(I212*H212,2)</f>
        <v>0</v>
      </c>
      <c r="BL212" s="17" t="s">
        <v>334</v>
      </c>
      <c r="BM212" s="17" t="s">
        <v>335</v>
      </c>
    </row>
    <row r="213" spans="2:65" s="12" customFormat="1">
      <c r="B213" s="194"/>
      <c r="C213" s="195"/>
      <c r="D213" s="196" t="s">
        <v>168</v>
      </c>
      <c r="E213" s="197" t="s">
        <v>19</v>
      </c>
      <c r="F213" s="198" t="s">
        <v>169</v>
      </c>
      <c r="G213" s="195"/>
      <c r="H213" s="197" t="s">
        <v>19</v>
      </c>
      <c r="I213" s="199"/>
      <c r="J213" s="195"/>
      <c r="K213" s="195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168</v>
      </c>
      <c r="AU213" s="204" t="s">
        <v>89</v>
      </c>
      <c r="AV213" s="12" t="s">
        <v>83</v>
      </c>
      <c r="AW213" s="12" t="s">
        <v>37</v>
      </c>
      <c r="AX213" s="12" t="s">
        <v>76</v>
      </c>
      <c r="AY213" s="204" t="s">
        <v>158</v>
      </c>
    </row>
    <row r="214" spans="2:65" s="13" customFormat="1">
      <c r="B214" s="205"/>
      <c r="C214" s="206"/>
      <c r="D214" s="196" t="s">
        <v>168</v>
      </c>
      <c r="E214" s="207" t="s">
        <v>19</v>
      </c>
      <c r="F214" s="208" t="s">
        <v>83</v>
      </c>
      <c r="G214" s="206"/>
      <c r="H214" s="209">
        <v>1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168</v>
      </c>
      <c r="AU214" s="215" t="s">
        <v>89</v>
      </c>
      <c r="AV214" s="13" t="s">
        <v>89</v>
      </c>
      <c r="AW214" s="13" t="s">
        <v>37</v>
      </c>
      <c r="AX214" s="13" t="s">
        <v>83</v>
      </c>
      <c r="AY214" s="215" t="s">
        <v>158</v>
      </c>
    </row>
    <row r="215" spans="2:65" s="1" customFormat="1" ht="16.5" customHeight="1">
      <c r="B215" s="34"/>
      <c r="C215" s="182" t="s">
        <v>336</v>
      </c>
      <c r="D215" s="182" t="s">
        <v>161</v>
      </c>
      <c r="E215" s="183" t="s">
        <v>337</v>
      </c>
      <c r="F215" s="184" t="s">
        <v>338</v>
      </c>
      <c r="G215" s="185" t="s">
        <v>339</v>
      </c>
      <c r="H215" s="186">
        <v>1</v>
      </c>
      <c r="I215" s="187"/>
      <c r="J215" s="188">
        <f>ROUND(I215*H215,2)</f>
        <v>0</v>
      </c>
      <c r="K215" s="184" t="s">
        <v>19</v>
      </c>
      <c r="L215" s="38"/>
      <c r="M215" s="189" t="s">
        <v>19</v>
      </c>
      <c r="N215" s="190" t="s">
        <v>48</v>
      </c>
      <c r="O215" s="60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AR215" s="17" t="s">
        <v>188</v>
      </c>
      <c r="AT215" s="17" t="s">
        <v>161</v>
      </c>
      <c r="AU215" s="17" t="s">
        <v>89</v>
      </c>
      <c r="AY215" s="17" t="s">
        <v>158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7" t="s">
        <v>89</v>
      </c>
      <c r="BK215" s="193">
        <f>ROUND(I215*H215,2)</f>
        <v>0</v>
      </c>
      <c r="BL215" s="17" t="s">
        <v>188</v>
      </c>
      <c r="BM215" s="17" t="s">
        <v>340</v>
      </c>
    </row>
    <row r="216" spans="2:65" s="12" customFormat="1">
      <c r="B216" s="194"/>
      <c r="C216" s="195"/>
      <c r="D216" s="196" t="s">
        <v>168</v>
      </c>
      <c r="E216" s="197" t="s">
        <v>19</v>
      </c>
      <c r="F216" s="198" t="s">
        <v>169</v>
      </c>
      <c r="G216" s="195"/>
      <c r="H216" s="197" t="s">
        <v>19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168</v>
      </c>
      <c r="AU216" s="204" t="s">
        <v>89</v>
      </c>
      <c r="AV216" s="12" t="s">
        <v>83</v>
      </c>
      <c r="AW216" s="12" t="s">
        <v>37</v>
      </c>
      <c r="AX216" s="12" t="s">
        <v>76</v>
      </c>
      <c r="AY216" s="204" t="s">
        <v>158</v>
      </c>
    </row>
    <row r="217" spans="2:65" s="13" customFormat="1">
      <c r="B217" s="205"/>
      <c r="C217" s="206"/>
      <c r="D217" s="196" t="s">
        <v>168</v>
      </c>
      <c r="E217" s="207" t="s">
        <v>19</v>
      </c>
      <c r="F217" s="208" t="s">
        <v>83</v>
      </c>
      <c r="G217" s="206"/>
      <c r="H217" s="209">
        <v>1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168</v>
      </c>
      <c r="AU217" s="215" t="s">
        <v>89</v>
      </c>
      <c r="AV217" s="13" t="s">
        <v>89</v>
      </c>
      <c r="AW217" s="13" t="s">
        <v>37</v>
      </c>
      <c r="AX217" s="13" t="s">
        <v>83</v>
      </c>
      <c r="AY217" s="215" t="s">
        <v>158</v>
      </c>
    </row>
    <row r="218" spans="2:65" s="11" customFormat="1" ht="22.8" customHeight="1">
      <c r="B218" s="166"/>
      <c r="C218" s="167"/>
      <c r="D218" s="168" t="s">
        <v>75</v>
      </c>
      <c r="E218" s="180" t="s">
        <v>341</v>
      </c>
      <c r="F218" s="180" t="s">
        <v>342</v>
      </c>
      <c r="G218" s="167"/>
      <c r="H218" s="167"/>
      <c r="I218" s="170"/>
      <c r="J218" s="181">
        <f>BK218</f>
        <v>0</v>
      </c>
      <c r="K218" s="167"/>
      <c r="L218" s="172"/>
      <c r="M218" s="173"/>
      <c r="N218" s="174"/>
      <c r="O218" s="174"/>
      <c r="P218" s="175">
        <f>SUM(P219:P265)</f>
        <v>0</v>
      </c>
      <c r="Q218" s="174"/>
      <c r="R218" s="175">
        <f>SUM(R219:R265)</f>
        <v>0.11179999999999998</v>
      </c>
      <c r="S218" s="174"/>
      <c r="T218" s="176">
        <f>SUM(T219:T265)</f>
        <v>0.30625000000000002</v>
      </c>
      <c r="AR218" s="177" t="s">
        <v>89</v>
      </c>
      <c r="AT218" s="178" t="s">
        <v>75</v>
      </c>
      <c r="AU218" s="178" t="s">
        <v>83</v>
      </c>
      <c r="AY218" s="177" t="s">
        <v>158</v>
      </c>
      <c r="BK218" s="179">
        <f>SUM(BK219:BK265)</f>
        <v>0</v>
      </c>
    </row>
    <row r="219" spans="2:65" s="1" customFormat="1" ht="16.5" customHeight="1">
      <c r="B219" s="34"/>
      <c r="C219" s="182" t="s">
        <v>343</v>
      </c>
      <c r="D219" s="182" t="s">
        <v>161</v>
      </c>
      <c r="E219" s="183" t="s">
        <v>344</v>
      </c>
      <c r="F219" s="184" t="s">
        <v>345</v>
      </c>
      <c r="G219" s="185" t="s">
        <v>164</v>
      </c>
      <c r="H219" s="186">
        <v>1</v>
      </c>
      <c r="I219" s="187"/>
      <c r="J219" s="188">
        <f>ROUND(I219*H219,2)</f>
        <v>0</v>
      </c>
      <c r="K219" s="184" t="s">
        <v>165</v>
      </c>
      <c r="L219" s="38"/>
      <c r="M219" s="189" t="s">
        <v>19</v>
      </c>
      <c r="N219" s="190" t="s">
        <v>48</v>
      </c>
      <c r="O219" s="60"/>
      <c r="P219" s="191">
        <f>O219*H219</f>
        <v>0</v>
      </c>
      <c r="Q219" s="191">
        <v>1.7000000000000001E-4</v>
      </c>
      <c r="R219" s="191">
        <f>Q219*H219</f>
        <v>1.7000000000000001E-4</v>
      </c>
      <c r="S219" s="191">
        <v>0.30625000000000002</v>
      </c>
      <c r="T219" s="192">
        <f>S219*H219</f>
        <v>0.30625000000000002</v>
      </c>
      <c r="AR219" s="17" t="s">
        <v>188</v>
      </c>
      <c r="AT219" s="17" t="s">
        <v>161</v>
      </c>
      <c r="AU219" s="17" t="s">
        <v>89</v>
      </c>
      <c r="AY219" s="17" t="s">
        <v>158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7" t="s">
        <v>89</v>
      </c>
      <c r="BK219" s="193">
        <f>ROUND(I219*H219,2)</f>
        <v>0</v>
      </c>
      <c r="BL219" s="17" t="s">
        <v>188</v>
      </c>
      <c r="BM219" s="17" t="s">
        <v>346</v>
      </c>
    </row>
    <row r="220" spans="2:65" s="12" customFormat="1">
      <c r="B220" s="194"/>
      <c r="C220" s="195"/>
      <c r="D220" s="196" t="s">
        <v>168</v>
      </c>
      <c r="E220" s="197" t="s">
        <v>19</v>
      </c>
      <c r="F220" s="198" t="s">
        <v>169</v>
      </c>
      <c r="G220" s="195"/>
      <c r="H220" s="197" t="s">
        <v>19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168</v>
      </c>
      <c r="AU220" s="204" t="s">
        <v>89</v>
      </c>
      <c r="AV220" s="12" t="s">
        <v>83</v>
      </c>
      <c r="AW220" s="12" t="s">
        <v>37</v>
      </c>
      <c r="AX220" s="12" t="s">
        <v>76</v>
      </c>
      <c r="AY220" s="204" t="s">
        <v>158</v>
      </c>
    </row>
    <row r="221" spans="2:65" s="13" customFormat="1">
      <c r="B221" s="205"/>
      <c r="C221" s="206"/>
      <c r="D221" s="196" t="s">
        <v>168</v>
      </c>
      <c r="E221" s="207" t="s">
        <v>19</v>
      </c>
      <c r="F221" s="208" t="s">
        <v>83</v>
      </c>
      <c r="G221" s="206"/>
      <c r="H221" s="209">
        <v>1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168</v>
      </c>
      <c r="AU221" s="215" t="s">
        <v>89</v>
      </c>
      <c r="AV221" s="13" t="s">
        <v>89</v>
      </c>
      <c r="AW221" s="13" t="s">
        <v>37</v>
      </c>
      <c r="AX221" s="13" t="s">
        <v>83</v>
      </c>
      <c r="AY221" s="215" t="s">
        <v>158</v>
      </c>
    </row>
    <row r="222" spans="2:65" s="1" customFormat="1" ht="16.5" customHeight="1">
      <c r="B222" s="34"/>
      <c r="C222" s="182" t="s">
        <v>347</v>
      </c>
      <c r="D222" s="182" t="s">
        <v>161</v>
      </c>
      <c r="E222" s="183" t="s">
        <v>348</v>
      </c>
      <c r="F222" s="184" t="s">
        <v>349</v>
      </c>
      <c r="G222" s="185" t="s">
        <v>339</v>
      </c>
      <c r="H222" s="186">
        <v>1</v>
      </c>
      <c r="I222" s="187"/>
      <c r="J222" s="188">
        <f>ROUND(I222*H222,2)</f>
        <v>0</v>
      </c>
      <c r="K222" s="184" t="s">
        <v>165</v>
      </c>
      <c r="L222" s="38"/>
      <c r="M222" s="189" t="s">
        <v>19</v>
      </c>
      <c r="N222" s="190" t="s">
        <v>48</v>
      </c>
      <c r="O222" s="60"/>
      <c r="P222" s="191">
        <f>O222*H222</f>
        <v>0</v>
      </c>
      <c r="Q222" s="191">
        <v>2.5500000000000002E-3</v>
      </c>
      <c r="R222" s="191">
        <f>Q222*H222</f>
        <v>2.5500000000000002E-3</v>
      </c>
      <c r="S222" s="191">
        <v>0</v>
      </c>
      <c r="T222" s="192">
        <f>S222*H222</f>
        <v>0</v>
      </c>
      <c r="AR222" s="17" t="s">
        <v>188</v>
      </c>
      <c r="AT222" s="17" t="s">
        <v>161</v>
      </c>
      <c r="AU222" s="17" t="s">
        <v>89</v>
      </c>
      <c r="AY222" s="17" t="s">
        <v>158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89</v>
      </c>
      <c r="BK222" s="193">
        <f>ROUND(I222*H222,2)</f>
        <v>0</v>
      </c>
      <c r="BL222" s="17" t="s">
        <v>188</v>
      </c>
      <c r="BM222" s="17" t="s">
        <v>350</v>
      </c>
    </row>
    <row r="223" spans="2:65" s="12" customFormat="1">
      <c r="B223" s="194"/>
      <c r="C223" s="195"/>
      <c r="D223" s="196" t="s">
        <v>168</v>
      </c>
      <c r="E223" s="197" t="s">
        <v>19</v>
      </c>
      <c r="F223" s="198" t="s">
        <v>169</v>
      </c>
      <c r="G223" s="195"/>
      <c r="H223" s="197" t="s">
        <v>19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168</v>
      </c>
      <c r="AU223" s="204" t="s">
        <v>89</v>
      </c>
      <c r="AV223" s="12" t="s">
        <v>83</v>
      </c>
      <c r="AW223" s="12" t="s">
        <v>37</v>
      </c>
      <c r="AX223" s="12" t="s">
        <v>76</v>
      </c>
      <c r="AY223" s="204" t="s">
        <v>158</v>
      </c>
    </row>
    <row r="224" spans="2:65" s="13" customFormat="1">
      <c r="B224" s="205"/>
      <c r="C224" s="206"/>
      <c r="D224" s="196" t="s">
        <v>168</v>
      </c>
      <c r="E224" s="207" t="s">
        <v>19</v>
      </c>
      <c r="F224" s="208" t="s">
        <v>83</v>
      </c>
      <c r="G224" s="206"/>
      <c r="H224" s="209">
        <v>1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168</v>
      </c>
      <c r="AU224" s="215" t="s">
        <v>89</v>
      </c>
      <c r="AV224" s="13" t="s">
        <v>89</v>
      </c>
      <c r="AW224" s="13" t="s">
        <v>37</v>
      </c>
      <c r="AX224" s="13" t="s">
        <v>83</v>
      </c>
      <c r="AY224" s="215" t="s">
        <v>158</v>
      </c>
    </row>
    <row r="225" spans="2:65" s="1" customFormat="1" ht="22.5" customHeight="1">
      <c r="B225" s="34"/>
      <c r="C225" s="227" t="s">
        <v>351</v>
      </c>
      <c r="D225" s="227" t="s">
        <v>244</v>
      </c>
      <c r="E225" s="228" t="s">
        <v>352</v>
      </c>
      <c r="F225" s="229" t="s">
        <v>353</v>
      </c>
      <c r="G225" s="230" t="s">
        <v>164</v>
      </c>
      <c r="H225" s="231">
        <v>1</v>
      </c>
      <c r="I225" s="232"/>
      <c r="J225" s="233">
        <f>ROUND(I225*H225,2)</f>
        <v>0</v>
      </c>
      <c r="K225" s="229" t="s">
        <v>165</v>
      </c>
      <c r="L225" s="234"/>
      <c r="M225" s="235" t="s">
        <v>19</v>
      </c>
      <c r="N225" s="236" t="s">
        <v>48</v>
      </c>
      <c r="O225" s="60"/>
      <c r="P225" s="191">
        <f>O225*H225</f>
        <v>0</v>
      </c>
      <c r="Q225" s="191">
        <v>6.3E-2</v>
      </c>
      <c r="R225" s="191">
        <f>Q225*H225</f>
        <v>6.3E-2</v>
      </c>
      <c r="S225" s="191">
        <v>0</v>
      </c>
      <c r="T225" s="192">
        <f>S225*H225</f>
        <v>0</v>
      </c>
      <c r="AR225" s="17" t="s">
        <v>247</v>
      </c>
      <c r="AT225" s="17" t="s">
        <v>244</v>
      </c>
      <c r="AU225" s="17" t="s">
        <v>89</v>
      </c>
      <c r="AY225" s="17" t="s">
        <v>158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7" t="s">
        <v>89</v>
      </c>
      <c r="BK225" s="193">
        <f>ROUND(I225*H225,2)</f>
        <v>0</v>
      </c>
      <c r="BL225" s="17" t="s">
        <v>188</v>
      </c>
      <c r="BM225" s="17" t="s">
        <v>354</v>
      </c>
    </row>
    <row r="226" spans="2:65" s="12" customFormat="1">
      <c r="B226" s="194"/>
      <c r="C226" s="195"/>
      <c r="D226" s="196" t="s">
        <v>168</v>
      </c>
      <c r="E226" s="197" t="s">
        <v>19</v>
      </c>
      <c r="F226" s="198" t="s">
        <v>169</v>
      </c>
      <c r="G226" s="195"/>
      <c r="H226" s="197" t="s">
        <v>19</v>
      </c>
      <c r="I226" s="199"/>
      <c r="J226" s="195"/>
      <c r="K226" s="195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168</v>
      </c>
      <c r="AU226" s="204" t="s">
        <v>89</v>
      </c>
      <c r="AV226" s="12" t="s">
        <v>83</v>
      </c>
      <c r="AW226" s="12" t="s">
        <v>37</v>
      </c>
      <c r="AX226" s="12" t="s">
        <v>76</v>
      </c>
      <c r="AY226" s="204" t="s">
        <v>158</v>
      </c>
    </row>
    <row r="227" spans="2:65" s="13" customFormat="1">
      <c r="B227" s="205"/>
      <c r="C227" s="206"/>
      <c r="D227" s="196" t="s">
        <v>168</v>
      </c>
      <c r="E227" s="207" t="s">
        <v>19</v>
      </c>
      <c r="F227" s="208" t="s">
        <v>83</v>
      </c>
      <c r="G227" s="206"/>
      <c r="H227" s="209">
        <v>1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168</v>
      </c>
      <c r="AU227" s="215" t="s">
        <v>89</v>
      </c>
      <c r="AV227" s="13" t="s">
        <v>89</v>
      </c>
      <c r="AW227" s="13" t="s">
        <v>37</v>
      </c>
      <c r="AX227" s="13" t="s">
        <v>83</v>
      </c>
      <c r="AY227" s="215" t="s">
        <v>158</v>
      </c>
    </row>
    <row r="228" spans="2:65" s="1" customFormat="1" ht="16.5" customHeight="1">
      <c r="B228" s="34"/>
      <c r="C228" s="182" t="s">
        <v>355</v>
      </c>
      <c r="D228" s="182" t="s">
        <v>161</v>
      </c>
      <c r="E228" s="183" t="s">
        <v>356</v>
      </c>
      <c r="F228" s="184" t="s">
        <v>357</v>
      </c>
      <c r="G228" s="185" t="s">
        <v>164</v>
      </c>
      <c r="H228" s="186">
        <v>1</v>
      </c>
      <c r="I228" s="187"/>
      <c r="J228" s="188">
        <f>ROUND(I228*H228,2)</f>
        <v>0</v>
      </c>
      <c r="K228" s="184" t="s">
        <v>19</v>
      </c>
      <c r="L228" s="38"/>
      <c r="M228" s="189" t="s">
        <v>19</v>
      </c>
      <c r="N228" s="190" t="s">
        <v>48</v>
      </c>
      <c r="O228" s="60"/>
      <c r="P228" s="191">
        <f>O228*H228</f>
        <v>0</v>
      </c>
      <c r="Q228" s="191">
        <v>2.5500000000000002E-3</v>
      </c>
      <c r="R228" s="191">
        <f>Q228*H228</f>
        <v>2.5500000000000002E-3</v>
      </c>
      <c r="S228" s="191">
        <v>0</v>
      </c>
      <c r="T228" s="192">
        <f>S228*H228</f>
        <v>0</v>
      </c>
      <c r="AR228" s="17" t="s">
        <v>188</v>
      </c>
      <c r="AT228" s="17" t="s">
        <v>161</v>
      </c>
      <c r="AU228" s="17" t="s">
        <v>89</v>
      </c>
      <c r="AY228" s="17" t="s">
        <v>158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7" t="s">
        <v>89</v>
      </c>
      <c r="BK228" s="193">
        <f>ROUND(I228*H228,2)</f>
        <v>0</v>
      </c>
      <c r="BL228" s="17" t="s">
        <v>188</v>
      </c>
      <c r="BM228" s="17" t="s">
        <v>358</v>
      </c>
    </row>
    <row r="229" spans="2:65" s="12" customFormat="1">
      <c r="B229" s="194"/>
      <c r="C229" s="195"/>
      <c r="D229" s="196" t="s">
        <v>168</v>
      </c>
      <c r="E229" s="197" t="s">
        <v>19</v>
      </c>
      <c r="F229" s="198" t="s">
        <v>169</v>
      </c>
      <c r="G229" s="195"/>
      <c r="H229" s="197" t="s">
        <v>19</v>
      </c>
      <c r="I229" s="199"/>
      <c r="J229" s="195"/>
      <c r="K229" s="195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168</v>
      </c>
      <c r="AU229" s="204" t="s">
        <v>89</v>
      </c>
      <c r="AV229" s="12" t="s">
        <v>83</v>
      </c>
      <c r="AW229" s="12" t="s">
        <v>37</v>
      </c>
      <c r="AX229" s="12" t="s">
        <v>76</v>
      </c>
      <c r="AY229" s="204" t="s">
        <v>158</v>
      </c>
    </row>
    <row r="230" spans="2:65" s="13" customFormat="1">
      <c r="B230" s="205"/>
      <c r="C230" s="206"/>
      <c r="D230" s="196" t="s">
        <v>168</v>
      </c>
      <c r="E230" s="207" t="s">
        <v>19</v>
      </c>
      <c r="F230" s="208" t="s">
        <v>83</v>
      </c>
      <c r="G230" s="206"/>
      <c r="H230" s="209">
        <v>1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168</v>
      </c>
      <c r="AU230" s="215" t="s">
        <v>89</v>
      </c>
      <c r="AV230" s="13" t="s">
        <v>89</v>
      </c>
      <c r="AW230" s="13" t="s">
        <v>37</v>
      </c>
      <c r="AX230" s="13" t="s">
        <v>83</v>
      </c>
      <c r="AY230" s="215" t="s">
        <v>158</v>
      </c>
    </row>
    <row r="231" spans="2:65" s="1" customFormat="1" ht="16.5" customHeight="1">
      <c r="B231" s="34"/>
      <c r="C231" s="182" t="s">
        <v>359</v>
      </c>
      <c r="D231" s="182" t="s">
        <v>161</v>
      </c>
      <c r="E231" s="183" t="s">
        <v>360</v>
      </c>
      <c r="F231" s="184" t="s">
        <v>361</v>
      </c>
      <c r="G231" s="185" t="s">
        <v>164</v>
      </c>
      <c r="H231" s="186">
        <v>1</v>
      </c>
      <c r="I231" s="187"/>
      <c r="J231" s="188">
        <f>ROUND(I231*H231,2)</f>
        <v>0</v>
      </c>
      <c r="K231" s="184" t="s">
        <v>19</v>
      </c>
      <c r="L231" s="38"/>
      <c r="M231" s="189" t="s">
        <v>19</v>
      </c>
      <c r="N231" s="190" t="s">
        <v>48</v>
      </c>
      <c r="O231" s="60"/>
      <c r="P231" s="191">
        <f>O231*H231</f>
        <v>0</v>
      </c>
      <c r="Q231" s="191">
        <v>2.5500000000000002E-3</v>
      </c>
      <c r="R231" s="191">
        <f>Q231*H231</f>
        <v>2.5500000000000002E-3</v>
      </c>
      <c r="S231" s="191">
        <v>0</v>
      </c>
      <c r="T231" s="192">
        <f>S231*H231</f>
        <v>0</v>
      </c>
      <c r="AR231" s="17" t="s">
        <v>188</v>
      </c>
      <c r="AT231" s="17" t="s">
        <v>161</v>
      </c>
      <c r="AU231" s="17" t="s">
        <v>89</v>
      </c>
      <c r="AY231" s="17" t="s">
        <v>158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89</v>
      </c>
      <c r="BK231" s="193">
        <f>ROUND(I231*H231,2)</f>
        <v>0</v>
      </c>
      <c r="BL231" s="17" t="s">
        <v>188</v>
      </c>
      <c r="BM231" s="17" t="s">
        <v>362</v>
      </c>
    </row>
    <row r="232" spans="2:65" s="12" customFormat="1">
      <c r="B232" s="194"/>
      <c r="C232" s="195"/>
      <c r="D232" s="196" t="s">
        <v>168</v>
      </c>
      <c r="E232" s="197" t="s">
        <v>19</v>
      </c>
      <c r="F232" s="198" t="s">
        <v>169</v>
      </c>
      <c r="G232" s="195"/>
      <c r="H232" s="197" t="s">
        <v>19</v>
      </c>
      <c r="I232" s="199"/>
      <c r="J232" s="195"/>
      <c r="K232" s="195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168</v>
      </c>
      <c r="AU232" s="204" t="s">
        <v>89</v>
      </c>
      <c r="AV232" s="12" t="s">
        <v>83</v>
      </c>
      <c r="AW232" s="12" t="s">
        <v>37</v>
      </c>
      <c r="AX232" s="12" t="s">
        <v>76</v>
      </c>
      <c r="AY232" s="204" t="s">
        <v>158</v>
      </c>
    </row>
    <row r="233" spans="2:65" s="13" customFormat="1">
      <c r="B233" s="205"/>
      <c r="C233" s="206"/>
      <c r="D233" s="196" t="s">
        <v>168</v>
      </c>
      <c r="E233" s="207" t="s">
        <v>19</v>
      </c>
      <c r="F233" s="208" t="s">
        <v>83</v>
      </c>
      <c r="G233" s="206"/>
      <c r="H233" s="209">
        <v>1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168</v>
      </c>
      <c r="AU233" s="215" t="s">
        <v>89</v>
      </c>
      <c r="AV233" s="13" t="s">
        <v>89</v>
      </c>
      <c r="AW233" s="13" t="s">
        <v>37</v>
      </c>
      <c r="AX233" s="13" t="s">
        <v>83</v>
      </c>
      <c r="AY233" s="215" t="s">
        <v>158</v>
      </c>
    </row>
    <row r="234" spans="2:65" s="1" customFormat="1" ht="16.5" customHeight="1">
      <c r="B234" s="34"/>
      <c r="C234" s="182" t="s">
        <v>363</v>
      </c>
      <c r="D234" s="182" t="s">
        <v>161</v>
      </c>
      <c r="E234" s="183" t="s">
        <v>364</v>
      </c>
      <c r="F234" s="184" t="s">
        <v>365</v>
      </c>
      <c r="G234" s="185" t="s">
        <v>164</v>
      </c>
      <c r="H234" s="186">
        <v>1</v>
      </c>
      <c r="I234" s="187"/>
      <c r="J234" s="188">
        <f>ROUND(I234*H234,2)</f>
        <v>0</v>
      </c>
      <c r="K234" s="184" t="s">
        <v>19</v>
      </c>
      <c r="L234" s="38"/>
      <c r="M234" s="189" t="s">
        <v>19</v>
      </c>
      <c r="N234" s="190" t="s">
        <v>48</v>
      </c>
      <c r="O234" s="60"/>
      <c r="P234" s="191">
        <f>O234*H234</f>
        <v>0</v>
      </c>
      <c r="Q234" s="191">
        <v>2.5500000000000002E-3</v>
      </c>
      <c r="R234" s="191">
        <f>Q234*H234</f>
        <v>2.5500000000000002E-3</v>
      </c>
      <c r="S234" s="191">
        <v>0</v>
      </c>
      <c r="T234" s="192">
        <f>S234*H234</f>
        <v>0</v>
      </c>
      <c r="AR234" s="17" t="s">
        <v>188</v>
      </c>
      <c r="AT234" s="17" t="s">
        <v>161</v>
      </c>
      <c r="AU234" s="17" t="s">
        <v>89</v>
      </c>
      <c r="AY234" s="17" t="s">
        <v>158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7" t="s">
        <v>89</v>
      </c>
      <c r="BK234" s="193">
        <f>ROUND(I234*H234,2)</f>
        <v>0</v>
      </c>
      <c r="BL234" s="17" t="s">
        <v>188</v>
      </c>
      <c r="BM234" s="17" t="s">
        <v>366</v>
      </c>
    </row>
    <row r="235" spans="2:65" s="12" customFormat="1">
      <c r="B235" s="194"/>
      <c r="C235" s="195"/>
      <c r="D235" s="196" t="s">
        <v>168</v>
      </c>
      <c r="E235" s="197" t="s">
        <v>19</v>
      </c>
      <c r="F235" s="198" t="s">
        <v>169</v>
      </c>
      <c r="G235" s="195"/>
      <c r="H235" s="197" t="s">
        <v>19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168</v>
      </c>
      <c r="AU235" s="204" t="s">
        <v>89</v>
      </c>
      <c r="AV235" s="12" t="s">
        <v>83</v>
      </c>
      <c r="AW235" s="12" t="s">
        <v>37</v>
      </c>
      <c r="AX235" s="12" t="s">
        <v>76</v>
      </c>
      <c r="AY235" s="204" t="s">
        <v>158</v>
      </c>
    </row>
    <row r="236" spans="2:65" s="13" customFormat="1">
      <c r="B236" s="205"/>
      <c r="C236" s="206"/>
      <c r="D236" s="196" t="s">
        <v>168</v>
      </c>
      <c r="E236" s="207" t="s">
        <v>19</v>
      </c>
      <c r="F236" s="208" t="s">
        <v>83</v>
      </c>
      <c r="G236" s="206"/>
      <c r="H236" s="209">
        <v>1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168</v>
      </c>
      <c r="AU236" s="215" t="s">
        <v>89</v>
      </c>
      <c r="AV236" s="13" t="s">
        <v>89</v>
      </c>
      <c r="AW236" s="13" t="s">
        <v>37</v>
      </c>
      <c r="AX236" s="13" t="s">
        <v>83</v>
      </c>
      <c r="AY236" s="215" t="s">
        <v>158</v>
      </c>
    </row>
    <row r="237" spans="2:65" s="1" customFormat="1" ht="16.5" customHeight="1">
      <c r="B237" s="34"/>
      <c r="C237" s="182" t="s">
        <v>367</v>
      </c>
      <c r="D237" s="182" t="s">
        <v>161</v>
      </c>
      <c r="E237" s="183" t="s">
        <v>368</v>
      </c>
      <c r="F237" s="184" t="s">
        <v>369</v>
      </c>
      <c r="G237" s="185" t="s">
        <v>370</v>
      </c>
      <c r="H237" s="186">
        <v>12</v>
      </c>
      <c r="I237" s="187"/>
      <c r="J237" s="188">
        <f>ROUND(I237*H237,2)</f>
        <v>0</v>
      </c>
      <c r="K237" s="184" t="s">
        <v>19</v>
      </c>
      <c r="L237" s="38"/>
      <c r="M237" s="189" t="s">
        <v>19</v>
      </c>
      <c r="N237" s="190" t="s">
        <v>48</v>
      </c>
      <c r="O237" s="60"/>
      <c r="P237" s="191">
        <f>O237*H237</f>
        <v>0</v>
      </c>
      <c r="Q237" s="191">
        <v>2.5500000000000002E-3</v>
      </c>
      <c r="R237" s="191">
        <f>Q237*H237</f>
        <v>3.0600000000000002E-2</v>
      </c>
      <c r="S237" s="191">
        <v>0</v>
      </c>
      <c r="T237" s="192">
        <f>S237*H237</f>
        <v>0</v>
      </c>
      <c r="AR237" s="17" t="s">
        <v>188</v>
      </c>
      <c r="AT237" s="17" t="s">
        <v>161</v>
      </c>
      <c r="AU237" s="17" t="s">
        <v>89</v>
      </c>
      <c r="AY237" s="17" t="s">
        <v>158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7" t="s">
        <v>89</v>
      </c>
      <c r="BK237" s="193">
        <f>ROUND(I237*H237,2)</f>
        <v>0</v>
      </c>
      <c r="BL237" s="17" t="s">
        <v>188</v>
      </c>
      <c r="BM237" s="17" t="s">
        <v>371</v>
      </c>
    </row>
    <row r="238" spans="2:65" s="12" customFormat="1">
      <c r="B238" s="194"/>
      <c r="C238" s="195"/>
      <c r="D238" s="196" t="s">
        <v>168</v>
      </c>
      <c r="E238" s="197" t="s">
        <v>19</v>
      </c>
      <c r="F238" s="198" t="s">
        <v>169</v>
      </c>
      <c r="G238" s="195"/>
      <c r="H238" s="197" t="s">
        <v>19</v>
      </c>
      <c r="I238" s="199"/>
      <c r="J238" s="195"/>
      <c r="K238" s="195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168</v>
      </c>
      <c r="AU238" s="204" t="s">
        <v>89</v>
      </c>
      <c r="AV238" s="12" t="s">
        <v>83</v>
      </c>
      <c r="AW238" s="12" t="s">
        <v>37</v>
      </c>
      <c r="AX238" s="12" t="s">
        <v>76</v>
      </c>
      <c r="AY238" s="204" t="s">
        <v>158</v>
      </c>
    </row>
    <row r="239" spans="2:65" s="13" customFormat="1">
      <c r="B239" s="205"/>
      <c r="C239" s="206"/>
      <c r="D239" s="196" t="s">
        <v>168</v>
      </c>
      <c r="E239" s="207" t="s">
        <v>19</v>
      </c>
      <c r="F239" s="208" t="s">
        <v>220</v>
      </c>
      <c r="G239" s="206"/>
      <c r="H239" s="209">
        <v>12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168</v>
      </c>
      <c r="AU239" s="215" t="s">
        <v>89</v>
      </c>
      <c r="AV239" s="13" t="s">
        <v>89</v>
      </c>
      <c r="AW239" s="13" t="s">
        <v>37</v>
      </c>
      <c r="AX239" s="13" t="s">
        <v>83</v>
      </c>
      <c r="AY239" s="215" t="s">
        <v>158</v>
      </c>
    </row>
    <row r="240" spans="2:65" s="1" customFormat="1" ht="16.5" customHeight="1">
      <c r="B240" s="34"/>
      <c r="C240" s="182" t="s">
        <v>372</v>
      </c>
      <c r="D240" s="182" t="s">
        <v>161</v>
      </c>
      <c r="E240" s="183" t="s">
        <v>373</v>
      </c>
      <c r="F240" s="184" t="s">
        <v>374</v>
      </c>
      <c r="G240" s="185" t="s">
        <v>164</v>
      </c>
      <c r="H240" s="186">
        <v>1</v>
      </c>
      <c r="I240" s="187"/>
      <c r="J240" s="188">
        <f>ROUND(I240*H240,2)</f>
        <v>0</v>
      </c>
      <c r="K240" s="184" t="s">
        <v>165</v>
      </c>
      <c r="L240" s="38"/>
      <c r="M240" s="189" t="s">
        <v>19</v>
      </c>
      <c r="N240" s="190" t="s">
        <v>48</v>
      </c>
      <c r="O240" s="60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AR240" s="17" t="s">
        <v>188</v>
      </c>
      <c r="AT240" s="17" t="s">
        <v>161</v>
      </c>
      <c r="AU240" s="17" t="s">
        <v>89</v>
      </c>
      <c r="AY240" s="17" t="s">
        <v>158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7" t="s">
        <v>89</v>
      </c>
      <c r="BK240" s="193">
        <f>ROUND(I240*H240,2)</f>
        <v>0</v>
      </c>
      <c r="BL240" s="17" t="s">
        <v>188</v>
      </c>
      <c r="BM240" s="17" t="s">
        <v>375</v>
      </c>
    </row>
    <row r="241" spans="2:65" s="12" customFormat="1">
      <c r="B241" s="194"/>
      <c r="C241" s="195"/>
      <c r="D241" s="196" t="s">
        <v>168</v>
      </c>
      <c r="E241" s="197" t="s">
        <v>19</v>
      </c>
      <c r="F241" s="198" t="s">
        <v>169</v>
      </c>
      <c r="G241" s="195"/>
      <c r="H241" s="197" t="s">
        <v>19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168</v>
      </c>
      <c r="AU241" s="204" t="s">
        <v>89</v>
      </c>
      <c r="AV241" s="12" t="s">
        <v>83</v>
      </c>
      <c r="AW241" s="12" t="s">
        <v>37</v>
      </c>
      <c r="AX241" s="12" t="s">
        <v>76</v>
      </c>
      <c r="AY241" s="204" t="s">
        <v>158</v>
      </c>
    </row>
    <row r="242" spans="2:65" s="13" customFormat="1">
      <c r="B242" s="205"/>
      <c r="C242" s="206"/>
      <c r="D242" s="196" t="s">
        <v>168</v>
      </c>
      <c r="E242" s="207" t="s">
        <v>19</v>
      </c>
      <c r="F242" s="208" t="s">
        <v>83</v>
      </c>
      <c r="G242" s="206"/>
      <c r="H242" s="209">
        <v>1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168</v>
      </c>
      <c r="AU242" s="215" t="s">
        <v>89</v>
      </c>
      <c r="AV242" s="13" t="s">
        <v>89</v>
      </c>
      <c r="AW242" s="13" t="s">
        <v>37</v>
      </c>
      <c r="AX242" s="13" t="s">
        <v>83</v>
      </c>
      <c r="AY242" s="215" t="s">
        <v>158</v>
      </c>
    </row>
    <row r="243" spans="2:65" s="1" customFormat="1" ht="22.5" customHeight="1">
      <c r="B243" s="34"/>
      <c r="C243" s="182" t="s">
        <v>376</v>
      </c>
      <c r="D243" s="182" t="s">
        <v>161</v>
      </c>
      <c r="E243" s="183" t="s">
        <v>377</v>
      </c>
      <c r="F243" s="184" t="s">
        <v>378</v>
      </c>
      <c r="G243" s="185" t="s">
        <v>339</v>
      </c>
      <c r="H243" s="186">
        <v>1</v>
      </c>
      <c r="I243" s="187"/>
      <c r="J243" s="188">
        <f>ROUND(I243*H243,2)</f>
        <v>0</v>
      </c>
      <c r="K243" s="184" t="s">
        <v>165</v>
      </c>
      <c r="L243" s="38"/>
      <c r="M243" s="189" t="s">
        <v>19</v>
      </c>
      <c r="N243" s="190" t="s">
        <v>48</v>
      </c>
      <c r="O243" s="60"/>
      <c r="P243" s="191">
        <f>O243*H243</f>
        <v>0</v>
      </c>
      <c r="Q243" s="191">
        <v>8.9999999999999998E-4</v>
      </c>
      <c r="R243" s="191">
        <f>Q243*H243</f>
        <v>8.9999999999999998E-4</v>
      </c>
      <c r="S243" s="191">
        <v>0</v>
      </c>
      <c r="T243" s="192">
        <f>S243*H243</f>
        <v>0</v>
      </c>
      <c r="AR243" s="17" t="s">
        <v>188</v>
      </c>
      <c r="AT243" s="17" t="s">
        <v>161</v>
      </c>
      <c r="AU243" s="17" t="s">
        <v>89</v>
      </c>
      <c r="AY243" s="17" t="s">
        <v>158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89</v>
      </c>
      <c r="BK243" s="193">
        <f>ROUND(I243*H243,2)</f>
        <v>0</v>
      </c>
      <c r="BL243" s="17" t="s">
        <v>188</v>
      </c>
      <c r="BM243" s="17" t="s">
        <v>379</v>
      </c>
    </row>
    <row r="244" spans="2:65" s="12" customFormat="1">
      <c r="B244" s="194"/>
      <c r="C244" s="195"/>
      <c r="D244" s="196" t="s">
        <v>168</v>
      </c>
      <c r="E244" s="197" t="s">
        <v>19</v>
      </c>
      <c r="F244" s="198" t="s">
        <v>169</v>
      </c>
      <c r="G244" s="195"/>
      <c r="H244" s="197" t="s">
        <v>19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168</v>
      </c>
      <c r="AU244" s="204" t="s">
        <v>89</v>
      </c>
      <c r="AV244" s="12" t="s">
        <v>83</v>
      </c>
      <c r="AW244" s="12" t="s">
        <v>37</v>
      </c>
      <c r="AX244" s="12" t="s">
        <v>76</v>
      </c>
      <c r="AY244" s="204" t="s">
        <v>158</v>
      </c>
    </row>
    <row r="245" spans="2:65" s="13" customFormat="1">
      <c r="B245" s="205"/>
      <c r="C245" s="206"/>
      <c r="D245" s="196" t="s">
        <v>168</v>
      </c>
      <c r="E245" s="207" t="s">
        <v>19</v>
      </c>
      <c r="F245" s="208" t="s">
        <v>83</v>
      </c>
      <c r="G245" s="206"/>
      <c r="H245" s="209">
        <v>1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168</v>
      </c>
      <c r="AU245" s="215" t="s">
        <v>89</v>
      </c>
      <c r="AV245" s="13" t="s">
        <v>89</v>
      </c>
      <c r="AW245" s="13" t="s">
        <v>37</v>
      </c>
      <c r="AX245" s="13" t="s">
        <v>83</v>
      </c>
      <c r="AY245" s="215" t="s">
        <v>158</v>
      </c>
    </row>
    <row r="246" spans="2:65" s="1" customFormat="1" ht="16.5" customHeight="1">
      <c r="B246" s="34"/>
      <c r="C246" s="182" t="s">
        <v>380</v>
      </c>
      <c r="D246" s="182" t="s">
        <v>161</v>
      </c>
      <c r="E246" s="183" t="s">
        <v>381</v>
      </c>
      <c r="F246" s="184" t="s">
        <v>382</v>
      </c>
      <c r="G246" s="185" t="s">
        <v>241</v>
      </c>
      <c r="H246" s="186">
        <v>1</v>
      </c>
      <c r="I246" s="187"/>
      <c r="J246" s="188">
        <f>ROUND(I246*H246,2)</f>
        <v>0</v>
      </c>
      <c r="K246" s="184" t="s">
        <v>165</v>
      </c>
      <c r="L246" s="38"/>
      <c r="M246" s="189" t="s">
        <v>19</v>
      </c>
      <c r="N246" s="190" t="s">
        <v>48</v>
      </c>
      <c r="O246" s="60"/>
      <c r="P246" s="191">
        <f>O246*H246</f>
        <v>0</v>
      </c>
      <c r="Q246" s="191">
        <v>4.4000000000000002E-4</v>
      </c>
      <c r="R246" s="191">
        <f>Q246*H246</f>
        <v>4.4000000000000002E-4</v>
      </c>
      <c r="S246" s="191">
        <v>0</v>
      </c>
      <c r="T246" s="192">
        <f>S246*H246</f>
        <v>0</v>
      </c>
      <c r="AR246" s="17" t="s">
        <v>188</v>
      </c>
      <c r="AT246" s="17" t="s">
        <v>161</v>
      </c>
      <c r="AU246" s="17" t="s">
        <v>89</v>
      </c>
      <c r="AY246" s="17" t="s">
        <v>158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7" t="s">
        <v>89</v>
      </c>
      <c r="BK246" s="193">
        <f>ROUND(I246*H246,2)</f>
        <v>0</v>
      </c>
      <c r="BL246" s="17" t="s">
        <v>188</v>
      </c>
      <c r="BM246" s="17" t="s">
        <v>383</v>
      </c>
    </row>
    <row r="247" spans="2:65" s="12" customFormat="1">
      <c r="B247" s="194"/>
      <c r="C247" s="195"/>
      <c r="D247" s="196" t="s">
        <v>168</v>
      </c>
      <c r="E247" s="197" t="s">
        <v>19</v>
      </c>
      <c r="F247" s="198" t="s">
        <v>169</v>
      </c>
      <c r="G247" s="195"/>
      <c r="H247" s="197" t="s">
        <v>19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168</v>
      </c>
      <c r="AU247" s="204" t="s">
        <v>89</v>
      </c>
      <c r="AV247" s="12" t="s">
        <v>83</v>
      </c>
      <c r="AW247" s="12" t="s">
        <v>37</v>
      </c>
      <c r="AX247" s="12" t="s">
        <v>76</v>
      </c>
      <c r="AY247" s="204" t="s">
        <v>158</v>
      </c>
    </row>
    <row r="248" spans="2:65" s="13" customFormat="1">
      <c r="B248" s="205"/>
      <c r="C248" s="206"/>
      <c r="D248" s="196" t="s">
        <v>168</v>
      </c>
      <c r="E248" s="207" t="s">
        <v>19</v>
      </c>
      <c r="F248" s="208" t="s">
        <v>83</v>
      </c>
      <c r="G248" s="206"/>
      <c r="H248" s="209">
        <v>1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168</v>
      </c>
      <c r="AU248" s="215" t="s">
        <v>89</v>
      </c>
      <c r="AV248" s="13" t="s">
        <v>89</v>
      </c>
      <c r="AW248" s="13" t="s">
        <v>37</v>
      </c>
      <c r="AX248" s="13" t="s">
        <v>83</v>
      </c>
      <c r="AY248" s="215" t="s">
        <v>158</v>
      </c>
    </row>
    <row r="249" spans="2:65" s="1" customFormat="1" ht="16.5" customHeight="1">
      <c r="B249" s="34"/>
      <c r="C249" s="182" t="s">
        <v>384</v>
      </c>
      <c r="D249" s="182" t="s">
        <v>161</v>
      </c>
      <c r="E249" s="183" t="s">
        <v>385</v>
      </c>
      <c r="F249" s="184" t="s">
        <v>386</v>
      </c>
      <c r="G249" s="185" t="s">
        <v>164</v>
      </c>
      <c r="H249" s="186">
        <v>1</v>
      </c>
      <c r="I249" s="187"/>
      <c r="J249" s="188">
        <f>ROUND(I249*H249,2)</f>
        <v>0</v>
      </c>
      <c r="K249" s="184" t="s">
        <v>19</v>
      </c>
      <c r="L249" s="38"/>
      <c r="M249" s="189" t="s">
        <v>19</v>
      </c>
      <c r="N249" s="190" t="s">
        <v>48</v>
      </c>
      <c r="O249" s="60"/>
      <c r="P249" s="191">
        <f>O249*H249</f>
        <v>0</v>
      </c>
      <c r="Q249" s="191">
        <v>8.9999999999999998E-4</v>
      </c>
      <c r="R249" s="191">
        <f>Q249*H249</f>
        <v>8.9999999999999998E-4</v>
      </c>
      <c r="S249" s="191">
        <v>0</v>
      </c>
      <c r="T249" s="192">
        <f>S249*H249</f>
        <v>0</v>
      </c>
      <c r="AR249" s="17" t="s">
        <v>188</v>
      </c>
      <c r="AT249" s="17" t="s">
        <v>161</v>
      </c>
      <c r="AU249" s="17" t="s">
        <v>89</v>
      </c>
      <c r="AY249" s="17" t="s">
        <v>158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7" t="s">
        <v>89</v>
      </c>
      <c r="BK249" s="193">
        <f>ROUND(I249*H249,2)</f>
        <v>0</v>
      </c>
      <c r="BL249" s="17" t="s">
        <v>188</v>
      </c>
      <c r="BM249" s="17" t="s">
        <v>387</v>
      </c>
    </row>
    <row r="250" spans="2:65" s="12" customFormat="1">
      <c r="B250" s="194"/>
      <c r="C250" s="195"/>
      <c r="D250" s="196" t="s">
        <v>168</v>
      </c>
      <c r="E250" s="197" t="s">
        <v>19</v>
      </c>
      <c r="F250" s="198" t="s">
        <v>169</v>
      </c>
      <c r="G250" s="195"/>
      <c r="H250" s="197" t="s">
        <v>19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168</v>
      </c>
      <c r="AU250" s="204" t="s">
        <v>89</v>
      </c>
      <c r="AV250" s="12" t="s">
        <v>83</v>
      </c>
      <c r="AW250" s="12" t="s">
        <v>37</v>
      </c>
      <c r="AX250" s="12" t="s">
        <v>76</v>
      </c>
      <c r="AY250" s="204" t="s">
        <v>158</v>
      </c>
    </row>
    <row r="251" spans="2:65" s="13" customFormat="1">
      <c r="B251" s="205"/>
      <c r="C251" s="206"/>
      <c r="D251" s="196" t="s">
        <v>168</v>
      </c>
      <c r="E251" s="207" t="s">
        <v>19</v>
      </c>
      <c r="F251" s="208" t="s">
        <v>83</v>
      </c>
      <c r="G251" s="206"/>
      <c r="H251" s="209">
        <v>1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168</v>
      </c>
      <c r="AU251" s="215" t="s">
        <v>89</v>
      </c>
      <c r="AV251" s="13" t="s">
        <v>89</v>
      </c>
      <c r="AW251" s="13" t="s">
        <v>37</v>
      </c>
      <c r="AX251" s="13" t="s">
        <v>83</v>
      </c>
      <c r="AY251" s="215" t="s">
        <v>158</v>
      </c>
    </row>
    <row r="252" spans="2:65" s="1" customFormat="1" ht="16.5" customHeight="1">
      <c r="B252" s="34"/>
      <c r="C252" s="182" t="s">
        <v>388</v>
      </c>
      <c r="D252" s="182" t="s">
        <v>161</v>
      </c>
      <c r="E252" s="183" t="s">
        <v>389</v>
      </c>
      <c r="F252" s="184" t="s">
        <v>390</v>
      </c>
      <c r="G252" s="185" t="s">
        <v>164</v>
      </c>
      <c r="H252" s="186">
        <v>1</v>
      </c>
      <c r="I252" s="187"/>
      <c r="J252" s="188">
        <f>ROUND(I252*H252,2)</f>
        <v>0</v>
      </c>
      <c r="K252" s="184" t="s">
        <v>19</v>
      </c>
      <c r="L252" s="38"/>
      <c r="M252" s="189" t="s">
        <v>19</v>
      </c>
      <c r="N252" s="190" t="s">
        <v>48</v>
      </c>
      <c r="O252" s="60"/>
      <c r="P252" s="191">
        <f>O252*H252</f>
        <v>0</v>
      </c>
      <c r="Q252" s="191">
        <v>8.9999999999999998E-4</v>
      </c>
      <c r="R252" s="191">
        <f>Q252*H252</f>
        <v>8.9999999999999998E-4</v>
      </c>
      <c r="S252" s="191">
        <v>0</v>
      </c>
      <c r="T252" s="192">
        <f>S252*H252</f>
        <v>0</v>
      </c>
      <c r="AR252" s="17" t="s">
        <v>188</v>
      </c>
      <c r="AT252" s="17" t="s">
        <v>161</v>
      </c>
      <c r="AU252" s="17" t="s">
        <v>89</v>
      </c>
      <c r="AY252" s="17" t="s">
        <v>158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7" t="s">
        <v>89</v>
      </c>
      <c r="BK252" s="193">
        <f>ROUND(I252*H252,2)</f>
        <v>0</v>
      </c>
      <c r="BL252" s="17" t="s">
        <v>188</v>
      </c>
      <c r="BM252" s="17" t="s">
        <v>391</v>
      </c>
    </row>
    <row r="253" spans="2:65" s="12" customFormat="1">
      <c r="B253" s="194"/>
      <c r="C253" s="195"/>
      <c r="D253" s="196" t="s">
        <v>168</v>
      </c>
      <c r="E253" s="197" t="s">
        <v>19</v>
      </c>
      <c r="F253" s="198" t="s">
        <v>169</v>
      </c>
      <c r="G253" s="195"/>
      <c r="H253" s="197" t="s">
        <v>19</v>
      </c>
      <c r="I253" s="199"/>
      <c r="J253" s="195"/>
      <c r="K253" s="195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168</v>
      </c>
      <c r="AU253" s="204" t="s">
        <v>89</v>
      </c>
      <c r="AV253" s="12" t="s">
        <v>83</v>
      </c>
      <c r="AW253" s="12" t="s">
        <v>37</v>
      </c>
      <c r="AX253" s="12" t="s">
        <v>76</v>
      </c>
      <c r="AY253" s="204" t="s">
        <v>158</v>
      </c>
    </row>
    <row r="254" spans="2:65" s="13" customFormat="1">
      <c r="B254" s="205"/>
      <c r="C254" s="206"/>
      <c r="D254" s="196" t="s">
        <v>168</v>
      </c>
      <c r="E254" s="207" t="s">
        <v>19</v>
      </c>
      <c r="F254" s="208" t="s">
        <v>83</v>
      </c>
      <c r="G254" s="206"/>
      <c r="H254" s="209">
        <v>1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168</v>
      </c>
      <c r="AU254" s="215" t="s">
        <v>89</v>
      </c>
      <c r="AV254" s="13" t="s">
        <v>89</v>
      </c>
      <c r="AW254" s="13" t="s">
        <v>37</v>
      </c>
      <c r="AX254" s="13" t="s">
        <v>83</v>
      </c>
      <c r="AY254" s="215" t="s">
        <v>158</v>
      </c>
    </row>
    <row r="255" spans="2:65" s="1" customFormat="1" ht="22.5" customHeight="1">
      <c r="B255" s="34"/>
      <c r="C255" s="182" t="s">
        <v>392</v>
      </c>
      <c r="D255" s="182" t="s">
        <v>161</v>
      </c>
      <c r="E255" s="183" t="s">
        <v>393</v>
      </c>
      <c r="F255" s="184" t="s">
        <v>394</v>
      </c>
      <c r="G255" s="185" t="s">
        <v>339</v>
      </c>
      <c r="H255" s="186">
        <v>1</v>
      </c>
      <c r="I255" s="187"/>
      <c r="J255" s="188">
        <f>ROUND(I255*H255,2)</f>
        <v>0</v>
      </c>
      <c r="K255" s="184" t="s">
        <v>165</v>
      </c>
      <c r="L255" s="38"/>
      <c r="M255" s="189" t="s">
        <v>19</v>
      </c>
      <c r="N255" s="190" t="s">
        <v>48</v>
      </c>
      <c r="O255" s="60"/>
      <c r="P255" s="191">
        <f>O255*H255</f>
        <v>0</v>
      </c>
      <c r="Q255" s="191">
        <v>1.17E-3</v>
      </c>
      <c r="R255" s="191">
        <f>Q255*H255</f>
        <v>1.17E-3</v>
      </c>
      <c r="S255" s="191">
        <v>0</v>
      </c>
      <c r="T255" s="192">
        <f>S255*H255</f>
        <v>0</v>
      </c>
      <c r="AR255" s="17" t="s">
        <v>188</v>
      </c>
      <c r="AT255" s="17" t="s">
        <v>161</v>
      </c>
      <c r="AU255" s="17" t="s">
        <v>89</v>
      </c>
      <c r="AY255" s="17" t="s">
        <v>158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7" t="s">
        <v>89</v>
      </c>
      <c r="BK255" s="193">
        <f>ROUND(I255*H255,2)</f>
        <v>0</v>
      </c>
      <c r="BL255" s="17" t="s">
        <v>188</v>
      </c>
      <c r="BM255" s="17" t="s">
        <v>395</v>
      </c>
    </row>
    <row r="256" spans="2:65" s="12" customFormat="1">
      <c r="B256" s="194"/>
      <c r="C256" s="195"/>
      <c r="D256" s="196" t="s">
        <v>168</v>
      </c>
      <c r="E256" s="197" t="s">
        <v>19</v>
      </c>
      <c r="F256" s="198" t="s">
        <v>169</v>
      </c>
      <c r="G256" s="195"/>
      <c r="H256" s="197" t="s">
        <v>19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168</v>
      </c>
      <c r="AU256" s="204" t="s">
        <v>89</v>
      </c>
      <c r="AV256" s="12" t="s">
        <v>83</v>
      </c>
      <c r="AW256" s="12" t="s">
        <v>37</v>
      </c>
      <c r="AX256" s="12" t="s">
        <v>76</v>
      </c>
      <c r="AY256" s="204" t="s">
        <v>158</v>
      </c>
    </row>
    <row r="257" spans="2:65" s="13" customFormat="1">
      <c r="B257" s="205"/>
      <c r="C257" s="206"/>
      <c r="D257" s="196" t="s">
        <v>168</v>
      </c>
      <c r="E257" s="207" t="s">
        <v>19</v>
      </c>
      <c r="F257" s="208" t="s">
        <v>83</v>
      </c>
      <c r="G257" s="206"/>
      <c r="H257" s="209">
        <v>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168</v>
      </c>
      <c r="AU257" s="215" t="s">
        <v>89</v>
      </c>
      <c r="AV257" s="13" t="s">
        <v>89</v>
      </c>
      <c r="AW257" s="13" t="s">
        <v>37</v>
      </c>
      <c r="AX257" s="13" t="s">
        <v>83</v>
      </c>
      <c r="AY257" s="215" t="s">
        <v>158</v>
      </c>
    </row>
    <row r="258" spans="2:65" s="1" customFormat="1" ht="16.5" customHeight="1">
      <c r="B258" s="34"/>
      <c r="C258" s="182" t="s">
        <v>396</v>
      </c>
      <c r="D258" s="182" t="s">
        <v>161</v>
      </c>
      <c r="E258" s="183" t="s">
        <v>397</v>
      </c>
      <c r="F258" s="184" t="s">
        <v>398</v>
      </c>
      <c r="G258" s="185" t="s">
        <v>241</v>
      </c>
      <c r="H258" s="186">
        <v>8</v>
      </c>
      <c r="I258" s="187"/>
      <c r="J258" s="188">
        <f>ROUND(I258*H258,2)</f>
        <v>0</v>
      </c>
      <c r="K258" s="184" t="s">
        <v>165</v>
      </c>
      <c r="L258" s="38"/>
      <c r="M258" s="189" t="s">
        <v>19</v>
      </c>
      <c r="N258" s="190" t="s">
        <v>48</v>
      </c>
      <c r="O258" s="60"/>
      <c r="P258" s="191">
        <f>O258*H258</f>
        <v>0</v>
      </c>
      <c r="Q258" s="191">
        <v>4.4000000000000002E-4</v>
      </c>
      <c r="R258" s="191">
        <f>Q258*H258</f>
        <v>3.5200000000000001E-3</v>
      </c>
      <c r="S258" s="191">
        <v>0</v>
      </c>
      <c r="T258" s="192">
        <f>S258*H258</f>
        <v>0</v>
      </c>
      <c r="AR258" s="17" t="s">
        <v>188</v>
      </c>
      <c r="AT258" s="17" t="s">
        <v>161</v>
      </c>
      <c r="AU258" s="17" t="s">
        <v>89</v>
      </c>
      <c r="AY258" s="17" t="s">
        <v>158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7" t="s">
        <v>89</v>
      </c>
      <c r="BK258" s="193">
        <f>ROUND(I258*H258,2)</f>
        <v>0</v>
      </c>
      <c r="BL258" s="17" t="s">
        <v>188</v>
      </c>
      <c r="BM258" s="17" t="s">
        <v>399</v>
      </c>
    </row>
    <row r="259" spans="2:65" s="12" customFormat="1">
      <c r="B259" s="194"/>
      <c r="C259" s="195"/>
      <c r="D259" s="196" t="s">
        <v>168</v>
      </c>
      <c r="E259" s="197" t="s">
        <v>19</v>
      </c>
      <c r="F259" s="198" t="s">
        <v>169</v>
      </c>
      <c r="G259" s="195"/>
      <c r="H259" s="197" t="s">
        <v>19</v>
      </c>
      <c r="I259" s="199"/>
      <c r="J259" s="195"/>
      <c r="K259" s="195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168</v>
      </c>
      <c r="AU259" s="204" t="s">
        <v>89</v>
      </c>
      <c r="AV259" s="12" t="s">
        <v>83</v>
      </c>
      <c r="AW259" s="12" t="s">
        <v>37</v>
      </c>
      <c r="AX259" s="12" t="s">
        <v>76</v>
      </c>
      <c r="AY259" s="204" t="s">
        <v>158</v>
      </c>
    </row>
    <row r="260" spans="2:65" s="13" customFormat="1">
      <c r="B260" s="205"/>
      <c r="C260" s="206"/>
      <c r="D260" s="196" t="s">
        <v>168</v>
      </c>
      <c r="E260" s="207" t="s">
        <v>19</v>
      </c>
      <c r="F260" s="208" t="s">
        <v>202</v>
      </c>
      <c r="G260" s="206"/>
      <c r="H260" s="209">
        <v>8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168</v>
      </c>
      <c r="AU260" s="215" t="s">
        <v>89</v>
      </c>
      <c r="AV260" s="13" t="s">
        <v>89</v>
      </c>
      <c r="AW260" s="13" t="s">
        <v>37</v>
      </c>
      <c r="AX260" s="13" t="s">
        <v>83</v>
      </c>
      <c r="AY260" s="215" t="s">
        <v>158</v>
      </c>
    </row>
    <row r="261" spans="2:65" s="1" customFormat="1" ht="16.5" customHeight="1">
      <c r="B261" s="34"/>
      <c r="C261" s="182" t="s">
        <v>400</v>
      </c>
      <c r="D261" s="182" t="s">
        <v>161</v>
      </c>
      <c r="E261" s="183" t="s">
        <v>401</v>
      </c>
      <c r="F261" s="184" t="s">
        <v>402</v>
      </c>
      <c r="G261" s="185" t="s">
        <v>339</v>
      </c>
      <c r="H261" s="186">
        <v>1</v>
      </c>
      <c r="I261" s="187"/>
      <c r="J261" s="188">
        <f>ROUND(I261*H261,2)</f>
        <v>0</v>
      </c>
      <c r="K261" s="184" t="s">
        <v>19</v>
      </c>
      <c r="L261" s="38"/>
      <c r="M261" s="189" t="s">
        <v>19</v>
      </c>
      <c r="N261" s="190" t="s">
        <v>48</v>
      </c>
      <c r="O261" s="60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AR261" s="17" t="s">
        <v>188</v>
      </c>
      <c r="AT261" s="17" t="s">
        <v>161</v>
      </c>
      <c r="AU261" s="17" t="s">
        <v>89</v>
      </c>
      <c r="AY261" s="17" t="s">
        <v>158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7" t="s">
        <v>89</v>
      </c>
      <c r="BK261" s="193">
        <f>ROUND(I261*H261,2)</f>
        <v>0</v>
      </c>
      <c r="BL261" s="17" t="s">
        <v>188</v>
      </c>
      <c r="BM261" s="17" t="s">
        <v>403</v>
      </c>
    </row>
    <row r="262" spans="2:65" s="12" customFormat="1">
      <c r="B262" s="194"/>
      <c r="C262" s="195"/>
      <c r="D262" s="196" t="s">
        <v>168</v>
      </c>
      <c r="E262" s="197" t="s">
        <v>19</v>
      </c>
      <c r="F262" s="198" t="s">
        <v>169</v>
      </c>
      <c r="G262" s="195"/>
      <c r="H262" s="197" t="s">
        <v>19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168</v>
      </c>
      <c r="AU262" s="204" t="s">
        <v>89</v>
      </c>
      <c r="AV262" s="12" t="s">
        <v>83</v>
      </c>
      <c r="AW262" s="12" t="s">
        <v>37</v>
      </c>
      <c r="AX262" s="12" t="s">
        <v>76</v>
      </c>
      <c r="AY262" s="204" t="s">
        <v>158</v>
      </c>
    </row>
    <row r="263" spans="2:65" s="13" customFormat="1">
      <c r="B263" s="205"/>
      <c r="C263" s="206"/>
      <c r="D263" s="196" t="s">
        <v>168</v>
      </c>
      <c r="E263" s="207" t="s">
        <v>19</v>
      </c>
      <c r="F263" s="208" t="s">
        <v>83</v>
      </c>
      <c r="G263" s="206"/>
      <c r="H263" s="209">
        <v>1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168</v>
      </c>
      <c r="AU263" s="215" t="s">
        <v>89</v>
      </c>
      <c r="AV263" s="13" t="s">
        <v>89</v>
      </c>
      <c r="AW263" s="13" t="s">
        <v>37</v>
      </c>
      <c r="AX263" s="13" t="s">
        <v>83</v>
      </c>
      <c r="AY263" s="215" t="s">
        <v>158</v>
      </c>
    </row>
    <row r="264" spans="2:65" s="1" customFormat="1" ht="22.5" customHeight="1">
      <c r="B264" s="34"/>
      <c r="C264" s="182" t="s">
        <v>404</v>
      </c>
      <c r="D264" s="182" t="s">
        <v>161</v>
      </c>
      <c r="E264" s="183" t="s">
        <v>405</v>
      </c>
      <c r="F264" s="184" t="s">
        <v>406</v>
      </c>
      <c r="G264" s="185" t="s">
        <v>214</v>
      </c>
      <c r="H264" s="186">
        <v>0.112</v>
      </c>
      <c r="I264" s="187"/>
      <c r="J264" s="188">
        <f>ROUND(I264*H264,2)</f>
        <v>0</v>
      </c>
      <c r="K264" s="184" t="s">
        <v>165</v>
      </c>
      <c r="L264" s="38"/>
      <c r="M264" s="189" t="s">
        <v>19</v>
      </c>
      <c r="N264" s="190" t="s">
        <v>48</v>
      </c>
      <c r="O264" s="60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AR264" s="17" t="s">
        <v>188</v>
      </c>
      <c r="AT264" s="17" t="s">
        <v>161</v>
      </c>
      <c r="AU264" s="17" t="s">
        <v>89</v>
      </c>
      <c r="AY264" s="17" t="s">
        <v>158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7" t="s">
        <v>89</v>
      </c>
      <c r="BK264" s="193">
        <f>ROUND(I264*H264,2)</f>
        <v>0</v>
      </c>
      <c r="BL264" s="17" t="s">
        <v>188</v>
      </c>
      <c r="BM264" s="17" t="s">
        <v>407</v>
      </c>
    </row>
    <row r="265" spans="2:65" s="1" customFormat="1" ht="22.5" customHeight="1">
      <c r="B265" s="34"/>
      <c r="C265" s="182" t="s">
        <v>408</v>
      </c>
      <c r="D265" s="182" t="s">
        <v>161</v>
      </c>
      <c r="E265" s="183" t="s">
        <v>409</v>
      </c>
      <c r="F265" s="184" t="s">
        <v>410</v>
      </c>
      <c r="G265" s="185" t="s">
        <v>214</v>
      </c>
      <c r="H265" s="186">
        <v>0.112</v>
      </c>
      <c r="I265" s="187"/>
      <c r="J265" s="188">
        <f>ROUND(I265*H265,2)</f>
        <v>0</v>
      </c>
      <c r="K265" s="184" t="s">
        <v>165</v>
      </c>
      <c r="L265" s="38"/>
      <c r="M265" s="189" t="s">
        <v>19</v>
      </c>
      <c r="N265" s="190" t="s">
        <v>48</v>
      </c>
      <c r="O265" s="60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AR265" s="17" t="s">
        <v>188</v>
      </c>
      <c r="AT265" s="17" t="s">
        <v>161</v>
      </c>
      <c r="AU265" s="17" t="s">
        <v>89</v>
      </c>
      <c r="AY265" s="17" t="s">
        <v>158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7" t="s">
        <v>89</v>
      </c>
      <c r="BK265" s="193">
        <f>ROUND(I265*H265,2)</f>
        <v>0</v>
      </c>
      <c r="BL265" s="17" t="s">
        <v>188</v>
      </c>
      <c r="BM265" s="17" t="s">
        <v>411</v>
      </c>
    </row>
    <row r="266" spans="2:65" s="11" customFormat="1" ht="22.8" customHeight="1">
      <c r="B266" s="166"/>
      <c r="C266" s="167"/>
      <c r="D266" s="168" t="s">
        <v>75</v>
      </c>
      <c r="E266" s="180" t="s">
        <v>412</v>
      </c>
      <c r="F266" s="180" t="s">
        <v>413</v>
      </c>
      <c r="G266" s="167"/>
      <c r="H266" s="167"/>
      <c r="I266" s="170"/>
      <c r="J266" s="181">
        <f>BK266</f>
        <v>0</v>
      </c>
      <c r="K266" s="167"/>
      <c r="L266" s="172"/>
      <c r="M266" s="173"/>
      <c r="N266" s="174"/>
      <c r="O266" s="174"/>
      <c r="P266" s="175">
        <f>SUM(P267:P283)</f>
        <v>0</v>
      </c>
      <c r="Q266" s="174"/>
      <c r="R266" s="175">
        <f>SUM(R267:R283)</f>
        <v>4.2429999999999995E-2</v>
      </c>
      <c r="S266" s="174"/>
      <c r="T266" s="176">
        <f>SUM(T267:T283)</f>
        <v>8.9999999999999993E-3</v>
      </c>
      <c r="AR266" s="177" t="s">
        <v>89</v>
      </c>
      <c r="AT266" s="178" t="s">
        <v>75</v>
      </c>
      <c r="AU266" s="178" t="s">
        <v>83</v>
      </c>
      <c r="AY266" s="177" t="s">
        <v>158</v>
      </c>
      <c r="BK266" s="179">
        <f>SUM(BK267:BK283)</f>
        <v>0</v>
      </c>
    </row>
    <row r="267" spans="2:65" s="1" customFormat="1" ht="16.5" customHeight="1">
      <c r="B267" s="34"/>
      <c r="C267" s="182" t="s">
        <v>414</v>
      </c>
      <c r="D267" s="182" t="s">
        <v>161</v>
      </c>
      <c r="E267" s="183" t="s">
        <v>415</v>
      </c>
      <c r="F267" s="184" t="s">
        <v>416</v>
      </c>
      <c r="G267" s="185" t="s">
        <v>339</v>
      </c>
      <c r="H267" s="186">
        <v>1</v>
      </c>
      <c r="I267" s="187"/>
      <c r="J267" s="188">
        <f>ROUND(I267*H267,2)</f>
        <v>0</v>
      </c>
      <c r="K267" s="184" t="s">
        <v>165</v>
      </c>
      <c r="L267" s="38"/>
      <c r="M267" s="189" t="s">
        <v>19</v>
      </c>
      <c r="N267" s="190" t="s">
        <v>48</v>
      </c>
      <c r="O267" s="60"/>
      <c r="P267" s="191">
        <f>O267*H267</f>
        <v>0</v>
      </c>
      <c r="Q267" s="191">
        <v>3.5999999999999997E-2</v>
      </c>
      <c r="R267" s="191">
        <f>Q267*H267</f>
        <v>3.5999999999999997E-2</v>
      </c>
      <c r="S267" s="191">
        <v>0</v>
      </c>
      <c r="T267" s="192">
        <f>S267*H267</f>
        <v>0</v>
      </c>
      <c r="AR267" s="17" t="s">
        <v>188</v>
      </c>
      <c r="AT267" s="17" t="s">
        <v>161</v>
      </c>
      <c r="AU267" s="17" t="s">
        <v>89</v>
      </c>
      <c r="AY267" s="17" t="s">
        <v>158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7" t="s">
        <v>89</v>
      </c>
      <c r="BK267" s="193">
        <f>ROUND(I267*H267,2)</f>
        <v>0</v>
      </c>
      <c r="BL267" s="17" t="s">
        <v>188</v>
      </c>
      <c r="BM267" s="17" t="s">
        <v>417</v>
      </c>
    </row>
    <row r="268" spans="2:65" s="12" customFormat="1">
      <c r="B268" s="194"/>
      <c r="C268" s="195"/>
      <c r="D268" s="196" t="s">
        <v>168</v>
      </c>
      <c r="E268" s="197" t="s">
        <v>19</v>
      </c>
      <c r="F268" s="198" t="s">
        <v>169</v>
      </c>
      <c r="G268" s="195"/>
      <c r="H268" s="197" t="s">
        <v>19</v>
      </c>
      <c r="I268" s="199"/>
      <c r="J268" s="195"/>
      <c r="K268" s="195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168</v>
      </c>
      <c r="AU268" s="204" t="s">
        <v>89</v>
      </c>
      <c r="AV268" s="12" t="s">
        <v>83</v>
      </c>
      <c r="AW268" s="12" t="s">
        <v>37</v>
      </c>
      <c r="AX268" s="12" t="s">
        <v>76</v>
      </c>
      <c r="AY268" s="204" t="s">
        <v>158</v>
      </c>
    </row>
    <row r="269" spans="2:65" s="13" customFormat="1">
      <c r="B269" s="205"/>
      <c r="C269" s="206"/>
      <c r="D269" s="196" t="s">
        <v>168</v>
      </c>
      <c r="E269" s="207" t="s">
        <v>19</v>
      </c>
      <c r="F269" s="208" t="s">
        <v>83</v>
      </c>
      <c r="G269" s="206"/>
      <c r="H269" s="209">
        <v>1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168</v>
      </c>
      <c r="AU269" s="215" t="s">
        <v>89</v>
      </c>
      <c r="AV269" s="13" t="s">
        <v>89</v>
      </c>
      <c r="AW269" s="13" t="s">
        <v>37</v>
      </c>
      <c r="AX269" s="13" t="s">
        <v>83</v>
      </c>
      <c r="AY269" s="215" t="s">
        <v>158</v>
      </c>
    </row>
    <row r="270" spans="2:65" s="1" customFormat="1" ht="16.5" customHeight="1">
      <c r="B270" s="34"/>
      <c r="C270" s="182" t="s">
        <v>418</v>
      </c>
      <c r="D270" s="182" t="s">
        <v>161</v>
      </c>
      <c r="E270" s="183" t="s">
        <v>419</v>
      </c>
      <c r="F270" s="184" t="s">
        <v>420</v>
      </c>
      <c r="G270" s="185" t="s">
        <v>164</v>
      </c>
      <c r="H270" s="186">
        <v>1</v>
      </c>
      <c r="I270" s="187"/>
      <c r="J270" s="188">
        <f>ROUND(I270*H270,2)</f>
        <v>0</v>
      </c>
      <c r="K270" s="184" t="s">
        <v>165</v>
      </c>
      <c r="L270" s="38"/>
      <c r="M270" s="189" t="s">
        <v>19</v>
      </c>
      <c r="N270" s="190" t="s">
        <v>48</v>
      </c>
      <c r="O270" s="60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AR270" s="17" t="s">
        <v>188</v>
      </c>
      <c r="AT270" s="17" t="s">
        <v>161</v>
      </c>
      <c r="AU270" s="17" t="s">
        <v>89</v>
      </c>
      <c r="AY270" s="17" t="s">
        <v>158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89</v>
      </c>
      <c r="BK270" s="193">
        <f>ROUND(I270*H270,2)</f>
        <v>0</v>
      </c>
      <c r="BL270" s="17" t="s">
        <v>188</v>
      </c>
      <c r="BM270" s="17" t="s">
        <v>421</v>
      </c>
    </row>
    <row r="271" spans="2:65" s="12" customFormat="1">
      <c r="B271" s="194"/>
      <c r="C271" s="195"/>
      <c r="D271" s="196" t="s">
        <v>168</v>
      </c>
      <c r="E271" s="197" t="s">
        <v>19</v>
      </c>
      <c r="F271" s="198" t="s">
        <v>169</v>
      </c>
      <c r="G271" s="195"/>
      <c r="H271" s="197" t="s">
        <v>19</v>
      </c>
      <c r="I271" s="199"/>
      <c r="J271" s="195"/>
      <c r="K271" s="195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168</v>
      </c>
      <c r="AU271" s="204" t="s">
        <v>89</v>
      </c>
      <c r="AV271" s="12" t="s">
        <v>83</v>
      </c>
      <c r="AW271" s="12" t="s">
        <v>37</v>
      </c>
      <c r="AX271" s="12" t="s">
        <v>76</v>
      </c>
      <c r="AY271" s="204" t="s">
        <v>158</v>
      </c>
    </row>
    <row r="272" spans="2:65" s="13" customFormat="1">
      <c r="B272" s="205"/>
      <c r="C272" s="206"/>
      <c r="D272" s="196" t="s">
        <v>168</v>
      </c>
      <c r="E272" s="207" t="s">
        <v>19</v>
      </c>
      <c r="F272" s="208" t="s">
        <v>83</v>
      </c>
      <c r="G272" s="206"/>
      <c r="H272" s="209">
        <v>1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168</v>
      </c>
      <c r="AU272" s="215" t="s">
        <v>89</v>
      </c>
      <c r="AV272" s="13" t="s">
        <v>89</v>
      </c>
      <c r="AW272" s="13" t="s">
        <v>37</v>
      </c>
      <c r="AX272" s="13" t="s">
        <v>83</v>
      </c>
      <c r="AY272" s="215" t="s">
        <v>158</v>
      </c>
    </row>
    <row r="273" spans="2:65" s="1" customFormat="1" ht="16.5" customHeight="1">
      <c r="B273" s="34"/>
      <c r="C273" s="182" t="s">
        <v>422</v>
      </c>
      <c r="D273" s="182" t="s">
        <v>161</v>
      </c>
      <c r="E273" s="183" t="s">
        <v>423</v>
      </c>
      <c r="F273" s="184" t="s">
        <v>424</v>
      </c>
      <c r="G273" s="185" t="s">
        <v>164</v>
      </c>
      <c r="H273" s="186">
        <v>1</v>
      </c>
      <c r="I273" s="187"/>
      <c r="J273" s="188">
        <f>ROUND(I273*H273,2)</f>
        <v>0</v>
      </c>
      <c r="K273" s="184" t="s">
        <v>165</v>
      </c>
      <c r="L273" s="38"/>
      <c r="M273" s="189" t="s">
        <v>19</v>
      </c>
      <c r="N273" s="190" t="s">
        <v>48</v>
      </c>
      <c r="O273" s="60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AR273" s="17" t="s">
        <v>188</v>
      </c>
      <c r="AT273" s="17" t="s">
        <v>161</v>
      </c>
      <c r="AU273" s="17" t="s">
        <v>89</v>
      </c>
      <c r="AY273" s="17" t="s">
        <v>158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7" t="s">
        <v>89</v>
      </c>
      <c r="BK273" s="193">
        <f>ROUND(I273*H273,2)</f>
        <v>0</v>
      </c>
      <c r="BL273" s="17" t="s">
        <v>188</v>
      </c>
      <c r="BM273" s="17" t="s">
        <v>425</v>
      </c>
    </row>
    <row r="274" spans="2:65" s="12" customFormat="1">
      <c r="B274" s="194"/>
      <c r="C274" s="195"/>
      <c r="D274" s="196" t="s">
        <v>168</v>
      </c>
      <c r="E274" s="197" t="s">
        <v>19</v>
      </c>
      <c r="F274" s="198" t="s">
        <v>169</v>
      </c>
      <c r="G274" s="195"/>
      <c r="H274" s="197" t="s">
        <v>19</v>
      </c>
      <c r="I274" s="199"/>
      <c r="J274" s="195"/>
      <c r="K274" s="195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168</v>
      </c>
      <c r="AU274" s="204" t="s">
        <v>89</v>
      </c>
      <c r="AV274" s="12" t="s">
        <v>83</v>
      </c>
      <c r="AW274" s="12" t="s">
        <v>37</v>
      </c>
      <c r="AX274" s="12" t="s">
        <v>76</v>
      </c>
      <c r="AY274" s="204" t="s">
        <v>158</v>
      </c>
    </row>
    <row r="275" spans="2:65" s="13" customFormat="1">
      <c r="B275" s="205"/>
      <c r="C275" s="206"/>
      <c r="D275" s="196" t="s">
        <v>168</v>
      </c>
      <c r="E275" s="207" t="s">
        <v>19</v>
      </c>
      <c r="F275" s="208" t="s">
        <v>83</v>
      </c>
      <c r="G275" s="206"/>
      <c r="H275" s="209">
        <v>1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168</v>
      </c>
      <c r="AU275" s="215" t="s">
        <v>89</v>
      </c>
      <c r="AV275" s="13" t="s">
        <v>89</v>
      </c>
      <c r="AW275" s="13" t="s">
        <v>37</v>
      </c>
      <c r="AX275" s="13" t="s">
        <v>83</v>
      </c>
      <c r="AY275" s="215" t="s">
        <v>158</v>
      </c>
    </row>
    <row r="276" spans="2:65" s="1" customFormat="1" ht="16.5" customHeight="1">
      <c r="B276" s="34"/>
      <c r="C276" s="182" t="s">
        <v>426</v>
      </c>
      <c r="D276" s="182" t="s">
        <v>161</v>
      </c>
      <c r="E276" s="183" t="s">
        <v>427</v>
      </c>
      <c r="F276" s="184" t="s">
        <v>428</v>
      </c>
      <c r="G276" s="185" t="s">
        <v>339</v>
      </c>
      <c r="H276" s="186">
        <v>1</v>
      </c>
      <c r="I276" s="187"/>
      <c r="J276" s="188">
        <f>ROUND(I276*H276,2)</f>
        <v>0</v>
      </c>
      <c r="K276" s="184" t="s">
        <v>165</v>
      </c>
      <c r="L276" s="38"/>
      <c r="M276" s="189" t="s">
        <v>19</v>
      </c>
      <c r="N276" s="190" t="s">
        <v>48</v>
      </c>
      <c r="O276" s="60"/>
      <c r="P276" s="191">
        <f>O276*H276</f>
        <v>0</v>
      </c>
      <c r="Q276" s="191">
        <v>6.2899999999999996E-3</v>
      </c>
      <c r="R276" s="191">
        <f>Q276*H276</f>
        <v>6.2899999999999996E-3</v>
      </c>
      <c r="S276" s="191">
        <v>0</v>
      </c>
      <c r="T276" s="192">
        <f>S276*H276</f>
        <v>0</v>
      </c>
      <c r="AR276" s="17" t="s">
        <v>188</v>
      </c>
      <c r="AT276" s="17" t="s">
        <v>161</v>
      </c>
      <c r="AU276" s="17" t="s">
        <v>89</v>
      </c>
      <c r="AY276" s="17" t="s">
        <v>158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7" t="s">
        <v>89</v>
      </c>
      <c r="BK276" s="193">
        <f>ROUND(I276*H276,2)</f>
        <v>0</v>
      </c>
      <c r="BL276" s="17" t="s">
        <v>188</v>
      </c>
      <c r="BM276" s="17" t="s">
        <v>429</v>
      </c>
    </row>
    <row r="277" spans="2:65" s="12" customFormat="1">
      <c r="B277" s="194"/>
      <c r="C277" s="195"/>
      <c r="D277" s="196" t="s">
        <v>168</v>
      </c>
      <c r="E277" s="197" t="s">
        <v>19</v>
      </c>
      <c r="F277" s="198" t="s">
        <v>169</v>
      </c>
      <c r="G277" s="195"/>
      <c r="H277" s="197" t="s">
        <v>19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168</v>
      </c>
      <c r="AU277" s="204" t="s">
        <v>89</v>
      </c>
      <c r="AV277" s="12" t="s">
        <v>83</v>
      </c>
      <c r="AW277" s="12" t="s">
        <v>37</v>
      </c>
      <c r="AX277" s="12" t="s">
        <v>76</v>
      </c>
      <c r="AY277" s="204" t="s">
        <v>158</v>
      </c>
    </row>
    <row r="278" spans="2:65" s="13" customFormat="1">
      <c r="B278" s="205"/>
      <c r="C278" s="206"/>
      <c r="D278" s="196" t="s">
        <v>168</v>
      </c>
      <c r="E278" s="207" t="s">
        <v>19</v>
      </c>
      <c r="F278" s="208" t="s">
        <v>83</v>
      </c>
      <c r="G278" s="206"/>
      <c r="H278" s="209">
        <v>1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168</v>
      </c>
      <c r="AU278" s="215" t="s">
        <v>89</v>
      </c>
      <c r="AV278" s="13" t="s">
        <v>89</v>
      </c>
      <c r="AW278" s="13" t="s">
        <v>37</v>
      </c>
      <c r="AX278" s="13" t="s">
        <v>83</v>
      </c>
      <c r="AY278" s="215" t="s">
        <v>158</v>
      </c>
    </row>
    <row r="279" spans="2:65" s="1" customFormat="1" ht="16.5" customHeight="1">
      <c r="B279" s="34"/>
      <c r="C279" s="182" t="s">
        <v>430</v>
      </c>
      <c r="D279" s="182" t="s">
        <v>161</v>
      </c>
      <c r="E279" s="183" t="s">
        <v>431</v>
      </c>
      <c r="F279" s="184" t="s">
        <v>432</v>
      </c>
      <c r="G279" s="185" t="s">
        <v>164</v>
      </c>
      <c r="H279" s="186">
        <v>2</v>
      </c>
      <c r="I279" s="187"/>
      <c r="J279" s="188">
        <f>ROUND(I279*H279,2)</f>
        <v>0</v>
      </c>
      <c r="K279" s="184" t="s">
        <v>165</v>
      </c>
      <c r="L279" s="38"/>
      <c r="M279" s="189" t="s">
        <v>19</v>
      </c>
      <c r="N279" s="190" t="s">
        <v>48</v>
      </c>
      <c r="O279" s="60"/>
      <c r="P279" s="191">
        <f>O279*H279</f>
        <v>0</v>
      </c>
      <c r="Q279" s="191">
        <v>6.9999999999999994E-5</v>
      </c>
      <c r="R279" s="191">
        <f>Q279*H279</f>
        <v>1.3999999999999999E-4</v>
      </c>
      <c r="S279" s="191">
        <v>4.4999999999999997E-3</v>
      </c>
      <c r="T279" s="192">
        <f>S279*H279</f>
        <v>8.9999999999999993E-3</v>
      </c>
      <c r="AR279" s="17" t="s">
        <v>188</v>
      </c>
      <c r="AT279" s="17" t="s">
        <v>161</v>
      </c>
      <c r="AU279" s="17" t="s">
        <v>89</v>
      </c>
      <c r="AY279" s="17" t="s">
        <v>158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7" t="s">
        <v>89</v>
      </c>
      <c r="BK279" s="193">
        <f>ROUND(I279*H279,2)</f>
        <v>0</v>
      </c>
      <c r="BL279" s="17" t="s">
        <v>188</v>
      </c>
      <c r="BM279" s="17" t="s">
        <v>433</v>
      </c>
    </row>
    <row r="280" spans="2:65" s="12" customFormat="1">
      <c r="B280" s="194"/>
      <c r="C280" s="195"/>
      <c r="D280" s="196" t="s">
        <v>168</v>
      </c>
      <c r="E280" s="197" t="s">
        <v>19</v>
      </c>
      <c r="F280" s="198" t="s">
        <v>169</v>
      </c>
      <c r="G280" s="195"/>
      <c r="H280" s="197" t="s">
        <v>19</v>
      </c>
      <c r="I280" s="199"/>
      <c r="J280" s="195"/>
      <c r="K280" s="195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168</v>
      </c>
      <c r="AU280" s="204" t="s">
        <v>89</v>
      </c>
      <c r="AV280" s="12" t="s">
        <v>83</v>
      </c>
      <c r="AW280" s="12" t="s">
        <v>37</v>
      </c>
      <c r="AX280" s="12" t="s">
        <v>76</v>
      </c>
      <c r="AY280" s="204" t="s">
        <v>158</v>
      </c>
    </row>
    <row r="281" spans="2:65" s="13" customFormat="1">
      <c r="B281" s="205"/>
      <c r="C281" s="206"/>
      <c r="D281" s="196" t="s">
        <v>168</v>
      </c>
      <c r="E281" s="207" t="s">
        <v>19</v>
      </c>
      <c r="F281" s="208" t="s">
        <v>89</v>
      </c>
      <c r="G281" s="206"/>
      <c r="H281" s="209">
        <v>2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168</v>
      </c>
      <c r="AU281" s="215" t="s">
        <v>89</v>
      </c>
      <c r="AV281" s="13" t="s">
        <v>89</v>
      </c>
      <c r="AW281" s="13" t="s">
        <v>37</v>
      </c>
      <c r="AX281" s="13" t="s">
        <v>83</v>
      </c>
      <c r="AY281" s="215" t="s">
        <v>158</v>
      </c>
    </row>
    <row r="282" spans="2:65" s="1" customFormat="1" ht="22.5" customHeight="1">
      <c r="B282" s="34"/>
      <c r="C282" s="182" t="s">
        <v>434</v>
      </c>
      <c r="D282" s="182" t="s">
        <v>161</v>
      </c>
      <c r="E282" s="183" t="s">
        <v>435</v>
      </c>
      <c r="F282" s="184" t="s">
        <v>436</v>
      </c>
      <c r="G282" s="185" t="s">
        <v>214</v>
      </c>
      <c r="H282" s="186">
        <v>4.2000000000000003E-2</v>
      </c>
      <c r="I282" s="187"/>
      <c r="J282" s="188">
        <f>ROUND(I282*H282,2)</f>
        <v>0</v>
      </c>
      <c r="K282" s="184" t="s">
        <v>165</v>
      </c>
      <c r="L282" s="38"/>
      <c r="M282" s="189" t="s">
        <v>19</v>
      </c>
      <c r="N282" s="190" t="s">
        <v>48</v>
      </c>
      <c r="O282" s="60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AR282" s="17" t="s">
        <v>188</v>
      </c>
      <c r="AT282" s="17" t="s">
        <v>161</v>
      </c>
      <c r="AU282" s="17" t="s">
        <v>89</v>
      </c>
      <c r="AY282" s="17" t="s">
        <v>158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89</v>
      </c>
      <c r="BK282" s="193">
        <f>ROUND(I282*H282,2)</f>
        <v>0</v>
      </c>
      <c r="BL282" s="17" t="s">
        <v>188</v>
      </c>
      <c r="BM282" s="17" t="s">
        <v>437</v>
      </c>
    </row>
    <row r="283" spans="2:65" s="1" customFormat="1" ht="22.5" customHeight="1">
      <c r="B283" s="34"/>
      <c r="C283" s="182" t="s">
        <v>438</v>
      </c>
      <c r="D283" s="182" t="s">
        <v>161</v>
      </c>
      <c r="E283" s="183" t="s">
        <v>439</v>
      </c>
      <c r="F283" s="184" t="s">
        <v>440</v>
      </c>
      <c r="G283" s="185" t="s">
        <v>214</v>
      </c>
      <c r="H283" s="186">
        <v>4.2000000000000003E-2</v>
      </c>
      <c r="I283" s="187"/>
      <c r="J283" s="188">
        <f>ROUND(I283*H283,2)</f>
        <v>0</v>
      </c>
      <c r="K283" s="184" t="s">
        <v>165</v>
      </c>
      <c r="L283" s="38"/>
      <c r="M283" s="189" t="s">
        <v>19</v>
      </c>
      <c r="N283" s="190" t="s">
        <v>48</v>
      </c>
      <c r="O283" s="60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AR283" s="17" t="s">
        <v>188</v>
      </c>
      <c r="AT283" s="17" t="s">
        <v>161</v>
      </c>
      <c r="AU283" s="17" t="s">
        <v>89</v>
      </c>
      <c r="AY283" s="17" t="s">
        <v>158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7" t="s">
        <v>89</v>
      </c>
      <c r="BK283" s="193">
        <f>ROUND(I283*H283,2)</f>
        <v>0</v>
      </c>
      <c r="BL283" s="17" t="s">
        <v>188</v>
      </c>
      <c r="BM283" s="17" t="s">
        <v>441</v>
      </c>
    </row>
    <row r="284" spans="2:65" s="11" customFormat="1" ht="22.8" customHeight="1">
      <c r="B284" s="166"/>
      <c r="C284" s="167"/>
      <c r="D284" s="168" t="s">
        <v>75</v>
      </c>
      <c r="E284" s="180" t="s">
        <v>442</v>
      </c>
      <c r="F284" s="180" t="s">
        <v>443</v>
      </c>
      <c r="G284" s="167"/>
      <c r="H284" s="167"/>
      <c r="I284" s="170"/>
      <c r="J284" s="181">
        <f>BK284</f>
        <v>0</v>
      </c>
      <c r="K284" s="167"/>
      <c r="L284" s="172"/>
      <c r="M284" s="173"/>
      <c r="N284" s="174"/>
      <c r="O284" s="174"/>
      <c r="P284" s="175">
        <f>SUM(P285:P304)</f>
        <v>0</v>
      </c>
      <c r="Q284" s="174"/>
      <c r="R284" s="175">
        <f>SUM(R285:R304)</f>
        <v>2.2944000000000003E-2</v>
      </c>
      <c r="S284" s="174"/>
      <c r="T284" s="176">
        <f>SUM(T285:T304)</f>
        <v>7.2842000000000004E-2</v>
      </c>
      <c r="AR284" s="177" t="s">
        <v>89</v>
      </c>
      <c r="AT284" s="178" t="s">
        <v>75</v>
      </c>
      <c r="AU284" s="178" t="s">
        <v>83</v>
      </c>
      <c r="AY284" s="177" t="s">
        <v>158</v>
      </c>
      <c r="BK284" s="179">
        <f>SUM(BK285:BK304)</f>
        <v>0</v>
      </c>
    </row>
    <row r="285" spans="2:65" s="1" customFormat="1" ht="16.5" customHeight="1">
      <c r="B285" s="34"/>
      <c r="C285" s="182" t="s">
        <v>444</v>
      </c>
      <c r="D285" s="182" t="s">
        <v>161</v>
      </c>
      <c r="E285" s="183" t="s">
        <v>445</v>
      </c>
      <c r="F285" s="184" t="s">
        <v>446</v>
      </c>
      <c r="G285" s="185" t="s">
        <v>241</v>
      </c>
      <c r="H285" s="186">
        <v>15.4</v>
      </c>
      <c r="I285" s="187"/>
      <c r="J285" s="188">
        <f>ROUND(I285*H285,2)</f>
        <v>0</v>
      </c>
      <c r="K285" s="184" t="s">
        <v>165</v>
      </c>
      <c r="L285" s="38"/>
      <c r="M285" s="189" t="s">
        <v>19</v>
      </c>
      <c r="N285" s="190" t="s">
        <v>48</v>
      </c>
      <c r="O285" s="60"/>
      <c r="P285" s="191">
        <f>O285*H285</f>
        <v>0</v>
      </c>
      <c r="Q285" s="191">
        <v>5.0000000000000002E-5</v>
      </c>
      <c r="R285" s="191">
        <f>Q285*H285</f>
        <v>7.7000000000000007E-4</v>
      </c>
      <c r="S285" s="191">
        <v>4.7299999999999998E-3</v>
      </c>
      <c r="T285" s="192">
        <f>S285*H285</f>
        <v>7.2842000000000004E-2</v>
      </c>
      <c r="AR285" s="17" t="s">
        <v>188</v>
      </c>
      <c r="AT285" s="17" t="s">
        <v>161</v>
      </c>
      <c r="AU285" s="17" t="s">
        <v>89</v>
      </c>
      <c r="AY285" s="17" t="s">
        <v>158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89</v>
      </c>
      <c r="BK285" s="193">
        <f>ROUND(I285*H285,2)</f>
        <v>0</v>
      </c>
      <c r="BL285" s="17" t="s">
        <v>188</v>
      </c>
      <c r="BM285" s="17" t="s">
        <v>447</v>
      </c>
    </row>
    <row r="286" spans="2:65" s="12" customFormat="1">
      <c r="B286" s="194"/>
      <c r="C286" s="195"/>
      <c r="D286" s="196" t="s">
        <v>168</v>
      </c>
      <c r="E286" s="197" t="s">
        <v>19</v>
      </c>
      <c r="F286" s="198" t="s">
        <v>169</v>
      </c>
      <c r="G286" s="195"/>
      <c r="H286" s="197" t="s">
        <v>19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168</v>
      </c>
      <c r="AU286" s="204" t="s">
        <v>89</v>
      </c>
      <c r="AV286" s="12" t="s">
        <v>83</v>
      </c>
      <c r="AW286" s="12" t="s">
        <v>37</v>
      </c>
      <c r="AX286" s="12" t="s">
        <v>76</v>
      </c>
      <c r="AY286" s="204" t="s">
        <v>158</v>
      </c>
    </row>
    <row r="287" spans="2:65" s="13" customFormat="1">
      <c r="B287" s="205"/>
      <c r="C287" s="206"/>
      <c r="D287" s="196" t="s">
        <v>168</v>
      </c>
      <c r="E287" s="207" t="s">
        <v>19</v>
      </c>
      <c r="F287" s="208" t="s">
        <v>448</v>
      </c>
      <c r="G287" s="206"/>
      <c r="H287" s="209">
        <v>15.4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168</v>
      </c>
      <c r="AU287" s="215" t="s">
        <v>89</v>
      </c>
      <c r="AV287" s="13" t="s">
        <v>89</v>
      </c>
      <c r="AW287" s="13" t="s">
        <v>37</v>
      </c>
      <c r="AX287" s="13" t="s">
        <v>83</v>
      </c>
      <c r="AY287" s="215" t="s">
        <v>158</v>
      </c>
    </row>
    <row r="288" spans="2:65" s="1" customFormat="1" ht="16.5" customHeight="1">
      <c r="B288" s="34"/>
      <c r="C288" s="182" t="s">
        <v>449</v>
      </c>
      <c r="D288" s="182" t="s">
        <v>161</v>
      </c>
      <c r="E288" s="183" t="s">
        <v>450</v>
      </c>
      <c r="F288" s="184" t="s">
        <v>451</v>
      </c>
      <c r="G288" s="185" t="s">
        <v>164</v>
      </c>
      <c r="H288" s="186">
        <v>2</v>
      </c>
      <c r="I288" s="187"/>
      <c r="J288" s="188">
        <f>ROUND(I288*H288,2)</f>
        <v>0</v>
      </c>
      <c r="K288" s="184" t="s">
        <v>165</v>
      </c>
      <c r="L288" s="38"/>
      <c r="M288" s="189" t="s">
        <v>19</v>
      </c>
      <c r="N288" s="190" t="s">
        <v>48</v>
      </c>
      <c r="O288" s="60"/>
      <c r="P288" s="191">
        <f>O288*H288</f>
        <v>0</v>
      </c>
      <c r="Q288" s="191">
        <v>8.0000000000000004E-4</v>
      </c>
      <c r="R288" s="191">
        <f>Q288*H288</f>
        <v>1.6000000000000001E-3</v>
      </c>
      <c r="S288" s="191">
        <v>0</v>
      </c>
      <c r="T288" s="192">
        <f>S288*H288</f>
        <v>0</v>
      </c>
      <c r="AR288" s="17" t="s">
        <v>188</v>
      </c>
      <c r="AT288" s="17" t="s">
        <v>161</v>
      </c>
      <c r="AU288" s="17" t="s">
        <v>89</v>
      </c>
      <c r="AY288" s="17" t="s">
        <v>158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7" t="s">
        <v>89</v>
      </c>
      <c r="BK288" s="193">
        <f>ROUND(I288*H288,2)</f>
        <v>0</v>
      </c>
      <c r="BL288" s="17" t="s">
        <v>188</v>
      </c>
      <c r="BM288" s="17" t="s">
        <v>452</v>
      </c>
    </row>
    <row r="289" spans="2:65" s="12" customFormat="1">
      <c r="B289" s="194"/>
      <c r="C289" s="195"/>
      <c r="D289" s="196" t="s">
        <v>168</v>
      </c>
      <c r="E289" s="197" t="s">
        <v>19</v>
      </c>
      <c r="F289" s="198" t="s">
        <v>169</v>
      </c>
      <c r="G289" s="195"/>
      <c r="H289" s="197" t="s">
        <v>19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168</v>
      </c>
      <c r="AU289" s="204" t="s">
        <v>89</v>
      </c>
      <c r="AV289" s="12" t="s">
        <v>83</v>
      </c>
      <c r="AW289" s="12" t="s">
        <v>37</v>
      </c>
      <c r="AX289" s="12" t="s">
        <v>76</v>
      </c>
      <c r="AY289" s="204" t="s">
        <v>158</v>
      </c>
    </row>
    <row r="290" spans="2:65" s="13" customFormat="1">
      <c r="B290" s="205"/>
      <c r="C290" s="206"/>
      <c r="D290" s="196" t="s">
        <v>168</v>
      </c>
      <c r="E290" s="207" t="s">
        <v>19</v>
      </c>
      <c r="F290" s="208" t="s">
        <v>89</v>
      </c>
      <c r="G290" s="206"/>
      <c r="H290" s="209">
        <v>2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168</v>
      </c>
      <c r="AU290" s="215" t="s">
        <v>89</v>
      </c>
      <c r="AV290" s="13" t="s">
        <v>89</v>
      </c>
      <c r="AW290" s="13" t="s">
        <v>37</v>
      </c>
      <c r="AX290" s="13" t="s">
        <v>83</v>
      </c>
      <c r="AY290" s="215" t="s">
        <v>158</v>
      </c>
    </row>
    <row r="291" spans="2:65" s="1" customFormat="1" ht="16.5" customHeight="1">
      <c r="B291" s="34"/>
      <c r="C291" s="182" t="s">
        <v>334</v>
      </c>
      <c r="D291" s="182" t="s">
        <v>161</v>
      </c>
      <c r="E291" s="183" t="s">
        <v>453</v>
      </c>
      <c r="F291" s="184" t="s">
        <v>454</v>
      </c>
      <c r="G291" s="185" t="s">
        <v>164</v>
      </c>
      <c r="H291" s="186">
        <v>1</v>
      </c>
      <c r="I291" s="187"/>
      <c r="J291" s="188">
        <f>ROUND(I291*H291,2)</f>
        <v>0</v>
      </c>
      <c r="K291" s="184" t="s">
        <v>165</v>
      </c>
      <c r="L291" s="38"/>
      <c r="M291" s="189" t="s">
        <v>19</v>
      </c>
      <c r="N291" s="190" t="s">
        <v>48</v>
      </c>
      <c r="O291" s="60"/>
      <c r="P291" s="191">
        <f>O291*H291</f>
        <v>0</v>
      </c>
      <c r="Q291" s="191">
        <v>9.2000000000000003E-4</v>
      </c>
      <c r="R291" s="191">
        <f>Q291*H291</f>
        <v>9.2000000000000003E-4</v>
      </c>
      <c r="S291" s="191">
        <v>0</v>
      </c>
      <c r="T291" s="192">
        <f>S291*H291</f>
        <v>0</v>
      </c>
      <c r="AR291" s="17" t="s">
        <v>188</v>
      </c>
      <c r="AT291" s="17" t="s">
        <v>161</v>
      </c>
      <c r="AU291" s="17" t="s">
        <v>89</v>
      </c>
      <c r="AY291" s="17" t="s">
        <v>158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7" t="s">
        <v>89</v>
      </c>
      <c r="BK291" s="193">
        <f>ROUND(I291*H291,2)</f>
        <v>0</v>
      </c>
      <c r="BL291" s="17" t="s">
        <v>188</v>
      </c>
      <c r="BM291" s="17" t="s">
        <v>455</v>
      </c>
    </row>
    <row r="292" spans="2:65" s="12" customFormat="1">
      <c r="B292" s="194"/>
      <c r="C292" s="195"/>
      <c r="D292" s="196" t="s">
        <v>168</v>
      </c>
      <c r="E292" s="197" t="s">
        <v>19</v>
      </c>
      <c r="F292" s="198" t="s">
        <v>169</v>
      </c>
      <c r="G292" s="195"/>
      <c r="H292" s="197" t="s">
        <v>19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168</v>
      </c>
      <c r="AU292" s="204" t="s">
        <v>89</v>
      </c>
      <c r="AV292" s="12" t="s">
        <v>83</v>
      </c>
      <c r="AW292" s="12" t="s">
        <v>37</v>
      </c>
      <c r="AX292" s="12" t="s">
        <v>76</v>
      </c>
      <c r="AY292" s="204" t="s">
        <v>158</v>
      </c>
    </row>
    <row r="293" spans="2:65" s="13" customFormat="1">
      <c r="B293" s="205"/>
      <c r="C293" s="206"/>
      <c r="D293" s="196" t="s">
        <v>168</v>
      </c>
      <c r="E293" s="207" t="s">
        <v>19</v>
      </c>
      <c r="F293" s="208" t="s">
        <v>83</v>
      </c>
      <c r="G293" s="206"/>
      <c r="H293" s="209">
        <v>1</v>
      </c>
      <c r="I293" s="210"/>
      <c r="J293" s="206"/>
      <c r="K293" s="206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168</v>
      </c>
      <c r="AU293" s="215" t="s">
        <v>89</v>
      </c>
      <c r="AV293" s="13" t="s">
        <v>89</v>
      </c>
      <c r="AW293" s="13" t="s">
        <v>37</v>
      </c>
      <c r="AX293" s="13" t="s">
        <v>83</v>
      </c>
      <c r="AY293" s="215" t="s">
        <v>158</v>
      </c>
    </row>
    <row r="294" spans="2:65" s="1" customFormat="1" ht="16.5" customHeight="1">
      <c r="B294" s="34"/>
      <c r="C294" s="182" t="s">
        <v>456</v>
      </c>
      <c r="D294" s="182" t="s">
        <v>161</v>
      </c>
      <c r="E294" s="183" t="s">
        <v>457</v>
      </c>
      <c r="F294" s="184" t="s">
        <v>458</v>
      </c>
      <c r="G294" s="185" t="s">
        <v>241</v>
      </c>
      <c r="H294" s="186">
        <v>5.5</v>
      </c>
      <c r="I294" s="187"/>
      <c r="J294" s="188">
        <f>ROUND(I294*H294,2)</f>
        <v>0</v>
      </c>
      <c r="K294" s="184" t="s">
        <v>165</v>
      </c>
      <c r="L294" s="38"/>
      <c r="M294" s="189" t="s">
        <v>19</v>
      </c>
      <c r="N294" s="190" t="s">
        <v>48</v>
      </c>
      <c r="O294" s="60"/>
      <c r="P294" s="191">
        <f>O294*H294</f>
        <v>0</v>
      </c>
      <c r="Q294" s="191">
        <v>6.7000000000000002E-4</v>
      </c>
      <c r="R294" s="191">
        <f>Q294*H294</f>
        <v>3.6849999999999999E-3</v>
      </c>
      <c r="S294" s="191">
        <v>0</v>
      </c>
      <c r="T294" s="192">
        <f>S294*H294</f>
        <v>0</v>
      </c>
      <c r="AR294" s="17" t="s">
        <v>188</v>
      </c>
      <c r="AT294" s="17" t="s">
        <v>161</v>
      </c>
      <c r="AU294" s="17" t="s">
        <v>89</v>
      </c>
      <c r="AY294" s="17" t="s">
        <v>158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7" t="s">
        <v>89</v>
      </c>
      <c r="BK294" s="193">
        <f>ROUND(I294*H294,2)</f>
        <v>0</v>
      </c>
      <c r="BL294" s="17" t="s">
        <v>188</v>
      </c>
      <c r="BM294" s="17" t="s">
        <v>459</v>
      </c>
    </row>
    <row r="295" spans="2:65" s="12" customFormat="1">
      <c r="B295" s="194"/>
      <c r="C295" s="195"/>
      <c r="D295" s="196" t="s">
        <v>168</v>
      </c>
      <c r="E295" s="197" t="s">
        <v>19</v>
      </c>
      <c r="F295" s="198" t="s">
        <v>169</v>
      </c>
      <c r="G295" s="195"/>
      <c r="H295" s="197" t="s">
        <v>19</v>
      </c>
      <c r="I295" s="199"/>
      <c r="J295" s="195"/>
      <c r="K295" s="195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168</v>
      </c>
      <c r="AU295" s="204" t="s">
        <v>89</v>
      </c>
      <c r="AV295" s="12" t="s">
        <v>83</v>
      </c>
      <c r="AW295" s="12" t="s">
        <v>37</v>
      </c>
      <c r="AX295" s="12" t="s">
        <v>76</v>
      </c>
      <c r="AY295" s="204" t="s">
        <v>158</v>
      </c>
    </row>
    <row r="296" spans="2:65" s="13" customFormat="1">
      <c r="B296" s="205"/>
      <c r="C296" s="206"/>
      <c r="D296" s="196" t="s">
        <v>168</v>
      </c>
      <c r="E296" s="207" t="s">
        <v>19</v>
      </c>
      <c r="F296" s="208" t="s">
        <v>460</v>
      </c>
      <c r="G296" s="206"/>
      <c r="H296" s="209">
        <v>5.5</v>
      </c>
      <c r="I296" s="210"/>
      <c r="J296" s="206"/>
      <c r="K296" s="206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168</v>
      </c>
      <c r="AU296" s="215" t="s">
        <v>89</v>
      </c>
      <c r="AV296" s="13" t="s">
        <v>89</v>
      </c>
      <c r="AW296" s="13" t="s">
        <v>37</v>
      </c>
      <c r="AX296" s="13" t="s">
        <v>83</v>
      </c>
      <c r="AY296" s="215" t="s">
        <v>158</v>
      </c>
    </row>
    <row r="297" spans="2:65" s="1" customFormat="1" ht="16.5" customHeight="1">
      <c r="B297" s="34"/>
      <c r="C297" s="182" t="s">
        <v>461</v>
      </c>
      <c r="D297" s="182" t="s">
        <v>161</v>
      </c>
      <c r="E297" s="183" t="s">
        <v>462</v>
      </c>
      <c r="F297" s="184" t="s">
        <v>463</v>
      </c>
      <c r="G297" s="185" t="s">
        <v>241</v>
      </c>
      <c r="H297" s="186">
        <v>9.9</v>
      </c>
      <c r="I297" s="187"/>
      <c r="J297" s="188">
        <f>ROUND(I297*H297,2)</f>
        <v>0</v>
      </c>
      <c r="K297" s="184" t="s">
        <v>165</v>
      </c>
      <c r="L297" s="38"/>
      <c r="M297" s="189" t="s">
        <v>19</v>
      </c>
      <c r="N297" s="190" t="s">
        <v>48</v>
      </c>
      <c r="O297" s="60"/>
      <c r="P297" s="191">
        <f>O297*H297</f>
        <v>0</v>
      </c>
      <c r="Q297" s="191">
        <v>1.6100000000000001E-3</v>
      </c>
      <c r="R297" s="191">
        <f>Q297*H297</f>
        <v>1.5939000000000002E-2</v>
      </c>
      <c r="S297" s="191">
        <v>0</v>
      </c>
      <c r="T297" s="192">
        <f>S297*H297</f>
        <v>0</v>
      </c>
      <c r="AR297" s="17" t="s">
        <v>188</v>
      </c>
      <c r="AT297" s="17" t="s">
        <v>161</v>
      </c>
      <c r="AU297" s="17" t="s">
        <v>89</v>
      </c>
      <c r="AY297" s="17" t="s">
        <v>158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7" t="s">
        <v>89</v>
      </c>
      <c r="BK297" s="193">
        <f>ROUND(I297*H297,2)</f>
        <v>0</v>
      </c>
      <c r="BL297" s="17" t="s">
        <v>188</v>
      </c>
      <c r="BM297" s="17" t="s">
        <v>464</v>
      </c>
    </row>
    <row r="298" spans="2:65" s="12" customFormat="1">
      <c r="B298" s="194"/>
      <c r="C298" s="195"/>
      <c r="D298" s="196" t="s">
        <v>168</v>
      </c>
      <c r="E298" s="197" t="s">
        <v>19</v>
      </c>
      <c r="F298" s="198" t="s">
        <v>169</v>
      </c>
      <c r="G298" s="195"/>
      <c r="H298" s="197" t="s">
        <v>19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168</v>
      </c>
      <c r="AU298" s="204" t="s">
        <v>89</v>
      </c>
      <c r="AV298" s="12" t="s">
        <v>83</v>
      </c>
      <c r="AW298" s="12" t="s">
        <v>37</v>
      </c>
      <c r="AX298" s="12" t="s">
        <v>76</v>
      </c>
      <c r="AY298" s="204" t="s">
        <v>158</v>
      </c>
    </row>
    <row r="299" spans="2:65" s="13" customFormat="1">
      <c r="B299" s="205"/>
      <c r="C299" s="206"/>
      <c r="D299" s="196" t="s">
        <v>168</v>
      </c>
      <c r="E299" s="207" t="s">
        <v>19</v>
      </c>
      <c r="F299" s="208" t="s">
        <v>257</v>
      </c>
      <c r="G299" s="206"/>
      <c r="H299" s="209">
        <v>9.9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168</v>
      </c>
      <c r="AU299" s="215" t="s">
        <v>89</v>
      </c>
      <c r="AV299" s="13" t="s">
        <v>89</v>
      </c>
      <c r="AW299" s="13" t="s">
        <v>37</v>
      </c>
      <c r="AX299" s="13" t="s">
        <v>83</v>
      </c>
      <c r="AY299" s="215" t="s">
        <v>158</v>
      </c>
    </row>
    <row r="300" spans="2:65" s="1" customFormat="1" ht="16.5" customHeight="1">
      <c r="B300" s="34"/>
      <c r="C300" s="182" t="s">
        <v>465</v>
      </c>
      <c r="D300" s="182" t="s">
        <v>161</v>
      </c>
      <c r="E300" s="183" t="s">
        <v>466</v>
      </c>
      <c r="F300" s="184" t="s">
        <v>467</v>
      </c>
      <c r="G300" s="185" t="s">
        <v>164</v>
      </c>
      <c r="H300" s="186">
        <v>1</v>
      </c>
      <c r="I300" s="187"/>
      <c r="J300" s="188">
        <f>ROUND(I300*H300,2)</f>
        <v>0</v>
      </c>
      <c r="K300" s="184" t="s">
        <v>165</v>
      </c>
      <c r="L300" s="38"/>
      <c r="M300" s="189" t="s">
        <v>19</v>
      </c>
      <c r="N300" s="190" t="s">
        <v>48</v>
      </c>
      <c r="O300" s="60"/>
      <c r="P300" s="191">
        <f>O300*H300</f>
        <v>0</v>
      </c>
      <c r="Q300" s="191">
        <v>3.0000000000000001E-5</v>
      </c>
      <c r="R300" s="191">
        <f>Q300*H300</f>
        <v>3.0000000000000001E-5</v>
      </c>
      <c r="S300" s="191">
        <v>0</v>
      </c>
      <c r="T300" s="192">
        <f>S300*H300</f>
        <v>0</v>
      </c>
      <c r="AR300" s="17" t="s">
        <v>188</v>
      </c>
      <c r="AT300" s="17" t="s">
        <v>161</v>
      </c>
      <c r="AU300" s="17" t="s">
        <v>89</v>
      </c>
      <c r="AY300" s="17" t="s">
        <v>158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7" t="s">
        <v>89</v>
      </c>
      <c r="BK300" s="193">
        <f>ROUND(I300*H300,2)</f>
        <v>0</v>
      </c>
      <c r="BL300" s="17" t="s">
        <v>188</v>
      </c>
      <c r="BM300" s="17" t="s">
        <v>468</v>
      </c>
    </row>
    <row r="301" spans="2:65" s="12" customFormat="1">
      <c r="B301" s="194"/>
      <c r="C301" s="195"/>
      <c r="D301" s="196" t="s">
        <v>168</v>
      </c>
      <c r="E301" s="197" t="s">
        <v>19</v>
      </c>
      <c r="F301" s="198" t="s">
        <v>169</v>
      </c>
      <c r="G301" s="195"/>
      <c r="H301" s="197" t="s">
        <v>19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168</v>
      </c>
      <c r="AU301" s="204" t="s">
        <v>89</v>
      </c>
      <c r="AV301" s="12" t="s">
        <v>83</v>
      </c>
      <c r="AW301" s="12" t="s">
        <v>37</v>
      </c>
      <c r="AX301" s="12" t="s">
        <v>76</v>
      </c>
      <c r="AY301" s="204" t="s">
        <v>158</v>
      </c>
    </row>
    <row r="302" spans="2:65" s="13" customFormat="1">
      <c r="B302" s="205"/>
      <c r="C302" s="206"/>
      <c r="D302" s="196" t="s">
        <v>168</v>
      </c>
      <c r="E302" s="207" t="s">
        <v>19</v>
      </c>
      <c r="F302" s="208" t="s">
        <v>83</v>
      </c>
      <c r="G302" s="206"/>
      <c r="H302" s="209">
        <v>1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168</v>
      </c>
      <c r="AU302" s="215" t="s">
        <v>89</v>
      </c>
      <c r="AV302" s="13" t="s">
        <v>89</v>
      </c>
      <c r="AW302" s="13" t="s">
        <v>37</v>
      </c>
      <c r="AX302" s="13" t="s">
        <v>83</v>
      </c>
      <c r="AY302" s="215" t="s">
        <v>158</v>
      </c>
    </row>
    <row r="303" spans="2:65" s="1" customFormat="1" ht="22.5" customHeight="1">
      <c r="B303" s="34"/>
      <c r="C303" s="182" t="s">
        <v>469</v>
      </c>
      <c r="D303" s="182" t="s">
        <v>161</v>
      </c>
      <c r="E303" s="183" t="s">
        <v>470</v>
      </c>
      <c r="F303" s="184" t="s">
        <v>471</v>
      </c>
      <c r="G303" s="185" t="s">
        <v>214</v>
      </c>
      <c r="H303" s="186">
        <v>2.3E-2</v>
      </c>
      <c r="I303" s="187"/>
      <c r="J303" s="188">
        <f>ROUND(I303*H303,2)</f>
        <v>0</v>
      </c>
      <c r="K303" s="184" t="s">
        <v>165</v>
      </c>
      <c r="L303" s="38"/>
      <c r="M303" s="189" t="s">
        <v>19</v>
      </c>
      <c r="N303" s="190" t="s">
        <v>48</v>
      </c>
      <c r="O303" s="60"/>
      <c r="P303" s="191">
        <f>O303*H303</f>
        <v>0</v>
      </c>
      <c r="Q303" s="191">
        <v>0</v>
      </c>
      <c r="R303" s="191">
        <f>Q303*H303</f>
        <v>0</v>
      </c>
      <c r="S303" s="191">
        <v>0</v>
      </c>
      <c r="T303" s="192">
        <f>S303*H303</f>
        <v>0</v>
      </c>
      <c r="AR303" s="17" t="s">
        <v>188</v>
      </c>
      <c r="AT303" s="17" t="s">
        <v>161</v>
      </c>
      <c r="AU303" s="17" t="s">
        <v>89</v>
      </c>
      <c r="AY303" s="17" t="s">
        <v>158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7" t="s">
        <v>89</v>
      </c>
      <c r="BK303" s="193">
        <f>ROUND(I303*H303,2)</f>
        <v>0</v>
      </c>
      <c r="BL303" s="17" t="s">
        <v>188</v>
      </c>
      <c r="BM303" s="17" t="s">
        <v>472</v>
      </c>
    </row>
    <row r="304" spans="2:65" s="1" customFormat="1" ht="22.5" customHeight="1">
      <c r="B304" s="34"/>
      <c r="C304" s="182" t="s">
        <v>473</v>
      </c>
      <c r="D304" s="182" t="s">
        <v>161</v>
      </c>
      <c r="E304" s="183" t="s">
        <v>474</v>
      </c>
      <c r="F304" s="184" t="s">
        <v>475</v>
      </c>
      <c r="G304" s="185" t="s">
        <v>214</v>
      </c>
      <c r="H304" s="186">
        <v>2.3E-2</v>
      </c>
      <c r="I304" s="187"/>
      <c r="J304" s="188">
        <f>ROUND(I304*H304,2)</f>
        <v>0</v>
      </c>
      <c r="K304" s="184" t="s">
        <v>165</v>
      </c>
      <c r="L304" s="38"/>
      <c r="M304" s="189" t="s">
        <v>19</v>
      </c>
      <c r="N304" s="190" t="s">
        <v>48</v>
      </c>
      <c r="O304" s="60"/>
      <c r="P304" s="191">
        <f>O304*H304</f>
        <v>0</v>
      </c>
      <c r="Q304" s="191">
        <v>0</v>
      </c>
      <c r="R304" s="191">
        <f>Q304*H304</f>
        <v>0</v>
      </c>
      <c r="S304" s="191">
        <v>0</v>
      </c>
      <c r="T304" s="192">
        <f>S304*H304</f>
        <v>0</v>
      </c>
      <c r="AR304" s="17" t="s">
        <v>188</v>
      </c>
      <c r="AT304" s="17" t="s">
        <v>161</v>
      </c>
      <c r="AU304" s="17" t="s">
        <v>89</v>
      </c>
      <c r="AY304" s="17" t="s">
        <v>158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7" t="s">
        <v>89</v>
      </c>
      <c r="BK304" s="193">
        <f>ROUND(I304*H304,2)</f>
        <v>0</v>
      </c>
      <c r="BL304" s="17" t="s">
        <v>188</v>
      </c>
      <c r="BM304" s="17" t="s">
        <v>476</v>
      </c>
    </row>
    <row r="305" spans="2:65" s="11" customFormat="1" ht="22.8" customHeight="1">
      <c r="B305" s="166"/>
      <c r="C305" s="167"/>
      <c r="D305" s="168" t="s">
        <v>75</v>
      </c>
      <c r="E305" s="180" t="s">
        <v>477</v>
      </c>
      <c r="F305" s="180" t="s">
        <v>478</v>
      </c>
      <c r="G305" s="167"/>
      <c r="H305" s="167"/>
      <c r="I305" s="170"/>
      <c r="J305" s="181">
        <f>BK305</f>
        <v>0</v>
      </c>
      <c r="K305" s="167"/>
      <c r="L305" s="172"/>
      <c r="M305" s="173"/>
      <c r="N305" s="174"/>
      <c r="O305" s="174"/>
      <c r="P305" s="175">
        <f>SUM(P306:P343)</f>
        <v>0</v>
      </c>
      <c r="Q305" s="174"/>
      <c r="R305" s="175">
        <f>SUM(R306:R343)</f>
        <v>8.1000000000000013E-3</v>
      </c>
      <c r="S305" s="174"/>
      <c r="T305" s="176">
        <f>SUM(T306:T343)</f>
        <v>1.8289999999999997E-2</v>
      </c>
      <c r="AR305" s="177" t="s">
        <v>89</v>
      </c>
      <c r="AT305" s="178" t="s">
        <v>75</v>
      </c>
      <c r="AU305" s="178" t="s">
        <v>83</v>
      </c>
      <c r="AY305" s="177" t="s">
        <v>158</v>
      </c>
      <c r="BK305" s="179">
        <f>SUM(BK306:BK343)</f>
        <v>0</v>
      </c>
    </row>
    <row r="306" spans="2:65" s="1" customFormat="1" ht="16.5" customHeight="1">
      <c r="B306" s="34"/>
      <c r="C306" s="182" t="s">
        <v>479</v>
      </c>
      <c r="D306" s="182" t="s">
        <v>161</v>
      </c>
      <c r="E306" s="183" t="s">
        <v>480</v>
      </c>
      <c r="F306" s="184" t="s">
        <v>481</v>
      </c>
      <c r="G306" s="185" t="s">
        <v>164</v>
      </c>
      <c r="H306" s="186">
        <v>7</v>
      </c>
      <c r="I306" s="187"/>
      <c r="J306" s="188">
        <f>ROUND(I306*H306,2)</f>
        <v>0</v>
      </c>
      <c r="K306" s="184" t="s">
        <v>165</v>
      </c>
      <c r="L306" s="38"/>
      <c r="M306" s="189" t="s">
        <v>19</v>
      </c>
      <c r="N306" s="190" t="s">
        <v>48</v>
      </c>
      <c r="O306" s="60"/>
      <c r="P306" s="191">
        <f>O306*H306</f>
        <v>0</v>
      </c>
      <c r="Q306" s="191">
        <v>1.2999999999999999E-4</v>
      </c>
      <c r="R306" s="191">
        <f>Q306*H306</f>
        <v>9.0999999999999989E-4</v>
      </c>
      <c r="S306" s="191">
        <v>1.1000000000000001E-3</v>
      </c>
      <c r="T306" s="192">
        <f>S306*H306</f>
        <v>7.7000000000000002E-3</v>
      </c>
      <c r="AR306" s="17" t="s">
        <v>188</v>
      </c>
      <c r="AT306" s="17" t="s">
        <v>161</v>
      </c>
      <c r="AU306" s="17" t="s">
        <v>89</v>
      </c>
      <c r="AY306" s="17" t="s">
        <v>158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7" t="s">
        <v>89</v>
      </c>
      <c r="BK306" s="193">
        <f>ROUND(I306*H306,2)</f>
        <v>0</v>
      </c>
      <c r="BL306" s="17" t="s">
        <v>188</v>
      </c>
      <c r="BM306" s="17" t="s">
        <v>482</v>
      </c>
    </row>
    <row r="307" spans="2:65" s="12" customFormat="1">
      <c r="B307" s="194"/>
      <c r="C307" s="195"/>
      <c r="D307" s="196" t="s">
        <v>168</v>
      </c>
      <c r="E307" s="197" t="s">
        <v>19</v>
      </c>
      <c r="F307" s="198" t="s">
        <v>169</v>
      </c>
      <c r="G307" s="195"/>
      <c r="H307" s="197" t="s">
        <v>19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168</v>
      </c>
      <c r="AU307" s="204" t="s">
        <v>89</v>
      </c>
      <c r="AV307" s="12" t="s">
        <v>83</v>
      </c>
      <c r="AW307" s="12" t="s">
        <v>37</v>
      </c>
      <c r="AX307" s="12" t="s">
        <v>76</v>
      </c>
      <c r="AY307" s="204" t="s">
        <v>158</v>
      </c>
    </row>
    <row r="308" spans="2:65" s="13" customFormat="1">
      <c r="B308" s="205"/>
      <c r="C308" s="206"/>
      <c r="D308" s="196" t="s">
        <v>168</v>
      </c>
      <c r="E308" s="207" t="s">
        <v>19</v>
      </c>
      <c r="F308" s="208" t="s">
        <v>198</v>
      </c>
      <c r="G308" s="206"/>
      <c r="H308" s="209">
        <v>7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168</v>
      </c>
      <c r="AU308" s="215" t="s">
        <v>89</v>
      </c>
      <c r="AV308" s="13" t="s">
        <v>89</v>
      </c>
      <c r="AW308" s="13" t="s">
        <v>37</v>
      </c>
      <c r="AX308" s="13" t="s">
        <v>83</v>
      </c>
      <c r="AY308" s="215" t="s">
        <v>158</v>
      </c>
    </row>
    <row r="309" spans="2:65" s="1" customFormat="1" ht="16.5" customHeight="1">
      <c r="B309" s="34"/>
      <c r="C309" s="182" t="s">
        <v>483</v>
      </c>
      <c r="D309" s="182" t="s">
        <v>161</v>
      </c>
      <c r="E309" s="183" t="s">
        <v>484</v>
      </c>
      <c r="F309" s="184" t="s">
        <v>485</v>
      </c>
      <c r="G309" s="185" t="s">
        <v>164</v>
      </c>
      <c r="H309" s="186">
        <v>1</v>
      </c>
      <c r="I309" s="187"/>
      <c r="J309" s="188">
        <f>ROUND(I309*H309,2)</f>
        <v>0</v>
      </c>
      <c r="K309" s="184" t="s">
        <v>165</v>
      </c>
      <c r="L309" s="38"/>
      <c r="M309" s="189" t="s">
        <v>19</v>
      </c>
      <c r="N309" s="190" t="s">
        <v>48</v>
      </c>
      <c r="O309" s="60"/>
      <c r="P309" s="191">
        <f>O309*H309</f>
        <v>0</v>
      </c>
      <c r="Q309" s="191">
        <v>2.5000000000000001E-4</v>
      </c>
      <c r="R309" s="191">
        <f>Q309*H309</f>
        <v>2.5000000000000001E-4</v>
      </c>
      <c r="S309" s="191">
        <v>0</v>
      </c>
      <c r="T309" s="192">
        <f>S309*H309</f>
        <v>0</v>
      </c>
      <c r="AR309" s="17" t="s">
        <v>188</v>
      </c>
      <c r="AT309" s="17" t="s">
        <v>161</v>
      </c>
      <c r="AU309" s="17" t="s">
        <v>89</v>
      </c>
      <c r="AY309" s="17" t="s">
        <v>158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7" t="s">
        <v>89</v>
      </c>
      <c r="BK309" s="193">
        <f>ROUND(I309*H309,2)</f>
        <v>0</v>
      </c>
      <c r="BL309" s="17" t="s">
        <v>188</v>
      </c>
      <c r="BM309" s="17" t="s">
        <v>486</v>
      </c>
    </row>
    <row r="310" spans="2:65" s="12" customFormat="1">
      <c r="B310" s="194"/>
      <c r="C310" s="195"/>
      <c r="D310" s="196" t="s">
        <v>168</v>
      </c>
      <c r="E310" s="197" t="s">
        <v>19</v>
      </c>
      <c r="F310" s="198" t="s">
        <v>169</v>
      </c>
      <c r="G310" s="195"/>
      <c r="H310" s="197" t="s">
        <v>19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168</v>
      </c>
      <c r="AU310" s="204" t="s">
        <v>89</v>
      </c>
      <c r="AV310" s="12" t="s">
        <v>83</v>
      </c>
      <c r="AW310" s="12" t="s">
        <v>37</v>
      </c>
      <c r="AX310" s="12" t="s">
        <v>76</v>
      </c>
      <c r="AY310" s="204" t="s">
        <v>158</v>
      </c>
    </row>
    <row r="311" spans="2:65" s="13" customFormat="1">
      <c r="B311" s="205"/>
      <c r="C311" s="206"/>
      <c r="D311" s="196" t="s">
        <v>168</v>
      </c>
      <c r="E311" s="207" t="s">
        <v>19</v>
      </c>
      <c r="F311" s="208" t="s">
        <v>83</v>
      </c>
      <c r="G311" s="206"/>
      <c r="H311" s="209">
        <v>1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168</v>
      </c>
      <c r="AU311" s="215" t="s">
        <v>89</v>
      </c>
      <c r="AV311" s="13" t="s">
        <v>89</v>
      </c>
      <c r="AW311" s="13" t="s">
        <v>37</v>
      </c>
      <c r="AX311" s="13" t="s">
        <v>83</v>
      </c>
      <c r="AY311" s="215" t="s">
        <v>158</v>
      </c>
    </row>
    <row r="312" spans="2:65" s="1" customFormat="1" ht="16.5" customHeight="1">
      <c r="B312" s="34"/>
      <c r="C312" s="182" t="s">
        <v>487</v>
      </c>
      <c r="D312" s="182" t="s">
        <v>161</v>
      </c>
      <c r="E312" s="183" t="s">
        <v>488</v>
      </c>
      <c r="F312" s="184" t="s">
        <v>489</v>
      </c>
      <c r="G312" s="185" t="s">
        <v>164</v>
      </c>
      <c r="H312" s="186">
        <v>3</v>
      </c>
      <c r="I312" s="187"/>
      <c r="J312" s="188">
        <f>ROUND(I312*H312,2)</f>
        <v>0</v>
      </c>
      <c r="K312" s="184" t="s">
        <v>165</v>
      </c>
      <c r="L312" s="38"/>
      <c r="M312" s="189" t="s">
        <v>19</v>
      </c>
      <c r="N312" s="190" t="s">
        <v>48</v>
      </c>
      <c r="O312" s="60"/>
      <c r="P312" s="191">
        <f>O312*H312</f>
        <v>0</v>
      </c>
      <c r="Q312" s="191">
        <v>1.8000000000000001E-4</v>
      </c>
      <c r="R312" s="191">
        <f>Q312*H312</f>
        <v>5.4000000000000001E-4</v>
      </c>
      <c r="S312" s="191">
        <v>0</v>
      </c>
      <c r="T312" s="192">
        <f>S312*H312</f>
        <v>0</v>
      </c>
      <c r="AR312" s="17" t="s">
        <v>188</v>
      </c>
      <c r="AT312" s="17" t="s">
        <v>161</v>
      </c>
      <c r="AU312" s="17" t="s">
        <v>89</v>
      </c>
      <c r="AY312" s="17" t="s">
        <v>158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7" t="s">
        <v>89</v>
      </c>
      <c r="BK312" s="193">
        <f>ROUND(I312*H312,2)</f>
        <v>0</v>
      </c>
      <c r="BL312" s="17" t="s">
        <v>188</v>
      </c>
      <c r="BM312" s="17" t="s">
        <v>490</v>
      </c>
    </row>
    <row r="313" spans="2:65" s="12" customFormat="1">
      <c r="B313" s="194"/>
      <c r="C313" s="195"/>
      <c r="D313" s="196" t="s">
        <v>168</v>
      </c>
      <c r="E313" s="197" t="s">
        <v>19</v>
      </c>
      <c r="F313" s="198" t="s">
        <v>169</v>
      </c>
      <c r="G313" s="195"/>
      <c r="H313" s="197" t="s">
        <v>19</v>
      </c>
      <c r="I313" s="199"/>
      <c r="J313" s="195"/>
      <c r="K313" s="195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168</v>
      </c>
      <c r="AU313" s="204" t="s">
        <v>89</v>
      </c>
      <c r="AV313" s="12" t="s">
        <v>83</v>
      </c>
      <c r="AW313" s="12" t="s">
        <v>37</v>
      </c>
      <c r="AX313" s="12" t="s">
        <v>76</v>
      </c>
      <c r="AY313" s="204" t="s">
        <v>158</v>
      </c>
    </row>
    <row r="314" spans="2:65" s="13" customFormat="1">
      <c r="B314" s="205"/>
      <c r="C314" s="206"/>
      <c r="D314" s="196" t="s">
        <v>168</v>
      </c>
      <c r="E314" s="207" t="s">
        <v>19</v>
      </c>
      <c r="F314" s="208" t="s">
        <v>159</v>
      </c>
      <c r="G314" s="206"/>
      <c r="H314" s="209">
        <v>3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168</v>
      </c>
      <c r="AU314" s="215" t="s">
        <v>89</v>
      </c>
      <c r="AV314" s="13" t="s">
        <v>89</v>
      </c>
      <c r="AW314" s="13" t="s">
        <v>37</v>
      </c>
      <c r="AX314" s="13" t="s">
        <v>83</v>
      </c>
      <c r="AY314" s="215" t="s">
        <v>158</v>
      </c>
    </row>
    <row r="315" spans="2:65" s="1" customFormat="1" ht="16.5" customHeight="1">
      <c r="B315" s="34"/>
      <c r="C315" s="182" t="s">
        <v>491</v>
      </c>
      <c r="D315" s="182" t="s">
        <v>161</v>
      </c>
      <c r="E315" s="183" t="s">
        <v>492</v>
      </c>
      <c r="F315" s="184" t="s">
        <v>493</v>
      </c>
      <c r="G315" s="185" t="s">
        <v>164</v>
      </c>
      <c r="H315" s="186">
        <v>1</v>
      </c>
      <c r="I315" s="187"/>
      <c r="J315" s="188">
        <f>ROUND(I315*H315,2)</f>
        <v>0</v>
      </c>
      <c r="K315" s="184" t="s">
        <v>165</v>
      </c>
      <c r="L315" s="38"/>
      <c r="M315" s="189" t="s">
        <v>19</v>
      </c>
      <c r="N315" s="190" t="s">
        <v>48</v>
      </c>
      <c r="O315" s="60"/>
      <c r="P315" s="191">
        <f>O315*H315</f>
        <v>0</v>
      </c>
      <c r="Q315" s="191">
        <v>5.6999999999999998E-4</v>
      </c>
      <c r="R315" s="191">
        <f>Q315*H315</f>
        <v>5.6999999999999998E-4</v>
      </c>
      <c r="S315" s="191">
        <v>0</v>
      </c>
      <c r="T315" s="192">
        <f>S315*H315</f>
        <v>0</v>
      </c>
      <c r="AR315" s="17" t="s">
        <v>188</v>
      </c>
      <c r="AT315" s="17" t="s">
        <v>161</v>
      </c>
      <c r="AU315" s="17" t="s">
        <v>89</v>
      </c>
      <c r="AY315" s="17" t="s">
        <v>158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89</v>
      </c>
      <c r="BK315" s="193">
        <f>ROUND(I315*H315,2)</f>
        <v>0</v>
      </c>
      <c r="BL315" s="17" t="s">
        <v>188</v>
      </c>
      <c r="BM315" s="17" t="s">
        <v>494</v>
      </c>
    </row>
    <row r="316" spans="2:65" s="12" customFormat="1">
      <c r="B316" s="194"/>
      <c r="C316" s="195"/>
      <c r="D316" s="196" t="s">
        <v>168</v>
      </c>
      <c r="E316" s="197" t="s">
        <v>19</v>
      </c>
      <c r="F316" s="198" t="s">
        <v>169</v>
      </c>
      <c r="G316" s="195"/>
      <c r="H316" s="197" t="s">
        <v>19</v>
      </c>
      <c r="I316" s="199"/>
      <c r="J316" s="195"/>
      <c r="K316" s="195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168</v>
      </c>
      <c r="AU316" s="204" t="s">
        <v>89</v>
      </c>
      <c r="AV316" s="12" t="s">
        <v>83</v>
      </c>
      <c r="AW316" s="12" t="s">
        <v>37</v>
      </c>
      <c r="AX316" s="12" t="s">
        <v>76</v>
      </c>
      <c r="AY316" s="204" t="s">
        <v>158</v>
      </c>
    </row>
    <row r="317" spans="2:65" s="13" customFormat="1">
      <c r="B317" s="205"/>
      <c r="C317" s="206"/>
      <c r="D317" s="196" t="s">
        <v>168</v>
      </c>
      <c r="E317" s="207" t="s">
        <v>19</v>
      </c>
      <c r="F317" s="208" t="s">
        <v>83</v>
      </c>
      <c r="G317" s="206"/>
      <c r="H317" s="209">
        <v>1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168</v>
      </c>
      <c r="AU317" s="215" t="s">
        <v>89</v>
      </c>
      <c r="AV317" s="13" t="s">
        <v>89</v>
      </c>
      <c r="AW317" s="13" t="s">
        <v>37</v>
      </c>
      <c r="AX317" s="13" t="s">
        <v>83</v>
      </c>
      <c r="AY317" s="215" t="s">
        <v>158</v>
      </c>
    </row>
    <row r="318" spans="2:65" s="1" customFormat="1" ht="16.5" customHeight="1">
      <c r="B318" s="34"/>
      <c r="C318" s="182" t="s">
        <v>495</v>
      </c>
      <c r="D318" s="182" t="s">
        <v>161</v>
      </c>
      <c r="E318" s="183" t="s">
        <v>496</v>
      </c>
      <c r="F318" s="184" t="s">
        <v>497</v>
      </c>
      <c r="G318" s="185" t="s">
        <v>164</v>
      </c>
      <c r="H318" s="186">
        <v>1</v>
      </c>
      <c r="I318" s="187"/>
      <c r="J318" s="188">
        <f>ROUND(I318*H318,2)</f>
        <v>0</v>
      </c>
      <c r="K318" s="184" t="s">
        <v>19</v>
      </c>
      <c r="L318" s="38"/>
      <c r="M318" s="189" t="s">
        <v>19</v>
      </c>
      <c r="N318" s="190" t="s">
        <v>48</v>
      </c>
      <c r="O318" s="60"/>
      <c r="P318" s="191">
        <f>O318*H318</f>
        <v>0</v>
      </c>
      <c r="Q318" s="191">
        <v>5.6999999999999998E-4</v>
      </c>
      <c r="R318" s="191">
        <f>Q318*H318</f>
        <v>5.6999999999999998E-4</v>
      </c>
      <c r="S318" s="191">
        <v>0</v>
      </c>
      <c r="T318" s="192">
        <f>S318*H318</f>
        <v>0</v>
      </c>
      <c r="AR318" s="17" t="s">
        <v>188</v>
      </c>
      <c r="AT318" s="17" t="s">
        <v>161</v>
      </c>
      <c r="AU318" s="17" t="s">
        <v>89</v>
      </c>
      <c r="AY318" s="17" t="s">
        <v>158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7" t="s">
        <v>89</v>
      </c>
      <c r="BK318" s="193">
        <f>ROUND(I318*H318,2)</f>
        <v>0</v>
      </c>
      <c r="BL318" s="17" t="s">
        <v>188</v>
      </c>
      <c r="BM318" s="17" t="s">
        <v>498</v>
      </c>
    </row>
    <row r="319" spans="2:65" s="12" customFormat="1">
      <c r="B319" s="194"/>
      <c r="C319" s="195"/>
      <c r="D319" s="196" t="s">
        <v>168</v>
      </c>
      <c r="E319" s="197" t="s">
        <v>19</v>
      </c>
      <c r="F319" s="198" t="s">
        <v>169</v>
      </c>
      <c r="G319" s="195"/>
      <c r="H319" s="197" t="s">
        <v>19</v>
      </c>
      <c r="I319" s="199"/>
      <c r="J319" s="195"/>
      <c r="K319" s="195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168</v>
      </c>
      <c r="AU319" s="204" t="s">
        <v>89</v>
      </c>
      <c r="AV319" s="12" t="s">
        <v>83</v>
      </c>
      <c r="AW319" s="12" t="s">
        <v>37</v>
      </c>
      <c r="AX319" s="12" t="s">
        <v>76</v>
      </c>
      <c r="AY319" s="204" t="s">
        <v>158</v>
      </c>
    </row>
    <row r="320" spans="2:65" s="13" customFormat="1">
      <c r="B320" s="205"/>
      <c r="C320" s="206"/>
      <c r="D320" s="196" t="s">
        <v>168</v>
      </c>
      <c r="E320" s="207" t="s">
        <v>19</v>
      </c>
      <c r="F320" s="208" t="s">
        <v>83</v>
      </c>
      <c r="G320" s="206"/>
      <c r="H320" s="209">
        <v>1</v>
      </c>
      <c r="I320" s="210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168</v>
      </c>
      <c r="AU320" s="215" t="s">
        <v>89</v>
      </c>
      <c r="AV320" s="13" t="s">
        <v>89</v>
      </c>
      <c r="AW320" s="13" t="s">
        <v>37</v>
      </c>
      <c r="AX320" s="13" t="s">
        <v>83</v>
      </c>
      <c r="AY320" s="215" t="s">
        <v>158</v>
      </c>
    </row>
    <row r="321" spans="2:65" s="1" customFormat="1" ht="16.5" customHeight="1">
      <c r="B321" s="34"/>
      <c r="C321" s="182" t="s">
        <v>499</v>
      </c>
      <c r="D321" s="182" t="s">
        <v>161</v>
      </c>
      <c r="E321" s="183" t="s">
        <v>500</v>
      </c>
      <c r="F321" s="184" t="s">
        <v>501</v>
      </c>
      <c r="G321" s="185" t="s">
        <v>164</v>
      </c>
      <c r="H321" s="186">
        <v>1</v>
      </c>
      <c r="I321" s="187"/>
      <c r="J321" s="188">
        <f>ROUND(I321*H321,2)</f>
        <v>0</v>
      </c>
      <c r="K321" s="184" t="s">
        <v>165</v>
      </c>
      <c r="L321" s="38"/>
      <c r="M321" s="189" t="s">
        <v>19</v>
      </c>
      <c r="N321" s="190" t="s">
        <v>48</v>
      </c>
      <c r="O321" s="60"/>
      <c r="P321" s="191">
        <f>O321*H321</f>
        <v>0</v>
      </c>
      <c r="Q321" s="191">
        <v>2.1000000000000001E-4</v>
      </c>
      <c r="R321" s="191">
        <f>Q321*H321</f>
        <v>2.1000000000000001E-4</v>
      </c>
      <c r="S321" s="191">
        <v>0</v>
      </c>
      <c r="T321" s="192">
        <f>S321*H321</f>
        <v>0</v>
      </c>
      <c r="AR321" s="17" t="s">
        <v>188</v>
      </c>
      <c r="AT321" s="17" t="s">
        <v>161</v>
      </c>
      <c r="AU321" s="17" t="s">
        <v>89</v>
      </c>
      <c r="AY321" s="17" t="s">
        <v>158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89</v>
      </c>
      <c r="BK321" s="193">
        <f>ROUND(I321*H321,2)</f>
        <v>0</v>
      </c>
      <c r="BL321" s="17" t="s">
        <v>188</v>
      </c>
      <c r="BM321" s="17" t="s">
        <v>502</v>
      </c>
    </row>
    <row r="322" spans="2:65" s="12" customFormat="1">
      <c r="B322" s="194"/>
      <c r="C322" s="195"/>
      <c r="D322" s="196" t="s">
        <v>168</v>
      </c>
      <c r="E322" s="197" t="s">
        <v>19</v>
      </c>
      <c r="F322" s="198" t="s">
        <v>169</v>
      </c>
      <c r="G322" s="195"/>
      <c r="H322" s="197" t="s">
        <v>19</v>
      </c>
      <c r="I322" s="199"/>
      <c r="J322" s="195"/>
      <c r="K322" s="195"/>
      <c r="L322" s="200"/>
      <c r="M322" s="201"/>
      <c r="N322" s="202"/>
      <c r="O322" s="202"/>
      <c r="P322" s="202"/>
      <c r="Q322" s="202"/>
      <c r="R322" s="202"/>
      <c r="S322" s="202"/>
      <c r="T322" s="203"/>
      <c r="AT322" s="204" t="s">
        <v>168</v>
      </c>
      <c r="AU322" s="204" t="s">
        <v>89</v>
      </c>
      <c r="AV322" s="12" t="s">
        <v>83</v>
      </c>
      <c r="AW322" s="12" t="s">
        <v>37</v>
      </c>
      <c r="AX322" s="12" t="s">
        <v>76</v>
      </c>
      <c r="AY322" s="204" t="s">
        <v>158</v>
      </c>
    </row>
    <row r="323" spans="2:65" s="13" customFormat="1">
      <c r="B323" s="205"/>
      <c r="C323" s="206"/>
      <c r="D323" s="196" t="s">
        <v>168</v>
      </c>
      <c r="E323" s="207" t="s">
        <v>19</v>
      </c>
      <c r="F323" s="208" t="s">
        <v>83</v>
      </c>
      <c r="G323" s="206"/>
      <c r="H323" s="209">
        <v>1</v>
      </c>
      <c r="I323" s="210"/>
      <c r="J323" s="206"/>
      <c r="K323" s="206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168</v>
      </c>
      <c r="AU323" s="215" t="s">
        <v>89</v>
      </c>
      <c r="AV323" s="13" t="s">
        <v>89</v>
      </c>
      <c r="AW323" s="13" t="s">
        <v>37</v>
      </c>
      <c r="AX323" s="13" t="s">
        <v>83</v>
      </c>
      <c r="AY323" s="215" t="s">
        <v>158</v>
      </c>
    </row>
    <row r="324" spans="2:65" s="1" customFormat="1" ht="16.5" customHeight="1">
      <c r="B324" s="34"/>
      <c r="C324" s="182" t="s">
        <v>503</v>
      </c>
      <c r="D324" s="182" t="s">
        <v>161</v>
      </c>
      <c r="E324" s="183" t="s">
        <v>504</v>
      </c>
      <c r="F324" s="184" t="s">
        <v>505</v>
      </c>
      <c r="G324" s="185" t="s">
        <v>164</v>
      </c>
      <c r="H324" s="186">
        <v>2</v>
      </c>
      <c r="I324" s="187"/>
      <c r="J324" s="188">
        <f>ROUND(I324*H324,2)</f>
        <v>0</v>
      </c>
      <c r="K324" s="184" t="s">
        <v>165</v>
      </c>
      <c r="L324" s="38"/>
      <c r="M324" s="189" t="s">
        <v>19</v>
      </c>
      <c r="N324" s="190" t="s">
        <v>48</v>
      </c>
      <c r="O324" s="60"/>
      <c r="P324" s="191">
        <f>O324*H324</f>
        <v>0</v>
      </c>
      <c r="Q324" s="191">
        <v>3.4000000000000002E-4</v>
      </c>
      <c r="R324" s="191">
        <f>Q324*H324</f>
        <v>6.8000000000000005E-4</v>
      </c>
      <c r="S324" s="191">
        <v>0</v>
      </c>
      <c r="T324" s="192">
        <f>S324*H324</f>
        <v>0</v>
      </c>
      <c r="AR324" s="17" t="s">
        <v>188</v>
      </c>
      <c r="AT324" s="17" t="s">
        <v>161</v>
      </c>
      <c r="AU324" s="17" t="s">
        <v>89</v>
      </c>
      <c r="AY324" s="17" t="s">
        <v>158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7" t="s">
        <v>89</v>
      </c>
      <c r="BK324" s="193">
        <f>ROUND(I324*H324,2)</f>
        <v>0</v>
      </c>
      <c r="BL324" s="17" t="s">
        <v>188</v>
      </c>
      <c r="BM324" s="17" t="s">
        <v>506</v>
      </c>
    </row>
    <row r="325" spans="2:65" s="12" customFormat="1">
      <c r="B325" s="194"/>
      <c r="C325" s="195"/>
      <c r="D325" s="196" t="s">
        <v>168</v>
      </c>
      <c r="E325" s="197" t="s">
        <v>19</v>
      </c>
      <c r="F325" s="198" t="s">
        <v>169</v>
      </c>
      <c r="G325" s="195"/>
      <c r="H325" s="197" t="s">
        <v>19</v>
      </c>
      <c r="I325" s="199"/>
      <c r="J325" s="195"/>
      <c r="K325" s="195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168</v>
      </c>
      <c r="AU325" s="204" t="s">
        <v>89</v>
      </c>
      <c r="AV325" s="12" t="s">
        <v>83</v>
      </c>
      <c r="AW325" s="12" t="s">
        <v>37</v>
      </c>
      <c r="AX325" s="12" t="s">
        <v>76</v>
      </c>
      <c r="AY325" s="204" t="s">
        <v>158</v>
      </c>
    </row>
    <row r="326" spans="2:65" s="13" customFormat="1">
      <c r="B326" s="205"/>
      <c r="C326" s="206"/>
      <c r="D326" s="196" t="s">
        <v>168</v>
      </c>
      <c r="E326" s="207" t="s">
        <v>19</v>
      </c>
      <c r="F326" s="208" t="s">
        <v>89</v>
      </c>
      <c r="G326" s="206"/>
      <c r="H326" s="209">
        <v>2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168</v>
      </c>
      <c r="AU326" s="215" t="s">
        <v>89</v>
      </c>
      <c r="AV326" s="13" t="s">
        <v>89</v>
      </c>
      <c r="AW326" s="13" t="s">
        <v>37</v>
      </c>
      <c r="AX326" s="13" t="s">
        <v>83</v>
      </c>
      <c r="AY326" s="215" t="s">
        <v>158</v>
      </c>
    </row>
    <row r="327" spans="2:65" s="1" customFormat="1" ht="16.5" customHeight="1">
      <c r="B327" s="34"/>
      <c r="C327" s="182" t="s">
        <v>507</v>
      </c>
      <c r="D327" s="182" t="s">
        <v>161</v>
      </c>
      <c r="E327" s="183" t="s">
        <v>508</v>
      </c>
      <c r="F327" s="184" t="s">
        <v>509</v>
      </c>
      <c r="G327" s="185" t="s">
        <v>164</v>
      </c>
      <c r="H327" s="186">
        <v>2</v>
      </c>
      <c r="I327" s="187"/>
      <c r="J327" s="188">
        <f>ROUND(I327*H327,2)</f>
        <v>0</v>
      </c>
      <c r="K327" s="184" t="s">
        <v>165</v>
      </c>
      <c r="L327" s="38"/>
      <c r="M327" s="189" t="s">
        <v>19</v>
      </c>
      <c r="N327" s="190" t="s">
        <v>48</v>
      </c>
      <c r="O327" s="60"/>
      <c r="P327" s="191">
        <f>O327*H327</f>
        <v>0</v>
      </c>
      <c r="Q327" s="191">
        <v>5.0000000000000001E-4</v>
      </c>
      <c r="R327" s="191">
        <f>Q327*H327</f>
        <v>1E-3</v>
      </c>
      <c r="S327" s="191">
        <v>0</v>
      </c>
      <c r="T327" s="192">
        <f>S327*H327</f>
        <v>0</v>
      </c>
      <c r="AR327" s="17" t="s">
        <v>188</v>
      </c>
      <c r="AT327" s="17" t="s">
        <v>161</v>
      </c>
      <c r="AU327" s="17" t="s">
        <v>89</v>
      </c>
      <c r="AY327" s="17" t="s">
        <v>158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7" t="s">
        <v>89</v>
      </c>
      <c r="BK327" s="193">
        <f>ROUND(I327*H327,2)</f>
        <v>0</v>
      </c>
      <c r="BL327" s="17" t="s">
        <v>188</v>
      </c>
      <c r="BM327" s="17" t="s">
        <v>510</v>
      </c>
    </row>
    <row r="328" spans="2:65" s="12" customFormat="1">
      <c r="B328" s="194"/>
      <c r="C328" s="195"/>
      <c r="D328" s="196" t="s">
        <v>168</v>
      </c>
      <c r="E328" s="197" t="s">
        <v>19</v>
      </c>
      <c r="F328" s="198" t="s">
        <v>169</v>
      </c>
      <c r="G328" s="195"/>
      <c r="H328" s="197" t="s">
        <v>19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168</v>
      </c>
      <c r="AU328" s="204" t="s">
        <v>89</v>
      </c>
      <c r="AV328" s="12" t="s">
        <v>83</v>
      </c>
      <c r="AW328" s="12" t="s">
        <v>37</v>
      </c>
      <c r="AX328" s="12" t="s">
        <v>76</v>
      </c>
      <c r="AY328" s="204" t="s">
        <v>158</v>
      </c>
    </row>
    <row r="329" spans="2:65" s="13" customFormat="1">
      <c r="B329" s="205"/>
      <c r="C329" s="206"/>
      <c r="D329" s="196" t="s">
        <v>168</v>
      </c>
      <c r="E329" s="207" t="s">
        <v>19</v>
      </c>
      <c r="F329" s="208" t="s">
        <v>89</v>
      </c>
      <c r="G329" s="206"/>
      <c r="H329" s="209">
        <v>2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168</v>
      </c>
      <c r="AU329" s="215" t="s">
        <v>89</v>
      </c>
      <c r="AV329" s="13" t="s">
        <v>89</v>
      </c>
      <c r="AW329" s="13" t="s">
        <v>37</v>
      </c>
      <c r="AX329" s="13" t="s">
        <v>83</v>
      </c>
      <c r="AY329" s="215" t="s">
        <v>158</v>
      </c>
    </row>
    <row r="330" spans="2:65" s="1" customFormat="1" ht="16.5" customHeight="1">
      <c r="B330" s="34"/>
      <c r="C330" s="182" t="s">
        <v>511</v>
      </c>
      <c r="D330" s="182" t="s">
        <v>161</v>
      </c>
      <c r="E330" s="183" t="s">
        <v>512</v>
      </c>
      <c r="F330" s="184" t="s">
        <v>513</v>
      </c>
      <c r="G330" s="185" t="s">
        <v>164</v>
      </c>
      <c r="H330" s="186">
        <v>2</v>
      </c>
      <c r="I330" s="187"/>
      <c r="J330" s="188">
        <f>ROUND(I330*H330,2)</f>
        <v>0</v>
      </c>
      <c r="K330" s="184" t="s">
        <v>165</v>
      </c>
      <c r="L330" s="38"/>
      <c r="M330" s="189" t="s">
        <v>19</v>
      </c>
      <c r="N330" s="190" t="s">
        <v>48</v>
      </c>
      <c r="O330" s="60"/>
      <c r="P330" s="191">
        <f>O330*H330</f>
        <v>0</v>
      </c>
      <c r="Q330" s="191">
        <v>1.0000000000000001E-5</v>
      </c>
      <c r="R330" s="191">
        <f>Q330*H330</f>
        <v>2.0000000000000002E-5</v>
      </c>
      <c r="S330" s="191">
        <v>4.3400000000000001E-3</v>
      </c>
      <c r="T330" s="192">
        <f>S330*H330</f>
        <v>8.6800000000000002E-3</v>
      </c>
      <c r="AR330" s="17" t="s">
        <v>188</v>
      </c>
      <c r="AT330" s="17" t="s">
        <v>161</v>
      </c>
      <c r="AU330" s="17" t="s">
        <v>89</v>
      </c>
      <c r="AY330" s="17" t="s">
        <v>158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7" t="s">
        <v>89</v>
      </c>
      <c r="BK330" s="193">
        <f>ROUND(I330*H330,2)</f>
        <v>0</v>
      </c>
      <c r="BL330" s="17" t="s">
        <v>188</v>
      </c>
      <c r="BM330" s="17" t="s">
        <v>514</v>
      </c>
    </row>
    <row r="331" spans="2:65" s="12" customFormat="1">
      <c r="B331" s="194"/>
      <c r="C331" s="195"/>
      <c r="D331" s="196" t="s">
        <v>168</v>
      </c>
      <c r="E331" s="197" t="s">
        <v>19</v>
      </c>
      <c r="F331" s="198" t="s">
        <v>169</v>
      </c>
      <c r="G331" s="195"/>
      <c r="H331" s="197" t="s">
        <v>19</v>
      </c>
      <c r="I331" s="199"/>
      <c r="J331" s="195"/>
      <c r="K331" s="195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168</v>
      </c>
      <c r="AU331" s="204" t="s">
        <v>89</v>
      </c>
      <c r="AV331" s="12" t="s">
        <v>83</v>
      </c>
      <c r="AW331" s="12" t="s">
        <v>37</v>
      </c>
      <c r="AX331" s="12" t="s">
        <v>76</v>
      </c>
      <c r="AY331" s="204" t="s">
        <v>158</v>
      </c>
    </row>
    <row r="332" spans="2:65" s="13" customFormat="1">
      <c r="B332" s="205"/>
      <c r="C332" s="206"/>
      <c r="D332" s="196" t="s">
        <v>168</v>
      </c>
      <c r="E332" s="207" t="s">
        <v>19</v>
      </c>
      <c r="F332" s="208" t="s">
        <v>89</v>
      </c>
      <c r="G332" s="206"/>
      <c r="H332" s="209">
        <v>2</v>
      </c>
      <c r="I332" s="210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168</v>
      </c>
      <c r="AU332" s="215" t="s">
        <v>89</v>
      </c>
      <c r="AV332" s="13" t="s">
        <v>89</v>
      </c>
      <c r="AW332" s="13" t="s">
        <v>37</v>
      </c>
      <c r="AX332" s="13" t="s">
        <v>83</v>
      </c>
      <c r="AY332" s="215" t="s">
        <v>158</v>
      </c>
    </row>
    <row r="333" spans="2:65" s="1" customFormat="1" ht="16.5" customHeight="1">
      <c r="B333" s="34"/>
      <c r="C333" s="182" t="s">
        <v>515</v>
      </c>
      <c r="D333" s="182" t="s">
        <v>161</v>
      </c>
      <c r="E333" s="183" t="s">
        <v>516</v>
      </c>
      <c r="F333" s="184" t="s">
        <v>517</v>
      </c>
      <c r="G333" s="185" t="s">
        <v>164</v>
      </c>
      <c r="H333" s="186">
        <v>2</v>
      </c>
      <c r="I333" s="187"/>
      <c r="J333" s="188">
        <f>ROUND(I333*H333,2)</f>
        <v>0</v>
      </c>
      <c r="K333" s="184" t="s">
        <v>165</v>
      </c>
      <c r="L333" s="38"/>
      <c r="M333" s="189" t="s">
        <v>19</v>
      </c>
      <c r="N333" s="190" t="s">
        <v>48</v>
      </c>
      <c r="O333" s="60"/>
      <c r="P333" s="191">
        <f>O333*H333</f>
        <v>0</v>
      </c>
      <c r="Q333" s="191">
        <v>5.6999999999999998E-4</v>
      </c>
      <c r="R333" s="191">
        <f>Q333*H333</f>
        <v>1.14E-3</v>
      </c>
      <c r="S333" s="191">
        <v>0</v>
      </c>
      <c r="T333" s="192">
        <f>S333*H333</f>
        <v>0</v>
      </c>
      <c r="AR333" s="17" t="s">
        <v>188</v>
      </c>
      <c r="AT333" s="17" t="s">
        <v>161</v>
      </c>
      <c r="AU333" s="17" t="s">
        <v>89</v>
      </c>
      <c r="AY333" s="17" t="s">
        <v>158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7" t="s">
        <v>89</v>
      </c>
      <c r="BK333" s="193">
        <f>ROUND(I333*H333,2)</f>
        <v>0</v>
      </c>
      <c r="BL333" s="17" t="s">
        <v>188</v>
      </c>
      <c r="BM333" s="17" t="s">
        <v>518</v>
      </c>
    </row>
    <row r="334" spans="2:65" s="12" customFormat="1">
      <c r="B334" s="194"/>
      <c r="C334" s="195"/>
      <c r="D334" s="196" t="s">
        <v>168</v>
      </c>
      <c r="E334" s="197" t="s">
        <v>19</v>
      </c>
      <c r="F334" s="198" t="s">
        <v>169</v>
      </c>
      <c r="G334" s="195"/>
      <c r="H334" s="197" t="s">
        <v>19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168</v>
      </c>
      <c r="AU334" s="204" t="s">
        <v>89</v>
      </c>
      <c r="AV334" s="12" t="s">
        <v>83</v>
      </c>
      <c r="AW334" s="12" t="s">
        <v>37</v>
      </c>
      <c r="AX334" s="12" t="s">
        <v>76</v>
      </c>
      <c r="AY334" s="204" t="s">
        <v>158</v>
      </c>
    </row>
    <row r="335" spans="2:65" s="13" customFormat="1">
      <c r="B335" s="205"/>
      <c r="C335" s="206"/>
      <c r="D335" s="196" t="s">
        <v>168</v>
      </c>
      <c r="E335" s="207" t="s">
        <v>19</v>
      </c>
      <c r="F335" s="208" t="s">
        <v>89</v>
      </c>
      <c r="G335" s="206"/>
      <c r="H335" s="209">
        <v>2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168</v>
      </c>
      <c r="AU335" s="215" t="s">
        <v>89</v>
      </c>
      <c r="AV335" s="13" t="s">
        <v>89</v>
      </c>
      <c r="AW335" s="13" t="s">
        <v>37</v>
      </c>
      <c r="AX335" s="13" t="s">
        <v>83</v>
      </c>
      <c r="AY335" s="215" t="s">
        <v>158</v>
      </c>
    </row>
    <row r="336" spans="2:65" s="1" customFormat="1" ht="16.5" customHeight="1">
      <c r="B336" s="34"/>
      <c r="C336" s="182" t="s">
        <v>519</v>
      </c>
      <c r="D336" s="182" t="s">
        <v>161</v>
      </c>
      <c r="E336" s="183" t="s">
        <v>520</v>
      </c>
      <c r="F336" s="184" t="s">
        <v>521</v>
      </c>
      <c r="G336" s="185" t="s">
        <v>164</v>
      </c>
      <c r="H336" s="186">
        <v>1</v>
      </c>
      <c r="I336" s="187"/>
      <c r="J336" s="188">
        <f>ROUND(I336*H336,2)</f>
        <v>0</v>
      </c>
      <c r="K336" s="184" t="s">
        <v>165</v>
      </c>
      <c r="L336" s="38"/>
      <c r="M336" s="189" t="s">
        <v>19</v>
      </c>
      <c r="N336" s="190" t="s">
        <v>48</v>
      </c>
      <c r="O336" s="60"/>
      <c r="P336" s="191">
        <f>O336*H336</f>
        <v>0</v>
      </c>
      <c r="Q336" s="191">
        <v>0</v>
      </c>
      <c r="R336" s="191">
        <f>Q336*H336</f>
        <v>0</v>
      </c>
      <c r="S336" s="191">
        <v>1.91E-3</v>
      </c>
      <c r="T336" s="192">
        <f>S336*H336</f>
        <v>1.91E-3</v>
      </c>
      <c r="AR336" s="17" t="s">
        <v>188</v>
      </c>
      <c r="AT336" s="17" t="s">
        <v>161</v>
      </c>
      <c r="AU336" s="17" t="s">
        <v>89</v>
      </c>
      <c r="AY336" s="17" t="s">
        <v>158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17" t="s">
        <v>89</v>
      </c>
      <c r="BK336" s="193">
        <f>ROUND(I336*H336,2)</f>
        <v>0</v>
      </c>
      <c r="BL336" s="17" t="s">
        <v>188</v>
      </c>
      <c r="BM336" s="17" t="s">
        <v>522</v>
      </c>
    </row>
    <row r="337" spans="2:65" s="12" customFormat="1">
      <c r="B337" s="194"/>
      <c r="C337" s="195"/>
      <c r="D337" s="196" t="s">
        <v>168</v>
      </c>
      <c r="E337" s="197" t="s">
        <v>19</v>
      </c>
      <c r="F337" s="198" t="s">
        <v>169</v>
      </c>
      <c r="G337" s="195"/>
      <c r="H337" s="197" t="s">
        <v>19</v>
      </c>
      <c r="I337" s="199"/>
      <c r="J337" s="195"/>
      <c r="K337" s="195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168</v>
      </c>
      <c r="AU337" s="204" t="s">
        <v>89</v>
      </c>
      <c r="AV337" s="12" t="s">
        <v>83</v>
      </c>
      <c r="AW337" s="12" t="s">
        <v>37</v>
      </c>
      <c r="AX337" s="12" t="s">
        <v>76</v>
      </c>
      <c r="AY337" s="204" t="s">
        <v>158</v>
      </c>
    </row>
    <row r="338" spans="2:65" s="13" customFormat="1">
      <c r="B338" s="205"/>
      <c r="C338" s="206"/>
      <c r="D338" s="196" t="s">
        <v>168</v>
      </c>
      <c r="E338" s="207" t="s">
        <v>19</v>
      </c>
      <c r="F338" s="208" t="s">
        <v>83</v>
      </c>
      <c r="G338" s="206"/>
      <c r="H338" s="209">
        <v>1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168</v>
      </c>
      <c r="AU338" s="215" t="s">
        <v>89</v>
      </c>
      <c r="AV338" s="13" t="s">
        <v>89</v>
      </c>
      <c r="AW338" s="13" t="s">
        <v>37</v>
      </c>
      <c r="AX338" s="13" t="s">
        <v>83</v>
      </c>
      <c r="AY338" s="215" t="s">
        <v>158</v>
      </c>
    </row>
    <row r="339" spans="2:65" s="1" customFormat="1" ht="16.5" customHeight="1">
      <c r="B339" s="34"/>
      <c r="C339" s="182" t="s">
        <v>523</v>
      </c>
      <c r="D339" s="182" t="s">
        <v>161</v>
      </c>
      <c r="E339" s="183" t="s">
        <v>524</v>
      </c>
      <c r="F339" s="184" t="s">
        <v>525</v>
      </c>
      <c r="G339" s="185" t="s">
        <v>164</v>
      </c>
      <c r="H339" s="186">
        <v>1</v>
      </c>
      <c r="I339" s="187"/>
      <c r="J339" s="188">
        <f>ROUND(I339*H339,2)</f>
        <v>0</v>
      </c>
      <c r="K339" s="184" t="s">
        <v>165</v>
      </c>
      <c r="L339" s="38"/>
      <c r="M339" s="189" t="s">
        <v>19</v>
      </c>
      <c r="N339" s="190" t="s">
        <v>48</v>
      </c>
      <c r="O339" s="60"/>
      <c r="P339" s="191">
        <f>O339*H339</f>
        <v>0</v>
      </c>
      <c r="Q339" s="191">
        <v>2.2100000000000002E-3</v>
      </c>
      <c r="R339" s="191">
        <f>Q339*H339</f>
        <v>2.2100000000000002E-3</v>
      </c>
      <c r="S339" s="191">
        <v>0</v>
      </c>
      <c r="T339" s="192">
        <f>S339*H339</f>
        <v>0</v>
      </c>
      <c r="AR339" s="17" t="s">
        <v>188</v>
      </c>
      <c r="AT339" s="17" t="s">
        <v>161</v>
      </c>
      <c r="AU339" s="17" t="s">
        <v>89</v>
      </c>
      <c r="AY339" s="17" t="s">
        <v>158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7" t="s">
        <v>89</v>
      </c>
      <c r="BK339" s="193">
        <f>ROUND(I339*H339,2)</f>
        <v>0</v>
      </c>
      <c r="BL339" s="17" t="s">
        <v>188</v>
      </c>
      <c r="BM339" s="17" t="s">
        <v>526</v>
      </c>
    </row>
    <row r="340" spans="2:65" s="12" customFormat="1">
      <c r="B340" s="194"/>
      <c r="C340" s="195"/>
      <c r="D340" s="196" t="s">
        <v>168</v>
      </c>
      <c r="E340" s="197" t="s">
        <v>19</v>
      </c>
      <c r="F340" s="198" t="s">
        <v>169</v>
      </c>
      <c r="G340" s="195"/>
      <c r="H340" s="197" t="s">
        <v>19</v>
      </c>
      <c r="I340" s="199"/>
      <c r="J340" s="195"/>
      <c r="K340" s="195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168</v>
      </c>
      <c r="AU340" s="204" t="s">
        <v>89</v>
      </c>
      <c r="AV340" s="12" t="s">
        <v>83</v>
      </c>
      <c r="AW340" s="12" t="s">
        <v>37</v>
      </c>
      <c r="AX340" s="12" t="s">
        <v>76</v>
      </c>
      <c r="AY340" s="204" t="s">
        <v>158</v>
      </c>
    </row>
    <row r="341" spans="2:65" s="13" customFormat="1">
      <c r="B341" s="205"/>
      <c r="C341" s="206"/>
      <c r="D341" s="196" t="s">
        <v>168</v>
      </c>
      <c r="E341" s="207" t="s">
        <v>19</v>
      </c>
      <c r="F341" s="208" t="s">
        <v>83</v>
      </c>
      <c r="G341" s="206"/>
      <c r="H341" s="209">
        <v>1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168</v>
      </c>
      <c r="AU341" s="215" t="s">
        <v>89</v>
      </c>
      <c r="AV341" s="13" t="s">
        <v>89</v>
      </c>
      <c r="AW341" s="13" t="s">
        <v>37</v>
      </c>
      <c r="AX341" s="13" t="s">
        <v>83</v>
      </c>
      <c r="AY341" s="215" t="s">
        <v>158</v>
      </c>
    </row>
    <row r="342" spans="2:65" s="1" customFormat="1" ht="22.5" customHeight="1">
      <c r="B342" s="34"/>
      <c r="C342" s="182" t="s">
        <v>527</v>
      </c>
      <c r="D342" s="182" t="s">
        <v>161</v>
      </c>
      <c r="E342" s="183" t="s">
        <v>528</v>
      </c>
      <c r="F342" s="184" t="s">
        <v>529</v>
      </c>
      <c r="G342" s="185" t="s">
        <v>214</v>
      </c>
      <c r="H342" s="186">
        <v>8.0000000000000002E-3</v>
      </c>
      <c r="I342" s="187"/>
      <c r="J342" s="188">
        <f>ROUND(I342*H342,2)</f>
        <v>0</v>
      </c>
      <c r="K342" s="184" t="s">
        <v>165</v>
      </c>
      <c r="L342" s="38"/>
      <c r="M342" s="189" t="s">
        <v>19</v>
      </c>
      <c r="N342" s="190" t="s">
        <v>48</v>
      </c>
      <c r="O342" s="60"/>
      <c r="P342" s="191">
        <f>O342*H342</f>
        <v>0</v>
      </c>
      <c r="Q342" s="191">
        <v>0</v>
      </c>
      <c r="R342" s="191">
        <f>Q342*H342</f>
        <v>0</v>
      </c>
      <c r="S342" s="191">
        <v>0</v>
      </c>
      <c r="T342" s="192">
        <f>S342*H342</f>
        <v>0</v>
      </c>
      <c r="AR342" s="17" t="s">
        <v>188</v>
      </c>
      <c r="AT342" s="17" t="s">
        <v>161</v>
      </c>
      <c r="AU342" s="17" t="s">
        <v>89</v>
      </c>
      <c r="AY342" s="17" t="s">
        <v>158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7" t="s">
        <v>89</v>
      </c>
      <c r="BK342" s="193">
        <f>ROUND(I342*H342,2)</f>
        <v>0</v>
      </c>
      <c r="BL342" s="17" t="s">
        <v>188</v>
      </c>
      <c r="BM342" s="17" t="s">
        <v>530</v>
      </c>
    </row>
    <row r="343" spans="2:65" s="1" customFormat="1" ht="22.5" customHeight="1">
      <c r="B343" s="34"/>
      <c r="C343" s="182" t="s">
        <v>531</v>
      </c>
      <c r="D343" s="182" t="s">
        <v>161</v>
      </c>
      <c r="E343" s="183" t="s">
        <v>532</v>
      </c>
      <c r="F343" s="184" t="s">
        <v>533</v>
      </c>
      <c r="G343" s="185" t="s">
        <v>214</v>
      </c>
      <c r="H343" s="186">
        <v>8.0000000000000002E-3</v>
      </c>
      <c r="I343" s="187"/>
      <c r="J343" s="188">
        <f>ROUND(I343*H343,2)</f>
        <v>0</v>
      </c>
      <c r="K343" s="184" t="s">
        <v>165</v>
      </c>
      <c r="L343" s="38"/>
      <c r="M343" s="189" t="s">
        <v>19</v>
      </c>
      <c r="N343" s="190" t="s">
        <v>48</v>
      </c>
      <c r="O343" s="60"/>
      <c r="P343" s="191">
        <f>O343*H343</f>
        <v>0</v>
      </c>
      <c r="Q343" s="191">
        <v>0</v>
      </c>
      <c r="R343" s="191">
        <f>Q343*H343</f>
        <v>0</v>
      </c>
      <c r="S343" s="191">
        <v>0</v>
      </c>
      <c r="T343" s="192">
        <f>S343*H343</f>
        <v>0</v>
      </c>
      <c r="AR343" s="17" t="s">
        <v>188</v>
      </c>
      <c r="AT343" s="17" t="s">
        <v>161</v>
      </c>
      <c r="AU343" s="17" t="s">
        <v>89</v>
      </c>
      <c r="AY343" s="17" t="s">
        <v>158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17" t="s">
        <v>89</v>
      </c>
      <c r="BK343" s="193">
        <f>ROUND(I343*H343,2)</f>
        <v>0</v>
      </c>
      <c r="BL343" s="17" t="s">
        <v>188</v>
      </c>
      <c r="BM343" s="17" t="s">
        <v>534</v>
      </c>
    </row>
    <row r="344" spans="2:65" s="11" customFormat="1" ht="22.8" customHeight="1">
      <c r="B344" s="166"/>
      <c r="C344" s="167"/>
      <c r="D344" s="168" t="s">
        <v>75</v>
      </c>
      <c r="E344" s="180" t="s">
        <v>535</v>
      </c>
      <c r="F344" s="180" t="s">
        <v>536</v>
      </c>
      <c r="G344" s="167"/>
      <c r="H344" s="167"/>
      <c r="I344" s="170"/>
      <c r="J344" s="181">
        <f>BK344</f>
        <v>0</v>
      </c>
      <c r="K344" s="167"/>
      <c r="L344" s="172"/>
      <c r="M344" s="173"/>
      <c r="N344" s="174"/>
      <c r="O344" s="174"/>
      <c r="P344" s="175">
        <f>SUM(P345:P356)</f>
        <v>0</v>
      </c>
      <c r="Q344" s="174"/>
      <c r="R344" s="175">
        <f>SUM(R345:R356)</f>
        <v>0</v>
      </c>
      <c r="S344" s="174"/>
      <c r="T344" s="176">
        <f>SUM(T345:T356)</f>
        <v>0</v>
      </c>
      <c r="AR344" s="177" t="s">
        <v>89</v>
      </c>
      <c r="AT344" s="178" t="s">
        <v>75</v>
      </c>
      <c r="AU344" s="178" t="s">
        <v>83</v>
      </c>
      <c r="AY344" s="177" t="s">
        <v>158</v>
      </c>
      <c r="BK344" s="179">
        <f>SUM(BK345:BK356)</f>
        <v>0</v>
      </c>
    </row>
    <row r="345" spans="2:65" s="1" customFormat="1" ht="16.5" customHeight="1">
      <c r="B345" s="34"/>
      <c r="C345" s="182" t="s">
        <v>537</v>
      </c>
      <c r="D345" s="182" t="s">
        <v>161</v>
      </c>
      <c r="E345" s="183" t="s">
        <v>538</v>
      </c>
      <c r="F345" s="184" t="s">
        <v>539</v>
      </c>
      <c r="G345" s="185" t="s">
        <v>339</v>
      </c>
      <c r="H345" s="186">
        <v>1</v>
      </c>
      <c r="I345" s="187"/>
      <c r="J345" s="188">
        <f>ROUND(I345*H345,2)</f>
        <v>0</v>
      </c>
      <c r="K345" s="184" t="s">
        <v>19</v>
      </c>
      <c r="L345" s="38"/>
      <c r="M345" s="189" t="s">
        <v>19</v>
      </c>
      <c r="N345" s="190" t="s">
        <v>48</v>
      </c>
      <c r="O345" s="60"/>
      <c r="P345" s="191">
        <f>O345*H345</f>
        <v>0</v>
      </c>
      <c r="Q345" s="191">
        <v>0</v>
      </c>
      <c r="R345" s="191">
        <f>Q345*H345</f>
        <v>0</v>
      </c>
      <c r="S345" s="191">
        <v>0</v>
      </c>
      <c r="T345" s="192">
        <f>S345*H345</f>
        <v>0</v>
      </c>
      <c r="AR345" s="17" t="s">
        <v>188</v>
      </c>
      <c r="AT345" s="17" t="s">
        <v>161</v>
      </c>
      <c r="AU345" s="17" t="s">
        <v>89</v>
      </c>
      <c r="AY345" s="17" t="s">
        <v>158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7" t="s">
        <v>89</v>
      </c>
      <c r="BK345" s="193">
        <f>ROUND(I345*H345,2)</f>
        <v>0</v>
      </c>
      <c r="BL345" s="17" t="s">
        <v>188</v>
      </c>
      <c r="BM345" s="17" t="s">
        <v>540</v>
      </c>
    </row>
    <row r="346" spans="2:65" s="12" customFormat="1">
      <c r="B346" s="194"/>
      <c r="C346" s="195"/>
      <c r="D346" s="196" t="s">
        <v>168</v>
      </c>
      <c r="E346" s="197" t="s">
        <v>19</v>
      </c>
      <c r="F346" s="198" t="s">
        <v>169</v>
      </c>
      <c r="G346" s="195"/>
      <c r="H346" s="197" t="s">
        <v>19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168</v>
      </c>
      <c r="AU346" s="204" t="s">
        <v>89</v>
      </c>
      <c r="AV346" s="12" t="s">
        <v>83</v>
      </c>
      <c r="AW346" s="12" t="s">
        <v>37</v>
      </c>
      <c r="AX346" s="12" t="s">
        <v>76</v>
      </c>
      <c r="AY346" s="204" t="s">
        <v>158</v>
      </c>
    </row>
    <row r="347" spans="2:65" s="13" customFormat="1">
      <c r="B347" s="205"/>
      <c r="C347" s="206"/>
      <c r="D347" s="196" t="s">
        <v>168</v>
      </c>
      <c r="E347" s="207" t="s">
        <v>19</v>
      </c>
      <c r="F347" s="208" t="s">
        <v>83</v>
      </c>
      <c r="G347" s="206"/>
      <c r="H347" s="209">
        <v>1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168</v>
      </c>
      <c r="AU347" s="215" t="s">
        <v>89</v>
      </c>
      <c r="AV347" s="13" t="s">
        <v>89</v>
      </c>
      <c r="AW347" s="13" t="s">
        <v>37</v>
      </c>
      <c r="AX347" s="13" t="s">
        <v>83</v>
      </c>
      <c r="AY347" s="215" t="s">
        <v>158</v>
      </c>
    </row>
    <row r="348" spans="2:65" s="1" customFormat="1" ht="16.5" customHeight="1">
      <c r="B348" s="34"/>
      <c r="C348" s="182" t="s">
        <v>541</v>
      </c>
      <c r="D348" s="182" t="s">
        <v>161</v>
      </c>
      <c r="E348" s="183" t="s">
        <v>542</v>
      </c>
      <c r="F348" s="184" t="s">
        <v>543</v>
      </c>
      <c r="G348" s="185" t="s">
        <v>339</v>
      </c>
      <c r="H348" s="186">
        <v>1</v>
      </c>
      <c r="I348" s="187"/>
      <c r="J348" s="188">
        <f>ROUND(I348*H348,2)</f>
        <v>0</v>
      </c>
      <c r="K348" s="184" t="s">
        <v>19</v>
      </c>
      <c r="L348" s="38"/>
      <c r="M348" s="189" t="s">
        <v>19</v>
      </c>
      <c r="N348" s="190" t="s">
        <v>48</v>
      </c>
      <c r="O348" s="60"/>
      <c r="P348" s="191">
        <f>O348*H348</f>
        <v>0</v>
      </c>
      <c r="Q348" s="191">
        <v>0</v>
      </c>
      <c r="R348" s="191">
        <f>Q348*H348</f>
        <v>0</v>
      </c>
      <c r="S348" s="191">
        <v>0</v>
      </c>
      <c r="T348" s="192">
        <f>S348*H348</f>
        <v>0</v>
      </c>
      <c r="AR348" s="17" t="s">
        <v>188</v>
      </c>
      <c r="AT348" s="17" t="s">
        <v>161</v>
      </c>
      <c r="AU348" s="17" t="s">
        <v>89</v>
      </c>
      <c r="AY348" s="17" t="s">
        <v>158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7" t="s">
        <v>89</v>
      </c>
      <c r="BK348" s="193">
        <f>ROUND(I348*H348,2)</f>
        <v>0</v>
      </c>
      <c r="BL348" s="17" t="s">
        <v>188</v>
      </c>
      <c r="BM348" s="17" t="s">
        <v>544</v>
      </c>
    </row>
    <row r="349" spans="2:65" s="12" customFormat="1">
      <c r="B349" s="194"/>
      <c r="C349" s="195"/>
      <c r="D349" s="196" t="s">
        <v>168</v>
      </c>
      <c r="E349" s="197" t="s">
        <v>19</v>
      </c>
      <c r="F349" s="198" t="s">
        <v>169</v>
      </c>
      <c r="G349" s="195"/>
      <c r="H349" s="197" t="s">
        <v>19</v>
      </c>
      <c r="I349" s="199"/>
      <c r="J349" s="195"/>
      <c r="K349" s="195"/>
      <c r="L349" s="200"/>
      <c r="M349" s="201"/>
      <c r="N349" s="202"/>
      <c r="O349" s="202"/>
      <c r="P349" s="202"/>
      <c r="Q349" s="202"/>
      <c r="R349" s="202"/>
      <c r="S349" s="202"/>
      <c r="T349" s="203"/>
      <c r="AT349" s="204" t="s">
        <v>168</v>
      </c>
      <c r="AU349" s="204" t="s">
        <v>89</v>
      </c>
      <c r="AV349" s="12" t="s">
        <v>83</v>
      </c>
      <c r="AW349" s="12" t="s">
        <v>37</v>
      </c>
      <c r="AX349" s="12" t="s">
        <v>76</v>
      </c>
      <c r="AY349" s="204" t="s">
        <v>158</v>
      </c>
    </row>
    <row r="350" spans="2:65" s="13" customFormat="1">
      <c r="B350" s="205"/>
      <c r="C350" s="206"/>
      <c r="D350" s="196" t="s">
        <v>168</v>
      </c>
      <c r="E350" s="207" t="s">
        <v>19</v>
      </c>
      <c r="F350" s="208" t="s">
        <v>83</v>
      </c>
      <c r="G350" s="206"/>
      <c r="H350" s="209">
        <v>1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168</v>
      </c>
      <c r="AU350" s="215" t="s">
        <v>89</v>
      </c>
      <c r="AV350" s="13" t="s">
        <v>89</v>
      </c>
      <c r="AW350" s="13" t="s">
        <v>37</v>
      </c>
      <c r="AX350" s="13" t="s">
        <v>83</v>
      </c>
      <c r="AY350" s="215" t="s">
        <v>158</v>
      </c>
    </row>
    <row r="351" spans="2:65" s="1" customFormat="1" ht="16.5" customHeight="1">
      <c r="B351" s="34"/>
      <c r="C351" s="182" t="s">
        <v>545</v>
      </c>
      <c r="D351" s="182" t="s">
        <v>161</v>
      </c>
      <c r="E351" s="183" t="s">
        <v>546</v>
      </c>
      <c r="F351" s="184" t="s">
        <v>547</v>
      </c>
      <c r="G351" s="185" t="s">
        <v>339</v>
      </c>
      <c r="H351" s="186">
        <v>1</v>
      </c>
      <c r="I351" s="187"/>
      <c r="J351" s="188">
        <f>ROUND(I351*H351,2)</f>
        <v>0</v>
      </c>
      <c r="K351" s="184" t="s">
        <v>19</v>
      </c>
      <c r="L351" s="38"/>
      <c r="M351" s="189" t="s">
        <v>19</v>
      </c>
      <c r="N351" s="190" t="s">
        <v>48</v>
      </c>
      <c r="O351" s="60"/>
      <c r="P351" s="191">
        <f>O351*H351</f>
        <v>0</v>
      </c>
      <c r="Q351" s="191">
        <v>0</v>
      </c>
      <c r="R351" s="191">
        <f>Q351*H351</f>
        <v>0</v>
      </c>
      <c r="S351" s="191">
        <v>0</v>
      </c>
      <c r="T351" s="192">
        <f>S351*H351</f>
        <v>0</v>
      </c>
      <c r="AR351" s="17" t="s">
        <v>188</v>
      </c>
      <c r="AT351" s="17" t="s">
        <v>161</v>
      </c>
      <c r="AU351" s="17" t="s">
        <v>89</v>
      </c>
      <c r="AY351" s="17" t="s">
        <v>158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17" t="s">
        <v>89</v>
      </c>
      <c r="BK351" s="193">
        <f>ROUND(I351*H351,2)</f>
        <v>0</v>
      </c>
      <c r="BL351" s="17" t="s">
        <v>188</v>
      </c>
      <c r="BM351" s="17" t="s">
        <v>548</v>
      </c>
    </row>
    <row r="352" spans="2:65" s="12" customFormat="1">
      <c r="B352" s="194"/>
      <c r="C352" s="195"/>
      <c r="D352" s="196" t="s">
        <v>168</v>
      </c>
      <c r="E352" s="197" t="s">
        <v>19</v>
      </c>
      <c r="F352" s="198" t="s">
        <v>169</v>
      </c>
      <c r="G352" s="195"/>
      <c r="H352" s="197" t="s">
        <v>19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168</v>
      </c>
      <c r="AU352" s="204" t="s">
        <v>89</v>
      </c>
      <c r="AV352" s="12" t="s">
        <v>83</v>
      </c>
      <c r="AW352" s="12" t="s">
        <v>37</v>
      </c>
      <c r="AX352" s="12" t="s">
        <v>76</v>
      </c>
      <c r="AY352" s="204" t="s">
        <v>158</v>
      </c>
    </row>
    <row r="353" spans="2:65" s="13" customFormat="1">
      <c r="B353" s="205"/>
      <c r="C353" s="206"/>
      <c r="D353" s="196" t="s">
        <v>168</v>
      </c>
      <c r="E353" s="207" t="s">
        <v>19</v>
      </c>
      <c r="F353" s="208" t="s">
        <v>83</v>
      </c>
      <c r="G353" s="206"/>
      <c r="H353" s="209">
        <v>1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168</v>
      </c>
      <c r="AU353" s="215" t="s">
        <v>89</v>
      </c>
      <c r="AV353" s="13" t="s">
        <v>89</v>
      </c>
      <c r="AW353" s="13" t="s">
        <v>37</v>
      </c>
      <c r="AX353" s="13" t="s">
        <v>83</v>
      </c>
      <c r="AY353" s="215" t="s">
        <v>158</v>
      </c>
    </row>
    <row r="354" spans="2:65" s="1" customFormat="1" ht="16.5" customHeight="1">
      <c r="B354" s="34"/>
      <c r="C354" s="182" t="s">
        <v>549</v>
      </c>
      <c r="D354" s="182" t="s">
        <v>161</v>
      </c>
      <c r="E354" s="183" t="s">
        <v>550</v>
      </c>
      <c r="F354" s="184" t="s">
        <v>551</v>
      </c>
      <c r="G354" s="185" t="s">
        <v>552</v>
      </c>
      <c r="H354" s="186">
        <v>30</v>
      </c>
      <c r="I354" s="187"/>
      <c r="J354" s="188">
        <f>ROUND(I354*H354,2)</f>
        <v>0</v>
      </c>
      <c r="K354" s="184" t="s">
        <v>19</v>
      </c>
      <c r="L354" s="38"/>
      <c r="M354" s="189" t="s">
        <v>19</v>
      </c>
      <c r="N354" s="190" t="s">
        <v>48</v>
      </c>
      <c r="O354" s="60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AR354" s="17" t="s">
        <v>188</v>
      </c>
      <c r="AT354" s="17" t="s">
        <v>161</v>
      </c>
      <c r="AU354" s="17" t="s">
        <v>89</v>
      </c>
      <c r="AY354" s="17" t="s">
        <v>158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7" t="s">
        <v>89</v>
      </c>
      <c r="BK354" s="193">
        <f>ROUND(I354*H354,2)</f>
        <v>0</v>
      </c>
      <c r="BL354" s="17" t="s">
        <v>188</v>
      </c>
      <c r="BM354" s="17" t="s">
        <v>553</v>
      </c>
    </row>
    <row r="355" spans="2:65" s="12" customFormat="1">
      <c r="B355" s="194"/>
      <c r="C355" s="195"/>
      <c r="D355" s="196" t="s">
        <v>168</v>
      </c>
      <c r="E355" s="197" t="s">
        <v>19</v>
      </c>
      <c r="F355" s="198" t="s">
        <v>169</v>
      </c>
      <c r="G355" s="195"/>
      <c r="H355" s="197" t="s">
        <v>19</v>
      </c>
      <c r="I355" s="199"/>
      <c r="J355" s="195"/>
      <c r="K355" s="195"/>
      <c r="L355" s="200"/>
      <c r="M355" s="201"/>
      <c r="N355" s="202"/>
      <c r="O355" s="202"/>
      <c r="P355" s="202"/>
      <c r="Q355" s="202"/>
      <c r="R355" s="202"/>
      <c r="S355" s="202"/>
      <c r="T355" s="203"/>
      <c r="AT355" s="204" t="s">
        <v>168</v>
      </c>
      <c r="AU355" s="204" t="s">
        <v>89</v>
      </c>
      <c r="AV355" s="12" t="s">
        <v>83</v>
      </c>
      <c r="AW355" s="12" t="s">
        <v>37</v>
      </c>
      <c r="AX355" s="12" t="s">
        <v>76</v>
      </c>
      <c r="AY355" s="204" t="s">
        <v>158</v>
      </c>
    </row>
    <row r="356" spans="2:65" s="13" customFormat="1">
      <c r="B356" s="205"/>
      <c r="C356" s="206"/>
      <c r="D356" s="196" t="s">
        <v>168</v>
      </c>
      <c r="E356" s="207" t="s">
        <v>19</v>
      </c>
      <c r="F356" s="208" t="s">
        <v>305</v>
      </c>
      <c r="G356" s="206"/>
      <c r="H356" s="209">
        <v>30</v>
      </c>
      <c r="I356" s="210"/>
      <c r="J356" s="206"/>
      <c r="K356" s="206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168</v>
      </c>
      <c r="AU356" s="215" t="s">
        <v>89</v>
      </c>
      <c r="AV356" s="13" t="s">
        <v>89</v>
      </c>
      <c r="AW356" s="13" t="s">
        <v>37</v>
      </c>
      <c r="AX356" s="13" t="s">
        <v>83</v>
      </c>
      <c r="AY356" s="215" t="s">
        <v>158</v>
      </c>
    </row>
    <row r="357" spans="2:65" s="11" customFormat="1" ht="25.95" customHeight="1">
      <c r="B357" s="166"/>
      <c r="C357" s="167"/>
      <c r="D357" s="168" t="s">
        <v>75</v>
      </c>
      <c r="E357" s="169" t="s">
        <v>244</v>
      </c>
      <c r="F357" s="169" t="s">
        <v>554</v>
      </c>
      <c r="G357" s="167"/>
      <c r="H357" s="167"/>
      <c r="I357" s="170"/>
      <c r="J357" s="171">
        <f>BK357</f>
        <v>0</v>
      </c>
      <c r="K357" s="167"/>
      <c r="L357" s="172"/>
      <c r="M357" s="173"/>
      <c r="N357" s="174"/>
      <c r="O357" s="174"/>
      <c r="P357" s="175">
        <f>P358</f>
        <v>0</v>
      </c>
      <c r="Q357" s="174"/>
      <c r="R357" s="175">
        <f>R358</f>
        <v>0</v>
      </c>
      <c r="S357" s="174"/>
      <c r="T357" s="176">
        <f>T358</f>
        <v>0</v>
      </c>
      <c r="AR357" s="177" t="s">
        <v>159</v>
      </c>
      <c r="AT357" s="178" t="s">
        <v>75</v>
      </c>
      <c r="AU357" s="178" t="s">
        <v>76</v>
      </c>
      <c r="AY357" s="177" t="s">
        <v>158</v>
      </c>
      <c r="BK357" s="179">
        <f>BK358</f>
        <v>0</v>
      </c>
    </row>
    <row r="358" spans="2:65" s="11" customFormat="1" ht="22.8" customHeight="1">
      <c r="B358" s="166"/>
      <c r="C358" s="167"/>
      <c r="D358" s="168" t="s">
        <v>75</v>
      </c>
      <c r="E358" s="180" t="s">
        <v>555</v>
      </c>
      <c r="F358" s="180" t="s">
        <v>556</v>
      </c>
      <c r="G358" s="167"/>
      <c r="H358" s="167"/>
      <c r="I358" s="170"/>
      <c r="J358" s="181">
        <f>BK358</f>
        <v>0</v>
      </c>
      <c r="K358" s="167"/>
      <c r="L358" s="172"/>
      <c r="M358" s="173"/>
      <c r="N358" s="174"/>
      <c r="O358" s="174"/>
      <c r="P358" s="175">
        <f>SUM(P359:P367)</f>
        <v>0</v>
      </c>
      <c r="Q358" s="174"/>
      <c r="R358" s="175">
        <f>SUM(R359:R367)</f>
        <v>0</v>
      </c>
      <c r="S358" s="174"/>
      <c r="T358" s="176">
        <f>SUM(T359:T367)</f>
        <v>0</v>
      </c>
      <c r="AR358" s="177" t="s">
        <v>159</v>
      </c>
      <c r="AT358" s="178" t="s">
        <v>75</v>
      </c>
      <c r="AU358" s="178" t="s">
        <v>83</v>
      </c>
      <c r="AY358" s="177" t="s">
        <v>158</v>
      </c>
      <c r="BK358" s="179">
        <f>SUM(BK359:BK367)</f>
        <v>0</v>
      </c>
    </row>
    <row r="359" spans="2:65" s="1" customFormat="1" ht="16.5" customHeight="1">
      <c r="B359" s="34"/>
      <c r="C359" s="182" t="s">
        <v>557</v>
      </c>
      <c r="D359" s="182" t="s">
        <v>161</v>
      </c>
      <c r="E359" s="183" t="s">
        <v>558</v>
      </c>
      <c r="F359" s="184" t="s">
        <v>559</v>
      </c>
      <c r="G359" s="185" t="s">
        <v>164</v>
      </c>
      <c r="H359" s="186">
        <v>1</v>
      </c>
      <c r="I359" s="187"/>
      <c r="J359" s="188">
        <f>ROUND(I359*H359,2)</f>
        <v>0</v>
      </c>
      <c r="K359" s="184" t="s">
        <v>165</v>
      </c>
      <c r="L359" s="38"/>
      <c r="M359" s="189" t="s">
        <v>19</v>
      </c>
      <c r="N359" s="190" t="s">
        <v>48</v>
      </c>
      <c r="O359" s="60"/>
      <c r="P359" s="191">
        <f>O359*H359</f>
        <v>0</v>
      </c>
      <c r="Q359" s="191">
        <v>0</v>
      </c>
      <c r="R359" s="191">
        <f>Q359*H359</f>
        <v>0</v>
      </c>
      <c r="S359" s="191">
        <v>0</v>
      </c>
      <c r="T359" s="192">
        <f>S359*H359</f>
        <v>0</v>
      </c>
      <c r="AR359" s="17" t="s">
        <v>560</v>
      </c>
      <c r="AT359" s="17" t="s">
        <v>161</v>
      </c>
      <c r="AU359" s="17" t="s">
        <v>89</v>
      </c>
      <c r="AY359" s="17" t="s">
        <v>158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7" t="s">
        <v>89</v>
      </c>
      <c r="BK359" s="193">
        <f>ROUND(I359*H359,2)</f>
        <v>0</v>
      </c>
      <c r="BL359" s="17" t="s">
        <v>560</v>
      </c>
      <c r="BM359" s="17" t="s">
        <v>561</v>
      </c>
    </row>
    <row r="360" spans="2:65" s="12" customFormat="1">
      <c r="B360" s="194"/>
      <c r="C360" s="195"/>
      <c r="D360" s="196" t="s">
        <v>168</v>
      </c>
      <c r="E360" s="197" t="s">
        <v>19</v>
      </c>
      <c r="F360" s="198" t="s">
        <v>169</v>
      </c>
      <c r="G360" s="195"/>
      <c r="H360" s="197" t="s">
        <v>19</v>
      </c>
      <c r="I360" s="199"/>
      <c r="J360" s="195"/>
      <c r="K360" s="195"/>
      <c r="L360" s="200"/>
      <c r="M360" s="201"/>
      <c r="N360" s="202"/>
      <c r="O360" s="202"/>
      <c r="P360" s="202"/>
      <c r="Q360" s="202"/>
      <c r="R360" s="202"/>
      <c r="S360" s="202"/>
      <c r="T360" s="203"/>
      <c r="AT360" s="204" t="s">
        <v>168</v>
      </c>
      <c r="AU360" s="204" t="s">
        <v>89</v>
      </c>
      <c r="AV360" s="12" t="s">
        <v>83</v>
      </c>
      <c r="AW360" s="12" t="s">
        <v>37</v>
      </c>
      <c r="AX360" s="12" t="s">
        <v>76</v>
      </c>
      <c r="AY360" s="204" t="s">
        <v>158</v>
      </c>
    </row>
    <row r="361" spans="2:65" s="13" customFormat="1">
      <c r="B361" s="205"/>
      <c r="C361" s="206"/>
      <c r="D361" s="196" t="s">
        <v>168</v>
      </c>
      <c r="E361" s="207" t="s">
        <v>19</v>
      </c>
      <c r="F361" s="208" t="s">
        <v>83</v>
      </c>
      <c r="G361" s="206"/>
      <c r="H361" s="209">
        <v>1</v>
      </c>
      <c r="I361" s="210"/>
      <c r="J361" s="206"/>
      <c r="K361" s="206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168</v>
      </c>
      <c r="AU361" s="215" t="s">
        <v>89</v>
      </c>
      <c r="AV361" s="13" t="s">
        <v>89</v>
      </c>
      <c r="AW361" s="13" t="s">
        <v>37</v>
      </c>
      <c r="AX361" s="13" t="s">
        <v>83</v>
      </c>
      <c r="AY361" s="215" t="s">
        <v>158</v>
      </c>
    </row>
    <row r="362" spans="2:65" s="1" customFormat="1" ht="16.5" customHeight="1">
      <c r="B362" s="34"/>
      <c r="C362" s="182" t="s">
        <v>562</v>
      </c>
      <c r="D362" s="182" t="s">
        <v>161</v>
      </c>
      <c r="E362" s="183" t="s">
        <v>563</v>
      </c>
      <c r="F362" s="184" t="s">
        <v>564</v>
      </c>
      <c r="G362" s="185" t="s">
        <v>164</v>
      </c>
      <c r="H362" s="186">
        <v>1</v>
      </c>
      <c r="I362" s="187"/>
      <c r="J362" s="188">
        <f>ROUND(I362*H362,2)</f>
        <v>0</v>
      </c>
      <c r="K362" s="184" t="s">
        <v>165</v>
      </c>
      <c r="L362" s="38"/>
      <c r="M362" s="189" t="s">
        <v>19</v>
      </c>
      <c r="N362" s="190" t="s">
        <v>48</v>
      </c>
      <c r="O362" s="60"/>
      <c r="P362" s="191">
        <f>O362*H362</f>
        <v>0</v>
      </c>
      <c r="Q362" s="191">
        <v>0</v>
      </c>
      <c r="R362" s="191">
        <f>Q362*H362</f>
        <v>0</v>
      </c>
      <c r="S362" s="191">
        <v>0</v>
      </c>
      <c r="T362" s="192">
        <f>S362*H362</f>
        <v>0</v>
      </c>
      <c r="AR362" s="17" t="s">
        <v>334</v>
      </c>
      <c r="AT362" s="17" t="s">
        <v>161</v>
      </c>
      <c r="AU362" s="17" t="s">
        <v>89</v>
      </c>
      <c r="AY362" s="17" t="s">
        <v>158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7" t="s">
        <v>89</v>
      </c>
      <c r="BK362" s="193">
        <f>ROUND(I362*H362,2)</f>
        <v>0</v>
      </c>
      <c r="BL362" s="17" t="s">
        <v>334</v>
      </c>
      <c r="BM362" s="17" t="s">
        <v>565</v>
      </c>
    </row>
    <row r="363" spans="2:65" s="12" customFormat="1">
      <c r="B363" s="194"/>
      <c r="C363" s="195"/>
      <c r="D363" s="196" t="s">
        <v>168</v>
      </c>
      <c r="E363" s="197" t="s">
        <v>19</v>
      </c>
      <c r="F363" s="198" t="s">
        <v>169</v>
      </c>
      <c r="G363" s="195"/>
      <c r="H363" s="197" t="s">
        <v>19</v>
      </c>
      <c r="I363" s="199"/>
      <c r="J363" s="195"/>
      <c r="K363" s="195"/>
      <c r="L363" s="200"/>
      <c r="M363" s="201"/>
      <c r="N363" s="202"/>
      <c r="O363" s="202"/>
      <c r="P363" s="202"/>
      <c r="Q363" s="202"/>
      <c r="R363" s="202"/>
      <c r="S363" s="202"/>
      <c r="T363" s="203"/>
      <c r="AT363" s="204" t="s">
        <v>168</v>
      </c>
      <c r="AU363" s="204" t="s">
        <v>89</v>
      </c>
      <c r="AV363" s="12" t="s">
        <v>83</v>
      </c>
      <c r="AW363" s="12" t="s">
        <v>37</v>
      </c>
      <c r="AX363" s="12" t="s">
        <v>76</v>
      </c>
      <c r="AY363" s="204" t="s">
        <v>158</v>
      </c>
    </row>
    <row r="364" spans="2:65" s="13" customFormat="1">
      <c r="B364" s="205"/>
      <c r="C364" s="206"/>
      <c r="D364" s="196" t="s">
        <v>168</v>
      </c>
      <c r="E364" s="207" t="s">
        <v>19</v>
      </c>
      <c r="F364" s="208" t="s">
        <v>83</v>
      </c>
      <c r="G364" s="206"/>
      <c r="H364" s="209">
        <v>1</v>
      </c>
      <c r="I364" s="210"/>
      <c r="J364" s="206"/>
      <c r="K364" s="206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168</v>
      </c>
      <c r="AU364" s="215" t="s">
        <v>89</v>
      </c>
      <c r="AV364" s="13" t="s">
        <v>89</v>
      </c>
      <c r="AW364" s="13" t="s">
        <v>37</v>
      </c>
      <c r="AX364" s="13" t="s">
        <v>83</v>
      </c>
      <c r="AY364" s="215" t="s">
        <v>158</v>
      </c>
    </row>
    <row r="365" spans="2:65" s="1" customFormat="1" ht="16.5" customHeight="1">
      <c r="B365" s="34"/>
      <c r="C365" s="182" t="s">
        <v>566</v>
      </c>
      <c r="D365" s="182" t="s">
        <v>161</v>
      </c>
      <c r="E365" s="183" t="s">
        <v>567</v>
      </c>
      <c r="F365" s="184" t="s">
        <v>568</v>
      </c>
      <c r="G365" s="185" t="s">
        <v>164</v>
      </c>
      <c r="H365" s="186">
        <v>1</v>
      </c>
      <c r="I365" s="187"/>
      <c r="J365" s="188">
        <f>ROUND(I365*H365,2)</f>
        <v>0</v>
      </c>
      <c r="K365" s="184" t="s">
        <v>19</v>
      </c>
      <c r="L365" s="38"/>
      <c r="M365" s="189" t="s">
        <v>19</v>
      </c>
      <c r="N365" s="190" t="s">
        <v>48</v>
      </c>
      <c r="O365" s="60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AR365" s="17" t="s">
        <v>334</v>
      </c>
      <c r="AT365" s="17" t="s">
        <v>161</v>
      </c>
      <c r="AU365" s="17" t="s">
        <v>89</v>
      </c>
      <c r="AY365" s="17" t="s">
        <v>158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7" t="s">
        <v>89</v>
      </c>
      <c r="BK365" s="193">
        <f>ROUND(I365*H365,2)</f>
        <v>0</v>
      </c>
      <c r="BL365" s="17" t="s">
        <v>334</v>
      </c>
      <c r="BM365" s="17" t="s">
        <v>569</v>
      </c>
    </row>
    <row r="366" spans="2:65" s="12" customFormat="1">
      <c r="B366" s="194"/>
      <c r="C366" s="195"/>
      <c r="D366" s="196" t="s">
        <v>168</v>
      </c>
      <c r="E366" s="197" t="s">
        <v>19</v>
      </c>
      <c r="F366" s="198" t="s">
        <v>169</v>
      </c>
      <c r="G366" s="195"/>
      <c r="H366" s="197" t="s">
        <v>19</v>
      </c>
      <c r="I366" s="199"/>
      <c r="J366" s="195"/>
      <c r="K366" s="195"/>
      <c r="L366" s="200"/>
      <c r="M366" s="201"/>
      <c r="N366" s="202"/>
      <c r="O366" s="202"/>
      <c r="P366" s="202"/>
      <c r="Q366" s="202"/>
      <c r="R366" s="202"/>
      <c r="S366" s="202"/>
      <c r="T366" s="203"/>
      <c r="AT366" s="204" t="s">
        <v>168</v>
      </c>
      <c r="AU366" s="204" t="s">
        <v>89</v>
      </c>
      <c r="AV366" s="12" t="s">
        <v>83</v>
      </c>
      <c r="AW366" s="12" t="s">
        <v>37</v>
      </c>
      <c r="AX366" s="12" t="s">
        <v>76</v>
      </c>
      <c r="AY366" s="204" t="s">
        <v>158</v>
      </c>
    </row>
    <row r="367" spans="2:65" s="13" customFormat="1">
      <c r="B367" s="205"/>
      <c r="C367" s="206"/>
      <c r="D367" s="196" t="s">
        <v>168</v>
      </c>
      <c r="E367" s="207" t="s">
        <v>19</v>
      </c>
      <c r="F367" s="208" t="s">
        <v>83</v>
      </c>
      <c r="G367" s="206"/>
      <c r="H367" s="209">
        <v>1</v>
      </c>
      <c r="I367" s="210"/>
      <c r="J367" s="206"/>
      <c r="K367" s="206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168</v>
      </c>
      <c r="AU367" s="215" t="s">
        <v>89</v>
      </c>
      <c r="AV367" s="13" t="s">
        <v>89</v>
      </c>
      <c r="AW367" s="13" t="s">
        <v>37</v>
      </c>
      <c r="AX367" s="13" t="s">
        <v>83</v>
      </c>
      <c r="AY367" s="215" t="s">
        <v>158</v>
      </c>
    </row>
    <row r="368" spans="2:65" s="11" customFormat="1" ht="25.95" customHeight="1">
      <c r="B368" s="166"/>
      <c r="C368" s="167"/>
      <c r="D368" s="168" t="s">
        <v>75</v>
      </c>
      <c r="E368" s="169" t="s">
        <v>570</v>
      </c>
      <c r="F368" s="169" t="s">
        <v>571</v>
      </c>
      <c r="G368" s="167"/>
      <c r="H368" s="167"/>
      <c r="I368" s="170"/>
      <c r="J368" s="171">
        <f>BK368</f>
        <v>0</v>
      </c>
      <c r="K368" s="167"/>
      <c r="L368" s="172"/>
      <c r="M368" s="173"/>
      <c r="N368" s="174"/>
      <c r="O368" s="174"/>
      <c r="P368" s="175">
        <f>SUM(P369:P374)</f>
        <v>0</v>
      </c>
      <c r="Q368" s="174"/>
      <c r="R368" s="175">
        <f>SUM(R369:R374)</f>
        <v>0</v>
      </c>
      <c r="S368" s="174"/>
      <c r="T368" s="176">
        <f>SUM(T369:T374)</f>
        <v>0</v>
      </c>
      <c r="AR368" s="177" t="s">
        <v>166</v>
      </c>
      <c r="AT368" s="178" t="s">
        <v>75</v>
      </c>
      <c r="AU368" s="178" t="s">
        <v>76</v>
      </c>
      <c r="AY368" s="177" t="s">
        <v>158</v>
      </c>
      <c r="BK368" s="179">
        <f>SUM(BK369:BK374)</f>
        <v>0</v>
      </c>
    </row>
    <row r="369" spans="2:65" s="1" customFormat="1" ht="16.5" customHeight="1">
      <c r="B369" s="34"/>
      <c r="C369" s="182" t="s">
        <v>572</v>
      </c>
      <c r="D369" s="182" t="s">
        <v>161</v>
      </c>
      <c r="E369" s="183" t="s">
        <v>573</v>
      </c>
      <c r="F369" s="184" t="s">
        <v>574</v>
      </c>
      <c r="G369" s="185" t="s">
        <v>552</v>
      </c>
      <c r="H369" s="186">
        <v>4</v>
      </c>
      <c r="I369" s="187"/>
      <c r="J369" s="188">
        <f>ROUND(I369*H369,2)</f>
        <v>0</v>
      </c>
      <c r="K369" s="184" t="s">
        <v>165</v>
      </c>
      <c r="L369" s="38"/>
      <c r="M369" s="189" t="s">
        <v>19</v>
      </c>
      <c r="N369" s="190" t="s">
        <v>48</v>
      </c>
      <c r="O369" s="60"/>
      <c r="P369" s="191">
        <f>O369*H369</f>
        <v>0</v>
      </c>
      <c r="Q369" s="191">
        <v>0</v>
      </c>
      <c r="R369" s="191">
        <f>Q369*H369</f>
        <v>0</v>
      </c>
      <c r="S369" s="191">
        <v>0</v>
      </c>
      <c r="T369" s="192">
        <f>S369*H369</f>
        <v>0</v>
      </c>
      <c r="AR369" s="17" t="s">
        <v>575</v>
      </c>
      <c r="AT369" s="17" t="s">
        <v>161</v>
      </c>
      <c r="AU369" s="17" t="s">
        <v>83</v>
      </c>
      <c r="AY369" s="17" t="s">
        <v>158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7" t="s">
        <v>89</v>
      </c>
      <c r="BK369" s="193">
        <f>ROUND(I369*H369,2)</f>
        <v>0</v>
      </c>
      <c r="BL369" s="17" t="s">
        <v>575</v>
      </c>
      <c r="BM369" s="17" t="s">
        <v>576</v>
      </c>
    </row>
    <row r="370" spans="2:65" s="12" customFormat="1">
      <c r="B370" s="194"/>
      <c r="C370" s="195"/>
      <c r="D370" s="196" t="s">
        <v>168</v>
      </c>
      <c r="E370" s="197" t="s">
        <v>19</v>
      </c>
      <c r="F370" s="198" t="s">
        <v>169</v>
      </c>
      <c r="G370" s="195"/>
      <c r="H370" s="197" t="s">
        <v>19</v>
      </c>
      <c r="I370" s="199"/>
      <c r="J370" s="195"/>
      <c r="K370" s="195"/>
      <c r="L370" s="200"/>
      <c r="M370" s="201"/>
      <c r="N370" s="202"/>
      <c r="O370" s="202"/>
      <c r="P370" s="202"/>
      <c r="Q370" s="202"/>
      <c r="R370" s="202"/>
      <c r="S370" s="202"/>
      <c r="T370" s="203"/>
      <c r="AT370" s="204" t="s">
        <v>168</v>
      </c>
      <c r="AU370" s="204" t="s">
        <v>83</v>
      </c>
      <c r="AV370" s="12" t="s">
        <v>83</v>
      </c>
      <c r="AW370" s="12" t="s">
        <v>37</v>
      </c>
      <c r="AX370" s="12" t="s">
        <v>76</v>
      </c>
      <c r="AY370" s="204" t="s">
        <v>158</v>
      </c>
    </row>
    <row r="371" spans="2:65" s="13" customFormat="1">
      <c r="B371" s="205"/>
      <c r="C371" s="206"/>
      <c r="D371" s="196" t="s">
        <v>168</v>
      </c>
      <c r="E371" s="207" t="s">
        <v>19</v>
      </c>
      <c r="F371" s="208" t="s">
        <v>166</v>
      </c>
      <c r="G371" s="206"/>
      <c r="H371" s="209">
        <v>4</v>
      </c>
      <c r="I371" s="210"/>
      <c r="J371" s="206"/>
      <c r="K371" s="206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168</v>
      </c>
      <c r="AU371" s="215" t="s">
        <v>83</v>
      </c>
      <c r="AV371" s="13" t="s">
        <v>89</v>
      </c>
      <c r="AW371" s="13" t="s">
        <v>37</v>
      </c>
      <c r="AX371" s="13" t="s">
        <v>83</v>
      </c>
      <c r="AY371" s="215" t="s">
        <v>158</v>
      </c>
    </row>
    <row r="372" spans="2:65" s="1" customFormat="1" ht="16.5" customHeight="1">
      <c r="B372" s="34"/>
      <c r="C372" s="182" t="s">
        <v>577</v>
      </c>
      <c r="D372" s="182" t="s">
        <v>161</v>
      </c>
      <c r="E372" s="183" t="s">
        <v>578</v>
      </c>
      <c r="F372" s="184" t="s">
        <v>579</v>
      </c>
      <c r="G372" s="185" t="s">
        <v>552</v>
      </c>
      <c r="H372" s="186">
        <v>4</v>
      </c>
      <c r="I372" s="187"/>
      <c r="J372" s="188">
        <f>ROUND(I372*H372,2)</f>
        <v>0</v>
      </c>
      <c r="K372" s="184" t="s">
        <v>165</v>
      </c>
      <c r="L372" s="38"/>
      <c r="M372" s="189" t="s">
        <v>19</v>
      </c>
      <c r="N372" s="190" t="s">
        <v>48</v>
      </c>
      <c r="O372" s="60"/>
      <c r="P372" s="191">
        <f>O372*H372</f>
        <v>0</v>
      </c>
      <c r="Q372" s="191">
        <v>0</v>
      </c>
      <c r="R372" s="191">
        <f>Q372*H372</f>
        <v>0</v>
      </c>
      <c r="S372" s="191">
        <v>0</v>
      </c>
      <c r="T372" s="192">
        <f>S372*H372</f>
        <v>0</v>
      </c>
      <c r="AR372" s="17" t="s">
        <v>575</v>
      </c>
      <c r="AT372" s="17" t="s">
        <v>161</v>
      </c>
      <c r="AU372" s="17" t="s">
        <v>83</v>
      </c>
      <c r="AY372" s="17" t="s">
        <v>158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7" t="s">
        <v>89</v>
      </c>
      <c r="BK372" s="193">
        <f>ROUND(I372*H372,2)</f>
        <v>0</v>
      </c>
      <c r="BL372" s="17" t="s">
        <v>575</v>
      </c>
      <c r="BM372" s="17" t="s">
        <v>580</v>
      </c>
    </row>
    <row r="373" spans="2:65" s="12" customFormat="1">
      <c r="B373" s="194"/>
      <c r="C373" s="195"/>
      <c r="D373" s="196" t="s">
        <v>168</v>
      </c>
      <c r="E373" s="197" t="s">
        <v>19</v>
      </c>
      <c r="F373" s="198" t="s">
        <v>169</v>
      </c>
      <c r="G373" s="195"/>
      <c r="H373" s="197" t="s">
        <v>19</v>
      </c>
      <c r="I373" s="199"/>
      <c r="J373" s="195"/>
      <c r="K373" s="195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168</v>
      </c>
      <c r="AU373" s="204" t="s">
        <v>83</v>
      </c>
      <c r="AV373" s="12" t="s">
        <v>83</v>
      </c>
      <c r="AW373" s="12" t="s">
        <v>37</v>
      </c>
      <c r="AX373" s="12" t="s">
        <v>76</v>
      </c>
      <c r="AY373" s="204" t="s">
        <v>158</v>
      </c>
    </row>
    <row r="374" spans="2:65" s="13" customFormat="1">
      <c r="B374" s="205"/>
      <c r="C374" s="206"/>
      <c r="D374" s="196" t="s">
        <v>168</v>
      </c>
      <c r="E374" s="207" t="s">
        <v>19</v>
      </c>
      <c r="F374" s="208" t="s">
        <v>166</v>
      </c>
      <c r="G374" s="206"/>
      <c r="H374" s="209">
        <v>4</v>
      </c>
      <c r="I374" s="210"/>
      <c r="J374" s="206"/>
      <c r="K374" s="206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168</v>
      </c>
      <c r="AU374" s="215" t="s">
        <v>83</v>
      </c>
      <c r="AV374" s="13" t="s">
        <v>89</v>
      </c>
      <c r="AW374" s="13" t="s">
        <v>37</v>
      </c>
      <c r="AX374" s="13" t="s">
        <v>83</v>
      </c>
      <c r="AY374" s="215" t="s">
        <v>158</v>
      </c>
    </row>
    <row r="375" spans="2:65" s="11" customFormat="1" ht="25.95" customHeight="1">
      <c r="B375" s="166"/>
      <c r="C375" s="167"/>
      <c r="D375" s="168" t="s">
        <v>75</v>
      </c>
      <c r="E375" s="169" t="s">
        <v>581</v>
      </c>
      <c r="F375" s="169" t="s">
        <v>582</v>
      </c>
      <c r="G375" s="167"/>
      <c r="H375" s="167"/>
      <c r="I375" s="170"/>
      <c r="J375" s="171">
        <f>BK375</f>
        <v>0</v>
      </c>
      <c r="K375" s="167"/>
      <c r="L375" s="172"/>
      <c r="M375" s="173"/>
      <c r="N375" s="174"/>
      <c r="O375" s="174"/>
      <c r="P375" s="175">
        <f>P376</f>
        <v>0</v>
      </c>
      <c r="Q375" s="174"/>
      <c r="R375" s="175">
        <f>R376</f>
        <v>0</v>
      </c>
      <c r="S375" s="174"/>
      <c r="T375" s="176">
        <f>T376</f>
        <v>0</v>
      </c>
      <c r="AR375" s="177" t="s">
        <v>185</v>
      </c>
      <c r="AT375" s="178" t="s">
        <v>75</v>
      </c>
      <c r="AU375" s="178" t="s">
        <v>76</v>
      </c>
      <c r="AY375" s="177" t="s">
        <v>158</v>
      </c>
      <c r="BK375" s="179">
        <f>BK376</f>
        <v>0</v>
      </c>
    </row>
    <row r="376" spans="2:65" s="11" customFormat="1" ht="22.8" customHeight="1">
      <c r="B376" s="166"/>
      <c r="C376" s="167"/>
      <c r="D376" s="168" t="s">
        <v>75</v>
      </c>
      <c r="E376" s="180" t="s">
        <v>583</v>
      </c>
      <c r="F376" s="180" t="s">
        <v>584</v>
      </c>
      <c r="G376" s="167"/>
      <c r="H376" s="167"/>
      <c r="I376" s="170"/>
      <c r="J376" s="181">
        <f>BK376</f>
        <v>0</v>
      </c>
      <c r="K376" s="167"/>
      <c r="L376" s="172"/>
      <c r="M376" s="173"/>
      <c r="N376" s="174"/>
      <c r="O376" s="174"/>
      <c r="P376" s="175">
        <f>SUM(P377:P379)</f>
        <v>0</v>
      </c>
      <c r="Q376" s="174"/>
      <c r="R376" s="175">
        <f>SUM(R377:R379)</f>
        <v>0</v>
      </c>
      <c r="S376" s="174"/>
      <c r="T376" s="176">
        <f>SUM(T377:T379)</f>
        <v>0</v>
      </c>
      <c r="AR376" s="177" t="s">
        <v>185</v>
      </c>
      <c r="AT376" s="178" t="s">
        <v>75</v>
      </c>
      <c r="AU376" s="178" t="s">
        <v>83</v>
      </c>
      <c r="AY376" s="177" t="s">
        <v>158</v>
      </c>
      <c r="BK376" s="179">
        <f>SUM(BK377:BK379)</f>
        <v>0</v>
      </c>
    </row>
    <row r="377" spans="2:65" s="1" customFormat="1" ht="22.5" customHeight="1">
      <c r="B377" s="34"/>
      <c r="C377" s="182" t="s">
        <v>585</v>
      </c>
      <c r="D377" s="182" t="s">
        <v>161</v>
      </c>
      <c r="E377" s="183" t="s">
        <v>586</v>
      </c>
      <c r="F377" s="184" t="s">
        <v>587</v>
      </c>
      <c r="G377" s="185" t="s">
        <v>339</v>
      </c>
      <c r="H377" s="186">
        <v>1</v>
      </c>
      <c r="I377" s="187"/>
      <c r="J377" s="188">
        <f>ROUND(I377*H377,2)</f>
        <v>0</v>
      </c>
      <c r="K377" s="184" t="s">
        <v>165</v>
      </c>
      <c r="L377" s="38"/>
      <c r="M377" s="189" t="s">
        <v>19</v>
      </c>
      <c r="N377" s="190" t="s">
        <v>48</v>
      </c>
      <c r="O377" s="60"/>
      <c r="P377" s="191">
        <f>O377*H377</f>
        <v>0</v>
      </c>
      <c r="Q377" s="191">
        <v>0</v>
      </c>
      <c r="R377" s="191">
        <f>Q377*H377</f>
        <v>0</v>
      </c>
      <c r="S377" s="191">
        <v>0</v>
      </c>
      <c r="T377" s="192">
        <f>S377*H377</f>
        <v>0</v>
      </c>
      <c r="AR377" s="17" t="s">
        <v>560</v>
      </c>
      <c r="AT377" s="17" t="s">
        <v>161</v>
      </c>
      <c r="AU377" s="17" t="s">
        <v>89</v>
      </c>
      <c r="AY377" s="17" t="s">
        <v>158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17" t="s">
        <v>89</v>
      </c>
      <c r="BK377" s="193">
        <f>ROUND(I377*H377,2)</f>
        <v>0</v>
      </c>
      <c r="BL377" s="17" t="s">
        <v>560</v>
      </c>
      <c r="BM377" s="17" t="s">
        <v>588</v>
      </c>
    </row>
    <row r="378" spans="2:65" s="12" customFormat="1">
      <c r="B378" s="194"/>
      <c r="C378" s="195"/>
      <c r="D378" s="196" t="s">
        <v>168</v>
      </c>
      <c r="E378" s="197" t="s">
        <v>19</v>
      </c>
      <c r="F378" s="198" t="s">
        <v>169</v>
      </c>
      <c r="G378" s="195"/>
      <c r="H378" s="197" t="s">
        <v>19</v>
      </c>
      <c r="I378" s="199"/>
      <c r="J378" s="195"/>
      <c r="K378" s="195"/>
      <c r="L378" s="200"/>
      <c r="M378" s="201"/>
      <c r="N378" s="202"/>
      <c r="O378" s="202"/>
      <c r="P378" s="202"/>
      <c r="Q378" s="202"/>
      <c r="R378" s="202"/>
      <c r="S378" s="202"/>
      <c r="T378" s="203"/>
      <c r="AT378" s="204" t="s">
        <v>168</v>
      </c>
      <c r="AU378" s="204" t="s">
        <v>89</v>
      </c>
      <c r="AV378" s="12" t="s">
        <v>83</v>
      </c>
      <c r="AW378" s="12" t="s">
        <v>37</v>
      </c>
      <c r="AX378" s="12" t="s">
        <v>76</v>
      </c>
      <c r="AY378" s="204" t="s">
        <v>158</v>
      </c>
    </row>
    <row r="379" spans="2:65" s="13" customFormat="1">
      <c r="B379" s="205"/>
      <c r="C379" s="206"/>
      <c r="D379" s="196" t="s">
        <v>168</v>
      </c>
      <c r="E379" s="207" t="s">
        <v>19</v>
      </c>
      <c r="F379" s="208" t="s">
        <v>83</v>
      </c>
      <c r="G379" s="206"/>
      <c r="H379" s="209">
        <v>1</v>
      </c>
      <c r="I379" s="210"/>
      <c r="J379" s="206"/>
      <c r="K379" s="206"/>
      <c r="L379" s="211"/>
      <c r="M379" s="237"/>
      <c r="N379" s="238"/>
      <c r="O379" s="238"/>
      <c r="P379" s="238"/>
      <c r="Q379" s="238"/>
      <c r="R379" s="238"/>
      <c r="S379" s="238"/>
      <c r="T379" s="239"/>
      <c r="AT379" s="215" t="s">
        <v>168</v>
      </c>
      <c r="AU379" s="215" t="s">
        <v>89</v>
      </c>
      <c r="AV379" s="13" t="s">
        <v>89</v>
      </c>
      <c r="AW379" s="13" t="s">
        <v>37</v>
      </c>
      <c r="AX379" s="13" t="s">
        <v>83</v>
      </c>
      <c r="AY379" s="215" t="s">
        <v>158</v>
      </c>
    </row>
    <row r="380" spans="2:65" s="1" customFormat="1" ht="6.9" customHeight="1">
      <c r="B380" s="46"/>
      <c r="C380" s="47"/>
      <c r="D380" s="47"/>
      <c r="E380" s="47"/>
      <c r="F380" s="47"/>
      <c r="G380" s="47"/>
      <c r="H380" s="47"/>
      <c r="I380" s="134"/>
      <c r="J380" s="47"/>
      <c r="K380" s="47"/>
      <c r="L380" s="38"/>
    </row>
  </sheetData>
  <sheetProtection algorithmName="SHA-512" hashValue="jzl0mramGckY//DvCwPxqmBcqRFz1vUnGQSE75DoYNRwF6eVsrXcOQTM/XThD0xlFrjhS4WtRReE2OdZa5X/ZQ==" saltValue="NZcs2FikamiufmMd8K1Hz8xJ8QV+Qfd3P3Eo6NLY6vk9jNnuW2VVHf6wDs6/rngqOE0QQ6d/PFT89NHXzEsV4A==" spinCount="100000" sheet="1" objects="1" scenarios="1" formatColumns="0" formatRows="0" autoFilter="0"/>
  <autoFilter ref="C105:K379" xr:uid="{00000000-0009-0000-0000-000003000000}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6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102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" customHeight="1">
      <c r="B4" s="20"/>
      <c r="D4" s="110" t="s">
        <v>112</v>
      </c>
      <c r="L4" s="20"/>
      <c r="M4" s="2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363" t="str">
        <f>'Rekapitulace stavby'!K6</f>
        <v>Bytové domy na ulici Horní č.p. 1111 - 1113 - výměna plynových kotlů</v>
      </c>
      <c r="F7" s="364"/>
      <c r="G7" s="364"/>
      <c r="H7" s="364"/>
      <c r="L7" s="20"/>
    </row>
    <row r="8" spans="2:46" ht="12" customHeight="1">
      <c r="B8" s="20"/>
      <c r="D8" s="111" t="s">
        <v>113</v>
      </c>
      <c r="L8" s="20"/>
    </row>
    <row r="9" spans="2:46" s="1" customFormat="1" ht="16.5" customHeight="1">
      <c r="B9" s="38"/>
      <c r="E9" s="363" t="s">
        <v>642</v>
      </c>
      <c r="F9" s="365"/>
      <c r="G9" s="365"/>
      <c r="H9" s="365"/>
      <c r="I9" s="112"/>
      <c r="L9" s="38"/>
    </row>
    <row r="10" spans="2:46" s="1" customFormat="1" ht="12" customHeight="1">
      <c r="B10" s="38"/>
      <c r="D10" s="111" t="s">
        <v>115</v>
      </c>
      <c r="I10" s="112"/>
      <c r="L10" s="38"/>
    </row>
    <row r="11" spans="2:46" s="1" customFormat="1" ht="36.9" customHeight="1">
      <c r="B11" s="38"/>
      <c r="E11" s="366" t="s">
        <v>645</v>
      </c>
      <c r="F11" s="365"/>
      <c r="G11" s="365"/>
      <c r="H11" s="365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18</v>
      </c>
      <c r="F13" s="17" t="s">
        <v>19</v>
      </c>
      <c r="I13" s="113" t="s">
        <v>20</v>
      </c>
      <c r="J13" s="17" t="s">
        <v>19</v>
      </c>
      <c r="L13" s="38"/>
    </row>
    <row r="14" spans="2:46" s="1" customFormat="1" ht="12" customHeight="1">
      <c r="B14" s="38"/>
      <c r="D14" s="111" t="s">
        <v>21</v>
      </c>
      <c r="F14" s="17" t="s">
        <v>644</v>
      </c>
      <c r="I14" s="113" t="s">
        <v>23</v>
      </c>
      <c r="J14" s="114" t="str">
        <f>'Rekapitulace stavby'!AN8</f>
        <v>16. 4. 2019</v>
      </c>
      <c r="L14" s="38"/>
    </row>
    <row r="15" spans="2:46" s="1" customFormat="1" ht="10.8" customHeight="1">
      <c r="B15" s="38"/>
      <c r="I15" s="112"/>
      <c r="L15" s="38"/>
    </row>
    <row r="16" spans="2:46" s="1" customFormat="1" ht="12" customHeight="1">
      <c r="B16" s="38"/>
      <c r="D16" s="111" t="s">
        <v>25</v>
      </c>
      <c r="I16" s="113" t="s">
        <v>26</v>
      </c>
      <c r="J16" s="17" t="s">
        <v>27</v>
      </c>
      <c r="L16" s="38"/>
    </row>
    <row r="17" spans="2:12" s="1" customFormat="1" ht="18" customHeight="1">
      <c r="B17" s="38"/>
      <c r="E17" s="17" t="s">
        <v>28</v>
      </c>
      <c r="I17" s="113" t="s">
        <v>29</v>
      </c>
      <c r="J17" s="17" t="s">
        <v>30</v>
      </c>
      <c r="L17" s="38"/>
    </row>
    <row r="18" spans="2:12" s="1" customFormat="1" ht="6.9" customHeight="1">
      <c r="B18" s="38"/>
      <c r="I18" s="112"/>
      <c r="L18" s="38"/>
    </row>
    <row r="19" spans="2:12" s="1" customFormat="1" ht="12" customHeight="1">
      <c r="B19" s="38"/>
      <c r="D19" s="111" t="s">
        <v>31</v>
      </c>
      <c r="I19" s="113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67" t="str">
        <f>'Rekapitulace stavby'!E14</f>
        <v>Vyplň údaj</v>
      </c>
      <c r="F20" s="368"/>
      <c r="G20" s="368"/>
      <c r="H20" s="368"/>
      <c r="I20" s="113" t="s">
        <v>29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2"/>
      <c r="L21" s="38"/>
    </row>
    <row r="22" spans="2:12" s="1" customFormat="1" ht="12" customHeight="1">
      <c r="B22" s="38"/>
      <c r="D22" s="111" t="s">
        <v>33</v>
      </c>
      <c r="I22" s="113" t="s">
        <v>26</v>
      </c>
      <c r="J22" s="17" t="s">
        <v>34</v>
      </c>
      <c r="L22" s="38"/>
    </row>
    <row r="23" spans="2:12" s="1" customFormat="1" ht="18" customHeight="1">
      <c r="B23" s="38"/>
      <c r="E23" s="17" t="s">
        <v>35</v>
      </c>
      <c r="I23" s="113" t="s">
        <v>29</v>
      </c>
      <c r="J23" s="17" t="s">
        <v>36</v>
      </c>
      <c r="L23" s="38"/>
    </row>
    <row r="24" spans="2:12" s="1" customFormat="1" ht="6.9" customHeight="1">
      <c r="B24" s="38"/>
      <c r="I24" s="112"/>
      <c r="L24" s="38"/>
    </row>
    <row r="25" spans="2:12" s="1" customFormat="1" ht="12" customHeight="1">
      <c r="B25" s="38"/>
      <c r="D25" s="111" t="s">
        <v>38</v>
      </c>
      <c r="I25" s="113" t="s">
        <v>26</v>
      </c>
      <c r="J25" s="17" t="s">
        <v>19</v>
      </c>
      <c r="L25" s="38"/>
    </row>
    <row r="26" spans="2:12" s="1" customFormat="1" ht="18" customHeight="1">
      <c r="B26" s="38"/>
      <c r="E26" s="17" t="s">
        <v>39</v>
      </c>
      <c r="I26" s="113" t="s">
        <v>29</v>
      </c>
      <c r="J26" s="17" t="s">
        <v>19</v>
      </c>
      <c r="L26" s="38"/>
    </row>
    <row r="27" spans="2:12" s="1" customFormat="1" ht="6.9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69" t="s">
        <v>19</v>
      </c>
      <c r="F29" s="369"/>
      <c r="G29" s="369"/>
      <c r="H29" s="369"/>
      <c r="I29" s="116"/>
      <c r="L29" s="115"/>
    </row>
    <row r="30" spans="2:12" s="1" customFormat="1" ht="6.9" customHeight="1">
      <c r="B30" s="38"/>
      <c r="I30" s="112"/>
      <c r="L30" s="38"/>
    </row>
    <row r="31" spans="2:12" s="1" customFormat="1" ht="6.9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42</v>
      </c>
      <c r="I32" s="112"/>
      <c r="J32" s="119">
        <f>ROUND(J93, 2)</f>
        <v>0</v>
      </c>
      <c r="L32" s="38"/>
    </row>
    <row r="33" spans="2:12" s="1" customFormat="1" ht="6.9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" customHeight="1">
      <c r="B34" s="38"/>
      <c r="F34" s="120" t="s">
        <v>44</v>
      </c>
      <c r="I34" s="121" t="s">
        <v>43</v>
      </c>
      <c r="J34" s="120" t="s">
        <v>45</v>
      </c>
      <c r="L34" s="38"/>
    </row>
    <row r="35" spans="2:12" s="1" customFormat="1" ht="14.4" customHeight="1">
      <c r="B35" s="38"/>
      <c r="D35" s="111" t="s">
        <v>46</v>
      </c>
      <c r="E35" s="111" t="s">
        <v>47</v>
      </c>
      <c r="F35" s="122">
        <f>ROUND((SUM(BE93:BE145)),  2)</f>
        <v>0</v>
      </c>
      <c r="I35" s="123">
        <v>0.21</v>
      </c>
      <c r="J35" s="122">
        <f>ROUND(((SUM(BE93:BE145))*I35),  2)</f>
        <v>0</v>
      </c>
      <c r="L35" s="38"/>
    </row>
    <row r="36" spans="2:12" s="1" customFormat="1" ht="14.4" customHeight="1">
      <c r="B36" s="38"/>
      <c r="E36" s="111" t="s">
        <v>48</v>
      </c>
      <c r="F36" s="122">
        <f>ROUND((SUM(BF93:BF145)),  2)</f>
        <v>0</v>
      </c>
      <c r="I36" s="123">
        <v>0.15</v>
      </c>
      <c r="J36" s="122">
        <f>ROUND(((SUM(BF93:BF145))*I36),  2)</f>
        <v>0</v>
      </c>
      <c r="L36" s="38"/>
    </row>
    <row r="37" spans="2:12" s="1" customFormat="1" ht="14.4" hidden="1" customHeight="1">
      <c r="B37" s="38"/>
      <c r="E37" s="111" t="s">
        <v>49</v>
      </c>
      <c r="F37" s="122">
        <f>ROUND((SUM(BG93:BG145)),  2)</f>
        <v>0</v>
      </c>
      <c r="I37" s="123">
        <v>0.21</v>
      </c>
      <c r="J37" s="122">
        <f>0</f>
        <v>0</v>
      </c>
      <c r="L37" s="38"/>
    </row>
    <row r="38" spans="2:12" s="1" customFormat="1" ht="14.4" hidden="1" customHeight="1">
      <c r="B38" s="38"/>
      <c r="E38" s="111" t="s">
        <v>50</v>
      </c>
      <c r="F38" s="122">
        <f>ROUND((SUM(BH93:BH145)),  2)</f>
        <v>0</v>
      </c>
      <c r="I38" s="123">
        <v>0.15</v>
      </c>
      <c r="J38" s="122">
        <f>0</f>
        <v>0</v>
      </c>
      <c r="L38" s="38"/>
    </row>
    <row r="39" spans="2:12" s="1" customFormat="1" ht="14.4" hidden="1" customHeight="1">
      <c r="B39" s="38"/>
      <c r="E39" s="111" t="s">
        <v>51</v>
      </c>
      <c r="F39" s="122">
        <f>ROUND((SUM(BI93:BI145)),  2)</f>
        <v>0</v>
      </c>
      <c r="I39" s="123">
        <v>0</v>
      </c>
      <c r="J39" s="122">
        <f>0</f>
        <v>0</v>
      </c>
      <c r="L39" s="38"/>
    </row>
    <row r="40" spans="2:12" s="1" customFormat="1" ht="6.9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9"/>
      <c r="J41" s="130">
        <f>SUM(J32:J39)</f>
        <v>0</v>
      </c>
      <c r="K41" s="131"/>
      <c r="L41" s="38"/>
    </row>
    <row r="42" spans="2:12" s="1" customFormat="1" ht="14.4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" customHeight="1">
      <c r="B47" s="34"/>
      <c r="C47" s="23" t="s">
        <v>118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61" t="str">
        <f>E7</f>
        <v>Bytové domy na ulici Horní č.p. 1111 - 1113 - výměna plynových kotlů</v>
      </c>
      <c r="F50" s="362"/>
      <c r="G50" s="362"/>
      <c r="H50" s="362"/>
      <c r="I50" s="112"/>
      <c r="J50" s="35"/>
      <c r="K50" s="35"/>
      <c r="L50" s="38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61" t="s">
        <v>642</v>
      </c>
      <c r="F52" s="340"/>
      <c r="G52" s="340"/>
      <c r="H52" s="340"/>
      <c r="I52" s="112"/>
      <c r="J52" s="35"/>
      <c r="K52" s="35"/>
      <c r="L52" s="38"/>
    </row>
    <row r="53" spans="2:47" s="1" customFormat="1" ht="12" customHeight="1">
      <c r="B53" s="34"/>
      <c r="C53" s="29" t="s">
        <v>115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341" t="str">
        <f>E11</f>
        <v>SO 02 - N - Neuznatelné náklady - Výměna plynového kotle Horní 1112</v>
      </c>
      <c r="F54" s="340"/>
      <c r="G54" s="340"/>
      <c r="H54" s="340"/>
      <c r="I54" s="112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Horní 1112, Kopřivnice</v>
      </c>
      <c r="G56" s="35"/>
      <c r="H56" s="35"/>
      <c r="I56" s="113" t="s">
        <v>23</v>
      </c>
      <c r="J56" s="55" t="str">
        <f>IF(J14="","",J14)</f>
        <v>16. 4. 2019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65" customHeight="1">
      <c r="B58" s="34"/>
      <c r="C58" s="29" t="s">
        <v>25</v>
      </c>
      <c r="D58" s="35"/>
      <c r="E58" s="35"/>
      <c r="F58" s="27" t="str">
        <f>E17</f>
        <v>Město Kopřivnice</v>
      </c>
      <c r="G58" s="35"/>
      <c r="H58" s="35"/>
      <c r="I58" s="113" t="s">
        <v>33</v>
      </c>
      <c r="J58" s="32" t="str">
        <f>E23</f>
        <v>HAMROZI s.r.o.</v>
      </c>
      <c r="K58" s="35"/>
      <c r="L58" s="38"/>
    </row>
    <row r="59" spans="2:47" s="1" customFormat="1" ht="13.65" customHeight="1">
      <c r="B59" s="34"/>
      <c r="C59" s="29" t="s">
        <v>31</v>
      </c>
      <c r="D59" s="35"/>
      <c r="E59" s="35"/>
      <c r="F59" s="27" t="str">
        <f>IF(E20="","",E20)</f>
        <v>Vyplň údaj</v>
      </c>
      <c r="G59" s="35"/>
      <c r="H59" s="35"/>
      <c r="I59" s="113" t="s">
        <v>38</v>
      </c>
      <c r="J59" s="32" t="str">
        <f>E26</f>
        <v>Walach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119</v>
      </c>
      <c r="D61" s="139"/>
      <c r="E61" s="139"/>
      <c r="F61" s="139"/>
      <c r="G61" s="139"/>
      <c r="H61" s="139"/>
      <c r="I61" s="140"/>
      <c r="J61" s="141" t="s">
        <v>120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8" customHeight="1">
      <c r="B63" s="34"/>
      <c r="C63" s="142" t="s">
        <v>74</v>
      </c>
      <c r="D63" s="35"/>
      <c r="E63" s="35"/>
      <c r="F63" s="35"/>
      <c r="G63" s="35"/>
      <c r="H63" s="35"/>
      <c r="I63" s="112"/>
      <c r="J63" s="73">
        <f>J93</f>
        <v>0</v>
      </c>
      <c r="K63" s="35"/>
      <c r="L63" s="38"/>
      <c r="AU63" s="17" t="s">
        <v>121</v>
      </c>
    </row>
    <row r="64" spans="2:47" s="8" customFormat="1" ht="24.9" customHeight="1">
      <c r="B64" s="143"/>
      <c r="C64" s="144"/>
      <c r="D64" s="145" t="s">
        <v>122</v>
      </c>
      <c r="E64" s="146"/>
      <c r="F64" s="146"/>
      <c r="G64" s="146"/>
      <c r="H64" s="146"/>
      <c r="I64" s="147"/>
      <c r="J64" s="148">
        <f>J94</f>
        <v>0</v>
      </c>
      <c r="K64" s="144"/>
      <c r="L64" s="149"/>
    </row>
    <row r="65" spans="2:12" s="9" customFormat="1" ht="19.95" customHeight="1">
      <c r="B65" s="150"/>
      <c r="C65" s="94"/>
      <c r="D65" s="151" t="s">
        <v>125</v>
      </c>
      <c r="E65" s="152"/>
      <c r="F65" s="152"/>
      <c r="G65" s="152"/>
      <c r="H65" s="152"/>
      <c r="I65" s="153"/>
      <c r="J65" s="154">
        <f>J95</f>
        <v>0</v>
      </c>
      <c r="K65" s="94"/>
      <c r="L65" s="155"/>
    </row>
    <row r="66" spans="2:12" s="9" customFormat="1" ht="19.95" customHeight="1">
      <c r="B66" s="150"/>
      <c r="C66" s="94"/>
      <c r="D66" s="151" t="s">
        <v>126</v>
      </c>
      <c r="E66" s="152"/>
      <c r="F66" s="152"/>
      <c r="G66" s="152"/>
      <c r="H66" s="152"/>
      <c r="I66" s="153"/>
      <c r="J66" s="154">
        <f>J99</f>
        <v>0</v>
      </c>
      <c r="K66" s="94"/>
      <c r="L66" s="155"/>
    </row>
    <row r="67" spans="2:12" s="8" customFormat="1" ht="24.9" customHeight="1">
      <c r="B67" s="143"/>
      <c r="C67" s="144"/>
      <c r="D67" s="145" t="s">
        <v>128</v>
      </c>
      <c r="E67" s="146"/>
      <c r="F67" s="146"/>
      <c r="G67" s="146"/>
      <c r="H67" s="146"/>
      <c r="I67" s="147"/>
      <c r="J67" s="148">
        <f>J102</f>
        <v>0</v>
      </c>
      <c r="K67" s="144"/>
      <c r="L67" s="149"/>
    </row>
    <row r="68" spans="2:12" s="9" customFormat="1" ht="19.95" customHeight="1">
      <c r="B68" s="150"/>
      <c r="C68" s="94"/>
      <c r="D68" s="151" t="s">
        <v>590</v>
      </c>
      <c r="E68" s="152"/>
      <c r="F68" s="152"/>
      <c r="G68" s="152"/>
      <c r="H68" s="152"/>
      <c r="I68" s="153"/>
      <c r="J68" s="154">
        <f>J103</f>
        <v>0</v>
      </c>
      <c r="K68" s="94"/>
      <c r="L68" s="155"/>
    </row>
    <row r="69" spans="2:12" s="9" customFormat="1" ht="19.95" customHeight="1">
      <c r="B69" s="150"/>
      <c r="C69" s="94"/>
      <c r="D69" s="151" t="s">
        <v>591</v>
      </c>
      <c r="E69" s="152"/>
      <c r="F69" s="152"/>
      <c r="G69" s="152"/>
      <c r="H69" s="152"/>
      <c r="I69" s="153"/>
      <c r="J69" s="154">
        <f>J131</f>
        <v>0</v>
      </c>
      <c r="K69" s="94"/>
      <c r="L69" s="155"/>
    </row>
    <row r="70" spans="2:12" s="8" customFormat="1" ht="24.9" customHeight="1">
      <c r="B70" s="143"/>
      <c r="C70" s="144"/>
      <c r="D70" s="145" t="s">
        <v>141</v>
      </c>
      <c r="E70" s="146"/>
      <c r="F70" s="146"/>
      <c r="G70" s="146"/>
      <c r="H70" s="146"/>
      <c r="I70" s="147"/>
      <c r="J70" s="148">
        <f>J138</f>
        <v>0</v>
      </c>
      <c r="K70" s="144"/>
      <c r="L70" s="149"/>
    </row>
    <row r="71" spans="2:12" s="9" customFormat="1" ht="19.95" customHeight="1">
      <c r="B71" s="150"/>
      <c r="C71" s="94"/>
      <c r="D71" s="151" t="s">
        <v>142</v>
      </c>
      <c r="E71" s="152"/>
      <c r="F71" s="152"/>
      <c r="G71" s="152"/>
      <c r="H71" s="152"/>
      <c r="I71" s="153"/>
      <c r="J71" s="154">
        <f>J139</f>
        <v>0</v>
      </c>
      <c r="K71" s="94"/>
      <c r="L71" s="155"/>
    </row>
    <row r="72" spans="2:12" s="1" customFormat="1" ht="21.75" customHeight="1">
      <c r="B72" s="34"/>
      <c r="C72" s="35"/>
      <c r="D72" s="35"/>
      <c r="E72" s="35"/>
      <c r="F72" s="35"/>
      <c r="G72" s="35"/>
      <c r="H72" s="35"/>
      <c r="I72" s="112"/>
      <c r="J72" s="35"/>
      <c r="K72" s="35"/>
      <c r="L72" s="38"/>
    </row>
    <row r="73" spans="2:12" s="1" customFormat="1" ht="6.9" customHeight="1">
      <c r="B73" s="46"/>
      <c r="C73" s="47"/>
      <c r="D73" s="47"/>
      <c r="E73" s="47"/>
      <c r="F73" s="47"/>
      <c r="G73" s="47"/>
      <c r="H73" s="47"/>
      <c r="I73" s="134"/>
      <c r="J73" s="47"/>
      <c r="K73" s="47"/>
      <c r="L73" s="38"/>
    </row>
    <row r="77" spans="2:12" s="1" customFormat="1" ht="6.9" customHeight="1">
      <c r="B77" s="48"/>
      <c r="C77" s="49"/>
      <c r="D77" s="49"/>
      <c r="E77" s="49"/>
      <c r="F77" s="49"/>
      <c r="G77" s="49"/>
      <c r="H77" s="49"/>
      <c r="I77" s="137"/>
      <c r="J77" s="49"/>
      <c r="K77" s="49"/>
      <c r="L77" s="38"/>
    </row>
    <row r="78" spans="2:12" s="1" customFormat="1" ht="24.9" customHeight="1">
      <c r="B78" s="34"/>
      <c r="C78" s="23" t="s">
        <v>143</v>
      </c>
      <c r="D78" s="35"/>
      <c r="E78" s="35"/>
      <c r="F78" s="35"/>
      <c r="G78" s="35"/>
      <c r="H78" s="35"/>
      <c r="I78" s="112"/>
      <c r="J78" s="35"/>
      <c r="K78" s="35"/>
      <c r="L78" s="38"/>
    </row>
    <row r="79" spans="2:12" s="1" customFormat="1" ht="6.9" customHeight="1">
      <c r="B79" s="34"/>
      <c r="C79" s="35"/>
      <c r="D79" s="35"/>
      <c r="E79" s="35"/>
      <c r="F79" s="35"/>
      <c r="G79" s="35"/>
      <c r="H79" s="35"/>
      <c r="I79" s="112"/>
      <c r="J79" s="35"/>
      <c r="K79" s="35"/>
      <c r="L79" s="38"/>
    </row>
    <row r="80" spans="2:12" s="1" customFormat="1" ht="12" customHeight="1">
      <c r="B80" s="34"/>
      <c r="C80" s="29" t="s">
        <v>16</v>
      </c>
      <c r="D80" s="35"/>
      <c r="E80" s="35"/>
      <c r="F80" s="35"/>
      <c r="G80" s="35"/>
      <c r="H80" s="35"/>
      <c r="I80" s="112"/>
      <c r="J80" s="35"/>
      <c r="K80" s="35"/>
      <c r="L80" s="38"/>
    </row>
    <row r="81" spans="2:65" s="1" customFormat="1" ht="16.5" customHeight="1">
      <c r="B81" s="34"/>
      <c r="C81" s="35"/>
      <c r="D81" s="35"/>
      <c r="E81" s="361" t="str">
        <f>E7</f>
        <v>Bytové domy na ulici Horní č.p. 1111 - 1113 - výměna plynových kotlů</v>
      </c>
      <c r="F81" s="362"/>
      <c r="G81" s="362"/>
      <c r="H81" s="362"/>
      <c r="I81" s="112"/>
      <c r="J81" s="35"/>
      <c r="K81" s="35"/>
      <c r="L81" s="38"/>
    </row>
    <row r="82" spans="2:65" ht="12" customHeight="1">
      <c r="B82" s="21"/>
      <c r="C82" s="29" t="s">
        <v>113</v>
      </c>
      <c r="D82" s="22"/>
      <c r="E82" s="22"/>
      <c r="F82" s="22"/>
      <c r="G82" s="22"/>
      <c r="H82" s="22"/>
      <c r="J82" s="22"/>
      <c r="K82" s="22"/>
      <c r="L82" s="20"/>
    </row>
    <row r="83" spans="2:65" s="1" customFormat="1" ht="16.5" customHeight="1">
      <c r="B83" s="34"/>
      <c r="C83" s="35"/>
      <c r="D83" s="35"/>
      <c r="E83" s="361" t="s">
        <v>642</v>
      </c>
      <c r="F83" s="340"/>
      <c r="G83" s="340"/>
      <c r="H83" s="340"/>
      <c r="I83" s="112"/>
      <c r="J83" s="35"/>
      <c r="K83" s="35"/>
      <c r="L83" s="38"/>
    </row>
    <row r="84" spans="2:65" s="1" customFormat="1" ht="12" customHeight="1">
      <c r="B84" s="34"/>
      <c r="C84" s="29" t="s">
        <v>115</v>
      </c>
      <c r="D84" s="35"/>
      <c r="E84" s="35"/>
      <c r="F84" s="35"/>
      <c r="G84" s="35"/>
      <c r="H84" s="35"/>
      <c r="I84" s="112"/>
      <c r="J84" s="35"/>
      <c r="K84" s="35"/>
      <c r="L84" s="38"/>
    </row>
    <row r="85" spans="2:65" s="1" customFormat="1" ht="16.5" customHeight="1">
      <c r="B85" s="34"/>
      <c r="C85" s="35"/>
      <c r="D85" s="35"/>
      <c r="E85" s="341" t="str">
        <f>E11</f>
        <v>SO 02 - N - Neuznatelné náklady - Výměna plynového kotle Horní 1112</v>
      </c>
      <c r="F85" s="340"/>
      <c r="G85" s="340"/>
      <c r="H85" s="340"/>
      <c r="I85" s="112"/>
      <c r="J85" s="35"/>
      <c r="K85" s="35"/>
      <c r="L85" s="38"/>
    </row>
    <row r="86" spans="2:65" s="1" customFormat="1" ht="6.9" customHeight="1">
      <c r="B86" s="34"/>
      <c r="C86" s="35"/>
      <c r="D86" s="35"/>
      <c r="E86" s="35"/>
      <c r="F86" s="35"/>
      <c r="G86" s="35"/>
      <c r="H86" s="35"/>
      <c r="I86" s="112"/>
      <c r="J86" s="35"/>
      <c r="K86" s="35"/>
      <c r="L86" s="38"/>
    </row>
    <row r="87" spans="2:65" s="1" customFormat="1" ht="12" customHeight="1">
      <c r="B87" s="34"/>
      <c r="C87" s="29" t="s">
        <v>21</v>
      </c>
      <c r="D87" s="35"/>
      <c r="E87" s="35"/>
      <c r="F87" s="27" t="str">
        <f>F14</f>
        <v>Horní 1112, Kopřivnice</v>
      </c>
      <c r="G87" s="35"/>
      <c r="H87" s="35"/>
      <c r="I87" s="113" t="s">
        <v>23</v>
      </c>
      <c r="J87" s="55" t="str">
        <f>IF(J14="","",J14)</f>
        <v>16. 4. 2019</v>
      </c>
      <c r="K87" s="35"/>
      <c r="L87" s="38"/>
    </row>
    <row r="88" spans="2:65" s="1" customFormat="1" ht="6.9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" customFormat="1" ht="13.65" customHeight="1">
      <c r="B89" s="34"/>
      <c r="C89" s="29" t="s">
        <v>25</v>
      </c>
      <c r="D89" s="35"/>
      <c r="E89" s="35"/>
      <c r="F89" s="27" t="str">
        <f>E17</f>
        <v>Město Kopřivnice</v>
      </c>
      <c r="G89" s="35"/>
      <c r="H89" s="35"/>
      <c r="I89" s="113" t="s">
        <v>33</v>
      </c>
      <c r="J89" s="32" t="str">
        <f>E23</f>
        <v>HAMROZI s.r.o.</v>
      </c>
      <c r="K89" s="35"/>
      <c r="L89" s="38"/>
    </row>
    <row r="90" spans="2:65" s="1" customFormat="1" ht="13.65" customHeight="1">
      <c r="B90" s="34"/>
      <c r="C90" s="29" t="s">
        <v>31</v>
      </c>
      <c r="D90" s="35"/>
      <c r="E90" s="35"/>
      <c r="F90" s="27" t="str">
        <f>IF(E20="","",E20)</f>
        <v>Vyplň údaj</v>
      </c>
      <c r="G90" s="35"/>
      <c r="H90" s="35"/>
      <c r="I90" s="113" t="s">
        <v>38</v>
      </c>
      <c r="J90" s="32" t="str">
        <f>E26</f>
        <v>Walach</v>
      </c>
      <c r="K90" s="35"/>
      <c r="L90" s="38"/>
    </row>
    <row r="91" spans="2:65" s="1" customFormat="1" ht="10.35" customHeight="1">
      <c r="B91" s="34"/>
      <c r="C91" s="35"/>
      <c r="D91" s="35"/>
      <c r="E91" s="35"/>
      <c r="F91" s="35"/>
      <c r="G91" s="35"/>
      <c r="H91" s="35"/>
      <c r="I91" s="112"/>
      <c r="J91" s="35"/>
      <c r="K91" s="35"/>
      <c r="L91" s="38"/>
    </row>
    <row r="92" spans="2:65" s="10" customFormat="1" ht="29.25" customHeight="1">
      <c r="B92" s="156"/>
      <c r="C92" s="157" t="s">
        <v>144</v>
      </c>
      <c r="D92" s="158" t="s">
        <v>61</v>
      </c>
      <c r="E92" s="158" t="s">
        <v>57</v>
      </c>
      <c r="F92" s="158" t="s">
        <v>58</v>
      </c>
      <c r="G92" s="158" t="s">
        <v>145</v>
      </c>
      <c r="H92" s="158" t="s">
        <v>146</v>
      </c>
      <c r="I92" s="159" t="s">
        <v>147</v>
      </c>
      <c r="J92" s="158" t="s">
        <v>120</v>
      </c>
      <c r="K92" s="160" t="s">
        <v>148</v>
      </c>
      <c r="L92" s="161"/>
      <c r="M92" s="64" t="s">
        <v>19</v>
      </c>
      <c r="N92" s="65" t="s">
        <v>46</v>
      </c>
      <c r="O92" s="65" t="s">
        <v>149</v>
      </c>
      <c r="P92" s="65" t="s">
        <v>150</v>
      </c>
      <c r="Q92" s="65" t="s">
        <v>151</v>
      </c>
      <c r="R92" s="65" t="s">
        <v>152</v>
      </c>
      <c r="S92" s="65" t="s">
        <v>153</v>
      </c>
      <c r="T92" s="66" t="s">
        <v>154</v>
      </c>
    </row>
    <row r="93" spans="2:65" s="1" customFormat="1" ht="22.8" customHeight="1">
      <c r="B93" s="34"/>
      <c r="C93" s="71" t="s">
        <v>155</v>
      </c>
      <c r="D93" s="35"/>
      <c r="E93" s="35"/>
      <c r="F93" s="35"/>
      <c r="G93" s="35"/>
      <c r="H93" s="35"/>
      <c r="I93" s="112"/>
      <c r="J93" s="162">
        <f>BK93</f>
        <v>0</v>
      </c>
      <c r="K93" s="35"/>
      <c r="L93" s="38"/>
      <c r="M93" s="67"/>
      <c r="N93" s="68"/>
      <c r="O93" s="68"/>
      <c r="P93" s="163">
        <f>P94+P102+P138</f>
        <v>0</v>
      </c>
      <c r="Q93" s="68"/>
      <c r="R93" s="163">
        <f>R94+R102+R138</f>
        <v>4.3699999999999998E-3</v>
      </c>
      <c r="S93" s="68"/>
      <c r="T93" s="164">
        <f>T94+T102+T138</f>
        <v>0</v>
      </c>
      <c r="AT93" s="17" t="s">
        <v>75</v>
      </c>
      <c r="AU93" s="17" t="s">
        <v>121</v>
      </c>
      <c r="BK93" s="165">
        <f>BK94+BK102+BK138</f>
        <v>0</v>
      </c>
    </row>
    <row r="94" spans="2:65" s="11" customFormat="1" ht="25.95" customHeight="1">
      <c r="B94" s="166"/>
      <c r="C94" s="167"/>
      <c r="D94" s="168" t="s">
        <v>75</v>
      </c>
      <c r="E94" s="169" t="s">
        <v>156</v>
      </c>
      <c r="F94" s="169" t="s">
        <v>157</v>
      </c>
      <c r="G94" s="167"/>
      <c r="H94" s="167"/>
      <c r="I94" s="170"/>
      <c r="J94" s="171">
        <f>BK94</f>
        <v>0</v>
      </c>
      <c r="K94" s="167"/>
      <c r="L94" s="172"/>
      <c r="M94" s="173"/>
      <c r="N94" s="174"/>
      <c r="O94" s="174"/>
      <c r="P94" s="175">
        <f>P95+P99</f>
        <v>0</v>
      </c>
      <c r="Q94" s="174"/>
      <c r="R94" s="175">
        <f>R95+R99</f>
        <v>1.6000000000000001E-3</v>
      </c>
      <c r="S94" s="174"/>
      <c r="T94" s="176">
        <f>T95+T99</f>
        <v>0</v>
      </c>
      <c r="AR94" s="177" t="s">
        <v>83</v>
      </c>
      <c r="AT94" s="178" t="s">
        <v>75</v>
      </c>
      <c r="AU94" s="178" t="s">
        <v>76</v>
      </c>
      <c r="AY94" s="177" t="s">
        <v>158</v>
      </c>
      <c r="BK94" s="179">
        <f>BK95+BK99</f>
        <v>0</v>
      </c>
    </row>
    <row r="95" spans="2:65" s="11" customFormat="1" ht="22.8" customHeight="1">
      <c r="B95" s="166"/>
      <c r="C95" s="167"/>
      <c r="D95" s="168" t="s">
        <v>75</v>
      </c>
      <c r="E95" s="180" t="s">
        <v>190</v>
      </c>
      <c r="F95" s="180" t="s">
        <v>191</v>
      </c>
      <c r="G95" s="167"/>
      <c r="H95" s="167"/>
      <c r="I95" s="170"/>
      <c r="J95" s="181">
        <f>BK95</f>
        <v>0</v>
      </c>
      <c r="K95" s="167"/>
      <c r="L95" s="172"/>
      <c r="M95" s="173"/>
      <c r="N95" s="174"/>
      <c r="O95" s="174"/>
      <c r="P95" s="175">
        <f>SUM(P96:P98)</f>
        <v>0</v>
      </c>
      <c r="Q95" s="174"/>
      <c r="R95" s="175">
        <f>SUM(R96:R98)</f>
        <v>1.6000000000000001E-3</v>
      </c>
      <c r="S95" s="174"/>
      <c r="T95" s="176">
        <f>SUM(T96:T98)</f>
        <v>0</v>
      </c>
      <c r="AR95" s="177" t="s">
        <v>83</v>
      </c>
      <c r="AT95" s="178" t="s">
        <v>75</v>
      </c>
      <c r="AU95" s="178" t="s">
        <v>83</v>
      </c>
      <c r="AY95" s="177" t="s">
        <v>158</v>
      </c>
      <c r="BK95" s="179">
        <f>SUM(BK96:BK98)</f>
        <v>0</v>
      </c>
    </row>
    <row r="96" spans="2:65" s="1" customFormat="1" ht="16.5" customHeight="1">
      <c r="B96" s="34"/>
      <c r="C96" s="182" t="s">
        <v>83</v>
      </c>
      <c r="D96" s="182" t="s">
        <v>161</v>
      </c>
      <c r="E96" s="183" t="s">
        <v>592</v>
      </c>
      <c r="F96" s="184" t="s">
        <v>593</v>
      </c>
      <c r="G96" s="185" t="s">
        <v>177</v>
      </c>
      <c r="H96" s="186">
        <v>40</v>
      </c>
      <c r="I96" s="187"/>
      <c r="J96" s="188">
        <f>ROUND(I96*H96,2)</f>
        <v>0</v>
      </c>
      <c r="K96" s="184" t="s">
        <v>165</v>
      </c>
      <c r="L96" s="38"/>
      <c r="M96" s="189" t="s">
        <v>19</v>
      </c>
      <c r="N96" s="190" t="s">
        <v>48</v>
      </c>
      <c r="O96" s="60"/>
      <c r="P96" s="191">
        <f>O96*H96</f>
        <v>0</v>
      </c>
      <c r="Q96" s="191">
        <v>4.0000000000000003E-5</v>
      </c>
      <c r="R96" s="191">
        <f>Q96*H96</f>
        <v>1.6000000000000001E-3</v>
      </c>
      <c r="S96" s="191">
        <v>0</v>
      </c>
      <c r="T96" s="192">
        <f>S96*H96</f>
        <v>0</v>
      </c>
      <c r="AR96" s="17" t="s">
        <v>166</v>
      </c>
      <c r="AT96" s="17" t="s">
        <v>161</v>
      </c>
      <c r="AU96" s="17" t="s">
        <v>89</v>
      </c>
      <c r="AY96" s="17" t="s">
        <v>158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89</v>
      </c>
      <c r="BK96" s="193">
        <f>ROUND(I96*H96,2)</f>
        <v>0</v>
      </c>
      <c r="BL96" s="17" t="s">
        <v>166</v>
      </c>
      <c r="BM96" s="17" t="s">
        <v>594</v>
      </c>
    </row>
    <row r="97" spans="2:65" s="12" customFormat="1">
      <c r="B97" s="194"/>
      <c r="C97" s="195"/>
      <c r="D97" s="196" t="s">
        <v>168</v>
      </c>
      <c r="E97" s="197" t="s">
        <v>19</v>
      </c>
      <c r="F97" s="198" t="s">
        <v>169</v>
      </c>
      <c r="G97" s="195"/>
      <c r="H97" s="197" t="s">
        <v>19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168</v>
      </c>
      <c r="AU97" s="204" t="s">
        <v>89</v>
      </c>
      <c r="AV97" s="12" t="s">
        <v>83</v>
      </c>
      <c r="AW97" s="12" t="s">
        <v>37</v>
      </c>
      <c r="AX97" s="12" t="s">
        <v>76</v>
      </c>
      <c r="AY97" s="204" t="s">
        <v>158</v>
      </c>
    </row>
    <row r="98" spans="2:65" s="13" customFormat="1">
      <c r="B98" s="205"/>
      <c r="C98" s="206"/>
      <c r="D98" s="196" t="s">
        <v>168</v>
      </c>
      <c r="E98" s="207" t="s">
        <v>19</v>
      </c>
      <c r="F98" s="208" t="s">
        <v>351</v>
      </c>
      <c r="G98" s="206"/>
      <c r="H98" s="209">
        <v>40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168</v>
      </c>
      <c r="AU98" s="215" t="s">
        <v>89</v>
      </c>
      <c r="AV98" s="13" t="s">
        <v>89</v>
      </c>
      <c r="AW98" s="13" t="s">
        <v>37</v>
      </c>
      <c r="AX98" s="13" t="s">
        <v>83</v>
      </c>
      <c r="AY98" s="215" t="s">
        <v>158</v>
      </c>
    </row>
    <row r="99" spans="2:65" s="11" customFormat="1" ht="22.8" customHeight="1">
      <c r="B99" s="166"/>
      <c r="C99" s="167"/>
      <c r="D99" s="168" t="s">
        <v>75</v>
      </c>
      <c r="E99" s="180" t="s">
        <v>209</v>
      </c>
      <c r="F99" s="180" t="s">
        <v>210</v>
      </c>
      <c r="G99" s="167"/>
      <c r="H99" s="167"/>
      <c r="I99" s="170"/>
      <c r="J99" s="181">
        <f>BK99</f>
        <v>0</v>
      </c>
      <c r="K99" s="167"/>
      <c r="L99" s="172"/>
      <c r="M99" s="173"/>
      <c r="N99" s="174"/>
      <c r="O99" s="174"/>
      <c r="P99" s="175">
        <f>SUM(P100:P101)</f>
        <v>0</v>
      </c>
      <c r="Q99" s="174"/>
      <c r="R99" s="175">
        <f>SUM(R100:R101)</f>
        <v>0</v>
      </c>
      <c r="S99" s="174"/>
      <c r="T99" s="176">
        <f>SUM(T100:T101)</f>
        <v>0</v>
      </c>
      <c r="AR99" s="177" t="s">
        <v>83</v>
      </c>
      <c r="AT99" s="178" t="s">
        <v>75</v>
      </c>
      <c r="AU99" s="178" t="s">
        <v>83</v>
      </c>
      <c r="AY99" s="177" t="s">
        <v>158</v>
      </c>
      <c r="BK99" s="179">
        <f>SUM(BK100:BK101)</f>
        <v>0</v>
      </c>
    </row>
    <row r="100" spans="2:65" s="1" customFormat="1" ht="22.5" customHeight="1">
      <c r="B100" s="34"/>
      <c r="C100" s="182" t="s">
        <v>89</v>
      </c>
      <c r="D100" s="182" t="s">
        <v>161</v>
      </c>
      <c r="E100" s="183" t="s">
        <v>595</v>
      </c>
      <c r="F100" s="184" t="s">
        <v>596</v>
      </c>
      <c r="G100" s="185" t="s">
        <v>214</v>
      </c>
      <c r="H100" s="186">
        <v>1.75</v>
      </c>
      <c r="I100" s="187"/>
      <c r="J100" s="188">
        <f>ROUND(I100*H100,2)</f>
        <v>0</v>
      </c>
      <c r="K100" s="184" t="s">
        <v>165</v>
      </c>
      <c r="L100" s="38"/>
      <c r="M100" s="189" t="s">
        <v>19</v>
      </c>
      <c r="N100" s="190" t="s">
        <v>48</v>
      </c>
      <c r="O100" s="60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17" t="s">
        <v>166</v>
      </c>
      <c r="AT100" s="17" t="s">
        <v>161</v>
      </c>
      <c r="AU100" s="17" t="s">
        <v>89</v>
      </c>
      <c r="AY100" s="17" t="s">
        <v>158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89</v>
      </c>
      <c r="BK100" s="193">
        <f>ROUND(I100*H100,2)</f>
        <v>0</v>
      </c>
      <c r="BL100" s="17" t="s">
        <v>166</v>
      </c>
      <c r="BM100" s="17" t="s">
        <v>597</v>
      </c>
    </row>
    <row r="101" spans="2:65" s="13" customFormat="1">
      <c r="B101" s="205"/>
      <c r="C101" s="206"/>
      <c r="D101" s="196" t="s">
        <v>168</v>
      </c>
      <c r="E101" s="207" t="s">
        <v>19</v>
      </c>
      <c r="F101" s="208" t="s">
        <v>598</v>
      </c>
      <c r="G101" s="206"/>
      <c r="H101" s="209">
        <v>1.75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168</v>
      </c>
      <c r="AU101" s="215" t="s">
        <v>89</v>
      </c>
      <c r="AV101" s="13" t="s">
        <v>89</v>
      </c>
      <c r="AW101" s="13" t="s">
        <v>37</v>
      </c>
      <c r="AX101" s="13" t="s">
        <v>83</v>
      </c>
      <c r="AY101" s="215" t="s">
        <v>158</v>
      </c>
    </row>
    <row r="102" spans="2:65" s="11" customFormat="1" ht="25.95" customHeight="1">
      <c r="B102" s="166"/>
      <c r="C102" s="167"/>
      <c r="D102" s="168" t="s">
        <v>75</v>
      </c>
      <c r="E102" s="169" t="s">
        <v>235</v>
      </c>
      <c r="F102" s="169" t="s">
        <v>236</v>
      </c>
      <c r="G102" s="167"/>
      <c r="H102" s="167"/>
      <c r="I102" s="170"/>
      <c r="J102" s="171">
        <f>BK102</f>
        <v>0</v>
      </c>
      <c r="K102" s="167"/>
      <c r="L102" s="172"/>
      <c r="M102" s="173"/>
      <c r="N102" s="174"/>
      <c r="O102" s="174"/>
      <c r="P102" s="175">
        <f>P103+P131</f>
        <v>0</v>
      </c>
      <c r="Q102" s="174"/>
      <c r="R102" s="175">
        <f>R103+R131</f>
        <v>2.7699999999999999E-3</v>
      </c>
      <c r="S102" s="174"/>
      <c r="T102" s="176">
        <f>T103+T131</f>
        <v>0</v>
      </c>
      <c r="AR102" s="177" t="s">
        <v>89</v>
      </c>
      <c r="AT102" s="178" t="s">
        <v>75</v>
      </c>
      <c r="AU102" s="178" t="s">
        <v>76</v>
      </c>
      <c r="AY102" s="177" t="s">
        <v>158</v>
      </c>
      <c r="BK102" s="179">
        <f>BK103+BK131</f>
        <v>0</v>
      </c>
    </row>
    <row r="103" spans="2:65" s="11" customFormat="1" ht="22.8" customHeight="1">
      <c r="B103" s="166"/>
      <c r="C103" s="167"/>
      <c r="D103" s="168" t="s">
        <v>75</v>
      </c>
      <c r="E103" s="180" t="s">
        <v>599</v>
      </c>
      <c r="F103" s="180" t="s">
        <v>600</v>
      </c>
      <c r="G103" s="167"/>
      <c r="H103" s="167"/>
      <c r="I103" s="170"/>
      <c r="J103" s="181">
        <f>BK103</f>
        <v>0</v>
      </c>
      <c r="K103" s="167"/>
      <c r="L103" s="172"/>
      <c r="M103" s="173"/>
      <c r="N103" s="174"/>
      <c r="O103" s="174"/>
      <c r="P103" s="175">
        <f>SUM(P104:P130)</f>
        <v>0</v>
      </c>
      <c r="Q103" s="174"/>
      <c r="R103" s="175">
        <f>SUM(R104:R130)</f>
        <v>1.83E-3</v>
      </c>
      <c r="S103" s="174"/>
      <c r="T103" s="176">
        <f>SUM(T104:T130)</f>
        <v>0</v>
      </c>
      <c r="AR103" s="177" t="s">
        <v>89</v>
      </c>
      <c r="AT103" s="178" t="s">
        <v>75</v>
      </c>
      <c r="AU103" s="178" t="s">
        <v>83</v>
      </c>
      <c r="AY103" s="177" t="s">
        <v>158</v>
      </c>
      <c r="BK103" s="179">
        <f>SUM(BK104:BK130)</f>
        <v>0</v>
      </c>
    </row>
    <row r="104" spans="2:65" s="1" customFormat="1" ht="16.5" customHeight="1">
      <c r="B104" s="34"/>
      <c r="C104" s="182" t="s">
        <v>159</v>
      </c>
      <c r="D104" s="182" t="s">
        <v>161</v>
      </c>
      <c r="E104" s="183" t="s">
        <v>601</v>
      </c>
      <c r="F104" s="184" t="s">
        <v>602</v>
      </c>
      <c r="G104" s="185" t="s">
        <v>164</v>
      </c>
      <c r="H104" s="186">
        <v>1</v>
      </c>
      <c r="I104" s="187"/>
      <c r="J104" s="188">
        <f>ROUND(I104*H104,2)</f>
        <v>0</v>
      </c>
      <c r="K104" s="184" t="s">
        <v>165</v>
      </c>
      <c r="L104" s="38"/>
      <c r="M104" s="189" t="s">
        <v>19</v>
      </c>
      <c r="N104" s="190" t="s">
        <v>48</v>
      </c>
      <c r="O104" s="60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17" t="s">
        <v>166</v>
      </c>
      <c r="AT104" s="17" t="s">
        <v>161</v>
      </c>
      <c r="AU104" s="17" t="s">
        <v>89</v>
      </c>
      <c r="AY104" s="17" t="s">
        <v>158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7" t="s">
        <v>89</v>
      </c>
      <c r="BK104" s="193">
        <f>ROUND(I104*H104,2)</f>
        <v>0</v>
      </c>
      <c r="BL104" s="17" t="s">
        <v>166</v>
      </c>
      <c r="BM104" s="17" t="s">
        <v>603</v>
      </c>
    </row>
    <row r="105" spans="2:65" s="12" customFormat="1">
      <c r="B105" s="194"/>
      <c r="C105" s="195"/>
      <c r="D105" s="196" t="s">
        <v>168</v>
      </c>
      <c r="E105" s="197" t="s">
        <v>19</v>
      </c>
      <c r="F105" s="198" t="s">
        <v>169</v>
      </c>
      <c r="G105" s="195"/>
      <c r="H105" s="197" t="s">
        <v>19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168</v>
      </c>
      <c r="AU105" s="204" t="s">
        <v>89</v>
      </c>
      <c r="AV105" s="12" t="s">
        <v>83</v>
      </c>
      <c r="AW105" s="12" t="s">
        <v>37</v>
      </c>
      <c r="AX105" s="12" t="s">
        <v>76</v>
      </c>
      <c r="AY105" s="204" t="s">
        <v>158</v>
      </c>
    </row>
    <row r="106" spans="2:65" s="13" customFormat="1">
      <c r="B106" s="205"/>
      <c r="C106" s="206"/>
      <c r="D106" s="196" t="s">
        <v>168</v>
      </c>
      <c r="E106" s="207" t="s">
        <v>19</v>
      </c>
      <c r="F106" s="208" t="s">
        <v>83</v>
      </c>
      <c r="G106" s="206"/>
      <c r="H106" s="209">
        <v>1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168</v>
      </c>
      <c r="AU106" s="215" t="s">
        <v>89</v>
      </c>
      <c r="AV106" s="13" t="s">
        <v>89</v>
      </c>
      <c r="AW106" s="13" t="s">
        <v>37</v>
      </c>
      <c r="AX106" s="13" t="s">
        <v>83</v>
      </c>
      <c r="AY106" s="215" t="s">
        <v>158</v>
      </c>
    </row>
    <row r="107" spans="2:65" s="1" customFormat="1" ht="16.5" customHeight="1">
      <c r="B107" s="34"/>
      <c r="C107" s="227" t="s">
        <v>166</v>
      </c>
      <c r="D107" s="227" t="s">
        <v>244</v>
      </c>
      <c r="E107" s="228" t="s">
        <v>604</v>
      </c>
      <c r="F107" s="229" t="s">
        <v>605</v>
      </c>
      <c r="G107" s="230" t="s">
        <v>164</v>
      </c>
      <c r="H107" s="231">
        <v>1</v>
      </c>
      <c r="I107" s="232"/>
      <c r="J107" s="233">
        <f>ROUND(I107*H107,2)</f>
        <v>0</v>
      </c>
      <c r="K107" s="229" t="s">
        <v>165</v>
      </c>
      <c r="L107" s="234"/>
      <c r="M107" s="235" t="s">
        <v>19</v>
      </c>
      <c r="N107" s="236" t="s">
        <v>48</v>
      </c>
      <c r="O107" s="60"/>
      <c r="P107" s="191">
        <f>O107*H107</f>
        <v>0</v>
      </c>
      <c r="Q107" s="191">
        <v>9.6000000000000002E-4</v>
      </c>
      <c r="R107" s="191">
        <f>Q107*H107</f>
        <v>9.6000000000000002E-4</v>
      </c>
      <c r="S107" s="191">
        <v>0</v>
      </c>
      <c r="T107" s="192">
        <f>S107*H107</f>
        <v>0</v>
      </c>
      <c r="AR107" s="17" t="s">
        <v>202</v>
      </c>
      <c r="AT107" s="17" t="s">
        <v>244</v>
      </c>
      <c r="AU107" s="17" t="s">
        <v>89</v>
      </c>
      <c r="AY107" s="17" t="s">
        <v>158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89</v>
      </c>
      <c r="BK107" s="193">
        <f>ROUND(I107*H107,2)</f>
        <v>0</v>
      </c>
      <c r="BL107" s="17" t="s">
        <v>166</v>
      </c>
      <c r="BM107" s="17" t="s">
        <v>606</v>
      </c>
    </row>
    <row r="108" spans="2:65" s="12" customFormat="1">
      <c r="B108" s="194"/>
      <c r="C108" s="195"/>
      <c r="D108" s="196" t="s">
        <v>168</v>
      </c>
      <c r="E108" s="197" t="s">
        <v>19</v>
      </c>
      <c r="F108" s="198" t="s">
        <v>169</v>
      </c>
      <c r="G108" s="195"/>
      <c r="H108" s="197" t="s">
        <v>19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168</v>
      </c>
      <c r="AU108" s="204" t="s">
        <v>89</v>
      </c>
      <c r="AV108" s="12" t="s">
        <v>83</v>
      </c>
      <c r="AW108" s="12" t="s">
        <v>37</v>
      </c>
      <c r="AX108" s="12" t="s">
        <v>76</v>
      </c>
      <c r="AY108" s="204" t="s">
        <v>158</v>
      </c>
    </row>
    <row r="109" spans="2:65" s="13" customFormat="1">
      <c r="B109" s="205"/>
      <c r="C109" s="206"/>
      <c r="D109" s="196" t="s">
        <v>168</v>
      </c>
      <c r="E109" s="207" t="s">
        <v>19</v>
      </c>
      <c r="F109" s="208" t="s">
        <v>83</v>
      </c>
      <c r="G109" s="206"/>
      <c r="H109" s="209">
        <v>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168</v>
      </c>
      <c r="AU109" s="215" t="s">
        <v>89</v>
      </c>
      <c r="AV109" s="13" t="s">
        <v>89</v>
      </c>
      <c r="AW109" s="13" t="s">
        <v>37</v>
      </c>
      <c r="AX109" s="13" t="s">
        <v>83</v>
      </c>
      <c r="AY109" s="215" t="s">
        <v>158</v>
      </c>
    </row>
    <row r="110" spans="2:65" s="1" customFormat="1" ht="16.5" customHeight="1">
      <c r="B110" s="34"/>
      <c r="C110" s="182" t="s">
        <v>185</v>
      </c>
      <c r="D110" s="182" t="s">
        <v>161</v>
      </c>
      <c r="E110" s="183" t="s">
        <v>607</v>
      </c>
      <c r="F110" s="184" t="s">
        <v>608</v>
      </c>
      <c r="G110" s="185" t="s">
        <v>164</v>
      </c>
      <c r="H110" s="186">
        <v>1</v>
      </c>
      <c r="I110" s="187"/>
      <c r="J110" s="188">
        <f>ROUND(I110*H110,2)</f>
        <v>0</v>
      </c>
      <c r="K110" s="184" t="s">
        <v>165</v>
      </c>
      <c r="L110" s="38"/>
      <c r="M110" s="189" t="s">
        <v>19</v>
      </c>
      <c r="N110" s="190" t="s">
        <v>48</v>
      </c>
      <c r="O110" s="60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17" t="s">
        <v>188</v>
      </c>
      <c r="AT110" s="17" t="s">
        <v>161</v>
      </c>
      <c r="AU110" s="17" t="s">
        <v>89</v>
      </c>
      <c r="AY110" s="17" t="s">
        <v>158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89</v>
      </c>
      <c r="BK110" s="193">
        <f>ROUND(I110*H110,2)</f>
        <v>0</v>
      </c>
      <c r="BL110" s="17" t="s">
        <v>188</v>
      </c>
      <c r="BM110" s="17" t="s">
        <v>609</v>
      </c>
    </row>
    <row r="111" spans="2:65" s="12" customFormat="1">
      <c r="B111" s="194"/>
      <c r="C111" s="195"/>
      <c r="D111" s="196" t="s">
        <v>168</v>
      </c>
      <c r="E111" s="197" t="s">
        <v>19</v>
      </c>
      <c r="F111" s="198" t="s">
        <v>169</v>
      </c>
      <c r="G111" s="195"/>
      <c r="H111" s="197" t="s">
        <v>19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168</v>
      </c>
      <c r="AU111" s="204" t="s">
        <v>89</v>
      </c>
      <c r="AV111" s="12" t="s">
        <v>83</v>
      </c>
      <c r="AW111" s="12" t="s">
        <v>37</v>
      </c>
      <c r="AX111" s="12" t="s">
        <v>76</v>
      </c>
      <c r="AY111" s="204" t="s">
        <v>158</v>
      </c>
    </row>
    <row r="112" spans="2:65" s="13" customFormat="1">
      <c r="B112" s="205"/>
      <c r="C112" s="206"/>
      <c r="D112" s="196" t="s">
        <v>168</v>
      </c>
      <c r="E112" s="207" t="s">
        <v>19</v>
      </c>
      <c r="F112" s="208" t="s">
        <v>83</v>
      </c>
      <c r="G112" s="206"/>
      <c r="H112" s="209">
        <v>1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168</v>
      </c>
      <c r="AU112" s="215" t="s">
        <v>89</v>
      </c>
      <c r="AV112" s="13" t="s">
        <v>89</v>
      </c>
      <c r="AW112" s="13" t="s">
        <v>37</v>
      </c>
      <c r="AX112" s="13" t="s">
        <v>83</v>
      </c>
      <c r="AY112" s="215" t="s">
        <v>158</v>
      </c>
    </row>
    <row r="113" spans="2:65" s="1" customFormat="1" ht="16.5" customHeight="1">
      <c r="B113" s="34"/>
      <c r="C113" s="227" t="s">
        <v>173</v>
      </c>
      <c r="D113" s="227" t="s">
        <v>244</v>
      </c>
      <c r="E113" s="228" t="s">
        <v>610</v>
      </c>
      <c r="F113" s="229" t="s">
        <v>611</v>
      </c>
      <c r="G113" s="230" t="s">
        <v>164</v>
      </c>
      <c r="H113" s="231">
        <v>1</v>
      </c>
      <c r="I113" s="232"/>
      <c r="J113" s="233">
        <f>ROUND(I113*H113,2)</f>
        <v>0</v>
      </c>
      <c r="K113" s="229" t="s">
        <v>165</v>
      </c>
      <c r="L113" s="234"/>
      <c r="M113" s="235" t="s">
        <v>19</v>
      </c>
      <c r="N113" s="236" t="s">
        <v>48</v>
      </c>
      <c r="O113" s="60"/>
      <c r="P113" s="191">
        <f>O113*H113</f>
        <v>0</v>
      </c>
      <c r="Q113" s="191">
        <v>4.0000000000000002E-4</v>
      </c>
      <c r="R113" s="191">
        <f>Q113*H113</f>
        <v>4.0000000000000002E-4</v>
      </c>
      <c r="S113" s="191">
        <v>0</v>
      </c>
      <c r="T113" s="192">
        <f>S113*H113</f>
        <v>0</v>
      </c>
      <c r="AR113" s="17" t="s">
        <v>247</v>
      </c>
      <c r="AT113" s="17" t="s">
        <v>244</v>
      </c>
      <c r="AU113" s="17" t="s">
        <v>89</v>
      </c>
      <c r="AY113" s="17" t="s">
        <v>158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7" t="s">
        <v>89</v>
      </c>
      <c r="BK113" s="193">
        <f>ROUND(I113*H113,2)</f>
        <v>0</v>
      </c>
      <c r="BL113" s="17" t="s">
        <v>188</v>
      </c>
      <c r="BM113" s="17" t="s">
        <v>612</v>
      </c>
    </row>
    <row r="114" spans="2:65" s="12" customFormat="1">
      <c r="B114" s="194"/>
      <c r="C114" s="195"/>
      <c r="D114" s="196" t="s">
        <v>168</v>
      </c>
      <c r="E114" s="197" t="s">
        <v>19</v>
      </c>
      <c r="F114" s="198" t="s">
        <v>169</v>
      </c>
      <c r="G114" s="195"/>
      <c r="H114" s="197" t="s">
        <v>19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168</v>
      </c>
      <c r="AU114" s="204" t="s">
        <v>89</v>
      </c>
      <c r="AV114" s="12" t="s">
        <v>83</v>
      </c>
      <c r="AW114" s="12" t="s">
        <v>37</v>
      </c>
      <c r="AX114" s="12" t="s">
        <v>76</v>
      </c>
      <c r="AY114" s="204" t="s">
        <v>158</v>
      </c>
    </row>
    <row r="115" spans="2:65" s="13" customFormat="1">
      <c r="B115" s="205"/>
      <c r="C115" s="206"/>
      <c r="D115" s="196" t="s">
        <v>168</v>
      </c>
      <c r="E115" s="207" t="s">
        <v>19</v>
      </c>
      <c r="F115" s="208" t="s">
        <v>83</v>
      </c>
      <c r="G115" s="206"/>
      <c r="H115" s="209">
        <v>1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168</v>
      </c>
      <c r="AU115" s="215" t="s">
        <v>89</v>
      </c>
      <c r="AV115" s="13" t="s">
        <v>89</v>
      </c>
      <c r="AW115" s="13" t="s">
        <v>37</v>
      </c>
      <c r="AX115" s="13" t="s">
        <v>83</v>
      </c>
      <c r="AY115" s="215" t="s">
        <v>158</v>
      </c>
    </row>
    <row r="116" spans="2:65" s="1" customFormat="1" ht="16.5" customHeight="1">
      <c r="B116" s="34"/>
      <c r="C116" s="182" t="s">
        <v>198</v>
      </c>
      <c r="D116" s="182" t="s">
        <v>161</v>
      </c>
      <c r="E116" s="183" t="s">
        <v>613</v>
      </c>
      <c r="F116" s="184" t="s">
        <v>614</v>
      </c>
      <c r="G116" s="185" t="s">
        <v>164</v>
      </c>
      <c r="H116" s="186">
        <v>1</v>
      </c>
      <c r="I116" s="187"/>
      <c r="J116" s="188">
        <f>ROUND(I116*H116,2)</f>
        <v>0</v>
      </c>
      <c r="K116" s="184" t="s">
        <v>165</v>
      </c>
      <c r="L116" s="38"/>
      <c r="M116" s="189" t="s">
        <v>19</v>
      </c>
      <c r="N116" s="190" t="s">
        <v>48</v>
      </c>
      <c r="O116" s="6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7" t="s">
        <v>188</v>
      </c>
      <c r="AT116" s="17" t="s">
        <v>161</v>
      </c>
      <c r="AU116" s="17" t="s">
        <v>89</v>
      </c>
      <c r="AY116" s="17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89</v>
      </c>
      <c r="BK116" s="193">
        <f>ROUND(I116*H116,2)</f>
        <v>0</v>
      </c>
      <c r="BL116" s="17" t="s">
        <v>188</v>
      </c>
      <c r="BM116" s="17" t="s">
        <v>615</v>
      </c>
    </row>
    <row r="117" spans="2:65" s="12" customFormat="1">
      <c r="B117" s="194"/>
      <c r="C117" s="195"/>
      <c r="D117" s="196" t="s">
        <v>168</v>
      </c>
      <c r="E117" s="197" t="s">
        <v>19</v>
      </c>
      <c r="F117" s="198" t="s">
        <v>169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168</v>
      </c>
      <c r="AU117" s="204" t="s">
        <v>89</v>
      </c>
      <c r="AV117" s="12" t="s">
        <v>83</v>
      </c>
      <c r="AW117" s="12" t="s">
        <v>37</v>
      </c>
      <c r="AX117" s="12" t="s">
        <v>76</v>
      </c>
      <c r="AY117" s="204" t="s">
        <v>158</v>
      </c>
    </row>
    <row r="118" spans="2:65" s="13" customFormat="1">
      <c r="B118" s="205"/>
      <c r="C118" s="206"/>
      <c r="D118" s="196" t="s">
        <v>168</v>
      </c>
      <c r="E118" s="207" t="s">
        <v>19</v>
      </c>
      <c r="F118" s="208" t="s">
        <v>83</v>
      </c>
      <c r="G118" s="206"/>
      <c r="H118" s="209">
        <v>1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168</v>
      </c>
      <c r="AU118" s="215" t="s">
        <v>89</v>
      </c>
      <c r="AV118" s="13" t="s">
        <v>89</v>
      </c>
      <c r="AW118" s="13" t="s">
        <v>37</v>
      </c>
      <c r="AX118" s="13" t="s">
        <v>83</v>
      </c>
      <c r="AY118" s="215" t="s">
        <v>158</v>
      </c>
    </row>
    <row r="119" spans="2:65" s="1" customFormat="1" ht="16.5" customHeight="1">
      <c r="B119" s="34"/>
      <c r="C119" s="227" t="s">
        <v>202</v>
      </c>
      <c r="D119" s="227" t="s">
        <v>244</v>
      </c>
      <c r="E119" s="228" t="s">
        <v>616</v>
      </c>
      <c r="F119" s="229" t="s">
        <v>617</v>
      </c>
      <c r="G119" s="230" t="s">
        <v>164</v>
      </c>
      <c r="H119" s="231">
        <v>1</v>
      </c>
      <c r="I119" s="232"/>
      <c r="J119" s="233">
        <f>ROUND(I119*H119,2)</f>
        <v>0</v>
      </c>
      <c r="K119" s="229" t="s">
        <v>165</v>
      </c>
      <c r="L119" s="234"/>
      <c r="M119" s="235" t="s">
        <v>19</v>
      </c>
      <c r="N119" s="236" t="s">
        <v>48</v>
      </c>
      <c r="O119" s="60"/>
      <c r="P119" s="191">
        <f>O119*H119</f>
        <v>0</v>
      </c>
      <c r="Q119" s="191">
        <v>4.6999999999999999E-4</v>
      </c>
      <c r="R119" s="191">
        <f>Q119*H119</f>
        <v>4.6999999999999999E-4</v>
      </c>
      <c r="S119" s="191">
        <v>0</v>
      </c>
      <c r="T119" s="192">
        <f>S119*H119</f>
        <v>0</v>
      </c>
      <c r="AR119" s="17" t="s">
        <v>247</v>
      </c>
      <c r="AT119" s="17" t="s">
        <v>244</v>
      </c>
      <c r="AU119" s="17" t="s">
        <v>89</v>
      </c>
      <c r="AY119" s="17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7" t="s">
        <v>89</v>
      </c>
      <c r="BK119" s="193">
        <f>ROUND(I119*H119,2)</f>
        <v>0</v>
      </c>
      <c r="BL119" s="17" t="s">
        <v>188</v>
      </c>
      <c r="BM119" s="17" t="s">
        <v>618</v>
      </c>
    </row>
    <row r="120" spans="2:65" s="12" customFormat="1">
      <c r="B120" s="194"/>
      <c r="C120" s="195"/>
      <c r="D120" s="196" t="s">
        <v>168</v>
      </c>
      <c r="E120" s="197" t="s">
        <v>19</v>
      </c>
      <c r="F120" s="198" t="s">
        <v>169</v>
      </c>
      <c r="G120" s="195"/>
      <c r="H120" s="197" t="s">
        <v>19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168</v>
      </c>
      <c r="AU120" s="204" t="s">
        <v>89</v>
      </c>
      <c r="AV120" s="12" t="s">
        <v>83</v>
      </c>
      <c r="AW120" s="12" t="s">
        <v>37</v>
      </c>
      <c r="AX120" s="12" t="s">
        <v>76</v>
      </c>
      <c r="AY120" s="204" t="s">
        <v>158</v>
      </c>
    </row>
    <row r="121" spans="2:65" s="13" customFormat="1">
      <c r="B121" s="205"/>
      <c r="C121" s="206"/>
      <c r="D121" s="196" t="s">
        <v>168</v>
      </c>
      <c r="E121" s="207" t="s">
        <v>19</v>
      </c>
      <c r="F121" s="208" t="s">
        <v>83</v>
      </c>
      <c r="G121" s="206"/>
      <c r="H121" s="209">
        <v>1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168</v>
      </c>
      <c r="AU121" s="215" t="s">
        <v>89</v>
      </c>
      <c r="AV121" s="13" t="s">
        <v>89</v>
      </c>
      <c r="AW121" s="13" t="s">
        <v>37</v>
      </c>
      <c r="AX121" s="13" t="s">
        <v>83</v>
      </c>
      <c r="AY121" s="215" t="s">
        <v>158</v>
      </c>
    </row>
    <row r="122" spans="2:65" s="1" customFormat="1" ht="16.5" customHeight="1">
      <c r="B122" s="34"/>
      <c r="C122" s="182" t="s">
        <v>190</v>
      </c>
      <c r="D122" s="182" t="s">
        <v>161</v>
      </c>
      <c r="E122" s="183" t="s">
        <v>619</v>
      </c>
      <c r="F122" s="184" t="s">
        <v>620</v>
      </c>
      <c r="G122" s="185" t="s">
        <v>339</v>
      </c>
      <c r="H122" s="186">
        <v>1</v>
      </c>
      <c r="I122" s="187"/>
      <c r="J122" s="188">
        <f>ROUND(I122*H122,2)</f>
        <v>0</v>
      </c>
      <c r="K122" s="184" t="s">
        <v>19</v>
      </c>
      <c r="L122" s="38"/>
      <c r="M122" s="189" t="s">
        <v>19</v>
      </c>
      <c r="N122" s="190" t="s">
        <v>48</v>
      </c>
      <c r="O122" s="60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AR122" s="17" t="s">
        <v>334</v>
      </c>
      <c r="AT122" s="17" t="s">
        <v>161</v>
      </c>
      <c r="AU122" s="17" t="s">
        <v>89</v>
      </c>
      <c r="AY122" s="17" t="s">
        <v>158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7" t="s">
        <v>89</v>
      </c>
      <c r="BK122" s="193">
        <f>ROUND(I122*H122,2)</f>
        <v>0</v>
      </c>
      <c r="BL122" s="17" t="s">
        <v>334</v>
      </c>
      <c r="BM122" s="17" t="s">
        <v>621</v>
      </c>
    </row>
    <row r="123" spans="2:65" s="12" customFormat="1">
      <c r="B123" s="194"/>
      <c r="C123" s="195"/>
      <c r="D123" s="196" t="s">
        <v>168</v>
      </c>
      <c r="E123" s="197" t="s">
        <v>19</v>
      </c>
      <c r="F123" s="198" t="s">
        <v>169</v>
      </c>
      <c r="G123" s="195"/>
      <c r="H123" s="197" t="s">
        <v>19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168</v>
      </c>
      <c r="AU123" s="204" t="s">
        <v>89</v>
      </c>
      <c r="AV123" s="12" t="s">
        <v>83</v>
      </c>
      <c r="AW123" s="12" t="s">
        <v>37</v>
      </c>
      <c r="AX123" s="12" t="s">
        <v>76</v>
      </c>
      <c r="AY123" s="204" t="s">
        <v>158</v>
      </c>
    </row>
    <row r="124" spans="2:65" s="13" customFormat="1">
      <c r="B124" s="205"/>
      <c r="C124" s="206"/>
      <c r="D124" s="196" t="s">
        <v>168</v>
      </c>
      <c r="E124" s="207" t="s">
        <v>19</v>
      </c>
      <c r="F124" s="208" t="s">
        <v>83</v>
      </c>
      <c r="G124" s="206"/>
      <c r="H124" s="209">
        <v>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168</v>
      </c>
      <c r="AU124" s="215" t="s">
        <v>89</v>
      </c>
      <c r="AV124" s="13" t="s">
        <v>89</v>
      </c>
      <c r="AW124" s="13" t="s">
        <v>37</v>
      </c>
      <c r="AX124" s="13" t="s">
        <v>83</v>
      </c>
      <c r="AY124" s="215" t="s">
        <v>158</v>
      </c>
    </row>
    <row r="125" spans="2:65" s="1" customFormat="1" ht="16.5" customHeight="1">
      <c r="B125" s="34"/>
      <c r="C125" s="182" t="s">
        <v>211</v>
      </c>
      <c r="D125" s="182" t="s">
        <v>161</v>
      </c>
      <c r="E125" s="183" t="s">
        <v>622</v>
      </c>
      <c r="F125" s="184" t="s">
        <v>623</v>
      </c>
      <c r="G125" s="185" t="s">
        <v>339</v>
      </c>
      <c r="H125" s="186">
        <v>1</v>
      </c>
      <c r="I125" s="187"/>
      <c r="J125" s="188">
        <f>ROUND(I125*H125,2)</f>
        <v>0</v>
      </c>
      <c r="K125" s="184" t="s">
        <v>19</v>
      </c>
      <c r="L125" s="38"/>
      <c r="M125" s="189" t="s">
        <v>19</v>
      </c>
      <c r="N125" s="190" t="s">
        <v>48</v>
      </c>
      <c r="O125" s="6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AR125" s="17" t="s">
        <v>334</v>
      </c>
      <c r="AT125" s="17" t="s">
        <v>161</v>
      </c>
      <c r="AU125" s="17" t="s">
        <v>89</v>
      </c>
      <c r="AY125" s="17" t="s">
        <v>158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7" t="s">
        <v>89</v>
      </c>
      <c r="BK125" s="193">
        <f>ROUND(I125*H125,2)</f>
        <v>0</v>
      </c>
      <c r="BL125" s="17" t="s">
        <v>334</v>
      </c>
      <c r="BM125" s="17" t="s">
        <v>624</v>
      </c>
    </row>
    <row r="126" spans="2:65" s="12" customFormat="1">
      <c r="B126" s="194"/>
      <c r="C126" s="195"/>
      <c r="D126" s="196" t="s">
        <v>168</v>
      </c>
      <c r="E126" s="197" t="s">
        <v>19</v>
      </c>
      <c r="F126" s="198" t="s">
        <v>169</v>
      </c>
      <c r="G126" s="195"/>
      <c r="H126" s="197" t="s">
        <v>19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168</v>
      </c>
      <c r="AU126" s="204" t="s">
        <v>89</v>
      </c>
      <c r="AV126" s="12" t="s">
        <v>83</v>
      </c>
      <c r="AW126" s="12" t="s">
        <v>37</v>
      </c>
      <c r="AX126" s="12" t="s">
        <v>76</v>
      </c>
      <c r="AY126" s="204" t="s">
        <v>158</v>
      </c>
    </row>
    <row r="127" spans="2:65" s="13" customFormat="1">
      <c r="B127" s="205"/>
      <c r="C127" s="206"/>
      <c r="D127" s="196" t="s">
        <v>168</v>
      </c>
      <c r="E127" s="207" t="s">
        <v>19</v>
      </c>
      <c r="F127" s="208" t="s">
        <v>83</v>
      </c>
      <c r="G127" s="206"/>
      <c r="H127" s="209">
        <v>1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89</v>
      </c>
      <c r="AV127" s="13" t="s">
        <v>89</v>
      </c>
      <c r="AW127" s="13" t="s">
        <v>37</v>
      </c>
      <c r="AX127" s="13" t="s">
        <v>83</v>
      </c>
      <c r="AY127" s="215" t="s">
        <v>158</v>
      </c>
    </row>
    <row r="128" spans="2:65" s="1" customFormat="1" ht="22.5" customHeight="1">
      <c r="B128" s="34"/>
      <c r="C128" s="182" t="s">
        <v>216</v>
      </c>
      <c r="D128" s="182" t="s">
        <v>161</v>
      </c>
      <c r="E128" s="183" t="s">
        <v>625</v>
      </c>
      <c r="F128" s="184" t="s">
        <v>626</v>
      </c>
      <c r="G128" s="185" t="s">
        <v>552</v>
      </c>
      <c r="H128" s="186">
        <v>12</v>
      </c>
      <c r="I128" s="187"/>
      <c r="J128" s="188">
        <f>ROUND(I128*H128,2)</f>
        <v>0</v>
      </c>
      <c r="K128" s="184" t="s">
        <v>165</v>
      </c>
      <c r="L128" s="38"/>
      <c r="M128" s="189" t="s">
        <v>19</v>
      </c>
      <c r="N128" s="190" t="s">
        <v>48</v>
      </c>
      <c r="O128" s="60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AR128" s="17" t="s">
        <v>575</v>
      </c>
      <c r="AT128" s="17" t="s">
        <v>161</v>
      </c>
      <c r="AU128" s="17" t="s">
        <v>89</v>
      </c>
      <c r="AY128" s="17" t="s">
        <v>158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89</v>
      </c>
      <c r="BK128" s="193">
        <f>ROUND(I128*H128,2)</f>
        <v>0</v>
      </c>
      <c r="BL128" s="17" t="s">
        <v>575</v>
      </c>
      <c r="BM128" s="17" t="s">
        <v>627</v>
      </c>
    </row>
    <row r="129" spans="2:65" s="12" customFormat="1">
      <c r="B129" s="194"/>
      <c r="C129" s="195"/>
      <c r="D129" s="196" t="s">
        <v>168</v>
      </c>
      <c r="E129" s="197" t="s">
        <v>19</v>
      </c>
      <c r="F129" s="198" t="s">
        <v>169</v>
      </c>
      <c r="G129" s="195"/>
      <c r="H129" s="197" t="s">
        <v>19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168</v>
      </c>
      <c r="AU129" s="204" t="s">
        <v>89</v>
      </c>
      <c r="AV129" s="12" t="s">
        <v>83</v>
      </c>
      <c r="AW129" s="12" t="s">
        <v>37</v>
      </c>
      <c r="AX129" s="12" t="s">
        <v>76</v>
      </c>
      <c r="AY129" s="204" t="s">
        <v>158</v>
      </c>
    </row>
    <row r="130" spans="2:65" s="13" customFormat="1">
      <c r="B130" s="205"/>
      <c r="C130" s="206"/>
      <c r="D130" s="196" t="s">
        <v>168</v>
      </c>
      <c r="E130" s="207" t="s">
        <v>19</v>
      </c>
      <c r="F130" s="208" t="s">
        <v>220</v>
      </c>
      <c r="G130" s="206"/>
      <c r="H130" s="209">
        <v>12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89</v>
      </c>
      <c r="AV130" s="13" t="s">
        <v>89</v>
      </c>
      <c r="AW130" s="13" t="s">
        <v>37</v>
      </c>
      <c r="AX130" s="13" t="s">
        <v>83</v>
      </c>
      <c r="AY130" s="215" t="s">
        <v>158</v>
      </c>
    </row>
    <row r="131" spans="2:65" s="11" customFormat="1" ht="22.8" customHeight="1">
      <c r="B131" s="166"/>
      <c r="C131" s="167"/>
      <c r="D131" s="168" t="s">
        <v>75</v>
      </c>
      <c r="E131" s="180" t="s">
        <v>628</v>
      </c>
      <c r="F131" s="180" t="s">
        <v>629</v>
      </c>
      <c r="G131" s="167"/>
      <c r="H131" s="167"/>
      <c r="I131" s="170"/>
      <c r="J131" s="181">
        <f>BK131</f>
        <v>0</v>
      </c>
      <c r="K131" s="167"/>
      <c r="L131" s="172"/>
      <c r="M131" s="173"/>
      <c r="N131" s="174"/>
      <c r="O131" s="174"/>
      <c r="P131" s="175">
        <f>SUM(P132:P137)</f>
        <v>0</v>
      </c>
      <c r="Q131" s="174"/>
      <c r="R131" s="175">
        <f>SUM(R132:R137)</f>
        <v>9.4000000000000008E-4</v>
      </c>
      <c r="S131" s="174"/>
      <c r="T131" s="176">
        <f>SUM(T132:T137)</f>
        <v>0</v>
      </c>
      <c r="AR131" s="177" t="s">
        <v>89</v>
      </c>
      <c r="AT131" s="178" t="s">
        <v>75</v>
      </c>
      <c r="AU131" s="178" t="s">
        <v>83</v>
      </c>
      <c r="AY131" s="177" t="s">
        <v>158</v>
      </c>
      <c r="BK131" s="179">
        <f>SUM(BK132:BK137)</f>
        <v>0</v>
      </c>
    </row>
    <row r="132" spans="2:65" s="1" customFormat="1" ht="16.5" customHeight="1">
      <c r="B132" s="34"/>
      <c r="C132" s="182" t="s">
        <v>220</v>
      </c>
      <c r="D132" s="182" t="s">
        <v>161</v>
      </c>
      <c r="E132" s="183" t="s">
        <v>630</v>
      </c>
      <c r="F132" s="184" t="s">
        <v>631</v>
      </c>
      <c r="G132" s="185" t="s">
        <v>177</v>
      </c>
      <c r="H132" s="186">
        <v>2</v>
      </c>
      <c r="I132" s="187"/>
      <c r="J132" s="188">
        <f>ROUND(I132*H132,2)</f>
        <v>0</v>
      </c>
      <c r="K132" s="184" t="s">
        <v>165</v>
      </c>
      <c r="L132" s="38"/>
      <c r="M132" s="189" t="s">
        <v>19</v>
      </c>
      <c r="N132" s="190" t="s">
        <v>48</v>
      </c>
      <c r="O132" s="60"/>
      <c r="P132" s="191">
        <f>O132*H132</f>
        <v>0</v>
      </c>
      <c r="Q132" s="191">
        <v>2.0000000000000001E-4</v>
      </c>
      <c r="R132" s="191">
        <f>Q132*H132</f>
        <v>4.0000000000000002E-4</v>
      </c>
      <c r="S132" s="191">
        <v>0</v>
      </c>
      <c r="T132" s="192">
        <f>S132*H132</f>
        <v>0</v>
      </c>
      <c r="AR132" s="17" t="s">
        <v>188</v>
      </c>
      <c r="AT132" s="17" t="s">
        <v>161</v>
      </c>
      <c r="AU132" s="17" t="s">
        <v>89</v>
      </c>
      <c r="AY132" s="17" t="s">
        <v>158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89</v>
      </c>
      <c r="BK132" s="193">
        <f>ROUND(I132*H132,2)</f>
        <v>0</v>
      </c>
      <c r="BL132" s="17" t="s">
        <v>188</v>
      </c>
      <c r="BM132" s="17" t="s">
        <v>632</v>
      </c>
    </row>
    <row r="133" spans="2:65" s="12" customFormat="1">
      <c r="B133" s="194"/>
      <c r="C133" s="195"/>
      <c r="D133" s="196" t="s">
        <v>168</v>
      </c>
      <c r="E133" s="197" t="s">
        <v>19</v>
      </c>
      <c r="F133" s="198" t="s">
        <v>169</v>
      </c>
      <c r="G133" s="195"/>
      <c r="H133" s="197" t="s">
        <v>19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168</v>
      </c>
      <c r="AU133" s="204" t="s">
        <v>89</v>
      </c>
      <c r="AV133" s="12" t="s">
        <v>83</v>
      </c>
      <c r="AW133" s="12" t="s">
        <v>37</v>
      </c>
      <c r="AX133" s="12" t="s">
        <v>76</v>
      </c>
      <c r="AY133" s="204" t="s">
        <v>158</v>
      </c>
    </row>
    <row r="134" spans="2:65" s="13" customFormat="1">
      <c r="B134" s="205"/>
      <c r="C134" s="206"/>
      <c r="D134" s="196" t="s">
        <v>168</v>
      </c>
      <c r="E134" s="207" t="s">
        <v>19</v>
      </c>
      <c r="F134" s="208" t="s">
        <v>89</v>
      </c>
      <c r="G134" s="206"/>
      <c r="H134" s="209">
        <v>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89</v>
      </c>
      <c r="AV134" s="13" t="s">
        <v>89</v>
      </c>
      <c r="AW134" s="13" t="s">
        <v>37</v>
      </c>
      <c r="AX134" s="13" t="s">
        <v>83</v>
      </c>
      <c r="AY134" s="215" t="s">
        <v>158</v>
      </c>
    </row>
    <row r="135" spans="2:65" s="1" customFormat="1" ht="22.5" customHeight="1">
      <c r="B135" s="34"/>
      <c r="C135" s="182" t="s">
        <v>225</v>
      </c>
      <c r="D135" s="182" t="s">
        <v>161</v>
      </c>
      <c r="E135" s="183" t="s">
        <v>633</v>
      </c>
      <c r="F135" s="184" t="s">
        <v>634</v>
      </c>
      <c r="G135" s="185" t="s">
        <v>177</v>
      </c>
      <c r="H135" s="186">
        <v>2</v>
      </c>
      <c r="I135" s="187"/>
      <c r="J135" s="188">
        <f>ROUND(I135*H135,2)</f>
        <v>0</v>
      </c>
      <c r="K135" s="184" t="s">
        <v>165</v>
      </c>
      <c r="L135" s="38"/>
      <c r="M135" s="189" t="s">
        <v>19</v>
      </c>
      <c r="N135" s="190" t="s">
        <v>48</v>
      </c>
      <c r="O135" s="60"/>
      <c r="P135" s="191">
        <f>O135*H135</f>
        <v>0</v>
      </c>
      <c r="Q135" s="191">
        <v>2.7E-4</v>
      </c>
      <c r="R135" s="191">
        <f>Q135*H135</f>
        <v>5.4000000000000001E-4</v>
      </c>
      <c r="S135" s="191">
        <v>0</v>
      </c>
      <c r="T135" s="192">
        <f>S135*H135</f>
        <v>0</v>
      </c>
      <c r="AR135" s="17" t="s">
        <v>188</v>
      </c>
      <c r="AT135" s="17" t="s">
        <v>161</v>
      </c>
      <c r="AU135" s="17" t="s">
        <v>89</v>
      </c>
      <c r="AY135" s="17" t="s">
        <v>158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89</v>
      </c>
      <c r="BK135" s="193">
        <f>ROUND(I135*H135,2)</f>
        <v>0</v>
      </c>
      <c r="BL135" s="17" t="s">
        <v>188</v>
      </c>
      <c r="BM135" s="17" t="s">
        <v>635</v>
      </c>
    </row>
    <row r="136" spans="2:65" s="12" customFormat="1">
      <c r="B136" s="194"/>
      <c r="C136" s="195"/>
      <c r="D136" s="196" t="s">
        <v>168</v>
      </c>
      <c r="E136" s="197" t="s">
        <v>19</v>
      </c>
      <c r="F136" s="198" t="s">
        <v>169</v>
      </c>
      <c r="G136" s="195"/>
      <c r="H136" s="197" t="s">
        <v>19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168</v>
      </c>
      <c r="AU136" s="204" t="s">
        <v>89</v>
      </c>
      <c r="AV136" s="12" t="s">
        <v>83</v>
      </c>
      <c r="AW136" s="12" t="s">
        <v>37</v>
      </c>
      <c r="AX136" s="12" t="s">
        <v>76</v>
      </c>
      <c r="AY136" s="204" t="s">
        <v>158</v>
      </c>
    </row>
    <row r="137" spans="2:65" s="13" customFormat="1">
      <c r="B137" s="205"/>
      <c r="C137" s="206"/>
      <c r="D137" s="196" t="s">
        <v>168</v>
      </c>
      <c r="E137" s="207" t="s">
        <v>19</v>
      </c>
      <c r="F137" s="208" t="s">
        <v>89</v>
      </c>
      <c r="G137" s="206"/>
      <c r="H137" s="209">
        <v>2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89</v>
      </c>
      <c r="AV137" s="13" t="s">
        <v>89</v>
      </c>
      <c r="AW137" s="13" t="s">
        <v>37</v>
      </c>
      <c r="AX137" s="13" t="s">
        <v>83</v>
      </c>
      <c r="AY137" s="215" t="s">
        <v>158</v>
      </c>
    </row>
    <row r="138" spans="2:65" s="11" customFormat="1" ht="25.95" customHeight="1">
      <c r="B138" s="166"/>
      <c r="C138" s="167"/>
      <c r="D138" s="168" t="s">
        <v>75</v>
      </c>
      <c r="E138" s="169" t="s">
        <v>581</v>
      </c>
      <c r="F138" s="169" t="s">
        <v>582</v>
      </c>
      <c r="G138" s="167"/>
      <c r="H138" s="167"/>
      <c r="I138" s="170"/>
      <c r="J138" s="171">
        <f>BK138</f>
        <v>0</v>
      </c>
      <c r="K138" s="167"/>
      <c r="L138" s="172"/>
      <c r="M138" s="173"/>
      <c r="N138" s="174"/>
      <c r="O138" s="174"/>
      <c r="P138" s="175">
        <f>P139</f>
        <v>0</v>
      </c>
      <c r="Q138" s="174"/>
      <c r="R138" s="175">
        <f>R139</f>
        <v>0</v>
      </c>
      <c r="S138" s="174"/>
      <c r="T138" s="176">
        <f>T139</f>
        <v>0</v>
      </c>
      <c r="AR138" s="177" t="s">
        <v>185</v>
      </c>
      <c r="AT138" s="178" t="s">
        <v>75</v>
      </c>
      <c r="AU138" s="178" t="s">
        <v>76</v>
      </c>
      <c r="AY138" s="177" t="s">
        <v>158</v>
      </c>
      <c r="BK138" s="179">
        <f>BK139</f>
        <v>0</v>
      </c>
    </row>
    <row r="139" spans="2:65" s="11" customFormat="1" ht="22.8" customHeight="1">
      <c r="B139" s="166"/>
      <c r="C139" s="167"/>
      <c r="D139" s="168" t="s">
        <v>75</v>
      </c>
      <c r="E139" s="180" t="s">
        <v>583</v>
      </c>
      <c r="F139" s="180" t="s">
        <v>584</v>
      </c>
      <c r="G139" s="167"/>
      <c r="H139" s="167"/>
      <c r="I139" s="170"/>
      <c r="J139" s="181">
        <f>BK139</f>
        <v>0</v>
      </c>
      <c r="K139" s="167"/>
      <c r="L139" s="172"/>
      <c r="M139" s="173"/>
      <c r="N139" s="174"/>
      <c r="O139" s="174"/>
      <c r="P139" s="175">
        <f>SUM(P140:P145)</f>
        <v>0</v>
      </c>
      <c r="Q139" s="174"/>
      <c r="R139" s="175">
        <f>SUM(R140:R145)</f>
        <v>0</v>
      </c>
      <c r="S139" s="174"/>
      <c r="T139" s="176">
        <f>SUM(T140:T145)</f>
        <v>0</v>
      </c>
      <c r="AR139" s="177" t="s">
        <v>185</v>
      </c>
      <c r="AT139" s="178" t="s">
        <v>75</v>
      </c>
      <c r="AU139" s="178" t="s">
        <v>83</v>
      </c>
      <c r="AY139" s="177" t="s">
        <v>158</v>
      </c>
      <c r="BK139" s="179">
        <f>SUM(BK140:BK145)</f>
        <v>0</v>
      </c>
    </row>
    <row r="140" spans="2:65" s="1" customFormat="1" ht="16.5" customHeight="1">
      <c r="B140" s="34"/>
      <c r="C140" s="182" t="s">
        <v>231</v>
      </c>
      <c r="D140" s="182" t="s">
        <v>161</v>
      </c>
      <c r="E140" s="183" t="s">
        <v>636</v>
      </c>
      <c r="F140" s="184" t="s">
        <v>637</v>
      </c>
      <c r="G140" s="185" t="s">
        <v>339</v>
      </c>
      <c r="H140" s="186">
        <v>1</v>
      </c>
      <c r="I140" s="187"/>
      <c r="J140" s="188">
        <f>ROUND(I140*H140,2)</f>
        <v>0</v>
      </c>
      <c r="K140" s="184" t="s">
        <v>165</v>
      </c>
      <c r="L140" s="38"/>
      <c r="M140" s="189" t="s">
        <v>19</v>
      </c>
      <c r="N140" s="190" t="s">
        <v>48</v>
      </c>
      <c r="O140" s="6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7" t="s">
        <v>560</v>
      </c>
      <c r="AT140" s="17" t="s">
        <v>161</v>
      </c>
      <c r="AU140" s="17" t="s">
        <v>89</v>
      </c>
      <c r="AY140" s="17" t="s">
        <v>158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89</v>
      </c>
      <c r="BK140" s="193">
        <f>ROUND(I140*H140,2)</f>
        <v>0</v>
      </c>
      <c r="BL140" s="17" t="s">
        <v>560</v>
      </c>
      <c r="BM140" s="17" t="s">
        <v>638</v>
      </c>
    </row>
    <row r="141" spans="2:65" s="12" customFormat="1">
      <c r="B141" s="194"/>
      <c r="C141" s="195"/>
      <c r="D141" s="196" t="s">
        <v>168</v>
      </c>
      <c r="E141" s="197" t="s">
        <v>19</v>
      </c>
      <c r="F141" s="198" t="s">
        <v>169</v>
      </c>
      <c r="G141" s="195"/>
      <c r="H141" s="197" t="s">
        <v>19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168</v>
      </c>
      <c r="AU141" s="204" t="s">
        <v>89</v>
      </c>
      <c r="AV141" s="12" t="s">
        <v>83</v>
      </c>
      <c r="AW141" s="12" t="s">
        <v>37</v>
      </c>
      <c r="AX141" s="12" t="s">
        <v>76</v>
      </c>
      <c r="AY141" s="204" t="s">
        <v>158</v>
      </c>
    </row>
    <row r="142" spans="2:65" s="13" customFormat="1">
      <c r="B142" s="205"/>
      <c r="C142" s="206"/>
      <c r="D142" s="196" t="s">
        <v>168</v>
      </c>
      <c r="E142" s="207" t="s">
        <v>19</v>
      </c>
      <c r="F142" s="208" t="s">
        <v>83</v>
      </c>
      <c r="G142" s="206"/>
      <c r="H142" s="209">
        <v>1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168</v>
      </c>
      <c r="AU142" s="215" t="s">
        <v>89</v>
      </c>
      <c r="AV142" s="13" t="s">
        <v>89</v>
      </c>
      <c r="AW142" s="13" t="s">
        <v>37</v>
      </c>
      <c r="AX142" s="13" t="s">
        <v>83</v>
      </c>
      <c r="AY142" s="215" t="s">
        <v>158</v>
      </c>
    </row>
    <row r="143" spans="2:65" s="1" customFormat="1" ht="16.5" customHeight="1">
      <c r="B143" s="34"/>
      <c r="C143" s="182" t="s">
        <v>8</v>
      </c>
      <c r="D143" s="182" t="s">
        <v>161</v>
      </c>
      <c r="E143" s="183" t="s">
        <v>639</v>
      </c>
      <c r="F143" s="184" t="s">
        <v>640</v>
      </c>
      <c r="G143" s="185" t="s">
        <v>339</v>
      </c>
      <c r="H143" s="186">
        <v>1</v>
      </c>
      <c r="I143" s="187"/>
      <c r="J143" s="188">
        <f>ROUND(I143*H143,2)</f>
        <v>0</v>
      </c>
      <c r="K143" s="184" t="s">
        <v>19</v>
      </c>
      <c r="L143" s="38"/>
      <c r="M143" s="189" t="s">
        <v>19</v>
      </c>
      <c r="N143" s="190" t="s">
        <v>48</v>
      </c>
      <c r="O143" s="60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AR143" s="17" t="s">
        <v>560</v>
      </c>
      <c r="AT143" s="17" t="s">
        <v>161</v>
      </c>
      <c r="AU143" s="17" t="s">
        <v>89</v>
      </c>
      <c r="AY143" s="17" t="s">
        <v>158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89</v>
      </c>
      <c r="BK143" s="193">
        <f>ROUND(I143*H143,2)</f>
        <v>0</v>
      </c>
      <c r="BL143" s="17" t="s">
        <v>560</v>
      </c>
      <c r="BM143" s="17" t="s">
        <v>641</v>
      </c>
    </row>
    <row r="144" spans="2:65" s="12" customFormat="1">
      <c r="B144" s="194"/>
      <c r="C144" s="195"/>
      <c r="D144" s="196" t="s">
        <v>168</v>
      </c>
      <c r="E144" s="197" t="s">
        <v>19</v>
      </c>
      <c r="F144" s="198" t="s">
        <v>169</v>
      </c>
      <c r="G144" s="195"/>
      <c r="H144" s="197" t="s">
        <v>19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168</v>
      </c>
      <c r="AU144" s="204" t="s">
        <v>89</v>
      </c>
      <c r="AV144" s="12" t="s">
        <v>83</v>
      </c>
      <c r="AW144" s="12" t="s">
        <v>37</v>
      </c>
      <c r="AX144" s="12" t="s">
        <v>76</v>
      </c>
      <c r="AY144" s="204" t="s">
        <v>158</v>
      </c>
    </row>
    <row r="145" spans="2:51" s="13" customFormat="1">
      <c r="B145" s="205"/>
      <c r="C145" s="206"/>
      <c r="D145" s="196" t="s">
        <v>168</v>
      </c>
      <c r="E145" s="207" t="s">
        <v>19</v>
      </c>
      <c r="F145" s="208" t="s">
        <v>83</v>
      </c>
      <c r="G145" s="206"/>
      <c r="H145" s="209">
        <v>1</v>
      </c>
      <c r="I145" s="210"/>
      <c r="J145" s="206"/>
      <c r="K145" s="206"/>
      <c r="L145" s="211"/>
      <c r="M145" s="237"/>
      <c r="N145" s="238"/>
      <c r="O145" s="238"/>
      <c r="P145" s="238"/>
      <c r="Q145" s="238"/>
      <c r="R145" s="238"/>
      <c r="S145" s="238"/>
      <c r="T145" s="239"/>
      <c r="AT145" s="215" t="s">
        <v>168</v>
      </c>
      <c r="AU145" s="215" t="s">
        <v>89</v>
      </c>
      <c r="AV145" s="13" t="s">
        <v>89</v>
      </c>
      <c r="AW145" s="13" t="s">
        <v>37</v>
      </c>
      <c r="AX145" s="13" t="s">
        <v>83</v>
      </c>
      <c r="AY145" s="215" t="s">
        <v>158</v>
      </c>
    </row>
    <row r="146" spans="2:51" s="1" customFormat="1" ht="6.9" customHeight="1">
      <c r="B146" s="46"/>
      <c r="C146" s="47"/>
      <c r="D146" s="47"/>
      <c r="E146" s="47"/>
      <c r="F146" s="47"/>
      <c r="G146" s="47"/>
      <c r="H146" s="47"/>
      <c r="I146" s="134"/>
      <c r="J146" s="47"/>
      <c r="K146" s="47"/>
      <c r="L146" s="38"/>
    </row>
  </sheetData>
  <sheetProtection algorithmName="SHA-512" hashValue="ezNHlN9nym+EVOUWs6HtoMKmemop35+Xf/56Wymx6go5oIPoSPZyt7MqgNyY14P25GindAeg2xx6FKlLZmqMVA==" saltValue="ImljGCF65MK89yHlhj9dI55oU869spj7n3YrLzk27F++Rsk5wXapbSfzCiLgR8doPIvwr4lB1i9iet98Bc7qWg==" spinCount="100000" sheet="1" objects="1" scenarios="1" formatColumns="0" formatRows="0" autoFilter="0"/>
  <autoFilter ref="C92:K145" xr:uid="{00000000-0009-0000-0000-000004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80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108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" customHeight="1">
      <c r="B4" s="20"/>
      <c r="D4" s="110" t="s">
        <v>112</v>
      </c>
      <c r="L4" s="20"/>
      <c r="M4" s="2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363" t="str">
        <f>'Rekapitulace stavby'!K6</f>
        <v>Bytové domy na ulici Horní č.p. 1111 - 1113 - výměna plynových kotlů</v>
      </c>
      <c r="F7" s="364"/>
      <c r="G7" s="364"/>
      <c r="H7" s="364"/>
      <c r="L7" s="20"/>
    </row>
    <row r="8" spans="2:46" ht="12" customHeight="1">
      <c r="B8" s="20"/>
      <c r="D8" s="111" t="s">
        <v>113</v>
      </c>
      <c r="L8" s="20"/>
    </row>
    <row r="9" spans="2:46" s="1" customFormat="1" ht="16.5" customHeight="1">
      <c r="B9" s="38"/>
      <c r="E9" s="363" t="s">
        <v>646</v>
      </c>
      <c r="F9" s="365"/>
      <c r="G9" s="365"/>
      <c r="H9" s="365"/>
      <c r="I9" s="112"/>
      <c r="L9" s="38"/>
    </row>
    <row r="10" spans="2:46" s="1" customFormat="1" ht="12" customHeight="1">
      <c r="B10" s="38"/>
      <c r="D10" s="111" t="s">
        <v>115</v>
      </c>
      <c r="I10" s="112"/>
      <c r="L10" s="38"/>
    </row>
    <row r="11" spans="2:46" s="1" customFormat="1" ht="36.9" customHeight="1">
      <c r="B11" s="38"/>
      <c r="E11" s="366" t="s">
        <v>647</v>
      </c>
      <c r="F11" s="365"/>
      <c r="G11" s="365"/>
      <c r="H11" s="365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18</v>
      </c>
      <c r="F13" s="17" t="s">
        <v>19</v>
      </c>
      <c r="I13" s="113" t="s">
        <v>20</v>
      </c>
      <c r="J13" s="17" t="s">
        <v>19</v>
      </c>
      <c r="L13" s="38"/>
    </row>
    <row r="14" spans="2:46" s="1" customFormat="1" ht="12" customHeight="1">
      <c r="B14" s="38"/>
      <c r="D14" s="111" t="s">
        <v>21</v>
      </c>
      <c r="F14" s="17" t="s">
        <v>648</v>
      </c>
      <c r="I14" s="113" t="s">
        <v>23</v>
      </c>
      <c r="J14" s="114" t="str">
        <f>'Rekapitulace stavby'!AN8</f>
        <v>16. 4. 2019</v>
      </c>
      <c r="L14" s="38"/>
    </row>
    <row r="15" spans="2:46" s="1" customFormat="1" ht="10.8" customHeight="1">
      <c r="B15" s="38"/>
      <c r="I15" s="112"/>
      <c r="L15" s="38"/>
    </row>
    <row r="16" spans="2:46" s="1" customFormat="1" ht="12" customHeight="1">
      <c r="B16" s="38"/>
      <c r="D16" s="111" t="s">
        <v>25</v>
      </c>
      <c r="I16" s="113" t="s">
        <v>26</v>
      </c>
      <c r="J16" s="17" t="s">
        <v>27</v>
      </c>
      <c r="L16" s="38"/>
    </row>
    <row r="17" spans="2:12" s="1" customFormat="1" ht="18" customHeight="1">
      <c r="B17" s="38"/>
      <c r="E17" s="17" t="s">
        <v>28</v>
      </c>
      <c r="I17" s="113" t="s">
        <v>29</v>
      </c>
      <c r="J17" s="17" t="s">
        <v>30</v>
      </c>
      <c r="L17" s="38"/>
    </row>
    <row r="18" spans="2:12" s="1" customFormat="1" ht="6.9" customHeight="1">
      <c r="B18" s="38"/>
      <c r="I18" s="112"/>
      <c r="L18" s="38"/>
    </row>
    <row r="19" spans="2:12" s="1" customFormat="1" ht="12" customHeight="1">
      <c r="B19" s="38"/>
      <c r="D19" s="111" t="s">
        <v>31</v>
      </c>
      <c r="I19" s="113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67" t="str">
        <f>'Rekapitulace stavby'!E14</f>
        <v>Vyplň údaj</v>
      </c>
      <c r="F20" s="368"/>
      <c r="G20" s="368"/>
      <c r="H20" s="368"/>
      <c r="I20" s="113" t="s">
        <v>29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2"/>
      <c r="L21" s="38"/>
    </row>
    <row r="22" spans="2:12" s="1" customFormat="1" ht="12" customHeight="1">
      <c r="B22" s="38"/>
      <c r="D22" s="111" t="s">
        <v>33</v>
      </c>
      <c r="I22" s="113" t="s">
        <v>26</v>
      </c>
      <c r="J22" s="17" t="s">
        <v>34</v>
      </c>
      <c r="L22" s="38"/>
    </row>
    <row r="23" spans="2:12" s="1" customFormat="1" ht="18" customHeight="1">
      <c r="B23" s="38"/>
      <c r="E23" s="17" t="s">
        <v>35</v>
      </c>
      <c r="I23" s="113" t="s">
        <v>29</v>
      </c>
      <c r="J23" s="17" t="s">
        <v>36</v>
      </c>
      <c r="L23" s="38"/>
    </row>
    <row r="24" spans="2:12" s="1" customFormat="1" ht="6.9" customHeight="1">
      <c r="B24" s="38"/>
      <c r="I24" s="112"/>
      <c r="L24" s="38"/>
    </row>
    <row r="25" spans="2:12" s="1" customFormat="1" ht="12" customHeight="1">
      <c r="B25" s="38"/>
      <c r="D25" s="111" t="s">
        <v>38</v>
      </c>
      <c r="I25" s="113" t="s">
        <v>26</v>
      </c>
      <c r="J25" s="17" t="s">
        <v>19</v>
      </c>
      <c r="L25" s="38"/>
    </row>
    <row r="26" spans="2:12" s="1" customFormat="1" ht="18" customHeight="1">
      <c r="B26" s="38"/>
      <c r="E26" s="17" t="s">
        <v>39</v>
      </c>
      <c r="I26" s="113" t="s">
        <v>29</v>
      </c>
      <c r="J26" s="17" t="s">
        <v>19</v>
      </c>
      <c r="L26" s="38"/>
    </row>
    <row r="27" spans="2:12" s="1" customFormat="1" ht="6.9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69" t="s">
        <v>19</v>
      </c>
      <c r="F29" s="369"/>
      <c r="G29" s="369"/>
      <c r="H29" s="369"/>
      <c r="I29" s="116"/>
      <c r="L29" s="115"/>
    </row>
    <row r="30" spans="2:12" s="1" customFormat="1" ht="6.9" customHeight="1">
      <c r="B30" s="38"/>
      <c r="I30" s="112"/>
      <c r="L30" s="38"/>
    </row>
    <row r="31" spans="2:12" s="1" customFormat="1" ht="6.9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42</v>
      </c>
      <c r="I32" s="112"/>
      <c r="J32" s="119">
        <f>ROUND(J106, 2)</f>
        <v>0</v>
      </c>
      <c r="L32" s="38"/>
    </row>
    <row r="33" spans="2:12" s="1" customFormat="1" ht="6.9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" customHeight="1">
      <c r="B34" s="38"/>
      <c r="F34" s="120" t="s">
        <v>44</v>
      </c>
      <c r="I34" s="121" t="s">
        <v>43</v>
      </c>
      <c r="J34" s="120" t="s">
        <v>45</v>
      </c>
      <c r="L34" s="38"/>
    </row>
    <row r="35" spans="2:12" s="1" customFormat="1" ht="14.4" customHeight="1">
      <c r="B35" s="38"/>
      <c r="D35" s="111" t="s">
        <v>46</v>
      </c>
      <c r="E35" s="111" t="s">
        <v>47</v>
      </c>
      <c r="F35" s="122">
        <f>ROUND((SUM(BE106:BE379)),  2)</f>
        <v>0</v>
      </c>
      <c r="I35" s="123">
        <v>0.21</v>
      </c>
      <c r="J35" s="122">
        <f>ROUND(((SUM(BE106:BE379))*I35),  2)</f>
        <v>0</v>
      </c>
      <c r="L35" s="38"/>
    </row>
    <row r="36" spans="2:12" s="1" customFormat="1" ht="14.4" customHeight="1">
      <c r="B36" s="38"/>
      <c r="E36" s="111" t="s">
        <v>48</v>
      </c>
      <c r="F36" s="122">
        <f>ROUND((SUM(BF106:BF379)),  2)</f>
        <v>0</v>
      </c>
      <c r="I36" s="123">
        <v>0.15</v>
      </c>
      <c r="J36" s="122">
        <f>ROUND(((SUM(BF106:BF379))*I36),  2)</f>
        <v>0</v>
      </c>
      <c r="L36" s="38"/>
    </row>
    <row r="37" spans="2:12" s="1" customFormat="1" ht="14.4" hidden="1" customHeight="1">
      <c r="B37" s="38"/>
      <c r="E37" s="111" t="s">
        <v>49</v>
      </c>
      <c r="F37" s="122">
        <f>ROUND((SUM(BG106:BG379)),  2)</f>
        <v>0</v>
      </c>
      <c r="I37" s="123">
        <v>0.21</v>
      </c>
      <c r="J37" s="122">
        <f>0</f>
        <v>0</v>
      </c>
      <c r="L37" s="38"/>
    </row>
    <row r="38" spans="2:12" s="1" customFormat="1" ht="14.4" hidden="1" customHeight="1">
      <c r="B38" s="38"/>
      <c r="E38" s="111" t="s">
        <v>50</v>
      </c>
      <c r="F38" s="122">
        <f>ROUND((SUM(BH106:BH379)),  2)</f>
        <v>0</v>
      </c>
      <c r="I38" s="123">
        <v>0.15</v>
      </c>
      <c r="J38" s="122">
        <f>0</f>
        <v>0</v>
      </c>
      <c r="L38" s="38"/>
    </row>
    <row r="39" spans="2:12" s="1" customFormat="1" ht="14.4" hidden="1" customHeight="1">
      <c r="B39" s="38"/>
      <c r="E39" s="111" t="s">
        <v>51</v>
      </c>
      <c r="F39" s="122">
        <f>ROUND((SUM(BI106:BI379)),  2)</f>
        <v>0</v>
      </c>
      <c r="I39" s="123">
        <v>0</v>
      </c>
      <c r="J39" s="122">
        <f>0</f>
        <v>0</v>
      </c>
      <c r="L39" s="38"/>
    </row>
    <row r="40" spans="2:12" s="1" customFormat="1" ht="6.9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9"/>
      <c r="J41" s="130">
        <f>SUM(J32:J39)</f>
        <v>0</v>
      </c>
      <c r="K41" s="131"/>
      <c r="L41" s="38"/>
    </row>
    <row r="42" spans="2:12" s="1" customFormat="1" ht="14.4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" customHeight="1">
      <c r="B47" s="34"/>
      <c r="C47" s="23" t="s">
        <v>118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61" t="str">
        <f>E7</f>
        <v>Bytové domy na ulici Horní č.p. 1111 - 1113 - výměna plynových kotlů</v>
      </c>
      <c r="F50" s="362"/>
      <c r="G50" s="362"/>
      <c r="H50" s="362"/>
      <c r="I50" s="112"/>
      <c r="J50" s="35"/>
      <c r="K50" s="35"/>
      <c r="L50" s="38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61" t="s">
        <v>646</v>
      </c>
      <c r="F52" s="340"/>
      <c r="G52" s="340"/>
      <c r="H52" s="340"/>
      <c r="I52" s="112"/>
      <c r="J52" s="35"/>
      <c r="K52" s="35"/>
      <c r="L52" s="38"/>
    </row>
    <row r="53" spans="2:47" s="1" customFormat="1" ht="12" customHeight="1">
      <c r="B53" s="34"/>
      <c r="C53" s="29" t="s">
        <v>115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341" t="str">
        <f>E11</f>
        <v>SO 03 - U - Uznatelné náklady - Výměna plynového kotle Horní 1113</v>
      </c>
      <c r="F54" s="340"/>
      <c r="G54" s="340"/>
      <c r="H54" s="340"/>
      <c r="I54" s="112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Horní 1113, Kopřivnice</v>
      </c>
      <c r="G56" s="35"/>
      <c r="H56" s="35"/>
      <c r="I56" s="113" t="s">
        <v>23</v>
      </c>
      <c r="J56" s="55" t="str">
        <f>IF(J14="","",J14)</f>
        <v>16. 4. 2019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65" customHeight="1">
      <c r="B58" s="34"/>
      <c r="C58" s="29" t="s">
        <v>25</v>
      </c>
      <c r="D58" s="35"/>
      <c r="E58" s="35"/>
      <c r="F58" s="27" t="str">
        <f>E17</f>
        <v>Město Kopřivnice</v>
      </c>
      <c r="G58" s="35"/>
      <c r="H58" s="35"/>
      <c r="I58" s="113" t="s">
        <v>33</v>
      </c>
      <c r="J58" s="32" t="str">
        <f>E23</f>
        <v>HAMROZI s.r.o.</v>
      </c>
      <c r="K58" s="35"/>
      <c r="L58" s="38"/>
    </row>
    <row r="59" spans="2:47" s="1" customFormat="1" ht="13.65" customHeight="1">
      <c r="B59" s="34"/>
      <c r="C59" s="29" t="s">
        <v>31</v>
      </c>
      <c r="D59" s="35"/>
      <c r="E59" s="35"/>
      <c r="F59" s="27" t="str">
        <f>IF(E20="","",E20)</f>
        <v>Vyplň údaj</v>
      </c>
      <c r="G59" s="35"/>
      <c r="H59" s="35"/>
      <c r="I59" s="113" t="s">
        <v>38</v>
      </c>
      <c r="J59" s="32" t="str">
        <f>E26</f>
        <v>Walach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119</v>
      </c>
      <c r="D61" s="139"/>
      <c r="E61" s="139"/>
      <c r="F61" s="139"/>
      <c r="G61" s="139"/>
      <c r="H61" s="139"/>
      <c r="I61" s="140"/>
      <c r="J61" s="141" t="s">
        <v>120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8" customHeight="1">
      <c r="B63" s="34"/>
      <c r="C63" s="142" t="s">
        <v>74</v>
      </c>
      <c r="D63" s="35"/>
      <c r="E63" s="35"/>
      <c r="F63" s="35"/>
      <c r="G63" s="35"/>
      <c r="H63" s="35"/>
      <c r="I63" s="112"/>
      <c r="J63" s="73">
        <f>J106</f>
        <v>0</v>
      </c>
      <c r="K63" s="35"/>
      <c r="L63" s="38"/>
      <c r="AU63" s="17" t="s">
        <v>121</v>
      </c>
    </row>
    <row r="64" spans="2:47" s="8" customFormat="1" ht="24.9" customHeight="1">
      <c r="B64" s="143"/>
      <c r="C64" s="144"/>
      <c r="D64" s="145" t="s">
        <v>122</v>
      </c>
      <c r="E64" s="146"/>
      <c r="F64" s="146"/>
      <c r="G64" s="146"/>
      <c r="H64" s="146"/>
      <c r="I64" s="147"/>
      <c r="J64" s="148">
        <f>J107</f>
        <v>0</v>
      </c>
      <c r="K64" s="144"/>
      <c r="L64" s="149"/>
    </row>
    <row r="65" spans="2:12" s="9" customFormat="1" ht="19.95" customHeight="1">
      <c r="B65" s="150"/>
      <c r="C65" s="94"/>
      <c r="D65" s="151" t="s">
        <v>123</v>
      </c>
      <c r="E65" s="152"/>
      <c r="F65" s="152"/>
      <c r="G65" s="152"/>
      <c r="H65" s="152"/>
      <c r="I65" s="153"/>
      <c r="J65" s="154">
        <f>J108</f>
        <v>0</v>
      </c>
      <c r="K65" s="94"/>
      <c r="L65" s="155"/>
    </row>
    <row r="66" spans="2:12" s="9" customFormat="1" ht="19.95" customHeight="1">
      <c r="B66" s="150"/>
      <c r="C66" s="94"/>
      <c r="D66" s="151" t="s">
        <v>124</v>
      </c>
      <c r="E66" s="152"/>
      <c r="F66" s="152"/>
      <c r="G66" s="152"/>
      <c r="H66" s="152"/>
      <c r="I66" s="153"/>
      <c r="J66" s="154">
        <f>J115</f>
        <v>0</v>
      </c>
      <c r="K66" s="94"/>
      <c r="L66" s="155"/>
    </row>
    <row r="67" spans="2:12" s="9" customFormat="1" ht="19.95" customHeight="1">
      <c r="B67" s="150"/>
      <c r="C67" s="94"/>
      <c r="D67" s="151" t="s">
        <v>125</v>
      </c>
      <c r="E67" s="152"/>
      <c r="F67" s="152"/>
      <c r="G67" s="152"/>
      <c r="H67" s="152"/>
      <c r="I67" s="153"/>
      <c r="J67" s="154">
        <f>J129</f>
        <v>0</v>
      </c>
      <c r="K67" s="94"/>
      <c r="L67" s="155"/>
    </row>
    <row r="68" spans="2:12" s="9" customFormat="1" ht="19.95" customHeight="1">
      <c r="B68" s="150"/>
      <c r="C68" s="94"/>
      <c r="D68" s="151" t="s">
        <v>126</v>
      </c>
      <c r="E68" s="152"/>
      <c r="F68" s="152"/>
      <c r="G68" s="152"/>
      <c r="H68" s="152"/>
      <c r="I68" s="153"/>
      <c r="J68" s="154">
        <f>J144</f>
        <v>0</v>
      </c>
      <c r="K68" s="94"/>
      <c r="L68" s="155"/>
    </row>
    <row r="69" spans="2:12" s="9" customFormat="1" ht="19.95" customHeight="1">
      <c r="B69" s="150"/>
      <c r="C69" s="94"/>
      <c r="D69" s="151" t="s">
        <v>127</v>
      </c>
      <c r="E69" s="152"/>
      <c r="F69" s="152"/>
      <c r="G69" s="152"/>
      <c r="H69" s="152"/>
      <c r="I69" s="153"/>
      <c r="J69" s="154">
        <f>J150</f>
        <v>0</v>
      </c>
      <c r="K69" s="94"/>
      <c r="L69" s="155"/>
    </row>
    <row r="70" spans="2:12" s="8" customFormat="1" ht="24.9" customHeight="1">
      <c r="B70" s="143"/>
      <c r="C70" s="144"/>
      <c r="D70" s="145" t="s">
        <v>128</v>
      </c>
      <c r="E70" s="146"/>
      <c r="F70" s="146"/>
      <c r="G70" s="146"/>
      <c r="H70" s="146"/>
      <c r="I70" s="147"/>
      <c r="J70" s="148">
        <f>J152</f>
        <v>0</v>
      </c>
      <c r="K70" s="144"/>
      <c r="L70" s="149"/>
    </row>
    <row r="71" spans="2:12" s="9" customFormat="1" ht="19.95" customHeight="1">
      <c r="B71" s="150"/>
      <c r="C71" s="94"/>
      <c r="D71" s="151" t="s">
        <v>129</v>
      </c>
      <c r="E71" s="152"/>
      <c r="F71" s="152"/>
      <c r="G71" s="152"/>
      <c r="H71" s="152"/>
      <c r="I71" s="153"/>
      <c r="J71" s="154">
        <f>J153</f>
        <v>0</v>
      </c>
      <c r="K71" s="94"/>
      <c r="L71" s="155"/>
    </row>
    <row r="72" spans="2:12" s="9" customFormat="1" ht="19.95" customHeight="1">
      <c r="B72" s="150"/>
      <c r="C72" s="94"/>
      <c r="D72" s="151" t="s">
        <v>130</v>
      </c>
      <c r="E72" s="152"/>
      <c r="F72" s="152"/>
      <c r="G72" s="152"/>
      <c r="H72" s="152"/>
      <c r="I72" s="153"/>
      <c r="J72" s="154">
        <f>J171</f>
        <v>0</v>
      </c>
      <c r="K72" s="94"/>
      <c r="L72" s="155"/>
    </row>
    <row r="73" spans="2:12" s="9" customFormat="1" ht="19.95" customHeight="1">
      <c r="B73" s="150"/>
      <c r="C73" s="94"/>
      <c r="D73" s="151" t="s">
        <v>131</v>
      </c>
      <c r="E73" s="152"/>
      <c r="F73" s="152"/>
      <c r="G73" s="152"/>
      <c r="H73" s="152"/>
      <c r="I73" s="153"/>
      <c r="J73" s="154">
        <f>J181</f>
        <v>0</v>
      </c>
      <c r="K73" s="94"/>
      <c r="L73" s="155"/>
    </row>
    <row r="74" spans="2:12" s="9" customFormat="1" ht="19.95" customHeight="1">
      <c r="B74" s="150"/>
      <c r="C74" s="94"/>
      <c r="D74" s="151" t="s">
        <v>132</v>
      </c>
      <c r="E74" s="152"/>
      <c r="F74" s="152"/>
      <c r="G74" s="152"/>
      <c r="H74" s="152"/>
      <c r="I74" s="153"/>
      <c r="J74" s="154">
        <f>J202</f>
        <v>0</v>
      </c>
      <c r="K74" s="94"/>
      <c r="L74" s="155"/>
    </row>
    <row r="75" spans="2:12" s="9" customFormat="1" ht="19.95" customHeight="1">
      <c r="B75" s="150"/>
      <c r="C75" s="94"/>
      <c r="D75" s="151" t="s">
        <v>133</v>
      </c>
      <c r="E75" s="152"/>
      <c r="F75" s="152"/>
      <c r="G75" s="152"/>
      <c r="H75" s="152"/>
      <c r="I75" s="153"/>
      <c r="J75" s="154">
        <f>J218</f>
        <v>0</v>
      </c>
      <c r="K75" s="94"/>
      <c r="L75" s="155"/>
    </row>
    <row r="76" spans="2:12" s="9" customFormat="1" ht="19.95" customHeight="1">
      <c r="B76" s="150"/>
      <c r="C76" s="94"/>
      <c r="D76" s="151" t="s">
        <v>134</v>
      </c>
      <c r="E76" s="152"/>
      <c r="F76" s="152"/>
      <c r="G76" s="152"/>
      <c r="H76" s="152"/>
      <c r="I76" s="153"/>
      <c r="J76" s="154">
        <f>J266</f>
        <v>0</v>
      </c>
      <c r="K76" s="94"/>
      <c r="L76" s="155"/>
    </row>
    <row r="77" spans="2:12" s="9" customFormat="1" ht="19.95" customHeight="1">
      <c r="B77" s="150"/>
      <c r="C77" s="94"/>
      <c r="D77" s="151" t="s">
        <v>135</v>
      </c>
      <c r="E77" s="152"/>
      <c r="F77" s="152"/>
      <c r="G77" s="152"/>
      <c r="H77" s="152"/>
      <c r="I77" s="153"/>
      <c r="J77" s="154">
        <f>J284</f>
        <v>0</v>
      </c>
      <c r="K77" s="94"/>
      <c r="L77" s="155"/>
    </row>
    <row r="78" spans="2:12" s="9" customFormat="1" ht="19.95" customHeight="1">
      <c r="B78" s="150"/>
      <c r="C78" s="94"/>
      <c r="D78" s="151" t="s">
        <v>136</v>
      </c>
      <c r="E78" s="152"/>
      <c r="F78" s="152"/>
      <c r="G78" s="152"/>
      <c r="H78" s="152"/>
      <c r="I78" s="153"/>
      <c r="J78" s="154">
        <f>J305</f>
        <v>0</v>
      </c>
      <c r="K78" s="94"/>
      <c r="L78" s="155"/>
    </row>
    <row r="79" spans="2:12" s="9" customFormat="1" ht="19.95" customHeight="1">
      <c r="B79" s="150"/>
      <c r="C79" s="94"/>
      <c r="D79" s="151" t="s">
        <v>137</v>
      </c>
      <c r="E79" s="152"/>
      <c r="F79" s="152"/>
      <c r="G79" s="152"/>
      <c r="H79" s="152"/>
      <c r="I79" s="153"/>
      <c r="J79" s="154">
        <f>J344</f>
        <v>0</v>
      </c>
      <c r="K79" s="94"/>
      <c r="L79" s="155"/>
    </row>
    <row r="80" spans="2:12" s="8" customFormat="1" ht="24.9" customHeight="1">
      <c r="B80" s="143"/>
      <c r="C80" s="144"/>
      <c r="D80" s="145" t="s">
        <v>138</v>
      </c>
      <c r="E80" s="146"/>
      <c r="F80" s="146"/>
      <c r="G80" s="146"/>
      <c r="H80" s="146"/>
      <c r="I80" s="147"/>
      <c r="J80" s="148">
        <f>J357</f>
        <v>0</v>
      </c>
      <c r="K80" s="144"/>
      <c r="L80" s="149"/>
    </row>
    <row r="81" spans="2:12" s="9" customFormat="1" ht="19.95" customHeight="1">
      <c r="B81" s="150"/>
      <c r="C81" s="94"/>
      <c r="D81" s="151" t="s">
        <v>139</v>
      </c>
      <c r="E81" s="152"/>
      <c r="F81" s="152"/>
      <c r="G81" s="152"/>
      <c r="H81" s="152"/>
      <c r="I81" s="153"/>
      <c r="J81" s="154">
        <f>J358</f>
        <v>0</v>
      </c>
      <c r="K81" s="94"/>
      <c r="L81" s="155"/>
    </row>
    <row r="82" spans="2:12" s="8" customFormat="1" ht="24.9" customHeight="1">
      <c r="B82" s="143"/>
      <c r="C82" s="144"/>
      <c r="D82" s="145" t="s">
        <v>140</v>
      </c>
      <c r="E82" s="146"/>
      <c r="F82" s="146"/>
      <c r="G82" s="146"/>
      <c r="H82" s="146"/>
      <c r="I82" s="147"/>
      <c r="J82" s="148">
        <f>J368</f>
        <v>0</v>
      </c>
      <c r="K82" s="144"/>
      <c r="L82" s="149"/>
    </row>
    <row r="83" spans="2:12" s="8" customFormat="1" ht="24.9" customHeight="1">
      <c r="B83" s="143"/>
      <c r="C83" s="144"/>
      <c r="D83" s="145" t="s">
        <v>141</v>
      </c>
      <c r="E83" s="146"/>
      <c r="F83" s="146"/>
      <c r="G83" s="146"/>
      <c r="H83" s="146"/>
      <c r="I83" s="147"/>
      <c r="J83" s="148">
        <f>J375</f>
        <v>0</v>
      </c>
      <c r="K83" s="144"/>
      <c r="L83" s="149"/>
    </row>
    <row r="84" spans="2:12" s="9" customFormat="1" ht="19.95" customHeight="1">
      <c r="B84" s="150"/>
      <c r="C84" s="94"/>
      <c r="D84" s="151" t="s">
        <v>142</v>
      </c>
      <c r="E84" s="152"/>
      <c r="F84" s="152"/>
      <c r="G84" s="152"/>
      <c r="H84" s="152"/>
      <c r="I84" s="153"/>
      <c r="J84" s="154">
        <f>J376</f>
        <v>0</v>
      </c>
      <c r="K84" s="94"/>
      <c r="L84" s="155"/>
    </row>
    <row r="85" spans="2:12" s="1" customFormat="1" ht="21.75" customHeight="1">
      <c r="B85" s="34"/>
      <c r="C85" s="35"/>
      <c r="D85" s="35"/>
      <c r="E85" s="35"/>
      <c r="F85" s="35"/>
      <c r="G85" s="35"/>
      <c r="H85" s="35"/>
      <c r="I85" s="112"/>
      <c r="J85" s="35"/>
      <c r="K85" s="35"/>
      <c r="L85" s="38"/>
    </row>
    <row r="86" spans="2:12" s="1" customFormat="1" ht="6.9" customHeight="1">
      <c r="B86" s="46"/>
      <c r="C86" s="47"/>
      <c r="D86" s="47"/>
      <c r="E86" s="47"/>
      <c r="F86" s="47"/>
      <c r="G86" s="47"/>
      <c r="H86" s="47"/>
      <c r="I86" s="134"/>
      <c r="J86" s="47"/>
      <c r="K86" s="47"/>
      <c r="L86" s="38"/>
    </row>
    <row r="90" spans="2:12" s="1" customFormat="1" ht="6.9" customHeight="1">
      <c r="B90" s="48"/>
      <c r="C90" s="49"/>
      <c r="D90" s="49"/>
      <c r="E90" s="49"/>
      <c r="F90" s="49"/>
      <c r="G90" s="49"/>
      <c r="H90" s="49"/>
      <c r="I90" s="137"/>
      <c r="J90" s="49"/>
      <c r="K90" s="49"/>
      <c r="L90" s="38"/>
    </row>
    <row r="91" spans="2:12" s="1" customFormat="1" ht="24.9" customHeight="1">
      <c r="B91" s="34"/>
      <c r="C91" s="23" t="s">
        <v>143</v>
      </c>
      <c r="D91" s="35"/>
      <c r="E91" s="35"/>
      <c r="F91" s="35"/>
      <c r="G91" s="35"/>
      <c r="H91" s="35"/>
      <c r="I91" s="112"/>
      <c r="J91" s="35"/>
      <c r="K91" s="35"/>
      <c r="L91" s="38"/>
    </row>
    <row r="92" spans="2:12" s="1" customFormat="1" ht="6.9" customHeight="1">
      <c r="B92" s="34"/>
      <c r="C92" s="35"/>
      <c r="D92" s="35"/>
      <c r="E92" s="35"/>
      <c r="F92" s="35"/>
      <c r="G92" s="35"/>
      <c r="H92" s="35"/>
      <c r="I92" s="112"/>
      <c r="J92" s="35"/>
      <c r="K92" s="35"/>
      <c r="L92" s="38"/>
    </row>
    <row r="93" spans="2:12" s="1" customFormat="1" ht="12" customHeight="1">
      <c r="B93" s="34"/>
      <c r="C93" s="29" t="s">
        <v>16</v>
      </c>
      <c r="D93" s="35"/>
      <c r="E93" s="35"/>
      <c r="F93" s="35"/>
      <c r="G93" s="35"/>
      <c r="H93" s="35"/>
      <c r="I93" s="112"/>
      <c r="J93" s="35"/>
      <c r="K93" s="35"/>
      <c r="L93" s="38"/>
    </row>
    <row r="94" spans="2:12" s="1" customFormat="1" ht="16.5" customHeight="1">
      <c r="B94" s="34"/>
      <c r="C94" s="35"/>
      <c r="D94" s="35"/>
      <c r="E94" s="361" t="str">
        <f>E7</f>
        <v>Bytové domy na ulici Horní č.p. 1111 - 1113 - výměna plynových kotlů</v>
      </c>
      <c r="F94" s="362"/>
      <c r="G94" s="362"/>
      <c r="H94" s="362"/>
      <c r="I94" s="112"/>
      <c r="J94" s="35"/>
      <c r="K94" s="35"/>
      <c r="L94" s="38"/>
    </row>
    <row r="95" spans="2:12" ht="12" customHeight="1">
      <c r="B95" s="21"/>
      <c r="C95" s="29" t="s">
        <v>113</v>
      </c>
      <c r="D95" s="22"/>
      <c r="E95" s="22"/>
      <c r="F95" s="22"/>
      <c r="G95" s="22"/>
      <c r="H95" s="22"/>
      <c r="J95" s="22"/>
      <c r="K95" s="22"/>
      <c r="L95" s="20"/>
    </row>
    <row r="96" spans="2:12" s="1" customFormat="1" ht="16.5" customHeight="1">
      <c r="B96" s="34"/>
      <c r="C96" s="35"/>
      <c r="D96" s="35"/>
      <c r="E96" s="361" t="s">
        <v>646</v>
      </c>
      <c r="F96" s="340"/>
      <c r="G96" s="340"/>
      <c r="H96" s="340"/>
      <c r="I96" s="112"/>
      <c r="J96" s="35"/>
      <c r="K96" s="35"/>
      <c r="L96" s="38"/>
    </row>
    <row r="97" spans="2:65" s="1" customFormat="1" ht="12" customHeight="1">
      <c r="B97" s="34"/>
      <c r="C97" s="29" t="s">
        <v>115</v>
      </c>
      <c r="D97" s="35"/>
      <c r="E97" s="35"/>
      <c r="F97" s="35"/>
      <c r="G97" s="35"/>
      <c r="H97" s="35"/>
      <c r="I97" s="112"/>
      <c r="J97" s="35"/>
      <c r="K97" s="35"/>
      <c r="L97" s="38"/>
    </row>
    <row r="98" spans="2:65" s="1" customFormat="1" ht="16.5" customHeight="1">
      <c r="B98" s="34"/>
      <c r="C98" s="35"/>
      <c r="D98" s="35"/>
      <c r="E98" s="341" t="str">
        <f>E11</f>
        <v>SO 03 - U - Uznatelné náklady - Výměna plynového kotle Horní 1113</v>
      </c>
      <c r="F98" s="340"/>
      <c r="G98" s="340"/>
      <c r="H98" s="340"/>
      <c r="I98" s="112"/>
      <c r="J98" s="35"/>
      <c r="K98" s="35"/>
      <c r="L98" s="38"/>
    </row>
    <row r="99" spans="2:65" s="1" customFormat="1" ht="6.9" customHeight="1">
      <c r="B99" s="34"/>
      <c r="C99" s="35"/>
      <c r="D99" s="35"/>
      <c r="E99" s="35"/>
      <c r="F99" s="35"/>
      <c r="G99" s="35"/>
      <c r="H99" s="35"/>
      <c r="I99" s="112"/>
      <c r="J99" s="35"/>
      <c r="K99" s="35"/>
      <c r="L99" s="38"/>
    </row>
    <row r="100" spans="2:65" s="1" customFormat="1" ht="12" customHeight="1">
      <c r="B100" s="34"/>
      <c r="C100" s="29" t="s">
        <v>21</v>
      </c>
      <c r="D100" s="35"/>
      <c r="E100" s="35"/>
      <c r="F100" s="27" t="str">
        <f>F14</f>
        <v>Horní 1113, Kopřivnice</v>
      </c>
      <c r="G100" s="35"/>
      <c r="H100" s="35"/>
      <c r="I100" s="113" t="s">
        <v>23</v>
      </c>
      <c r="J100" s="55" t="str">
        <f>IF(J14="","",J14)</f>
        <v>16. 4. 2019</v>
      </c>
      <c r="K100" s="35"/>
      <c r="L100" s="38"/>
    </row>
    <row r="101" spans="2:65" s="1" customFormat="1" ht="6.9" customHeight="1">
      <c r="B101" s="34"/>
      <c r="C101" s="35"/>
      <c r="D101" s="35"/>
      <c r="E101" s="35"/>
      <c r="F101" s="35"/>
      <c r="G101" s="35"/>
      <c r="H101" s="35"/>
      <c r="I101" s="112"/>
      <c r="J101" s="35"/>
      <c r="K101" s="35"/>
      <c r="L101" s="38"/>
    </row>
    <row r="102" spans="2:65" s="1" customFormat="1" ht="13.65" customHeight="1">
      <c r="B102" s="34"/>
      <c r="C102" s="29" t="s">
        <v>25</v>
      </c>
      <c r="D102" s="35"/>
      <c r="E102" s="35"/>
      <c r="F102" s="27" t="str">
        <f>E17</f>
        <v>Město Kopřivnice</v>
      </c>
      <c r="G102" s="35"/>
      <c r="H102" s="35"/>
      <c r="I102" s="113" t="s">
        <v>33</v>
      </c>
      <c r="J102" s="32" t="str">
        <f>E23</f>
        <v>HAMROZI s.r.o.</v>
      </c>
      <c r="K102" s="35"/>
      <c r="L102" s="38"/>
    </row>
    <row r="103" spans="2:65" s="1" customFormat="1" ht="13.65" customHeight="1">
      <c r="B103" s="34"/>
      <c r="C103" s="29" t="s">
        <v>31</v>
      </c>
      <c r="D103" s="35"/>
      <c r="E103" s="35"/>
      <c r="F103" s="27" t="str">
        <f>IF(E20="","",E20)</f>
        <v>Vyplň údaj</v>
      </c>
      <c r="G103" s="35"/>
      <c r="H103" s="35"/>
      <c r="I103" s="113" t="s">
        <v>38</v>
      </c>
      <c r="J103" s="32" t="str">
        <f>E26</f>
        <v>Walach</v>
      </c>
      <c r="K103" s="35"/>
      <c r="L103" s="38"/>
    </row>
    <row r="104" spans="2:65" s="1" customFormat="1" ht="10.35" customHeight="1">
      <c r="B104" s="34"/>
      <c r="C104" s="35"/>
      <c r="D104" s="35"/>
      <c r="E104" s="35"/>
      <c r="F104" s="35"/>
      <c r="G104" s="35"/>
      <c r="H104" s="35"/>
      <c r="I104" s="112"/>
      <c r="J104" s="35"/>
      <c r="K104" s="35"/>
      <c r="L104" s="38"/>
    </row>
    <row r="105" spans="2:65" s="10" customFormat="1" ht="29.25" customHeight="1">
      <c r="B105" s="156"/>
      <c r="C105" s="157" t="s">
        <v>144</v>
      </c>
      <c r="D105" s="158" t="s">
        <v>61</v>
      </c>
      <c r="E105" s="158" t="s">
        <v>57</v>
      </c>
      <c r="F105" s="158" t="s">
        <v>58</v>
      </c>
      <c r="G105" s="158" t="s">
        <v>145</v>
      </c>
      <c r="H105" s="158" t="s">
        <v>146</v>
      </c>
      <c r="I105" s="159" t="s">
        <v>147</v>
      </c>
      <c r="J105" s="158" t="s">
        <v>120</v>
      </c>
      <c r="K105" s="160" t="s">
        <v>148</v>
      </c>
      <c r="L105" s="161"/>
      <c r="M105" s="64" t="s">
        <v>19</v>
      </c>
      <c r="N105" s="65" t="s">
        <v>46</v>
      </c>
      <c r="O105" s="65" t="s">
        <v>149</v>
      </c>
      <c r="P105" s="65" t="s">
        <v>150</v>
      </c>
      <c r="Q105" s="65" t="s">
        <v>151</v>
      </c>
      <c r="R105" s="65" t="s">
        <v>152</v>
      </c>
      <c r="S105" s="65" t="s">
        <v>153</v>
      </c>
      <c r="T105" s="66" t="s">
        <v>154</v>
      </c>
    </row>
    <row r="106" spans="2:65" s="1" customFormat="1" ht="22.8" customHeight="1">
      <c r="B106" s="34"/>
      <c r="C106" s="71" t="s">
        <v>155</v>
      </c>
      <c r="D106" s="35"/>
      <c r="E106" s="35"/>
      <c r="F106" s="35"/>
      <c r="G106" s="35"/>
      <c r="H106" s="35"/>
      <c r="I106" s="112"/>
      <c r="J106" s="162">
        <f>BK106</f>
        <v>0</v>
      </c>
      <c r="K106" s="35"/>
      <c r="L106" s="38"/>
      <c r="M106" s="67"/>
      <c r="N106" s="68"/>
      <c r="O106" s="68"/>
      <c r="P106" s="163">
        <f>P107+P152+P357+P368+P375</f>
        <v>0</v>
      </c>
      <c r="Q106" s="68"/>
      <c r="R106" s="163">
        <f>R107+R152+R357+R368+R375</f>
        <v>0.371973</v>
      </c>
      <c r="S106" s="68"/>
      <c r="T106" s="164">
        <f>T107+T152+T357+T368+T375</f>
        <v>1.3343670000000003</v>
      </c>
      <c r="AT106" s="17" t="s">
        <v>75</v>
      </c>
      <c r="AU106" s="17" t="s">
        <v>121</v>
      </c>
      <c r="BK106" s="165">
        <f>BK107+BK152+BK357+BK368+BK375</f>
        <v>0</v>
      </c>
    </row>
    <row r="107" spans="2:65" s="11" customFormat="1" ht="25.95" customHeight="1">
      <c r="B107" s="166"/>
      <c r="C107" s="167"/>
      <c r="D107" s="168" t="s">
        <v>75</v>
      </c>
      <c r="E107" s="169" t="s">
        <v>156</v>
      </c>
      <c r="F107" s="169" t="s">
        <v>157</v>
      </c>
      <c r="G107" s="167"/>
      <c r="H107" s="167"/>
      <c r="I107" s="170"/>
      <c r="J107" s="171">
        <f>BK107</f>
        <v>0</v>
      </c>
      <c r="K107" s="167"/>
      <c r="L107" s="172"/>
      <c r="M107" s="173"/>
      <c r="N107" s="174"/>
      <c r="O107" s="174"/>
      <c r="P107" s="175">
        <f>P108+P115+P129+P144+P150</f>
        <v>0</v>
      </c>
      <c r="Q107" s="174"/>
      <c r="R107" s="175">
        <f>R108+R115+R129+R144+R150</f>
        <v>0.15814</v>
      </c>
      <c r="S107" s="174"/>
      <c r="T107" s="176">
        <f>T108+T115+T129+T144+T150</f>
        <v>0.88660000000000017</v>
      </c>
      <c r="AR107" s="177" t="s">
        <v>83</v>
      </c>
      <c r="AT107" s="178" t="s">
        <v>75</v>
      </c>
      <c r="AU107" s="178" t="s">
        <v>76</v>
      </c>
      <c r="AY107" s="177" t="s">
        <v>158</v>
      </c>
      <c r="BK107" s="179">
        <f>BK108+BK115+BK129+BK144+BK150</f>
        <v>0</v>
      </c>
    </row>
    <row r="108" spans="2:65" s="11" customFormat="1" ht="22.8" customHeight="1">
      <c r="B108" s="166"/>
      <c r="C108" s="167"/>
      <c r="D108" s="168" t="s">
        <v>75</v>
      </c>
      <c r="E108" s="180" t="s">
        <v>159</v>
      </c>
      <c r="F108" s="180" t="s">
        <v>160</v>
      </c>
      <c r="G108" s="167"/>
      <c r="H108" s="167"/>
      <c r="I108" s="170"/>
      <c r="J108" s="181">
        <f>BK108</f>
        <v>0</v>
      </c>
      <c r="K108" s="167"/>
      <c r="L108" s="172"/>
      <c r="M108" s="173"/>
      <c r="N108" s="174"/>
      <c r="O108" s="174"/>
      <c r="P108" s="175">
        <f>SUM(P109:P114)</f>
        <v>0</v>
      </c>
      <c r="Q108" s="174"/>
      <c r="R108" s="175">
        <f>SUM(R109:R114)</f>
        <v>4.4170000000000001E-2</v>
      </c>
      <c r="S108" s="174"/>
      <c r="T108" s="176">
        <f>SUM(T109:T114)</f>
        <v>0</v>
      </c>
      <c r="AR108" s="177" t="s">
        <v>83</v>
      </c>
      <c r="AT108" s="178" t="s">
        <v>75</v>
      </c>
      <c r="AU108" s="178" t="s">
        <v>83</v>
      </c>
      <c r="AY108" s="177" t="s">
        <v>158</v>
      </c>
      <c r="BK108" s="179">
        <f>SUM(BK109:BK114)</f>
        <v>0</v>
      </c>
    </row>
    <row r="109" spans="2:65" s="1" customFormat="1" ht="16.5" customHeight="1">
      <c r="B109" s="34"/>
      <c r="C109" s="182" t="s">
        <v>83</v>
      </c>
      <c r="D109" s="182" t="s">
        <v>161</v>
      </c>
      <c r="E109" s="183" t="s">
        <v>162</v>
      </c>
      <c r="F109" s="184" t="s">
        <v>163</v>
      </c>
      <c r="G109" s="185" t="s">
        <v>164</v>
      </c>
      <c r="H109" s="186">
        <v>2</v>
      </c>
      <c r="I109" s="187"/>
      <c r="J109" s="188">
        <f>ROUND(I109*H109,2)</f>
        <v>0</v>
      </c>
      <c r="K109" s="184" t="s">
        <v>165</v>
      </c>
      <c r="L109" s="38"/>
      <c r="M109" s="189" t="s">
        <v>19</v>
      </c>
      <c r="N109" s="190" t="s">
        <v>48</v>
      </c>
      <c r="O109" s="60"/>
      <c r="P109" s="191">
        <f>O109*H109</f>
        <v>0</v>
      </c>
      <c r="Q109" s="191">
        <v>1.2619999999999999E-2</v>
      </c>
      <c r="R109" s="191">
        <f>Q109*H109</f>
        <v>2.5239999999999999E-2</v>
      </c>
      <c r="S109" s="191">
        <v>0</v>
      </c>
      <c r="T109" s="192">
        <f>S109*H109</f>
        <v>0</v>
      </c>
      <c r="AR109" s="17" t="s">
        <v>166</v>
      </c>
      <c r="AT109" s="17" t="s">
        <v>161</v>
      </c>
      <c r="AU109" s="17" t="s">
        <v>89</v>
      </c>
      <c r="AY109" s="17" t="s">
        <v>158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89</v>
      </c>
      <c r="BK109" s="193">
        <f>ROUND(I109*H109,2)</f>
        <v>0</v>
      </c>
      <c r="BL109" s="17" t="s">
        <v>166</v>
      </c>
      <c r="BM109" s="17" t="s">
        <v>167</v>
      </c>
    </row>
    <row r="110" spans="2:65" s="12" customFormat="1">
      <c r="B110" s="194"/>
      <c r="C110" s="195"/>
      <c r="D110" s="196" t="s">
        <v>168</v>
      </c>
      <c r="E110" s="197" t="s">
        <v>19</v>
      </c>
      <c r="F110" s="198" t="s">
        <v>169</v>
      </c>
      <c r="G110" s="195"/>
      <c r="H110" s="197" t="s">
        <v>19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168</v>
      </c>
      <c r="AU110" s="204" t="s">
        <v>89</v>
      </c>
      <c r="AV110" s="12" t="s">
        <v>83</v>
      </c>
      <c r="AW110" s="12" t="s">
        <v>37</v>
      </c>
      <c r="AX110" s="12" t="s">
        <v>76</v>
      </c>
      <c r="AY110" s="204" t="s">
        <v>158</v>
      </c>
    </row>
    <row r="111" spans="2:65" s="13" customFormat="1">
      <c r="B111" s="205"/>
      <c r="C111" s="206"/>
      <c r="D111" s="196" t="s">
        <v>168</v>
      </c>
      <c r="E111" s="207" t="s">
        <v>19</v>
      </c>
      <c r="F111" s="208" t="s">
        <v>89</v>
      </c>
      <c r="G111" s="206"/>
      <c r="H111" s="209">
        <v>2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168</v>
      </c>
      <c r="AU111" s="215" t="s">
        <v>89</v>
      </c>
      <c r="AV111" s="13" t="s">
        <v>89</v>
      </c>
      <c r="AW111" s="13" t="s">
        <v>37</v>
      </c>
      <c r="AX111" s="13" t="s">
        <v>83</v>
      </c>
      <c r="AY111" s="215" t="s">
        <v>158</v>
      </c>
    </row>
    <row r="112" spans="2:65" s="1" customFormat="1" ht="16.5" customHeight="1">
      <c r="B112" s="34"/>
      <c r="C112" s="182" t="s">
        <v>89</v>
      </c>
      <c r="D112" s="182" t="s">
        <v>161</v>
      </c>
      <c r="E112" s="183" t="s">
        <v>170</v>
      </c>
      <c r="F112" s="184" t="s">
        <v>171</v>
      </c>
      <c r="G112" s="185" t="s">
        <v>164</v>
      </c>
      <c r="H112" s="186">
        <v>1</v>
      </c>
      <c r="I112" s="187"/>
      <c r="J112" s="188">
        <f>ROUND(I112*H112,2)</f>
        <v>0</v>
      </c>
      <c r="K112" s="184" t="s">
        <v>165</v>
      </c>
      <c r="L112" s="38"/>
      <c r="M112" s="189" t="s">
        <v>19</v>
      </c>
      <c r="N112" s="190" t="s">
        <v>48</v>
      </c>
      <c r="O112" s="60"/>
      <c r="P112" s="191">
        <f>O112*H112</f>
        <v>0</v>
      </c>
      <c r="Q112" s="191">
        <v>1.8929999999999999E-2</v>
      </c>
      <c r="R112" s="191">
        <f>Q112*H112</f>
        <v>1.8929999999999999E-2</v>
      </c>
      <c r="S112" s="191">
        <v>0</v>
      </c>
      <c r="T112" s="192">
        <f>S112*H112</f>
        <v>0</v>
      </c>
      <c r="AR112" s="17" t="s">
        <v>166</v>
      </c>
      <c r="AT112" s="17" t="s">
        <v>161</v>
      </c>
      <c r="AU112" s="17" t="s">
        <v>89</v>
      </c>
      <c r="AY112" s="17" t="s">
        <v>158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89</v>
      </c>
      <c r="BK112" s="193">
        <f>ROUND(I112*H112,2)</f>
        <v>0</v>
      </c>
      <c r="BL112" s="17" t="s">
        <v>166</v>
      </c>
      <c r="BM112" s="17" t="s">
        <v>172</v>
      </c>
    </row>
    <row r="113" spans="2:65" s="12" customFormat="1">
      <c r="B113" s="194"/>
      <c r="C113" s="195"/>
      <c r="D113" s="196" t="s">
        <v>168</v>
      </c>
      <c r="E113" s="197" t="s">
        <v>19</v>
      </c>
      <c r="F113" s="198" t="s">
        <v>169</v>
      </c>
      <c r="G113" s="195"/>
      <c r="H113" s="197" t="s">
        <v>19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168</v>
      </c>
      <c r="AU113" s="204" t="s">
        <v>89</v>
      </c>
      <c r="AV113" s="12" t="s">
        <v>83</v>
      </c>
      <c r="AW113" s="12" t="s">
        <v>37</v>
      </c>
      <c r="AX113" s="12" t="s">
        <v>76</v>
      </c>
      <c r="AY113" s="204" t="s">
        <v>158</v>
      </c>
    </row>
    <row r="114" spans="2:65" s="13" customFormat="1">
      <c r="B114" s="205"/>
      <c r="C114" s="206"/>
      <c r="D114" s="196" t="s">
        <v>168</v>
      </c>
      <c r="E114" s="207" t="s">
        <v>19</v>
      </c>
      <c r="F114" s="208" t="s">
        <v>83</v>
      </c>
      <c r="G114" s="206"/>
      <c r="H114" s="209">
        <v>1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168</v>
      </c>
      <c r="AU114" s="215" t="s">
        <v>89</v>
      </c>
      <c r="AV114" s="13" t="s">
        <v>89</v>
      </c>
      <c r="AW114" s="13" t="s">
        <v>37</v>
      </c>
      <c r="AX114" s="13" t="s">
        <v>83</v>
      </c>
      <c r="AY114" s="215" t="s">
        <v>158</v>
      </c>
    </row>
    <row r="115" spans="2:65" s="11" customFormat="1" ht="22.8" customHeight="1">
      <c r="B115" s="166"/>
      <c r="C115" s="167"/>
      <c r="D115" s="168" t="s">
        <v>75</v>
      </c>
      <c r="E115" s="180" t="s">
        <v>173</v>
      </c>
      <c r="F115" s="180" t="s">
        <v>174</v>
      </c>
      <c r="G115" s="167"/>
      <c r="H115" s="167"/>
      <c r="I115" s="170"/>
      <c r="J115" s="181">
        <f>BK115</f>
        <v>0</v>
      </c>
      <c r="K115" s="167"/>
      <c r="L115" s="172"/>
      <c r="M115" s="173"/>
      <c r="N115" s="174"/>
      <c r="O115" s="174"/>
      <c r="P115" s="175">
        <f>SUM(P116:P128)</f>
        <v>0</v>
      </c>
      <c r="Q115" s="174"/>
      <c r="R115" s="175">
        <f>SUM(R116:R128)</f>
        <v>0.11397</v>
      </c>
      <c r="S115" s="174"/>
      <c r="T115" s="176">
        <f>SUM(T116:T128)</f>
        <v>0</v>
      </c>
      <c r="AR115" s="177" t="s">
        <v>83</v>
      </c>
      <c r="AT115" s="178" t="s">
        <v>75</v>
      </c>
      <c r="AU115" s="178" t="s">
        <v>83</v>
      </c>
      <c r="AY115" s="177" t="s">
        <v>158</v>
      </c>
      <c r="BK115" s="179">
        <f>SUM(BK116:BK128)</f>
        <v>0</v>
      </c>
    </row>
    <row r="116" spans="2:65" s="1" customFormat="1" ht="22.5" customHeight="1">
      <c r="B116" s="34"/>
      <c r="C116" s="182" t="s">
        <v>159</v>
      </c>
      <c r="D116" s="182" t="s">
        <v>161</v>
      </c>
      <c r="E116" s="183" t="s">
        <v>175</v>
      </c>
      <c r="F116" s="184" t="s">
        <v>176</v>
      </c>
      <c r="G116" s="185" t="s">
        <v>177</v>
      </c>
      <c r="H116" s="186">
        <v>2</v>
      </c>
      <c r="I116" s="187"/>
      <c r="J116" s="188">
        <f>ROUND(I116*H116,2)</f>
        <v>0</v>
      </c>
      <c r="K116" s="184" t="s">
        <v>165</v>
      </c>
      <c r="L116" s="38"/>
      <c r="M116" s="189" t="s">
        <v>19</v>
      </c>
      <c r="N116" s="190" t="s">
        <v>48</v>
      </c>
      <c r="O116" s="60"/>
      <c r="P116" s="191">
        <f>O116*H116</f>
        <v>0</v>
      </c>
      <c r="Q116" s="191">
        <v>1.8380000000000001E-2</v>
      </c>
      <c r="R116" s="191">
        <f>Q116*H116</f>
        <v>3.6760000000000001E-2</v>
      </c>
      <c r="S116" s="191">
        <v>0</v>
      </c>
      <c r="T116" s="192">
        <f>S116*H116</f>
        <v>0</v>
      </c>
      <c r="AR116" s="17" t="s">
        <v>166</v>
      </c>
      <c r="AT116" s="17" t="s">
        <v>161</v>
      </c>
      <c r="AU116" s="17" t="s">
        <v>89</v>
      </c>
      <c r="AY116" s="17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89</v>
      </c>
      <c r="BK116" s="193">
        <f>ROUND(I116*H116,2)</f>
        <v>0</v>
      </c>
      <c r="BL116" s="17" t="s">
        <v>166</v>
      </c>
      <c r="BM116" s="17" t="s">
        <v>178</v>
      </c>
    </row>
    <row r="117" spans="2:65" s="12" customFormat="1">
      <c r="B117" s="194"/>
      <c r="C117" s="195"/>
      <c r="D117" s="196" t="s">
        <v>168</v>
      </c>
      <c r="E117" s="197" t="s">
        <v>19</v>
      </c>
      <c r="F117" s="198" t="s">
        <v>169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168</v>
      </c>
      <c r="AU117" s="204" t="s">
        <v>89</v>
      </c>
      <c r="AV117" s="12" t="s">
        <v>83</v>
      </c>
      <c r="AW117" s="12" t="s">
        <v>37</v>
      </c>
      <c r="AX117" s="12" t="s">
        <v>76</v>
      </c>
      <c r="AY117" s="204" t="s">
        <v>158</v>
      </c>
    </row>
    <row r="118" spans="2:65" s="13" customFormat="1">
      <c r="B118" s="205"/>
      <c r="C118" s="206"/>
      <c r="D118" s="196" t="s">
        <v>168</v>
      </c>
      <c r="E118" s="207" t="s">
        <v>19</v>
      </c>
      <c r="F118" s="208" t="s">
        <v>89</v>
      </c>
      <c r="G118" s="206"/>
      <c r="H118" s="209">
        <v>2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168</v>
      </c>
      <c r="AU118" s="215" t="s">
        <v>89</v>
      </c>
      <c r="AV118" s="13" t="s">
        <v>89</v>
      </c>
      <c r="AW118" s="13" t="s">
        <v>37</v>
      </c>
      <c r="AX118" s="13" t="s">
        <v>83</v>
      </c>
      <c r="AY118" s="215" t="s">
        <v>158</v>
      </c>
    </row>
    <row r="119" spans="2:65" s="1" customFormat="1" ht="16.5" customHeight="1">
      <c r="B119" s="34"/>
      <c r="C119" s="182" t="s">
        <v>166</v>
      </c>
      <c r="D119" s="182" t="s">
        <v>161</v>
      </c>
      <c r="E119" s="183" t="s">
        <v>179</v>
      </c>
      <c r="F119" s="184" t="s">
        <v>180</v>
      </c>
      <c r="G119" s="185" t="s">
        <v>177</v>
      </c>
      <c r="H119" s="186">
        <v>0.7</v>
      </c>
      <c r="I119" s="187"/>
      <c r="J119" s="188">
        <f>ROUND(I119*H119,2)</f>
        <v>0</v>
      </c>
      <c r="K119" s="184" t="s">
        <v>165</v>
      </c>
      <c r="L119" s="38"/>
      <c r="M119" s="189" t="s">
        <v>19</v>
      </c>
      <c r="N119" s="190" t="s">
        <v>48</v>
      </c>
      <c r="O119" s="60"/>
      <c r="P119" s="191">
        <f>O119*H119</f>
        <v>0</v>
      </c>
      <c r="Q119" s="191">
        <v>0.11</v>
      </c>
      <c r="R119" s="191">
        <f>Q119*H119</f>
        <v>7.6999999999999999E-2</v>
      </c>
      <c r="S119" s="191">
        <v>0</v>
      </c>
      <c r="T119" s="192">
        <f>S119*H119</f>
        <v>0</v>
      </c>
      <c r="AR119" s="17" t="s">
        <v>166</v>
      </c>
      <c r="AT119" s="17" t="s">
        <v>161</v>
      </c>
      <c r="AU119" s="17" t="s">
        <v>89</v>
      </c>
      <c r="AY119" s="17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7" t="s">
        <v>89</v>
      </c>
      <c r="BK119" s="193">
        <f>ROUND(I119*H119,2)</f>
        <v>0</v>
      </c>
      <c r="BL119" s="17" t="s">
        <v>166</v>
      </c>
      <c r="BM119" s="17" t="s">
        <v>181</v>
      </c>
    </row>
    <row r="120" spans="2:65" s="12" customFormat="1">
      <c r="B120" s="194"/>
      <c r="C120" s="195"/>
      <c r="D120" s="196" t="s">
        <v>168</v>
      </c>
      <c r="E120" s="197" t="s">
        <v>19</v>
      </c>
      <c r="F120" s="198" t="s">
        <v>169</v>
      </c>
      <c r="G120" s="195"/>
      <c r="H120" s="197" t="s">
        <v>19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168</v>
      </c>
      <c r="AU120" s="204" t="s">
        <v>89</v>
      </c>
      <c r="AV120" s="12" t="s">
        <v>83</v>
      </c>
      <c r="AW120" s="12" t="s">
        <v>37</v>
      </c>
      <c r="AX120" s="12" t="s">
        <v>76</v>
      </c>
      <c r="AY120" s="204" t="s">
        <v>158</v>
      </c>
    </row>
    <row r="121" spans="2:65" s="13" customFormat="1">
      <c r="B121" s="205"/>
      <c r="C121" s="206"/>
      <c r="D121" s="196" t="s">
        <v>168</v>
      </c>
      <c r="E121" s="207" t="s">
        <v>19</v>
      </c>
      <c r="F121" s="208" t="s">
        <v>182</v>
      </c>
      <c r="G121" s="206"/>
      <c r="H121" s="209">
        <v>0.63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168</v>
      </c>
      <c r="AU121" s="215" t="s">
        <v>89</v>
      </c>
      <c r="AV121" s="13" t="s">
        <v>89</v>
      </c>
      <c r="AW121" s="13" t="s">
        <v>37</v>
      </c>
      <c r="AX121" s="13" t="s">
        <v>76</v>
      </c>
      <c r="AY121" s="215" t="s">
        <v>158</v>
      </c>
    </row>
    <row r="122" spans="2:65" s="13" customFormat="1">
      <c r="B122" s="205"/>
      <c r="C122" s="206"/>
      <c r="D122" s="196" t="s">
        <v>168</v>
      </c>
      <c r="E122" s="207" t="s">
        <v>19</v>
      </c>
      <c r="F122" s="208" t="s">
        <v>183</v>
      </c>
      <c r="G122" s="206"/>
      <c r="H122" s="209">
        <v>7.0000000000000007E-2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168</v>
      </c>
      <c r="AU122" s="215" t="s">
        <v>89</v>
      </c>
      <c r="AV122" s="13" t="s">
        <v>89</v>
      </c>
      <c r="AW122" s="13" t="s">
        <v>37</v>
      </c>
      <c r="AX122" s="13" t="s">
        <v>76</v>
      </c>
      <c r="AY122" s="215" t="s">
        <v>158</v>
      </c>
    </row>
    <row r="123" spans="2:65" s="14" customFormat="1">
      <c r="B123" s="216"/>
      <c r="C123" s="217"/>
      <c r="D123" s="196" t="s">
        <v>168</v>
      </c>
      <c r="E123" s="218" t="s">
        <v>19</v>
      </c>
      <c r="F123" s="219" t="s">
        <v>184</v>
      </c>
      <c r="G123" s="217"/>
      <c r="H123" s="220">
        <v>0.7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168</v>
      </c>
      <c r="AU123" s="226" t="s">
        <v>89</v>
      </c>
      <c r="AV123" s="14" t="s">
        <v>166</v>
      </c>
      <c r="AW123" s="14" t="s">
        <v>37</v>
      </c>
      <c r="AX123" s="14" t="s">
        <v>83</v>
      </c>
      <c r="AY123" s="226" t="s">
        <v>158</v>
      </c>
    </row>
    <row r="124" spans="2:65" s="1" customFormat="1" ht="16.5" customHeight="1">
      <c r="B124" s="34"/>
      <c r="C124" s="182" t="s">
        <v>185</v>
      </c>
      <c r="D124" s="182" t="s">
        <v>161</v>
      </c>
      <c r="E124" s="183" t="s">
        <v>186</v>
      </c>
      <c r="F124" s="184" t="s">
        <v>187</v>
      </c>
      <c r="G124" s="185" t="s">
        <v>177</v>
      </c>
      <c r="H124" s="186">
        <v>0.7</v>
      </c>
      <c r="I124" s="187"/>
      <c r="J124" s="188">
        <f>ROUND(I124*H124,2)</f>
        <v>0</v>
      </c>
      <c r="K124" s="184" t="s">
        <v>165</v>
      </c>
      <c r="L124" s="38"/>
      <c r="M124" s="189" t="s">
        <v>19</v>
      </c>
      <c r="N124" s="190" t="s">
        <v>48</v>
      </c>
      <c r="O124" s="60"/>
      <c r="P124" s="191">
        <f>O124*H124</f>
        <v>0</v>
      </c>
      <c r="Q124" s="191">
        <v>2.9999999999999997E-4</v>
      </c>
      <c r="R124" s="191">
        <f>Q124*H124</f>
        <v>2.0999999999999998E-4</v>
      </c>
      <c r="S124" s="191">
        <v>0</v>
      </c>
      <c r="T124" s="192">
        <f>S124*H124</f>
        <v>0</v>
      </c>
      <c r="AR124" s="17" t="s">
        <v>188</v>
      </c>
      <c r="AT124" s="17" t="s">
        <v>161</v>
      </c>
      <c r="AU124" s="17" t="s">
        <v>89</v>
      </c>
      <c r="AY124" s="17" t="s">
        <v>158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89</v>
      </c>
      <c r="BK124" s="193">
        <f>ROUND(I124*H124,2)</f>
        <v>0</v>
      </c>
      <c r="BL124" s="17" t="s">
        <v>188</v>
      </c>
      <c r="BM124" s="17" t="s">
        <v>189</v>
      </c>
    </row>
    <row r="125" spans="2:65" s="12" customFormat="1">
      <c r="B125" s="194"/>
      <c r="C125" s="195"/>
      <c r="D125" s="196" t="s">
        <v>168</v>
      </c>
      <c r="E125" s="197" t="s">
        <v>19</v>
      </c>
      <c r="F125" s="198" t="s">
        <v>169</v>
      </c>
      <c r="G125" s="195"/>
      <c r="H125" s="197" t="s">
        <v>19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168</v>
      </c>
      <c r="AU125" s="204" t="s">
        <v>89</v>
      </c>
      <c r="AV125" s="12" t="s">
        <v>83</v>
      </c>
      <c r="AW125" s="12" t="s">
        <v>37</v>
      </c>
      <c r="AX125" s="12" t="s">
        <v>76</v>
      </c>
      <c r="AY125" s="204" t="s">
        <v>158</v>
      </c>
    </row>
    <row r="126" spans="2:65" s="13" customFormat="1">
      <c r="B126" s="205"/>
      <c r="C126" s="206"/>
      <c r="D126" s="196" t="s">
        <v>168</v>
      </c>
      <c r="E126" s="207" t="s">
        <v>19</v>
      </c>
      <c r="F126" s="208" t="s">
        <v>182</v>
      </c>
      <c r="G126" s="206"/>
      <c r="H126" s="209">
        <v>0.63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168</v>
      </c>
      <c r="AU126" s="215" t="s">
        <v>89</v>
      </c>
      <c r="AV126" s="13" t="s">
        <v>89</v>
      </c>
      <c r="AW126" s="13" t="s">
        <v>37</v>
      </c>
      <c r="AX126" s="13" t="s">
        <v>76</v>
      </c>
      <c r="AY126" s="215" t="s">
        <v>158</v>
      </c>
    </row>
    <row r="127" spans="2:65" s="13" customFormat="1">
      <c r="B127" s="205"/>
      <c r="C127" s="206"/>
      <c r="D127" s="196" t="s">
        <v>168</v>
      </c>
      <c r="E127" s="207" t="s">
        <v>19</v>
      </c>
      <c r="F127" s="208" t="s">
        <v>183</v>
      </c>
      <c r="G127" s="206"/>
      <c r="H127" s="209">
        <v>7.0000000000000007E-2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89</v>
      </c>
      <c r="AV127" s="13" t="s">
        <v>89</v>
      </c>
      <c r="AW127" s="13" t="s">
        <v>37</v>
      </c>
      <c r="AX127" s="13" t="s">
        <v>76</v>
      </c>
      <c r="AY127" s="215" t="s">
        <v>158</v>
      </c>
    </row>
    <row r="128" spans="2:65" s="14" customFormat="1">
      <c r="B128" s="216"/>
      <c r="C128" s="217"/>
      <c r="D128" s="196" t="s">
        <v>168</v>
      </c>
      <c r="E128" s="218" t="s">
        <v>19</v>
      </c>
      <c r="F128" s="219" t="s">
        <v>184</v>
      </c>
      <c r="G128" s="217"/>
      <c r="H128" s="220">
        <v>0.7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168</v>
      </c>
      <c r="AU128" s="226" t="s">
        <v>89</v>
      </c>
      <c r="AV128" s="14" t="s">
        <v>166</v>
      </c>
      <c r="AW128" s="14" t="s">
        <v>37</v>
      </c>
      <c r="AX128" s="14" t="s">
        <v>83</v>
      </c>
      <c r="AY128" s="226" t="s">
        <v>158</v>
      </c>
    </row>
    <row r="129" spans="2:65" s="11" customFormat="1" ht="22.8" customHeight="1">
      <c r="B129" s="166"/>
      <c r="C129" s="167"/>
      <c r="D129" s="168" t="s">
        <v>75</v>
      </c>
      <c r="E129" s="180" t="s">
        <v>190</v>
      </c>
      <c r="F129" s="180" t="s">
        <v>191</v>
      </c>
      <c r="G129" s="167"/>
      <c r="H129" s="167"/>
      <c r="I129" s="170"/>
      <c r="J129" s="181">
        <f>BK129</f>
        <v>0</v>
      </c>
      <c r="K129" s="167"/>
      <c r="L129" s="172"/>
      <c r="M129" s="173"/>
      <c r="N129" s="174"/>
      <c r="O129" s="174"/>
      <c r="P129" s="175">
        <f>SUM(P130:P143)</f>
        <v>0</v>
      </c>
      <c r="Q129" s="174"/>
      <c r="R129" s="175">
        <f>SUM(R130:R143)</f>
        <v>0</v>
      </c>
      <c r="S129" s="174"/>
      <c r="T129" s="176">
        <f>SUM(T130:T143)</f>
        <v>0.88660000000000017</v>
      </c>
      <c r="AR129" s="177" t="s">
        <v>83</v>
      </c>
      <c r="AT129" s="178" t="s">
        <v>75</v>
      </c>
      <c r="AU129" s="178" t="s">
        <v>83</v>
      </c>
      <c r="AY129" s="177" t="s">
        <v>158</v>
      </c>
      <c r="BK129" s="179">
        <f>SUM(BK130:BK143)</f>
        <v>0</v>
      </c>
    </row>
    <row r="130" spans="2:65" s="1" customFormat="1" ht="16.5" customHeight="1">
      <c r="B130" s="34"/>
      <c r="C130" s="182" t="s">
        <v>173</v>
      </c>
      <c r="D130" s="182" t="s">
        <v>161</v>
      </c>
      <c r="E130" s="183" t="s">
        <v>192</v>
      </c>
      <c r="F130" s="184" t="s">
        <v>193</v>
      </c>
      <c r="G130" s="185" t="s">
        <v>194</v>
      </c>
      <c r="H130" s="186">
        <v>0.38300000000000001</v>
      </c>
      <c r="I130" s="187"/>
      <c r="J130" s="188">
        <f>ROUND(I130*H130,2)</f>
        <v>0</v>
      </c>
      <c r="K130" s="184" t="s">
        <v>165</v>
      </c>
      <c r="L130" s="38"/>
      <c r="M130" s="189" t="s">
        <v>19</v>
      </c>
      <c r="N130" s="190" t="s">
        <v>48</v>
      </c>
      <c r="O130" s="60"/>
      <c r="P130" s="191">
        <f>O130*H130</f>
        <v>0</v>
      </c>
      <c r="Q130" s="191">
        <v>0</v>
      </c>
      <c r="R130" s="191">
        <f>Q130*H130</f>
        <v>0</v>
      </c>
      <c r="S130" s="191">
        <v>2.2000000000000002</v>
      </c>
      <c r="T130" s="192">
        <f>S130*H130</f>
        <v>0.84260000000000013</v>
      </c>
      <c r="AR130" s="17" t="s">
        <v>166</v>
      </c>
      <c r="AT130" s="17" t="s">
        <v>161</v>
      </c>
      <c r="AU130" s="17" t="s">
        <v>89</v>
      </c>
      <c r="AY130" s="17" t="s">
        <v>158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89</v>
      </c>
      <c r="BK130" s="193">
        <f>ROUND(I130*H130,2)</f>
        <v>0</v>
      </c>
      <c r="BL130" s="17" t="s">
        <v>166</v>
      </c>
      <c r="BM130" s="17" t="s">
        <v>195</v>
      </c>
    </row>
    <row r="131" spans="2:65" s="12" customFormat="1">
      <c r="B131" s="194"/>
      <c r="C131" s="195"/>
      <c r="D131" s="196" t="s">
        <v>168</v>
      </c>
      <c r="E131" s="197" t="s">
        <v>19</v>
      </c>
      <c r="F131" s="198" t="s">
        <v>169</v>
      </c>
      <c r="G131" s="195"/>
      <c r="H131" s="197" t="s">
        <v>19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168</v>
      </c>
      <c r="AU131" s="204" t="s">
        <v>89</v>
      </c>
      <c r="AV131" s="12" t="s">
        <v>83</v>
      </c>
      <c r="AW131" s="12" t="s">
        <v>37</v>
      </c>
      <c r="AX131" s="12" t="s">
        <v>76</v>
      </c>
      <c r="AY131" s="204" t="s">
        <v>158</v>
      </c>
    </row>
    <row r="132" spans="2:65" s="13" customFormat="1">
      <c r="B132" s="205"/>
      <c r="C132" s="206"/>
      <c r="D132" s="196" t="s">
        <v>168</v>
      </c>
      <c r="E132" s="207" t="s">
        <v>19</v>
      </c>
      <c r="F132" s="208" t="s">
        <v>649</v>
      </c>
      <c r="G132" s="206"/>
      <c r="H132" s="209">
        <v>0.378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168</v>
      </c>
      <c r="AU132" s="215" t="s">
        <v>89</v>
      </c>
      <c r="AV132" s="13" t="s">
        <v>89</v>
      </c>
      <c r="AW132" s="13" t="s">
        <v>37</v>
      </c>
      <c r="AX132" s="13" t="s">
        <v>76</v>
      </c>
      <c r="AY132" s="215" t="s">
        <v>158</v>
      </c>
    </row>
    <row r="133" spans="2:65" s="13" customFormat="1">
      <c r="B133" s="205"/>
      <c r="C133" s="206"/>
      <c r="D133" s="196" t="s">
        <v>168</v>
      </c>
      <c r="E133" s="207" t="s">
        <v>19</v>
      </c>
      <c r="F133" s="208" t="s">
        <v>197</v>
      </c>
      <c r="G133" s="206"/>
      <c r="H133" s="209">
        <v>5.0000000000000001E-3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89</v>
      </c>
      <c r="AV133" s="13" t="s">
        <v>89</v>
      </c>
      <c r="AW133" s="13" t="s">
        <v>37</v>
      </c>
      <c r="AX133" s="13" t="s">
        <v>76</v>
      </c>
      <c r="AY133" s="215" t="s">
        <v>158</v>
      </c>
    </row>
    <row r="134" spans="2:65" s="14" customFormat="1">
      <c r="B134" s="216"/>
      <c r="C134" s="217"/>
      <c r="D134" s="196" t="s">
        <v>168</v>
      </c>
      <c r="E134" s="218" t="s">
        <v>19</v>
      </c>
      <c r="F134" s="219" t="s">
        <v>184</v>
      </c>
      <c r="G134" s="217"/>
      <c r="H134" s="220">
        <v>0.38300000000000001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168</v>
      </c>
      <c r="AU134" s="226" t="s">
        <v>89</v>
      </c>
      <c r="AV134" s="14" t="s">
        <v>166</v>
      </c>
      <c r="AW134" s="14" t="s">
        <v>37</v>
      </c>
      <c r="AX134" s="14" t="s">
        <v>83</v>
      </c>
      <c r="AY134" s="226" t="s">
        <v>158</v>
      </c>
    </row>
    <row r="135" spans="2:65" s="1" customFormat="1" ht="16.5" customHeight="1">
      <c r="B135" s="34"/>
      <c r="C135" s="182" t="s">
        <v>198</v>
      </c>
      <c r="D135" s="182" t="s">
        <v>161</v>
      </c>
      <c r="E135" s="183" t="s">
        <v>199</v>
      </c>
      <c r="F135" s="184" t="s">
        <v>200</v>
      </c>
      <c r="G135" s="185" t="s">
        <v>164</v>
      </c>
      <c r="H135" s="186">
        <v>1</v>
      </c>
      <c r="I135" s="187"/>
      <c r="J135" s="188">
        <f>ROUND(I135*H135,2)</f>
        <v>0</v>
      </c>
      <c r="K135" s="184" t="s">
        <v>165</v>
      </c>
      <c r="L135" s="38"/>
      <c r="M135" s="189" t="s">
        <v>19</v>
      </c>
      <c r="N135" s="190" t="s">
        <v>48</v>
      </c>
      <c r="O135" s="60"/>
      <c r="P135" s="191">
        <f>O135*H135</f>
        <v>0</v>
      </c>
      <c r="Q135" s="191">
        <v>0</v>
      </c>
      <c r="R135" s="191">
        <f>Q135*H135</f>
        <v>0</v>
      </c>
      <c r="S135" s="191">
        <v>7.0000000000000001E-3</v>
      </c>
      <c r="T135" s="192">
        <f>S135*H135</f>
        <v>7.0000000000000001E-3</v>
      </c>
      <c r="AR135" s="17" t="s">
        <v>166</v>
      </c>
      <c r="AT135" s="17" t="s">
        <v>161</v>
      </c>
      <c r="AU135" s="17" t="s">
        <v>89</v>
      </c>
      <c r="AY135" s="17" t="s">
        <v>158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89</v>
      </c>
      <c r="BK135" s="193">
        <f>ROUND(I135*H135,2)</f>
        <v>0</v>
      </c>
      <c r="BL135" s="17" t="s">
        <v>166</v>
      </c>
      <c r="BM135" s="17" t="s">
        <v>201</v>
      </c>
    </row>
    <row r="136" spans="2:65" s="12" customFormat="1">
      <c r="B136" s="194"/>
      <c r="C136" s="195"/>
      <c r="D136" s="196" t="s">
        <v>168</v>
      </c>
      <c r="E136" s="197" t="s">
        <v>19</v>
      </c>
      <c r="F136" s="198" t="s">
        <v>169</v>
      </c>
      <c r="G136" s="195"/>
      <c r="H136" s="197" t="s">
        <v>19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168</v>
      </c>
      <c r="AU136" s="204" t="s">
        <v>89</v>
      </c>
      <c r="AV136" s="12" t="s">
        <v>83</v>
      </c>
      <c r="AW136" s="12" t="s">
        <v>37</v>
      </c>
      <c r="AX136" s="12" t="s">
        <v>76</v>
      </c>
      <c r="AY136" s="204" t="s">
        <v>158</v>
      </c>
    </row>
    <row r="137" spans="2:65" s="13" customFormat="1">
      <c r="B137" s="205"/>
      <c r="C137" s="206"/>
      <c r="D137" s="196" t="s">
        <v>168</v>
      </c>
      <c r="E137" s="207" t="s">
        <v>19</v>
      </c>
      <c r="F137" s="208" t="s">
        <v>83</v>
      </c>
      <c r="G137" s="206"/>
      <c r="H137" s="209">
        <v>1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89</v>
      </c>
      <c r="AV137" s="13" t="s">
        <v>89</v>
      </c>
      <c r="AW137" s="13" t="s">
        <v>37</v>
      </c>
      <c r="AX137" s="13" t="s">
        <v>83</v>
      </c>
      <c r="AY137" s="215" t="s">
        <v>158</v>
      </c>
    </row>
    <row r="138" spans="2:65" s="1" customFormat="1" ht="16.5" customHeight="1">
      <c r="B138" s="34"/>
      <c r="C138" s="182" t="s">
        <v>202</v>
      </c>
      <c r="D138" s="182" t="s">
        <v>161</v>
      </c>
      <c r="E138" s="183" t="s">
        <v>203</v>
      </c>
      <c r="F138" s="184" t="s">
        <v>204</v>
      </c>
      <c r="G138" s="185" t="s">
        <v>164</v>
      </c>
      <c r="H138" s="186">
        <v>1</v>
      </c>
      <c r="I138" s="187"/>
      <c r="J138" s="188">
        <f>ROUND(I138*H138,2)</f>
        <v>0</v>
      </c>
      <c r="K138" s="184" t="s">
        <v>165</v>
      </c>
      <c r="L138" s="38"/>
      <c r="M138" s="189" t="s">
        <v>19</v>
      </c>
      <c r="N138" s="190" t="s">
        <v>48</v>
      </c>
      <c r="O138" s="60"/>
      <c r="P138" s="191">
        <f>O138*H138</f>
        <v>0</v>
      </c>
      <c r="Q138" s="191">
        <v>0</v>
      </c>
      <c r="R138" s="191">
        <f>Q138*H138</f>
        <v>0</v>
      </c>
      <c r="S138" s="191">
        <v>1.4999999999999999E-2</v>
      </c>
      <c r="T138" s="192">
        <f>S138*H138</f>
        <v>1.4999999999999999E-2</v>
      </c>
      <c r="AR138" s="17" t="s">
        <v>166</v>
      </c>
      <c r="AT138" s="17" t="s">
        <v>161</v>
      </c>
      <c r="AU138" s="17" t="s">
        <v>89</v>
      </c>
      <c r="AY138" s="17" t="s">
        <v>158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89</v>
      </c>
      <c r="BK138" s="193">
        <f>ROUND(I138*H138,2)</f>
        <v>0</v>
      </c>
      <c r="BL138" s="17" t="s">
        <v>166</v>
      </c>
      <c r="BM138" s="17" t="s">
        <v>205</v>
      </c>
    </row>
    <row r="139" spans="2:65" s="12" customFormat="1">
      <c r="B139" s="194"/>
      <c r="C139" s="195"/>
      <c r="D139" s="196" t="s">
        <v>168</v>
      </c>
      <c r="E139" s="197" t="s">
        <v>19</v>
      </c>
      <c r="F139" s="198" t="s">
        <v>169</v>
      </c>
      <c r="G139" s="195"/>
      <c r="H139" s="197" t="s">
        <v>19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168</v>
      </c>
      <c r="AU139" s="204" t="s">
        <v>89</v>
      </c>
      <c r="AV139" s="12" t="s">
        <v>83</v>
      </c>
      <c r="AW139" s="12" t="s">
        <v>37</v>
      </c>
      <c r="AX139" s="12" t="s">
        <v>76</v>
      </c>
      <c r="AY139" s="204" t="s">
        <v>158</v>
      </c>
    </row>
    <row r="140" spans="2:65" s="13" customFormat="1">
      <c r="B140" s="205"/>
      <c r="C140" s="206"/>
      <c r="D140" s="196" t="s">
        <v>168</v>
      </c>
      <c r="E140" s="207" t="s">
        <v>19</v>
      </c>
      <c r="F140" s="208" t="s">
        <v>83</v>
      </c>
      <c r="G140" s="206"/>
      <c r="H140" s="209">
        <v>1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89</v>
      </c>
      <c r="AV140" s="13" t="s">
        <v>89</v>
      </c>
      <c r="AW140" s="13" t="s">
        <v>37</v>
      </c>
      <c r="AX140" s="13" t="s">
        <v>83</v>
      </c>
      <c r="AY140" s="215" t="s">
        <v>158</v>
      </c>
    </row>
    <row r="141" spans="2:65" s="1" customFormat="1" ht="16.5" customHeight="1">
      <c r="B141" s="34"/>
      <c r="C141" s="182" t="s">
        <v>190</v>
      </c>
      <c r="D141" s="182" t="s">
        <v>161</v>
      </c>
      <c r="E141" s="183" t="s">
        <v>206</v>
      </c>
      <c r="F141" s="184" t="s">
        <v>207</v>
      </c>
      <c r="G141" s="185" t="s">
        <v>164</v>
      </c>
      <c r="H141" s="186">
        <v>1</v>
      </c>
      <c r="I141" s="187"/>
      <c r="J141" s="188">
        <f>ROUND(I141*H141,2)</f>
        <v>0</v>
      </c>
      <c r="K141" s="184" t="s">
        <v>165</v>
      </c>
      <c r="L141" s="38"/>
      <c r="M141" s="189" t="s">
        <v>19</v>
      </c>
      <c r="N141" s="190" t="s">
        <v>48</v>
      </c>
      <c r="O141" s="60"/>
      <c r="P141" s="191">
        <f>O141*H141</f>
        <v>0</v>
      </c>
      <c r="Q141" s="191">
        <v>0</v>
      </c>
      <c r="R141" s="191">
        <f>Q141*H141</f>
        <v>0</v>
      </c>
      <c r="S141" s="191">
        <v>2.1999999999999999E-2</v>
      </c>
      <c r="T141" s="192">
        <f>S141*H141</f>
        <v>2.1999999999999999E-2</v>
      </c>
      <c r="AR141" s="17" t="s">
        <v>166</v>
      </c>
      <c r="AT141" s="17" t="s">
        <v>161</v>
      </c>
      <c r="AU141" s="17" t="s">
        <v>89</v>
      </c>
      <c r="AY141" s="17" t="s">
        <v>158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7" t="s">
        <v>89</v>
      </c>
      <c r="BK141" s="193">
        <f>ROUND(I141*H141,2)</f>
        <v>0</v>
      </c>
      <c r="BL141" s="17" t="s">
        <v>166</v>
      </c>
      <c r="BM141" s="17" t="s">
        <v>208</v>
      </c>
    </row>
    <row r="142" spans="2:65" s="12" customFormat="1">
      <c r="B142" s="194"/>
      <c r="C142" s="195"/>
      <c r="D142" s="196" t="s">
        <v>168</v>
      </c>
      <c r="E142" s="197" t="s">
        <v>19</v>
      </c>
      <c r="F142" s="198" t="s">
        <v>169</v>
      </c>
      <c r="G142" s="195"/>
      <c r="H142" s="197" t="s">
        <v>19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168</v>
      </c>
      <c r="AU142" s="204" t="s">
        <v>89</v>
      </c>
      <c r="AV142" s="12" t="s">
        <v>83</v>
      </c>
      <c r="AW142" s="12" t="s">
        <v>37</v>
      </c>
      <c r="AX142" s="12" t="s">
        <v>76</v>
      </c>
      <c r="AY142" s="204" t="s">
        <v>158</v>
      </c>
    </row>
    <row r="143" spans="2:65" s="13" customFormat="1">
      <c r="B143" s="205"/>
      <c r="C143" s="206"/>
      <c r="D143" s="196" t="s">
        <v>168</v>
      </c>
      <c r="E143" s="207" t="s">
        <v>19</v>
      </c>
      <c r="F143" s="208" t="s">
        <v>83</v>
      </c>
      <c r="G143" s="206"/>
      <c r="H143" s="209">
        <v>1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89</v>
      </c>
      <c r="AV143" s="13" t="s">
        <v>89</v>
      </c>
      <c r="AW143" s="13" t="s">
        <v>37</v>
      </c>
      <c r="AX143" s="13" t="s">
        <v>83</v>
      </c>
      <c r="AY143" s="215" t="s">
        <v>158</v>
      </c>
    </row>
    <row r="144" spans="2:65" s="11" customFormat="1" ht="22.8" customHeight="1">
      <c r="B144" s="166"/>
      <c r="C144" s="167"/>
      <c r="D144" s="168" t="s">
        <v>75</v>
      </c>
      <c r="E144" s="180" t="s">
        <v>209</v>
      </c>
      <c r="F144" s="180" t="s">
        <v>210</v>
      </c>
      <c r="G144" s="167"/>
      <c r="H144" s="167"/>
      <c r="I144" s="170"/>
      <c r="J144" s="181">
        <f>BK144</f>
        <v>0</v>
      </c>
      <c r="K144" s="167"/>
      <c r="L144" s="172"/>
      <c r="M144" s="173"/>
      <c r="N144" s="174"/>
      <c r="O144" s="174"/>
      <c r="P144" s="175">
        <f>SUM(P145:P149)</f>
        <v>0</v>
      </c>
      <c r="Q144" s="174"/>
      <c r="R144" s="175">
        <f>SUM(R145:R149)</f>
        <v>0</v>
      </c>
      <c r="S144" s="174"/>
      <c r="T144" s="176">
        <f>SUM(T145:T149)</f>
        <v>0</v>
      </c>
      <c r="AR144" s="177" t="s">
        <v>83</v>
      </c>
      <c r="AT144" s="178" t="s">
        <v>75</v>
      </c>
      <c r="AU144" s="178" t="s">
        <v>83</v>
      </c>
      <c r="AY144" s="177" t="s">
        <v>158</v>
      </c>
      <c r="BK144" s="179">
        <f>SUM(BK145:BK149)</f>
        <v>0</v>
      </c>
    </row>
    <row r="145" spans="2:65" s="1" customFormat="1" ht="22.5" customHeight="1">
      <c r="B145" s="34"/>
      <c r="C145" s="182" t="s">
        <v>211</v>
      </c>
      <c r="D145" s="182" t="s">
        <v>161</v>
      </c>
      <c r="E145" s="183" t="s">
        <v>212</v>
      </c>
      <c r="F145" s="184" t="s">
        <v>213</v>
      </c>
      <c r="G145" s="185" t="s">
        <v>214</v>
      </c>
      <c r="H145" s="186">
        <v>1.3340000000000001</v>
      </c>
      <c r="I145" s="187"/>
      <c r="J145" s="188">
        <f>ROUND(I145*H145,2)</f>
        <v>0</v>
      </c>
      <c r="K145" s="184" t="s">
        <v>165</v>
      </c>
      <c r="L145" s="38"/>
      <c r="M145" s="189" t="s">
        <v>19</v>
      </c>
      <c r="N145" s="190" t="s">
        <v>48</v>
      </c>
      <c r="O145" s="60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AR145" s="17" t="s">
        <v>166</v>
      </c>
      <c r="AT145" s="17" t="s">
        <v>161</v>
      </c>
      <c r="AU145" s="17" t="s">
        <v>89</v>
      </c>
      <c r="AY145" s="17" t="s">
        <v>158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89</v>
      </c>
      <c r="BK145" s="193">
        <f>ROUND(I145*H145,2)</f>
        <v>0</v>
      </c>
      <c r="BL145" s="17" t="s">
        <v>166</v>
      </c>
      <c r="BM145" s="17" t="s">
        <v>215</v>
      </c>
    </row>
    <row r="146" spans="2:65" s="1" customFormat="1" ht="16.5" customHeight="1">
      <c r="B146" s="34"/>
      <c r="C146" s="182" t="s">
        <v>216</v>
      </c>
      <c r="D146" s="182" t="s">
        <v>161</v>
      </c>
      <c r="E146" s="183" t="s">
        <v>217</v>
      </c>
      <c r="F146" s="184" t="s">
        <v>218</v>
      </c>
      <c r="G146" s="185" t="s">
        <v>214</v>
      </c>
      <c r="H146" s="186">
        <v>1.3340000000000001</v>
      </c>
      <c r="I146" s="187"/>
      <c r="J146" s="188">
        <f>ROUND(I146*H146,2)</f>
        <v>0</v>
      </c>
      <c r="K146" s="184" t="s">
        <v>165</v>
      </c>
      <c r="L146" s="38"/>
      <c r="M146" s="189" t="s">
        <v>19</v>
      </c>
      <c r="N146" s="190" t="s">
        <v>48</v>
      </c>
      <c r="O146" s="60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AR146" s="17" t="s">
        <v>166</v>
      </c>
      <c r="AT146" s="17" t="s">
        <v>161</v>
      </c>
      <c r="AU146" s="17" t="s">
        <v>89</v>
      </c>
      <c r="AY146" s="17" t="s">
        <v>158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89</v>
      </c>
      <c r="BK146" s="193">
        <f>ROUND(I146*H146,2)</f>
        <v>0</v>
      </c>
      <c r="BL146" s="17" t="s">
        <v>166</v>
      </c>
      <c r="BM146" s="17" t="s">
        <v>219</v>
      </c>
    </row>
    <row r="147" spans="2:65" s="1" customFormat="1" ht="22.5" customHeight="1">
      <c r="B147" s="34"/>
      <c r="C147" s="182" t="s">
        <v>220</v>
      </c>
      <c r="D147" s="182" t="s">
        <v>161</v>
      </c>
      <c r="E147" s="183" t="s">
        <v>221</v>
      </c>
      <c r="F147" s="184" t="s">
        <v>222</v>
      </c>
      <c r="G147" s="185" t="s">
        <v>214</v>
      </c>
      <c r="H147" s="186">
        <v>6.67</v>
      </c>
      <c r="I147" s="187"/>
      <c r="J147" s="188">
        <f>ROUND(I147*H147,2)</f>
        <v>0</v>
      </c>
      <c r="K147" s="184" t="s">
        <v>165</v>
      </c>
      <c r="L147" s="38"/>
      <c r="M147" s="189" t="s">
        <v>19</v>
      </c>
      <c r="N147" s="190" t="s">
        <v>48</v>
      </c>
      <c r="O147" s="6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AR147" s="17" t="s">
        <v>166</v>
      </c>
      <c r="AT147" s="17" t="s">
        <v>161</v>
      </c>
      <c r="AU147" s="17" t="s">
        <v>89</v>
      </c>
      <c r="AY147" s="17" t="s">
        <v>158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7" t="s">
        <v>89</v>
      </c>
      <c r="BK147" s="193">
        <f>ROUND(I147*H147,2)</f>
        <v>0</v>
      </c>
      <c r="BL147" s="17" t="s">
        <v>166</v>
      </c>
      <c r="BM147" s="17" t="s">
        <v>223</v>
      </c>
    </row>
    <row r="148" spans="2:65" s="13" customFormat="1">
      <c r="B148" s="205"/>
      <c r="C148" s="206"/>
      <c r="D148" s="196" t="s">
        <v>168</v>
      </c>
      <c r="E148" s="206"/>
      <c r="F148" s="208" t="s">
        <v>650</v>
      </c>
      <c r="G148" s="206"/>
      <c r="H148" s="209">
        <v>6.67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168</v>
      </c>
      <c r="AU148" s="215" t="s">
        <v>89</v>
      </c>
      <c r="AV148" s="13" t="s">
        <v>89</v>
      </c>
      <c r="AW148" s="13" t="s">
        <v>4</v>
      </c>
      <c r="AX148" s="13" t="s">
        <v>83</v>
      </c>
      <c r="AY148" s="215" t="s">
        <v>158</v>
      </c>
    </row>
    <row r="149" spans="2:65" s="1" customFormat="1" ht="16.5" customHeight="1">
      <c r="B149" s="34"/>
      <c r="C149" s="182" t="s">
        <v>225</v>
      </c>
      <c r="D149" s="182" t="s">
        <v>161</v>
      </c>
      <c r="E149" s="183" t="s">
        <v>226</v>
      </c>
      <c r="F149" s="184" t="s">
        <v>227</v>
      </c>
      <c r="G149" s="185" t="s">
        <v>214</v>
      </c>
      <c r="H149" s="186">
        <v>1.3340000000000001</v>
      </c>
      <c r="I149" s="187"/>
      <c r="J149" s="188">
        <f>ROUND(I149*H149,2)</f>
        <v>0</v>
      </c>
      <c r="K149" s="184" t="s">
        <v>165</v>
      </c>
      <c r="L149" s="38"/>
      <c r="M149" s="189" t="s">
        <v>19</v>
      </c>
      <c r="N149" s="190" t="s">
        <v>48</v>
      </c>
      <c r="O149" s="6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AR149" s="17" t="s">
        <v>166</v>
      </c>
      <c r="AT149" s="17" t="s">
        <v>161</v>
      </c>
      <c r="AU149" s="17" t="s">
        <v>89</v>
      </c>
      <c r="AY149" s="17" t="s">
        <v>158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89</v>
      </c>
      <c r="BK149" s="193">
        <f>ROUND(I149*H149,2)</f>
        <v>0</v>
      </c>
      <c r="BL149" s="17" t="s">
        <v>166</v>
      </c>
      <c r="BM149" s="17" t="s">
        <v>228</v>
      </c>
    </row>
    <row r="150" spans="2:65" s="11" customFormat="1" ht="22.8" customHeight="1">
      <c r="B150" s="166"/>
      <c r="C150" s="167"/>
      <c r="D150" s="168" t="s">
        <v>75</v>
      </c>
      <c r="E150" s="180" t="s">
        <v>229</v>
      </c>
      <c r="F150" s="180" t="s">
        <v>230</v>
      </c>
      <c r="G150" s="167"/>
      <c r="H150" s="167"/>
      <c r="I150" s="170"/>
      <c r="J150" s="181">
        <f>BK150</f>
        <v>0</v>
      </c>
      <c r="K150" s="167"/>
      <c r="L150" s="172"/>
      <c r="M150" s="173"/>
      <c r="N150" s="174"/>
      <c r="O150" s="174"/>
      <c r="P150" s="175">
        <f>P151</f>
        <v>0</v>
      </c>
      <c r="Q150" s="174"/>
      <c r="R150" s="175">
        <f>R151</f>
        <v>0</v>
      </c>
      <c r="S150" s="174"/>
      <c r="T150" s="176">
        <f>T151</f>
        <v>0</v>
      </c>
      <c r="AR150" s="177" t="s">
        <v>83</v>
      </c>
      <c r="AT150" s="178" t="s">
        <v>75</v>
      </c>
      <c r="AU150" s="178" t="s">
        <v>83</v>
      </c>
      <c r="AY150" s="177" t="s">
        <v>158</v>
      </c>
      <c r="BK150" s="179">
        <f>BK151</f>
        <v>0</v>
      </c>
    </row>
    <row r="151" spans="2:65" s="1" customFormat="1" ht="22.5" customHeight="1">
      <c r="B151" s="34"/>
      <c r="C151" s="182" t="s">
        <v>231</v>
      </c>
      <c r="D151" s="182" t="s">
        <v>161</v>
      </c>
      <c r="E151" s="183" t="s">
        <v>232</v>
      </c>
      <c r="F151" s="184" t="s">
        <v>233</v>
      </c>
      <c r="G151" s="185" t="s">
        <v>214</v>
      </c>
      <c r="H151" s="186">
        <v>0.158</v>
      </c>
      <c r="I151" s="187"/>
      <c r="J151" s="188">
        <f>ROUND(I151*H151,2)</f>
        <v>0</v>
      </c>
      <c r="K151" s="184" t="s">
        <v>165</v>
      </c>
      <c r="L151" s="38"/>
      <c r="M151" s="189" t="s">
        <v>19</v>
      </c>
      <c r="N151" s="190" t="s">
        <v>48</v>
      </c>
      <c r="O151" s="60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AR151" s="17" t="s">
        <v>166</v>
      </c>
      <c r="AT151" s="17" t="s">
        <v>161</v>
      </c>
      <c r="AU151" s="17" t="s">
        <v>89</v>
      </c>
      <c r="AY151" s="17" t="s">
        <v>158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7" t="s">
        <v>89</v>
      </c>
      <c r="BK151" s="193">
        <f>ROUND(I151*H151,2)</f>
        <v>0</v>
      </c>
      <c r="BL151" s="17" t="s">
        <v>166</v>
      </c>
      <c r="BM151" s="17" t="s">
        <v>234</v>
      </c>
    </row>
    <row r="152" spans="2:65" s="11" customFormat="1" ht="25.95" customHeight="1">
      <c r="B152" s="166"/>
      <c r="C152" s="167"/>
      <c r="D152" s="168" t="s">
        <v>75</v>
      </c>
      <c r="E152" s="169" t="s">
        <v>235</v>
      </c>
      <c r="F152" s="169" t="s">
        <v>236</v>
      </c>
      <c r="G152" s="167"/>
      <c r="H152" s="167"/>
      <c r="I152" s="170"/>
      <c r="J152" s="171">
        <f>BK152</f>
        <v>0</v>
      </c>
      <c r="K152" s="167"/>
      <c r="L152" s="172"/>
      <c r="M152" s="173"/>
      <c r="N152" s="174"/>
      <c r="O152" s="174"/>
      <c r="P152" s="175">
        <f>P153+P171+P181+P202+P218+P266+P284+P305+P344</f>
        <v>0</v>
      </c>
      <c r="Q152" s="174"/>
      <c r="R152" s="175">
        <f>R153+R171+R181+R202+R218+R266+R284+R305+R344</f>
        <v>0.21383299999999997</v>
      </c>
      <c r="S152" s="174"/>
      <c r="T152" s="176">
        <f>T153+T171+T181+T202+T218+T266+T284+T305+T344</f>
        <v>0.44776700000000003</v>
      </c>
      <c r="AR152" s="177" t="s">
        <v>89</v>
      </c>
      <c r="AT152" s="178" t="s">
        <v>75</v>
      </c>
      <c r="AU152" s="178" t="s">
        <v>76</v>
      </c>
      <c r="AY152" s="177" t="s">
        <v>158</v>
      </c>
      <c r="BK152" s="179">
        <f>BK153+BK171+BK181+BK202+BK218+BK266+BK284+BK305+BK344</f>
        <v>0</v>
      </c>
    </row>
    <row r="153" spans="2:65" s="11" customFormat="1" ht="22.8" customHeight="1">
      <c r="B153" s="166"/>
      <c r="C153" s="167"/>
      <c r="D153" s="168" t="s">
        <v>75</v>
      </c>
      <c r="E153" s="180" t="s">
        <v>237</v>
      </c>
      <c r="F153" s="180" t="s">
        <v>238</v>
      </c>
      <c r="G153" s="167"/>
      <c r="H153" s="167"/>
      <c r="I153" s="170"/>
      <c r="J153" s="181">
        <f>BK153</f>
        <v>0</v>
      </c>
      <c r="K153" s="167"/>
      <c r="L153" s="172"/>
      <c r="M153" s="173"/>
      <c r="N153" s="174"/>
      <c r="O153" s="174"/>
      <c r="P153" s="175">
        <f>SUM(P154:P170)</f>
        <v>0</v>
      </c>
      <c r="Q153" s="174"/>
      <c r="R153" s="175">
        <f>SUM(R154:R170)</f>
        <v>1.3009E-2</v>
      </c>
      <c r="S153" s="174"/>
      <c r="T153" s="176">
        <f>SUM(T154:T170)</f>
        <v>3.8024999999999996E-2</v>
      </c>
      <c r="AR153" s="177" t="s">
        <v>89</v>
      </c>
      <c r="AT153" s="178" t="s">
        <v>75</v>
      </c>
      <c r="AU153" s="178" t="s">
        <v>83</v>
      </c>
      <c r="AY153" s="177" t="s">
        <v>158</v>
      </c>
      <c r="BK153" s="179">
        <f>SUM(BK154:BK170)</f>
        <v>0</v>
      </c>
    </row>
    <row r="154" spans="2:65" s="1" customFormat="1" ht="22.5" customHeight="1">
      <c r="B154" s="34"/>
      <c r="C154" s="182" t="s">
        <v>8</v>
      </c>
      <c r="D154" s="182" t="s">
        <v>161</v>
      </c>
      <c r="E154" s="183" t="s">
        <v>239</v>
      </c>
      <c r="F154" s="184" t="s">
        <v>240</v>
      </c>
      <c r="G154" s="185" t="s">
        <v>241</v>
      </c>
      <c r="H154" s="186">
        <v>16.899999999999999</v>
      </c>
      <c r="I154" s="187"/>
      <c r="J154" s="188">
        <f>ROUND(I154*H154,2)</f>
        <v>0</v>
      </c>
      <c r="K154" s="184" t="s">
        <v>165</v>
      </c>
      <c r="L154" s="38"/>
      <c r="M154" s="189" t="s">
        <v>19</v>
      </c>
      <c r="N154" s="190" t="s">
        <v>48</v>
      </c>
      <c r="O154" s="60"/>
      <c r="P154" s="191">
        <f>O154*H154</f>
        <v>0</v>
      </c>
      <c r="Q154" s="191">
        <v>1.9000000000000001E-4</v>
      </c>
      <c r="R154" s="191">
        <f>Q154*H154</f>
        <v>3.2109999999999999E-3</v>
      </c>
      <c r="S154" s="191">
        <v>0</v>
      </c>
      <c r="T154" s="192">
        <f>S154*H154</f>
        <v>0</v>
      </c>
      <c r="AR154" s="17" t="s">
        <v>188</v>
      </c>
      <c r="AT154" s="17" t="s">
        <v>161</v>
      </c>
      <c r="AU154" s="17" t="s">
        <v>89</v>
      </c>
      <c r="AY154" s="17" t="s">
        <v>158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89</v>
      </c>
      <c r="BK154" s="193">
        <f>ROUND(I154*H154,2)</f>
        <v>0</v>
      </c>
      <c r="BL154" s="17" t="s">
        <v>188</v>
      </c>
      <c r="BM154" s="17" t="s">
        <v>242</v>
      </c>
    </row>
    <row r="155" spans="2:65" s="12" customFormat="1">
      <c r="B155" s="194"/>
      <c r="C155" s="195"/>
      <c r="D155" s="196" t="s">
        <v>168</v>
      </c>
      <c r="E155" s="197" t="s">
        <v>19</v>
      </c>
      <c r="F155" s="198" t="s">
        <v>169</v>
      </c>
      <c r="G155" s="195"/>
      <c r="H155" s="197" t="s">
        <v>19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168</v>
      </c>
      <c r="AU155" s="204" t="s">
        <v>89</v>
      </c>
      <c r="AV155" s="12" t="s">
        <v>83</v>
      </c>
      <c r="AW155" s="12" t="s">
        <v>37</v>
      </c>
      <c r="AX155" s="12" t="s">
        <v>76</v>
      </c>
      <c r="AY155" s="204" t="s">
        <v>158</v>
      </c>
    </row>
    <row r="156" spans="2:65" s="13" customFormat="1">
      <c r="B156" s="205"/>
      <c r="C156" s="206"/>
      <c r="D156" s="196" t="s">
        <v>168</v>
      </c>
      <c r="E156" s="207" t="s">
        <v>19</v>
      </c>
      <c r="F156" s="208" t="s">
        <v>243</v>
      </c>
      <c r="G156" s="206"/>
      <c r="H156" s="209">
        <v>16.899999999999999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168</v>
      </c>
      <c r="AU156" s="215" t="s">
        <v>89</v>
      </c>
      <c r="AV156" s="13" t="s">
        <v>89</v>
      </c>
      <c r="AW156" s="13" t="s">
        <v>37</v>
      </c>
      <c r="AX156" s="13" t="s">
        <v>83</v>
      </c>
      <c r="AY156" s="215" t="s">
        <v>158</v>
      </c>
    </row>
    <row r="157" spans="2:65" s="1" customFormat="1" ht="16.5" customHeight="1">
      <c r="B157" s="34"/>
      <c r="C157" s="227" t="s">
        <v>188</v>
      </c>
      <c r="D157" s="227" t="s">
        <v>244</v>
      </c>
      <c r="E157" s="228" t="s">
        <v>245</v>
      </c>
      <c r="F157" s="229" t="s">
        <v>246</v>
      </c>
      <c r="G157" s="230" t="s">
        <v>241</v>
      </c>
      <c r="H157" s="231">
        <v>5</v>
      </c>
      <c r="I157" s="232"/>
      <c r="J157" s="233">
        <f>ROUND(I157*H157,2)</f>
        <v>0</v>
      </c>
      <c r="K157" s="229" t="s">
        <v>19</v>
      </c>
      <c r="L157" s="234"/>
      <c r="M157" s="235" t="s">
        <v>19</v>
      </c>
      <c r="N157" s="236" t="s">
        <v>48</v>
      </c>
      <c r="O157" s="60"/>
      <c r="P157" s="191">
        <f>O157*H157</f>
        <v>0</v>
      </c>
      <c r="Q157" s="191">
        <v>3.0000000000000001E-5</v>
      </c>
      <c r="R157" s="191">
        <f>Q157*H157</f>
        <v>1.5000000000000001E-4</v>
      </c>
      <c r="S157" s="191">
        <v>0</v>
      </c>
      <c r="T157" s="192">
        <f>S157*H157</f>
        <v>0</v>
      </c>
      <c r="AR157" s="17" t="s">
        <v>247</v>
      </c>
      <c r="AT157" s="17" t="s">
        <v>244</v>
      </c>
      <c r="AU157" s="17" t="s">
        <v>89</v>
      </c>
      <c r="AY157" s="17" t="s">
        <v>158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89</v>
      </c>
      <c r="BK157" s="193">
        <f>ROUND(I157*H157,2)</f>
        <v>0</v>
      </c>
      <c r="BL157" s="17" t="s">
        <v>188</v>
      </c>
      <c r="BM157" s="17" t="s">
        <v>248</v>
      </c>
    </row>
    <row r="158" spans="2:65" s="12" customFormat="1">
      <c r="B158" s="194"/>
      <c r="C158" s="195"/>
      <c r="D158" s="196" t="s">
        <v>168</v>
      </c>
      <c r="E158" s="197" t="s">
        <v>19</v>
      </c>
      <c r="F158" s="198" t="s">
        <v>169</v>
      </c>
      <c r="G158" s="195"/>
      <c r="H158" s="197" t="s">
        <v>19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168</v>
      </c>
      <c r="AU158" s="204" t="s">
        <v>89</v>
      </c>
      <c r="AV158" s="12" t="s">
        <v>83</v>
      </c>
      <c r="AW158" s="12" t="s">
        <v>37</v>
      </c>
      <c r="AX158" s="12" t="s">
        <v>76</v>
      </c>
      <c r="AY158" s="204" t="s">
        <v>158</v>
      </c>
    </row>
    <row r="159" spans="2:65" s="13" customFormat="1">
      <c r="B159" s="205"/>
      <c r="C159" s="206"/>
      <c r="D159" s="196" t="s">
        <v>168</v>
      </c>
      <c r="E159" s="207" t="s">
        <v>19</v>
      </c>
      <c r="F159" s="208" t="s">
        <v>185</v>
      </c>
      <c r="G159" s="206"/>
      <c r="H159" s="209">
        <v>5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168</v>
      </c>
      <c r="AU159" s="215" t="s">
        <v>89</v>
      </c>
      <c r="AV159" s="13" t="s">
        <v>89</v>
      </c>
      <c r="AW159" s="13" t="s">
        <v>37</v>
      </c>
      <c r="AX159" s="13" t="s">
        <v>83</v>
      </c>
      <c r="AY159" s="215" t="s">
        <v>158</v>
      </c>
    </row>
    <row r="160" spans="2:65" s="1" customFormat="1" ht="16.5" customHeight="1">
      <c r="B160" s="34"/>
      <c r="C160" s="227" t="s">
        <v>249</v>
      </c>
      <c r="D160" s="227" t="s">
        <v>244</v>
      </c>
      <c r="E160" s="228" t="s">
        <v>250</v>
      </c>
      <c r="F160" s="229" t="s">
        <v>251</v>
      </c>
      <c r="G160" s="230" t="s">
        <v>241</v>
      </c>
      <c r="H160" s="231">
        <v>2</v>
      </c>
      <c r="I160" s="232"/>
      <c r="J160" s="233">
        <f>ROUND(I160*H160,2)</f>
        <v>0</v>
      </c>
      <c r="K160" s="229" t="s">
        <v>165</v>
      </c>
      <c r="L160" s="234"/>
      <c r="M160" s="235" t="s">
        <v>19</v>
      </c>
      <c r="N160" s="236" t="s">
        <v>48</v>
      </c>
      <c r="O160" s="60"/>
      <c r="P160" s="191">
        <f>O160*H160</f>
        <v>0</v>
      </c>
      <c r="Q160" s="191">
        <v>2.7E-4</v>
      </c>
      <c r="R160" s="191">
        <f>Q160*H160</f>
        <v>5.4000000000000001E-4</v>
      </c>
      <c r="S160" s="191">
        <v>0</v>
      </c>
      <c r="T160" s="192">
        <f>S160*H160</f>
        <v>0</v>
      </c>
      <c r="AR160" s="17" t="s">
        <v>247</v>
      </c>
      <c r="AT160" s="17" t="s">
        <v>244</v>
      </c>
      <c r="AU160" s="17" t="s">
        <v>89</v>
      </c>
      <c r="AY160" s="17" t="s">
        <v>158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89</v>
      </c>
      <c r="BK160" s="193">
        <f>ROUND(I160*H160,2)</f>
        <v>0</v>
      </c>
      <c r="BL160" s="17" t="s">
        <v>188</v>
      </c>
      <c r="BM160" s="17" t="s">
        <v>252</v>
      </c>
    </row>
    <row r="161" spans="2:65" s="12" customFormat="1">
      <c r="B161" s="194"/>
      <c r="C161" s="195"/>
      <c r="D161" s="196" t="s">
        <v>168</v>
      </c>
      <c r="E161" s="197" t="s">
        <v>19</v>
      </c>
      <c r="F161" s="198" t="s">
        <v>169</v>
      </c>
      <c r="G161" s="195"/>
      <c r="H161" s="197" t="s">
        <v>19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168</v>
      </c>
      <c r="AU161" s="204" t="s">
        <v>89</v>
      </c>
      <c r="AV161" s="12" t="s">
        <v>83</v>
      </c>
      <c r="AW161" s="12" t="s">
        <v>37</v>
      </c>
      <c r="AX161" s="12" t="s">
        <v>76</v>
      </c>
      <c r="AY161" s="204" t="s">
        <v>158</v>
      </c>
    </row>
    <row r="162" spans="2:65" s="13" customFormat="1">
      <c r="B162" s="205"/>
      <c r="C162" s="206"/>
      <c r="D162" s="196" t="s">
        <v>168</v>
      </c>
      <c r="E162" s="207" t="s">
        <v>19</v>
      </c>
      <c r="F162" s="208" t="s">
        <v>89</v>
      </c>
      <c r="G162" s="206"/>
      <c r="H162" s="209">
        <v>2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89</v>
      </c>
      <c r="AV162" s="13" t="s">
        <v>89</v>
      </c>
      <c r="AW162" s="13" t="s">
        <v>37</v>
      </c>
      <c r="AX162" s="13" t="s">
        <v>83</v>
      </c>
      <c r="AY162" s="215" t="s">
        <v>158</v>
      </c>
    </row>
    <row r="163" spans="2:65" s="1" customFormat="1" ht="16.5" customHeight="1">
      <c r="B163" s="34"/>
      <c r="C163" s="227" t="s">
        <v>253</v>
      </c>
      <c r="D163" s="227" t="s">
        <v>244</v>
      </c>
      <c r="E163" s="228" t="s">
        <v>254</v>
      </c>
      <c r="F163" s="229" t="s">
        <v>255</v>
      </c>
      <c r="G163" s="230" t="s">
        <v>241</v>
      </c>
      <c r="H163" s="231">
        <v>9.9</v>
      </c>
      <c r="I163" s="232"/>
      <c r="J163" s="233">
        <f>ROUND(I163*H163,2)</f>
        <v>0</v>
      </c>
      <c r="K163" s="229" t="s">
        <v>165</v>
      </c>
      <c r="L163" s="234"/>
      <c r="M163" s="235" t="s">
        <v>19</v>
      </c>
      <c r="N163" s="236" t="s">
        <v>48</v>
      </c>
      <c r="O163" s="60"/>
      <c r="P163" s="191">
        <f>O163*H163</f>
        <v>0</v>
      </c>
      <c r="Q163" s="191">
        <v>9.2000000000000003E-4</v>
      </c>
      <c r="R163" s="191">
        <f>Q163*H163</f>
        <v>9.1079999999999998E-3</v>
      </c>
      <c r="S163" s="191">
        <v>0</v>
      </c>
      <c r="T163" s="192">
        <f>S163*H163</f>
        <v>0</v>
      </c>
      <c r="AR163" s="17" t="s">
        <v>247</v>
      </c>
      <c r="AT163" s="17" t="s">
        <v>244</v>
      </c>
      <c r="AU163" s="17" t="s">
        <v>89</v>
      </c>
      <c r="AY163" s="17" t="s">
        <v>158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7" t="s">
        <v>89</v>
      </c>
      <c r="BK163" s="193">
        <f>ROUND(I163*H163,2)</f>
        <v>0</v>
      </c>
      <c r="BL163" s="17" t="s">
        <v>188</v>
      </c>
      <c r="BM163" s="17" t="s">
        <v>256</v>
      </c>
    </row>
    <row r="164" spans="2:65" s="12" customFormat="1">
      <c r="B164" s="194"/>
      <c r="C164" s="195"/>
      <c r="D164" s="196" t="s">
        <v>168</v>
      </c>
      <c r="E164" s="197" t="s">
        <v>19</v>
      </c>
      <c r="F164" s="198" t="s">
        <v>169</v>
      </c>
      <c r="G164" s="195"/>
      <c r="H164" s="197" t="s">
        <v>19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168</v>
      </c>
      <c r="AU164" s="204" t="s">
        <v>89</v>
      </c>
      <c r="AV164" s="12" t="s">
        <v>83</v>
      </c>
      <c r="AW164" s="12" t="s">
        <v>37</v>
      </c>
      <c r="AX164" s="12" t="s">
        <v>76</v>
      </c>
      <c r="AY164" s="204" t="s">
        <v>158</v>
      </c>
    </row>
    <row r="165" spans="2:65" s="13" customFormat="1">
      <c r="B165" s="205"/>
      <c r="C165" s="206"/>
      <c r="D165" s="196" t="s">
        <v>168</v>
      </c>
      <c r="E165" s="207" t="s">
        <v>19</v>
      </c>
      <c r="F165" s="208" t="s">
        <v>257</v>
      </c>
      <c r="G165" s="206"/>
      <c r="H165" s="209">
        <v>9.9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168</v>
      </c>
      <c r="AU165" s="215" t="s">
        <v>89</v>
      </c>
      <c r="AV165" s="13" t="s">
        <v>89</v>
      </c>
      <c r="AW165" s="13" t="s">
        <v>37</v>
      </c>
      <c r="AX165" s="13" t="s">
        <v>83</v>
      </c>
      <c r="AY165" s="215" t="s">
        <v>158</v>
      </c>
    </row>
    <row r="166" spans="2:65" s="1" customFormat="1" ht="16.5" customHeight="1">
      <c r="B166" s="34"/>
      <c r="C166" s="182" t="s">
        <v>258</v>
      </c>
      <c r="D166" s="182" t="s">
        <v>161</v>
      </c>
      <c r="E166" s="183" t="s">
        <v>259</v>
      </c>
      <c r="F166" s="184" t="s">
        <v>260</v>
      </c>
      <c r="G166" s="185" t="s">
        <v>241</v>
      </c>
      <c r="H166" s="186">
        <v>16.899999999999999</v>
      </c>
      <c r="I166" s="187"/>
      <c r="J166" s="188">
        <f>ROUND(I166*H166,2)</f>
        <v>0</v>
      </c>
      <c r="K166" s="184" t="s">
        <v>165</v>
      </c>
      <c r="L166" s="38"/>
      <c r="M166" s="189" t="s">
        <v>19</v>
      </c>
      <c r="N166" s="190" t="s">
        <v>48</v>
      </c>
      <c r="O166" s="60"/>
      <c r="P166" s="191">
        <f>O166*H166</f>
        <v>0</v>
      </c>
      <c r="Q166" s="191">
        <v>0</v>
      </c>
      <c r="R166" s="191">
        <f>Q166*H166</f>
        <v>0</v>
      </c>
      <c r="S166" s="191">
        <v>2.2499999999999998E-3</v>
      </c>
      <c r="T166" s="192">
        <f>S166*H166</f>
        <v>3.8024999999999996E-2</v>
      </c>
      <c r="AR166" s="17" t="s">
        <v>188</v>
      </c>
      <c r="AT166" s="17" t="s">
        <v>161</v>
      </c>
      <c r="AU166" s="17" t="s">
        <v>89</v>
      </c>
      <c r="AY166" s="17" t="s">
        <v>158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89</v>
      </c>
      <c r="BK166" s="193">
        <f>ROUND(I166*H166,2)</f>
        <v>0</v>
      </c>
      <c r="BL166" s="17" t="s">
        <v>188</v>
      </c>
      <c r="BM166" s="17" t="s">
        <v>261</v>
      </c>
    </row>
    <row r="167" spans="2:65" s="12" customFormat="1">
      <c r="B167" s="194"/>
      <c r="C167" s="195"/>
      <c r="D167" s="196" t="s">
        <v>168</v>
      </c>
      <c r="E167" s="197" t="s">
        <v>19</v>
      </c>
      <c r="F167" s="198" t="s">
        <v>169</v>
      </c>
      <c r="G167" s="195"/>
      <c r="H167" s="197" t="s">
        <v>19</v>
      </c>
      <c r="I167" s="199"/>
      <c r="J167" s="195"/>
      <c r="K167" s="195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168</v>
      </c>
      <c r="AU167" s="204" t="s">
        <v>89</v>
      </c>
      <c r="AV167" s="12" t="s">
        <v>83</v>
      </c>
      <c r="AW167" s="12" t="s">
        <v>37</v>
      </c>
      <c r="AX167" s="12" t="s">
        <v>76</v>
      </c>
      <c r="AY167" s="204" t="s">
        <v>158</v>
      </c>
    </row>
    <row r="168" spans="2:65" s="13" customFormat="1">
      <c r="B168" s="205"/>
      <c r="C168" s="206"/>
      <c r="D168" s="196" t="s">
        <v>168</v>
      </c>
      <c r="E168" s="207" t="s">
        <v>19</v>
      </c>
      <c r="F168" s="208" t="s">
        <v>243</v>
      </c>
      <c r="G168" s="206"/>
      <c r="H168" s="209">
        <v>16.899999999999999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168</v>
      </c>
      <c r="AU168" s="215" t="s">
        <v>89</v>
      </c>
      <c r="AV168" s="13" t="s">
        <v>89</v>
      </c>
      <c r="AW168" s="13" t="s">
        <v>37</v>
      </c>
      <c r="AX168" s="13" t="s">
        <v>83</v>
      </c>
      <c r="AY168" s="215" t="s">
        <v>158</v>
      </c>
    </row>
    <row r="169" spans="2:65" s="1" customFormat="1" ht="22.5" customHeight="1">
      <c r="B169" s="34"/>
      <c r="C169" s="182" t="s">
        <v>262</v>
      </c>
      <c r="D169" s="182" t="s">
        <v>161</v>
      </c>
      <c r="E169" s="183" t="s">
        <v>263</v>
      </c>
      <c r="F169" s="184" t="s">
        <v>264</v>
      </c>
      <c r="G169" s="185" t="s">
        <v>214</v>
      </c>
      <c r="H169" s="186">
        <v>1.2999999999999999E-2</v>
      </c>
      <c r="I169" s="187"/>
      <c r="J169" s="188">
        <f>ROUND(I169*H169,2)</f>
        <v>0</v>
      </c>
      <c r="K169" s="184" t="s">
        <v>165</v>
      </c>
      <c r="L169" s="38"/>
      <c r="M169" s="189" t="s">
        <v>19</v>
      </c>
      <c r="N169" s="190" t="s">
        <v>48</v>
      </c>
      <c r="O169" s="60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AR169" s="17" t="s">
        <v>188</v>
      </c>
      <c r="AT169" s="17" t="s">
        <v>161</v>
      </c>
      <c r="AU169" s="17" t="s">
        <v>89</v>
      </c>
      <c r="AY169" s="17" t="s">
        <v>158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89</v>
      </c>
      <c r="BK169" s="193">
        <f>ROUND(I169*H169,2)</f>
        <v>0</v>
      </c>
      <c r="BL169" s="17" t="s">
        <v>188</v>
      </c>
      <c r="BM169" s="17" t="s">
        <v>265</v>
      </c>
    </row>
    <row r="170" spans="2:65" s="1" customFormat="1" ht="22.5" customHeight="1">
      <c r="B170" s="34"/>
      <c r="C170" s="182" t="s">
        <v>7</v>
      </c>
      <c r="D170" s="182" t="s">
        <v>161</v>
      </c>
      <c r="E170" s="183" t="s">
        <v>266</v>
      </c>
      <c r="F170" s="184" t="s">
        <v>267</v>
      </c>
      <c r="G170" s="185" t="s">
        <v>214</v>
      </c>
      <c r="H170" s="186">
        <v>1.2999999999999999E-2</v>
      </c>
      <c r="I170" s="187"/>
      <c r="J170" s="188">
        <f>ROUND(I170*H170,2)</f>
        <v>0</v>
      </c>
      <c r="K170" s="184" t="s">
        <v>165</v>
      </c>
      <c r="L170" s="38"/>
      <c r="M170" s="189" t="s">
        <v>19</v>
      </c>
      <c r="N170" s="190" t="s">
        <v>48</v>
      </c>
      <c r="O170" s="60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AR170" s="17" t="s">
        <v>188</v>
      </c>
      <c r="AT170" s="17" t="s">
        <v>161</v>
      </c>
      <c r="AU170" s="17" t="s">
        <v>89</v>
      </c>
      <c r="AY170" s="17" t="s">
        <v>158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89</v>
      </c>
      <c r="BK170" s="193">
        <f>ROUND(I170*H170,2)</f>
        <v>0</v>
      </c>
      <c r="BL170" s="17" t="s">
        <v>188</v>
      </c>
      <c r="BM170" s="17" t="s">
        <v>268</v>
      </c>
    </row>
    <row r="171" spans="2:65" s="11" customFormat="1" ht="22.8" customHeight="1">
      <c r="B171" s="166"/>
      <c r="C171" s="167"/>
      <c r="D171" s="168" t="s">
        <v>75</v>
      </c>
      <c r="E171" s="180" t="s">
        <v>269</v>
      </c>
      <c r="F171" s="180" t="s">
        <v>270</v>
      </c>
      <c r="G171" s="167"/>
      <c r="H171" s="167"/>
      <c r="I171" s="170"/>
      <c r="J171" s="181">
        <f>BK171</f>
        <v>0</v>
      </c>
      <c r="K171" s="167"/>
      <c r="L171" s="172"/>
      <c r="M171" s="173"/>
      <c r="N171" s="174"/>
      <c r="O171" s="174"/>
      <c r="P171" s="175">
        <f>SUM(P172:P180)</f>
        <v>0</v>
      </c>
      <c r="Q171" s="174"/>
      <c r="R171" s="175">
        <f>SUM(R172:R180)</f>
        <v>2.7E-4</v>
      </c>
      <c r="S171" s="174"/>
      <c r="T171" s="176">
        <f>SUM(T172:T180)</f>
        <v>0</v>
      </c>
      <c r="AR171" s="177" t="s">
        <v>89</v>
      </c>
      <c r="AT171" s="178" t="s">
        <v>75</v>
      </c>
      <c r="AU171" s="178" t="s">
        <v>83</v>
      </c>
      <c r="AY171" s="177" t="s">
        <v>158</v>
      </c>
      <c r="BK171" s="179">
        <f>SUM(BK172:BK180)</f>
        <v>0</v>
      </c>
    </row>
    <row r="172" spans="2:65" s="1" customFormat="1" ht="16.5" customHeight="1">
      <c r="B172" s="34"/>
      <c r="C172" s="182" t="s">
        <v>271</v>
      </c>
      <c r="D172" s="182" t="s">
        <v>161</v>
      </c>
      <c r="E172" s="183" t="s">
        <v>272</v>
      </c>
      <c r="F172" s="184" t="s">
        <v>273</v>
      </c>
      <c r="G172" s="185" t="s">
        <v>164</v>
      </c>
      <c r="H172" s="186">
        <v>1</v>
      </c>
      <c r="I172" s="187"/>
      <c r="J172" s="188">
        <f>ROUND(I172*H172,2)</f>
        <v>0</v>
      </c>
      <c r="K172" s="184" t="s">
        <v>19</v>
      </c>
      <c r="L172" s="38"/>
      <c r="M172" s="189" t="s">
        <v>19</v>
      </c>
      <c r="N172" s="190" t="s">
        <v>48</v>
      </c>
      <c r="O172" s="60"/>
      <c r="P172" s="191">
        <f>O172*H172</f>
        <v>0</v>
      </c>
      <c r="Q172" s="191">
        <v>2.7E-4</v>
      </c>
      <c r="R172" s="191">
        <f>Q172*H172</f>
        <v>2.7E-4</v>
      </c>
      <c r="S172" s="191">
        <v>0</v>
      </c>
      <c r="T172" s="192">
        <f>S172*H172</f>
        <v>0</v>
      </c>
      <c r="AR172" s="17" t="s">
        <v>188</v>
      </c>
      <c r="AT172" s="17" t="s">
        <v>161</v>
      </c>
      <c r="AU172" s="17" t="s">
        <v>89</v>
      </c>
      <c r="AY172" s="17" t="s">
        <v>158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89</v>
      </c>
      <c r="BK172" s="193">
        <f>ROUND(I172*H172,2)</f>
        <v>0</v>
      </c>
      <c r="BL172" s="17" t="s">
        <v>188</v>
      </c>
      <c r="BM172" s="17" t="s">
        <v>274</v>
      </c>
    </row>
    <row r="173" spans="2:65" s="12" customFormat="1">
      <c r="B173" s="194"/>
      <c r="C173" s="195"/>
      <c r="D173" s="196" t="s">
        <v>168</v>
      </c>
      <c r="E173" s="197" t="s">
        <v>19</v>
      </c>
      <c r="F173" s="198" t="s">
        <v>169</v>
      </c>
      <c r="G173" s="195"/>
      <c r="H173" s="197" t="s">
        <v>19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168</v>
      </c>
      <c r="AU173" s="204" t="s">
        <v>89</v>
      </c>
      <c r="AV173" s="12" t="s">
        <v>83</v>
      </c>
      <c r="AW173" s="12" t="s">
        <v>37</v>
      </c>
      <c r="AX173" s="12" t="s">
        <v>76</v>
      </c>
      <c r="AY173" s="204" t="s">
        <v>158</v>
      </c>
    </row>
    <row r="174" spans="2:65" s="13" customFormat="1">
      <c r="B174" s="205"/>
      <c r="C174" s="206"/>
      <c r="D174" s="196" t="s">
        <v>168</v>
      </c>
      <c r="E174" s="207" t="s">
        <v>19</v>
      </c>
      <c r="F174" s="208" t="s">
        <v>83</v>
      </c>
      <c r="G174" s="206"/>
      <c r="H174" s="209">
        <v>1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168</v>
      </c>
      <c r="AU174" s="215" t="s">
        <v>89</v>
      </c>
      <c r="AV174" s="13" t="s">
        <v>89</v>
      </c>
      <c r="AW174" s="13" t="s">
        <v>37</v>
      </c>
      <c r="AX174" s="13" t="s">
        <v>83</v>
      </c>
      <c r="AY174" s="215" t="s">
        <v>158</v>
      </c>
    </row>
    <row r="175" spans="2:65" s="1" customFormat="1" ht="16.5" customHeight="1">
      <c r="B175" s="34"/>
      <c r="C175" s="182" t="s">
        <v>275</v>
      </c>
      <c r="D175" s="182" t="s">
        <v>161</v>
      </c>
      <c r="E175" s="183" t="s">
        <v>276</v>
      </c>
      <c r="F175" s="184" t="s">
        <v>277</v>
      </c>
      <c r="G175" s="185" t="s">
        <v>241</v>
      </c>
      <c r="H175" s="186">
        <v>15</v>
      </c>
      <c r="I175" s="187"/>
      <c r="J175" s="188">
        <f>ROUND(I175*H175,2)</f>
        <v>0</v>
      </c>
      <c r="K175" s="184" t="s">
        <v>165</v>
      </c>
      <c r="L175" s="38"/>
      <c r="M175" s="189" t="s">
        <v>19</v>
      </c>
      <c r="N175" s="190" t="s">
        <v>48</v>
      </c>
      <c r="O175" s="60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AR175" s="17" t="s">
        <v>188</v>
      </c>
      <c r="AT175" s="17" t="s">
        <v>161</v>
      </c>
      <c r="AU175" s="17" t="s">
        <v>89</v>
      </c>
      <c r="AY175" s="17" t="s">
        <v>158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7" t="s">
        <v>89</v>
      </c>
      <c r="BK175" s="193">
        <f>ROUND(I175*H175,2)</f>
        <v>0</v>
      </c>
      <c r="BL175" s="17" t="s">
        <v>188</v>
      </c>
      <c r="BM175" s="17" t="s">
        <v>278</v>
      </c>
    </row>
    <row r="176" spans="2:65" s="12" customFormat="1">
      <c r="B176" s="194"/>
      <c r="C176" s="195"/>
      <c r="D176" s="196" t="s">
        <v>168</v>
      </c>
      <c r="E176" s="197" t="s">
        <v>19</v>
      </c>
      <c r="F176" s="198" t="s">
        <v>169</v>
      </c>
      <c r="G176" s="195"/>
      <c r="H176" s="197" t="s">
        <v>19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168</v>
      </c>
      <c r="AU176" s="204" t="s">
        <v>89</v>
      </c>
      <c r="AV176" s="12" t="s">
        <v>83</v>
      </c>
      <c r="AW176" s="12" t="s">
        <v>37</v>
      </c>
      <c r="AX176" s="12" t="s">
        <v>76</v>
      </c>
      <c r="AY176" s="204" t="s">
        <v>158</v>
      </c>
    </row>
    <row r="177" spans="2:65" s="13" customFormat="1">
      <c r="B177" s="205"/>
      <c r="C177" s="206"/>
      <c r="D177" s="196" t="s">
        <v>168</v>
      </c>
      <c r="E177" s="207" t="s">
        <v>19</v>
      </c>
      <c r="F177" s="208" t="s">
        <v>8</v>
      </c>
      <c r="G177" s="206"/>
      <c r="H177" s="209">
        <v>15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168</v>
      </c>
      <c r="AU177" s="215" t="s">
        <v>89</v>
      </c>
      <c r="AV177" s="13" t="s">
        <v>89</v>
      </c>
      <c r="AW177" s="13" t="s">
        <v>37</v>
      </c>
      <c r="AX177" s="13" t="s">
        <v>83</v>
      </c>
      <c r="AY177" s="215" t="s">
        <v>158</v>
      </c>
    </row>
    <row r="178" spans="2:65" s="1" customFormat="1" ht="16.5" customHeight="1">
      <c r="B178" s="34"/>
      <c r="C178" s="182" t="s">
        <v>279</v>
      </c>
      <c r="D178" s="182" t="s">
        <v>161</v>
      </c>
      <c r="E178" s="183" t="s">
        <v>280</v>
      </c>
      <c r="F178" s="184" t="s">
        <v>281</v>
      </c>
      <c r="G178" s="185" t="s">
        <v>164</v>
      </c>
      <c r="H178" s="186">
        <v>1</v>
      </c>
      <c r="I178" s="187"/>
      <c r="J178" s="188">
        <f>ROUND(I178*H178,2)</f>
        <v>0</v>
      </c>
      <c r="K178" s="184" t="s">
        <v>165</v>
      </c>
      <c r="L178" s="38"/>
      <c r="M178" s="189" t="s">
        <v>19</v>
      </c>
      <c r="N178" s="190" t="s">
        <v>48</v>
      </c>
      <c r="O178" s="60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AR178" s="17" t="s">
        <v>188</v>
      </c>
      <c r="AT178" s="17" t="s">
        <v>161</v>
      </c>
      <c r="AU178" s="17" t="s">
        <v>89</v>
      </c>
      <c r="AY178" s="17" t="s">
        <v>158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89</v>
      </c>
      <c r="BK178" s="193">
        <f>ROUND(I178*H178,2)</f>
        <v>0</v>
      </c>
      <c r="BL178" s="17" t="s">
        <v>188</v>
      </c>
      <c r="BM178" s="17" t="s">
        <v>282</v>
      </c>
    </row>
    <row r="179" spans="2:65" s="12" customFormat="1">
      <c r="B179" s="194"/>
      <c r="C179" s="195"/>
      <c r="D179" s="196" t="s">
        <v>168</v>
      </c>
      <c r="E179" s="197" t="s">
        <v>19</v>
      </c>
      <c r="F179" s="198" t="s">
        <v>169</v>
      </c>
      <c r="G179" s="195"/>
      <c r="H179" s="197" t="s">
        <v>19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168</v>
      </c>
      <c r="AU179" s="204" t="s">
        <v>89</v>
      </c>
      <c r="AV179" s="12" t="s">
        <v>83</v>
      </c>
      <c r="AW179" s="12" t="s">
        <v>37</v>
      </c>
      <c r="AX179" s="12" t="s">
        <v>76</v>
      </c>
      <c r="AY179" s="204" t="s">
        <v>158</v>
      </c>
    </row>
    <row r="180" spans="2:65" s="13" customFormat="1">
      <c r="B180" s="205"/>
      <c r="C180" s="206"/>
      <c r="D180" s="196" t="s">
        <v>168</v>
      </c>
      <c r="E180" s="207" t="s">
        <v>19</v>
      </c>
      <c r="F180" s="208" t="s">
        <v>83</v>
      </c>
      <c r="G180" s="206"/>
      <c r="H180" s="209">
        <v>1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168</v>
      </c>
      <c r="AU180" s="215" t="s">
        <v>89</v>
      </c>
      <c r="AV180" s="13" t="s">
        <v>89</v>
      </c>
      <c r="AW180" s="13" t="s">
        <v>37</v>
      </c>
      <c r="AX180" s="13" t="s">
        <v>83</v>
      </c>
      <c r="AY180" s="215" t="s">
        <v>158</v>
      </c>
    </row>
    <row r="181" spans="2:65" s="11" customFormat="1" ht="22.8" customHeight="1">
      <c r="B181" s="166"/>
      <c r="C181" s="167"/>
      <c r="D181" s="168" t="s">
        <v>75</v>
      </c>
      <c r="E181" s="180" t="s">
        <v>283</v>
      </c>
      <c r="F181" s="180" t="s">
        <v>284</v>
      </c>
      <c r="G181" s="167"/>
      <c r="H181" s="167"/>
      <c r="I181" s="170"/>
      <c r="J181" s="181">
        <f>BK181</f>
        <v>0</v>
      </c>
      <c r="K181" s="167"/>
      <c r="L181" s="172"/>
      <c r="M181" s="173"/>
      <c r="N181" s="174"/>
      <c r="O181" s="174"/>
      <c r="P181" s="175">
        <f>SUM(P182:P201)</f>
        <v>0</v>
      </c>
      <c r="Q181" s="174"/>
      <c r="R181" s="175">
        <f>SUM(R182:R201)</f>
        <v>1.5050000000000003E-2</v>
      </c>
      <c r="S181" s="174"/>
      <c r="T181" s="176">
        <f>SUM(T182:T201)</f>
        <v>3.3599999999999997E-3</v>
      </c>
      <c r="AR181" s="177" t="s">
        <v>89</v>
      </c>
      <c r="AT181" s="178" t="s">
        <v>75</v>
      </c>
      <c r="AU181" s="178" t="s">
        <v>83</v>
      </c>
      <c r="AY181" s="177" t="s">
        <v>158</v>
      </c>
      <c r="BK181" s="179">
        <f>SUM(BK182:BK201)</f>
        <v>0</v>
      </c>
    </row>
    <row r="182" spans="2:65" s="1" customFormat="1" ht="16.5" customHeight="1">
      <c r="B182" s="34"/>
      <c r="C182" s="182" t="s">
        <v>285</v>
      </c>
      <c r="D182" s="182" t="s">
        <v>161</v>
      </c>
      <c r="E182" s="183" t="s">
        <v>286</v>
      </c>
      <c r="F182" s="184" t="s">
        <v>287</v>
      </c>
      <c r="G182" s="185" t="s">
        <v>241</v>
      </c>
      <c r="H182" s="186">
        <v>12</v>
      </c>
      <c r="I182" s="187"/>
      <c r="J182" s="188">
        <f>ROUND(I182*H182,2)</f>
        <v>0</v>
      </c>
      <c r="K182" s="184" t="s">
        <v>165</v>
      </c>
      <c r="L182" s="38"/>
      <c r="M182" s="189" t="s">
        <v>19</v>
      </c>
      <c r="N182" s="190" t="s">
        <v>48</v>
      </c>
      <c r="O182" s="60"/>
      <c r="P182" s="191">
        <f>O182*H182</f>
        <v>0</v>
      </c>
      <c r="Q182" s="191">
        <v>0</v>
      </c>
      <c r="R182" s="191">
        <f>Q182*H182</f>
        <v>0</v>
      </c>
      <c r="S182" s="191">
        <v>2.7999999999999998E-4</v>
      </c>
      <c r="T182" s="192">
        <f>S182*H182</f>
        <v>3.3599999999999997E-3</v>
      </c>
      <c r="AR182" s="17" t="s">
        <v>188</v>
      </c>
      <c r="AT182" s="17" t="s">
        <v>161</v>
      </c>
      <c r="AU182" s="17" t="s">
        <v>89</v>
      </c>
      <c r="AY182" s="17" t="s">
        <v>158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89</v>
      </c>
      <c r="BK182" s="193">
        <f>ROUND(I182*H182,2)</f>
        <v>0</v>
      </c>
      <c r="BL182" s="17" t="s">
        <v>188</v>
      </c>
      <c r="BM182" s="17" t="s">
        <v>288</v>
      </c>
    </row>
    <row r="183" spans="2:65" s="12" customFormat="1">
      <c r="B183" s="194"/>
      <c r="C183" s="195"/>
      <c r="D183" s="196" t="s">
        <v>168</v>
      </c>
      <c r="E183" s="197" t="s">
        <v>19</v>
      </c>
      <c r="F183" s="198" t="s">
        <v>169</v>
      </c>
      <c r="G183" s="195"/>
      <c r="H183" s="197" t="s">
        <v>19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168</v>
      </c>
      <c r="AU183" s="204" t="s">
        <v>89</v>
      </c>
      <c r="AV183" s="12" t="s">
        <v>83</v>
      </c>
      <c r="AW183" s="12" t="s">
        <v>37</v>
      </c>
      <c r="AX183" s="12" t="s">
        <v>76</v>
      </c>
      <c r="AY183" s="204" t="s">
        <v>158</v>
      </c>
    </row>
    <row r="184" spans="2:65" s="13" customFormat="1">
      <c r="B184" s="205"/>
      <c r="C184" s="206"/>
      <c r="D184" s="196" t="s">
        <v>168</v>
      </c>
      <c r="E184" s="207" t="s">
        <v>19</v>
      </c>
      <c r="F184" s="208" t="s">
        <v>220</v>
      </c>
      <c r="G184" s="206"/>
      <c r="H184" s="209">
        <v>12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168</v>
      </c>
      <c r="AU184" s="215" t="s">
        <v>89</v>
      </c>
      <c r="AV184" s="13" t="s">
        <v>89</v>
      </c>
      <c r="AW184" s="13" t="s">
        <v>37</v>
      </c>
      <c r="AX184" s="13" t="s">
        <v>83</v>
      </c>
      <c r="AY184" s="215" t="s">
        <v>158</v>
      </c>
    </row>
    <row r="185" spans="2:65" s="1" customFormat="1" ht="22.5" customHeight="1">
      <c r="B185" s="34"/>
      <c r="C185" s="182" t="s">
        <v>289</v>
      </c>
      <c r="D185" s="182" t="s">
        <v>161</v>
      </c>
      <c r="E185" s="183" t="s">
        <v>290</v>
      </c>
      <c r="F185" s="184" t="s">
        <v>291</v>
      </c>
      <c r="G185" s="185" t="s">
        <v>241</v>
      </c>
      <c r="H185" s="186">
        <v>5</v>
      </c>
      <c r="I185" s="187"/>
      <c r="J185" s="188">
        <f>ROUND(I185*H185,2)</f>
        <v>0</v>
      </c>
      <c r="K185" s="184" t="s">
        <v>165</v>
      </c>
      <c r="L185" s="38"/>
      <c r="M185" s="189" t="s">
        <v>19</v>
      </c>
      <c r="N185" s="190" t="s">
        <v>48</v>
      </c>
      <c r="O185" s="60"/>
      <c r="P185" s="191">
        <f>O185*H185</f>
        <v>0</v>
      </c>
      <c r="Q185" s="191">
        <v>7.7999999999999999E-4</v>
      </c>
      <c r="R185" s="191">
        <f>Q185*H185</f>
        <v>3.8999999999999998E-3</v>
      </c>
      <c r="S185" s="191">
        <v>0</v>
      </c>
      <c r="T185" s="192">
        <f>S185*H185</f>
        <v>0</v>
      </c>
      <c r="AR185" s="17" t="s">
        <v>188</v>
      </c>
      <c r="AT185" s="17" t="s">
        <v>161</v>
      </c>
      <c r="AU185" s="17" t="s">
        <v>89</v>
      </c>
      <c r="AY185" s="17" t="s">
        <v>158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7" t="s">
        <v>89</v>
      </c>
      <c r="BK185" s="193">
        <f>ROUND(I185*H185,2)</f>
        <v>0</v>
      </c>
      <c r="BL185" s="17" t="s">
        <v>188</v>
      </c>
      <c r="BM185" s="17" t="s">
        <v>292</v>
      </c>
    </row>
    <row r="186" spans="2:65" s="12" customFormat="1">
      <c r="B186" s="194"/>
      <c r="C186" s="195"/>
      <c r="D186" s="196" t="s">
        <v>168</v>
      </c>
      <c r="E186" s="197" t="s">
        <v>19</v>
      </c>
      <c r="F186" s="198" t="s">
        <v>169</v>
      </c>
      <c r="G186" s="195"/>
      <c r="H186" s="197" t="s">
        <v>19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168</v>
      </c>
      <c r="AU186" s="204" t="s">
        <v>89</v>
      </c>
      <c r="AV186" s="12" t="s">
        <v>83</v>
      </c>
      <c r="AW186" s="12" t="s">
        <v>37</v>
      </c>
      <c r="AX186" s="12" t="s">
        <v>76</v>
      </c>
      <c r="AY186" s="204" t="s">
        <v>158</v>
      </c>
    </row>
    <row r="187" spans="2:65" s="13" customFormat="1">
      <c r="B187" s="205"/>
      <c r="C187" s="206"/>
      <c r="D187" s="196" t="s">
        <v>168</v>
      </c>
      <c r="E187" s="207" t="s">
        <v>19</v>
      </c>
      <c r="F187" s="208" t="s">
        <v>185</v>
      </c>
      <c r="G187" s="206"/>
      <c r="H187" s="209">
        <v>5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168</v>
      </c>
      <c r="AU187" s="215" t="s">
        <v>89</v>
      </c>
      <c r="AV187" s="13" t="s">
        <v>89</v>
      </c>
      <c r="AW187" s="13" t="s">
        <v>37</v>
      </c>
      <c r="AX187" s="13" t="s">
        <v>83</v>
      </c>
      <c r="AY187" s="215" t="s">
        <v>158</v>
      </c>
    </row>
    <row r="188" spans="2:65" s="1" customFormat="1" ht="22.5" customHeight="1">
      <c r="B188" s="34"/>
      <c r="C188" s="182" t="s">
        <v>293</v>
      </c>
      <c r="D188" s="182" t="s">
        <v>161</v>
      </c>
      <c r="E188" s="183" t="s">
        <v>294</v>
      </c>
      <c r="F188" s="184" t="s">
        <v>295</v>
      </c>
      <c r="G188" s="185" t="s">
        <v>241</v>
      </c>
      <c r="H188" s="186">
        <v>7</v>
      </c>
      <c r="I188" s="187"/>
      <c r="J188" s="188">
        <f>ROUND(I188*H188,2)</f>
        <v>0</v>
      </c>
      <c r="K188" s="184" t="s">
        <v>165</v>
      </c>
      <c r="L188" s="38"/>
      <c r="M188" s="189" t="s">
        <v>19</v>
      </c>
      <c r="N188" s="190" t="s">
        <v>48</v>
      </c>
      <c r="O188" s="60"/>
      <c r="P188" s="191">
        <f>O188*H188</f>
        <v>0</v>
      </c>
      <c r="Q188" s="191">
        <v>1.25E-3</v>
      </c>
      <c r="R188" s="191">
        <f>Q188*H188</f>
        <v>8.7500000000000008E-3</v>
      </c>
      <c r="S188" s="191">
        <v>0</v>
      </c>
      <c r="T188" s="192">
        <f>S188*H188</f>
        <v>0</v>
      </c>
      <c r="AR188" s="17" t="s">
        <v>188</v>
      </c>
      <c r="AT188" s="17" t="s">
        <v>161</v>
      </c>
      <c r="AU188" s="17" t="s">
        <v>89</v>
      </c>
      <c r="AY188" s="17" t="s">
        <v>158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7" t="s">
        <v>89</v>
      </c>
      <c r="BK188" s="193">
        <f>ROUND(I188*H188,2)</f>
        <v>0</v>
      </c>
      <c r="BL188" s="17" t="s">
        <v>188</v>
      </c>
      <c r="BM188" s="17" t="s">
        <v>296</v>
      </c>
    </row>
    <row r="189" spans="2:65" s="12" customFormat="1">
      <c r="B189" s="194"/>
      <c r="C189" s="195"/>
      <c r="D189" s="196" t="s">
        <v>168</v>
      </c>
      <c r="E189" s="197" t="s">
        <v>19</v>
      </c>
      <c r="F189" s="198" t="s">
        <v>169</v>
      </c>
      <c r="G189" s="195"/>
      <c r="H189" s="197" t="s">
        <v>19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168</v>
      </c>
      <c r="AU189" s="204" t="s">
        <v>89</v>
      </c>
      <c r="AV189" s="12" t="s">
        <v>83</v>
      </c>
      <c r="AW189" s="12" t="s">
        <v>37</v>
      </c>
      <c r="AX189" s="12" t="s">
        <v>76</v>
      </c>
      <c r="AY189" s="204" t="s">
        <v>158</v>
      </c>
    </row>
    <row r="190" spans="2:65" s="13" customFormat="1">
      <c r="B190" s="205"/>
      <c r="C190" s="206"/>
      <c r="D190" s="196" t="s">
        <v>168</v>
      </c>
      <c r="E190" s="207" t="s">
        <v>19</v>
      </c>
      <c r="F190" s="208" t="s">
        <v>198</v>
      </c>
      <c r="G190" s="206"/>
      <c r="H190" s="209">
        <v>7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168</v>
      </c>
      <c r="AU190" s="215" t="s">
        <v>89</v>
      </c>
      <c r="AV190" s="13" t="s">
        <v>89</v>
      </c>
      <c r="AW190" s="13" t="s">
        <v>37</v>
      </c>
      <c r="AX190" s="13" t="s">
        <v>83</v>
      </c>
      <c r="AY190" s="215" t="s">
        <v>158</v>
      </c>
    </row>
    <row r="191" spans="2:65" s="1" customFormat="1" ht="16.5" customHeight="1">
      <c r="B191" s="34"/>
      <c r="C191" s="182" t="s">
        <v>297</v>
      </c>
      <c r="D191" s="182" t="s">
        <v>161</v>
      </c>
      <c r="E191" s="183" t="s">
        <v>298</v>
      </c>
      <c r="F191" s="184" t="s">
        <v>299</v>
      </c>
      <c r="G191" s="185" t="s">
        <v>164</v>
      </c>
      <c r="H191" s="186">
        <v>1</v>
      </c>
      <c r="I191" s="187"/>
      <c r="J191" s="188">
        <f>ROUND(I191*H191,2)</f>
        <v>0</v>
      </c>
      <c r="K191" s="184" t="s">
        <v>165</v>
      </c>
      <c r="L191" s="38"/>
      <c r="M191" s="189" t="s">
        <v>19</v>
      </c>
      <c r="N191" s="190" t="s">
        <v>48</v>
      </c>
      <c r="O191" s="60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AR191" s="17" t="s">
        <v>188</v>
      </c>
      <c r="AT191" s="17" t="s">
        <v>161</v>
      </c>
      <c r="AU191" s="17" t="s">
        <v>89</v>
      </c>
      <c r="AY191" s="17" t="s">
        <v>158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89</v>
      </c>
      <c r="BK191" s="193">
        <f>ROUND(I191*H191,2)</f>
        <v>0</v>
      </c>
      <c r="BL191" s="17" t="s">
        <v>188</v>
      </c>
      <c r="BM191" s="17" t="s">
        <v>300</v>
      </c>
    </row>
    <row r="192" spans="2:65" s="12" customFormat="1">
      <c r="B192" s="194"/>
      <c r="C192" s="195"/>
      <c r="D192" s="196" t="s">
        <v>168</v>
      </c>
      <c r="E192" s="197" t="s">
        <v>19</v>
      </c>
      <c r="F192" s="198" t="s">
        <v>169</v>
      </c>
      <c r="G192" s="195"/>
      <c r="H192" s="197" t="s">
        <v>19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168</v>
      </c>
      <c r="AU192" s="204" t="s">
        <v>89</v>
      </c>
      <c r="AV192" s="12" t="s">
        <v>83</v>
      </c>
      <c r="AW192" s="12" t="s">
        <v>37</v>
      </c>
      <c r="AX192" s="12" t="s">
        <v>76</v>
      </c>
      <c r="AY192" s="204" t="s">
        <v>158</v>
      </c>
    </row>
    <row r="193" spans="2:65" s="13" customFormat="1">
      <c r="B193" s="205"/>
      <c r="C193" s="206"/>
      <c r="D193" s="196" t="s">
        <v>168</v>
      </c>
      <c r="E193" s="207" t="s">
        <v>19</v>
      </c>
      <c r="F193" s="208" t="s">
        <v>83</v>
      </c>
      <c r="G193" s="206"/>
      <c r="H193" s="209">
        <v>1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168</v>
      </c>
      <c r="AU193" s="215" t="s">
        <v>89</v>
      </c>
      <c r="AV193" s="13" t="s">
        <v>89</v>
      </c>
      <c r="AW193" s="13" t="s">
        <v>37</v>
      </c>
      <c r="AX193" s="13" t="s">
        <v>83</v>
      </c>
      <c r="AY193" s="215" t="s">
        <v>158</v>
      </c>
    </row>
    <row r="194" spans="2:65" s="1" customFormat="1" ht="16.5" customHeight="1">
      <c r="B194" s="34"/>
      <c r="C194" s="182" t="s">
        <v>301</v>
      </c>
      <c r="D194" s="182" t="s">
        <v>161</v>
      </c>
      <c r="E194" s="183" t="s">
        <v>302</v>
      </c>
      <c r="F194" s="184" t="s">
        <v>303</v>
      </c>
      <c r="G194" s="185" t="s">
        <v>241</v>
      </c>
      <c r="H194" s="186">
        <v>12</v>
      </c>
      <c r="I194" s="187"/>
      <c r="J194" s="188">
        <f>ROUND(I194*H194,2)</f>
        <v>0</v>
      </c>
      <c r="K194" s="184" t="s">
        <v>165</v>
      </c>
      <c r="L194" s="38"/>
      <c r="M194" s="189" t="s">
        <v>19</v>
      </c>
      <c r="N194" s="190" t="s">
        <v>48</v>
      </c>
      <c r="O194" s="60"/>
      <c r="P194" s="191">
        <f>O194*H194</f>
        <v>0</v>
      </c>
      <c r="Q194" s="191">
        <v>1.9000000000000001E-4</v>
      </c>
      <c r="R194" s="191">
        <f>Q194*H194</f>
        <v>2.2799999999999999E-3</v>
      </c>
      <c r="S194" s="191">
        <v>0</v>
      </c>
      <c r="T194" s="192">
        <f>S194*H194</f>
        <v>0</v>
      </c>
      <c r="AR194" s="17" t="s">
        <v>188</v>
      </c>
      <c r="AT194" s="17" t="s">
        <v>161</v>
      </c>
      <c r="AU194" s="17" t="s">
        <v>89</v>
      </c>
      <c r="AY194" s="17" t="s">
        <v>158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89</v>
      </c>
      <c r="BK194" s="193">
        <f>ROUND(I194*H194,2)</f>
        <v>0</v>
      </c>
      <c r="BL194" s="17" t="s">
        <v>188</v>
      </c>
      <c r="BM194" s="17" t="s">
        <v>304</v>
      </c>
    </row>
    <row r="195" spans="2:65" s="12" customFormat="1">
      <c r="B195" s="194"/>
      <c r="C195" s="195"/>
      <c r="D195" s="196" t="s">
        <v>168</v>
      </c>
      <c r="E195" s="197" t="s">
        <v>19</v>
      </c>
      <c r="F195" s="198" t="s">
        <v>169</v>
      </c>
      <c r="G195" s="195"/>
      <c r="H195" s="197" t="s">
        <v>19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168</v>
      </c>
      <c r="AU195" s="204" t="s">
        <v>89</v>
      </c>
      <c r="AV195" s="12" t="s">
        <v>83</v>
      </c>
      <c r="AW195" s="12" t="s">
        <v>37</v>
      </c>
      <c r="AX195" s="12" t="s">
        <v>76</v>
      </c>
      <c r="AY195" s="204" t="s">
        <v>158</v>
      </c>
    </row>
    <row r="196" spans="2:65" s="13" customFormat="1">
      <c r="B196" s="205"/>
      <c r="C196" s="206"/>
      <c r="D196" s="196" t="s">
        <v>168</v>
      </c>
      <c r="E196" s="207" t="s">
        <v>19</v>
      </c>
      <c r="F196" s="208" t="s">
        <v>220</v>
      </c>
      <c r="G196" s="206"/>
      <c r="H196" s="209">
        <v>12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168</v>
      </c>
      <c r="AU196" s="215" t="s">
        <v>89</v>
      </c>
      <c r="AV196" s="13" t="s">
        <v>89</v>
      </c>
      <c r="AW196" s="13" t="s">
        <v>37</v>
      </c>
      <c r="AX196" s="13" t="s">
        <v>83</v>
      </c>
      <c r="AY196" s="215" t="s">
        <v>158</v>
      </c>
    </row>
    <row r="197" spans="2:65" s="1" customFormat="1" ht="16.5" customHeight="1">
      <c r="B197" s="34"/>
      <c r="C197" s="182" t="s">
        <v>305</v>
      </c>
      <c r="D197" s="182" t="s">
        <v>161</v>
      </c>
      <c r="E197" s="183" t="s">
        <v>306</v>
      </c>
      <c r="F197" s="184" t="s">
        <v>307</v>
      </c>
      <c r="G197" s="185" t="s">
        <v>241</v>
      </c>
      <c r="H197" s="186">
        <v>12</v>
      </c>
      <c r="I197" s="187"/>
      <c r="J197" s="188">
        <f>ROUND(I197*H197,2)</f>
        <v>0</v>
      </c>
      <c r="K197" s="184" t="s">
        <v>165</v>
      </c>
      <c r="L197" s="38"/>
      <c r="M197" s="189" t="s">
        <v>19</v>
      </c>
      <c r="N197" s="190" t="s">
        <v>48</v>
      </c>
      <c r="O197" s="60"/>
      <c r="P197" s="191">
        <f>O197*H197</f>
        <v>0</v>
      </c>
      <c r="Q197" s="191">
        <v>1.0000000000000001E-5</v>
      </c>
      <c r="R197" s="191">
        <f>Q197*H197</f>
        <v>1.2000000000000002E-4</v>
      </c>
      <c r="S197" s="191">
        <v>0</v>
      </c>
      <c r="T197" s="192">
        <f>S197*H197</f>
        <v>0</v>
      </c>
      <c r="AR197" s="17" t="s">
        <v>188</v>
      </c>
      <c r="AT197" s="17" t="s">
        <v>161</v>
      </c>
      <c r="AU197" s="17" t="s">
        <v>89</v>
      </c>
      <c r="AY197" s="17" t="s">
        <v>158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7" t="s">
        <v>89</v>
      </c>
      <c r="BK197" s="193">
        <f>ROUND(I197*H197,2)</f>
        <v>0</v>
      </c>
      <c r="BL197" s="17" t="s">
        <v>188</v>
      </c>
      <c r="BM197" s="17" t="s">
        <v>308</v>
      </c>
    </row>
    <row r="198" spans="2:65" s="12" customFormat="1">
      <c r="B198" s="194"/>
      <c r="C198" s="195"/>
      <c r="D198" s="196" t="s">
        <v>168</v>
      </c>
      <c r="E198" s="197" t="s">
        <v>19</v>
      </c>
      <c r="F198" s="198" t="s">
        <v>169</v>
      </c>
      <c r="G198" s="195"/>
      <c r="H198" s="197" t="s">
        <v>19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168</v>
      </c>
      <c r="AU198" s="204" t="s">
        <v>89</v>
      </c>
      <c r="AV198" s="12" t="s">
        <v>83</v>
      </c>
      <c r="AW198" s="12" t="s">
        <v>37</v>
      </c>
      <c r="AX198" s="12" t="s">
        <v>76</v>
      </c>
      <c r="AY198" s="204" t="s">
        <v>158</v>
      </c>
    </row>
    <row r="199" spans="2:65" s="13" customFormat="1">
      <c r="B199" s="205"/>
      <c r="C199" s="206"/>
      <c r="D199" s="196" t="s">
        <v>168</v>
      </c>
      <c r="E199" s="207" t="s">
        <v>19</v>
      </c>
      <c r="F199" s="208" t="s">
        <v>220</v>
      </c>
      <c r="G199" s="206"/>
      <c r="H199" s="209">
        <v>12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168</v>
      </c>
      <c r="AU199" s="215" t="s">
        <v>89</v>
      </c>
      <c r="AV199" s="13" t="s">
        <v>89</v>
      </c>
      <c r="AW199" s="13" t="s">
        <v>37</v>
      </c>
      <c r="AX199" s="13" t="s">
        <v>83</v>
      </c>
      <c r="AY199" s="215" t="s">
        <v>158</v>
      </c>
    </row>
    <row r="200" spans="2:65" s="1" customFormat="1" ht="22.5" customHeight="1">
      <c r="B200" s="34"/>
      <c r="C200" s="182" t="s">
        <v>309</v>
      </c>
      <c r="D200" s="182" t="s">
        <v>161</v>
      </c>
      <c r="E200" s="183" t="s">
        <v>310</v>
      </c>
      <c r="F200" s="184" t="s">
        <v>311</v>
      </c>
      <c r="G200" s="185" t="s">
        <v>214</v>
      </c>
      <c r="H200" s="186">
        <v>1.4999999999999999E-2</v>
      </c>
      <c r="I200" s="187"/>
      <c r="J200" s="188">
        <f>ROUND(I200*H200,2)</f>
        <v>0</v>
      </c>
      <c r="K200" s="184" t="s">
        <v>165</v>
      </c>
      <c r="L200" s="38"/>
      <c r="M200" s="189" t="s">
        <v>19</v>
      </c>
      <c r="N200" s="190" t="s">
        <v>48</v>
      </c>
      <c r="O200" s="60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AR200" s="17" t="s">
        <v>188</v>
      </c>
      <c r="AT200" s="17" t="s">
        <v>161</v>
      </c>
      <c r="AU200" s="17" t="s">
        <v>89</v>
      </c>
      <c r="AY200" s="17" t="s">
        <v>158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7" t="s">
        <v>89</v>
      </c>
      <c r="BK200" s="193">
        <f>ROUND(I200*H200,2)</f>
        <v>0</v>
      </c>
      <c r="BL200" s="17" t="s">
        <v>188</v>
      </c>
      <c r="BM200" s="17" t="s">
        <v>312</v>
      </c>
    </row>
    <row r="201" spans="2:65" s="1" customFormat="1" ht="22.5" customHeight="1">
      <c r="B201" s="34"/>
      <c r="C201" s="182" t="s">
        <v>247</v>
      </c>
      <c r="D201" s="182" t="s">
        <v>161</v>
      </c>
      <c r="E201" s="183" t="s">
        <v>313</v>
      </c>
      <c r="F201" s="184" t="s">
        <v>314</v>
      </c>
      <c r="G201" s="185" t="s">
        <v>214</v>
      </c>
      <c r="H201" s="186">
        <v>1.4999999999999999E-2</v>
      </c>
      <c r="I201" s="187"/>
      <c r="J201" s="188">
        <f>ROUND(I201*H201,2)</f>
        <v>0</v>
      </c>
      <c r="K201" s="184" t="s">
        <v>165</v>
      </c>
      <c r="L201" s="38"/>
      <c r="M201" s="189" t="s">
        <v>19</v>
      </c>
      <c r="N201" s="190" t="s">
        <v>48</v>
      </c>
      <c r="O201" s="60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AR201" s="17" t="s">
        <v>188</v>
      </c>
      <c r="AT201" s="17" t="s">
        <v>161</v>
      </c>
      <c r="AU201" s="17" t="s">
        <v>89</v>
      </c>
      <c r="AY201" s="17" t="s">
        <v>158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7" t="s">
        <v>89</v>
      </c>
      <c r="BK201" s="193">
        <f>ROUND(I201*H201,2)</f>
        <v>0</v>
      </c>
      <c r="BL201" s="17" t="s">
        <v>188</v>
      </c>
      <c r="BM201" s="17" t="s">
        <v>315</v>
      </c>
    </row>
    <row r="202" spans="2:65" s="11" customFormat="1" ht="22.8" customHeight="1">
      <c r="B202" s="166"/>
      <c r="C202" s="167"/>
      <c r="D202" s="168" t="s">
        <v>75</v>
      </c>
      <c r="E202" s="180" t="s">
        <v>316</v>
      </c>
      <c r="F202" s="180" t="s">
        <v>317</v>
      </c>
      <c r="G202" s="167"/>
      <c r="H202" s="167"/>
      <c r="I202" s="170"/>
      <c r="J202" s="181">
        <f>BK202</f>
        <v>0</v>
      </c>
      <c r="K202" s="167"/>
      <c r="L202" s="172"/>
      <c r="M202" s="173"/>
      <c r="N202" s="174"/>
      <c r="O202" s="174"/>
      <c r="P202" s="175">
        <f>SUM(P203:P217)</f>
        <v>0</v>
      </c>
      <c r="Q202" s="174"/>
      <c r="R202" s="175">
        <f>SUM(R203:R217)</f>
        <v>2.3000000000000001E-4</v>
      </c>
      <c r="S202" s="174"/>
      <c r="T202" s="176">
        <f>SUM(T203:T217)</f>
        <v>0</v>
      </c>
      <c r="AR202" s="177" t="s">
        <v>89</v>
      </c>
      <c r="AT202" s="178" t="s">
        <v>75</v>
      </c>
      <c r="AU202" s="178" t="s">
        <v>83</v>
      </c>
      <c r="AY202" s="177" t="s">
        <v>158</v>
      </c>
      <c r="BK202" s="179">
        <f>SUM(BK203:BK217)</f>
        <v>0</v>
      </c>
    </row>
    <row r="203" spans="2:65" s="1" customFormat="1" ht="16.5" customHeight="1">
      <c r="B203" s="34"/>
      <c r="C203" s="182" t="s">
        <v>318</v>
      </c>
      <c r="D203" s="182" t="s">
        <v>161</v>
      </c>
      <c r="E203" s="183" t="s">
        <v>319</v>
      </c>
      <c r="F203" s="184" t="s">
        <v>320</v>
      </c>
      <c r="G203" s="185" t="s">
        <v>164</v>
      </c>
      <c r="H203" s="186">
        <v>1</v>
      </c>
      <c r="I203" s="187"/>
      <c r="J203" s="188">
        <f>ROUND(I203*H203,2)</f>
        <v>0</v>
      </c>
      <c r="K203" s="184" t="s">
        <v>165</v>
      </c>
      <c r="L203" s="38"/>
      <c r="M203" s="189" t="s">
        <v>19</v>
      </c>
      <c r="N203" s="190" t="s">
        <v>48</v>
      </c>
      <c r="O203" s="60"/>
      <c r="P203" s="191">
        <f>O203*H203</f>
        <v>0</v>
      </c>
      <c r="Q203" s="191">
        <v>2.3000000000000001E-4</v>
      </c>
      <c r="R203" s="191">
        <f>Q203*H203</f>
        <v>2.3000000000000001E-4</v>
      </c>
      <c r="S203" s="191">
        <v>0</v>
      </c>
      <c r="T203" s="192">
        <f>S203*H203</f>
        <v>0</v>
      </c>
      <c r="AR203" s="17" t="s">
        <v>188</v>
      </c>
      <c r="AT203" s="17" t="s">
        <v>161</v>
      </c>
      <c r="AU203" s="17" t="s">
        <v>89</v>
      </c>
      <c r="AY203" s="17" t="s">
        <v>158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89</v>
      </c>
      <c r="BK203" s="193">
        <f>ROUND(I203*H203,2)</f>
        <v>0</v>
      </c>
      <c r="BL203" s="17" t="s">
        <v>188</v>
      </c>
      <c r="BM203" s="17" t="s">
        <v>321</v>
      </c>
    </row>
    <row r="204" spans="2:65" s="12" customFormat="1">
      <c r="B204" s="194"/>
      <c r="C204" s="195"/>
      <c r="D204" s="196" t="s">
        <v>168</v>
      </c>
      <c r="E204" s="197" t="s">
        <v>19</v>
      </c>
      <c r="F204" s="198" t="s">
        <v>169</v>
      </c>
      <c r="G204" s="195"/>
      <c r="H204" s="197" t="s">
        <v>19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168</v>
      </c>
      <c r="AU204" s="204" t="s">
        <v>89</v>
      </c>
      <c r="AV204" s="12" t="s">
        <v>83</v>
      </c>
      <c r="AW204" s="12" t="s">
        <v>37</v>
      </c>
      <c r="AX204" s="12" t="s">
        <v>76</v>
      </c>
      <c r="AY204" s="204" t="s">
        <v>158</v>
      </c>
    </row>
    <row r="205" spans="2:65" s="13" customFormat="1">
      <c r="B205" s="205"/>
      <c r="C205" s="206"/>
      <c r="D205" s="196" t="s">
        <v>168</v>
      </c>
      <c r="E205" s="207" t="s">
        <v>19</v>
      </c>
      <c r="F205" s="208" t="s">
        <v>83</v>
      </c>
      <c r="G205" s="206"/>
      <c r="H205" s="209">
        <v>1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168</v>
      </c>
      <c r="AU205" s="215" t="s">
        <v>89</v>
      </c>
      <c r="AV205" s="13" t="s">
        <v>89</v>
      </c>
      <c r="AW205" s="13" t="s">
        <v>37</v>
      </c>
      <c r="AX205" s="13" t="s">
        <v>83</v>
      </c>
      <c r="AY205" s="215" t="s">
        <v>158</v>
      </c>
    </row>
    <row r="206" spans="2:65" s="1" customFormat="1" ht="16.5" customHeight="1">
      <c r="B206" s="34"/>
      <c r="C206" s="182" t="s">
        <v>322</v>
      </c>
      <c r="D206" s="182" t="s">
        <v>161</v>
      </c>
      <c r="E206" s="183" t="s">
        <v>323</v>
      </c>
      <c r="F206" s="184" t="s">
        <v>324</v>
      </c>
      <c r="G206" s="185" t="s">
        <v>164</v>
      </c>
      <c r="H206" s="186">
        <v>2</v>
      </c>
      <c r="I206" s="187"/>
      <c r="J206" s="188">
        <f>ROUND(I206*H206,2)</f>
        <v>0</v>
      </c>
      <c r="K206" s="184" t="s">
        <v>165</v>
      </c>
      <c r="L206" s="38"/>
      <c r="M206" s="189" t="s">
        <v>19</v>
      </c>
      <c r="N206" s="190" t="s">
        <v>48</v>
      </c>
      <c r="O206" s="60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AR206" s="17" t="s">
        <v>188</v>
      </c>
      <c r="AT206" s="17" t="s">
        <v>161</v>
      </c>
      <c r="AU206" s="17" t="s">
        <v>89</v>
      </c>
      <c r="AY206" s="17" t="s">
        <v>158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7" t="s">
        <v>89</v>
      </c>
      <c r="BK206" s="193">
        <f>ROUND(I206*H206,2)</f>
        <v>0</v>
      </c>
      <c r="BL206" s="17" t="s">
        <v>188</v>
      </c>
      <c r="BM206" s="17" t="s">
        <v>325</v>
      </c>
    </row>
    <row r="207" spans="2:65" s="12" customFormat="1">
      <c r="B207" s="194"/>
      <c r="C207" s="195"/>
      <c r="D207" s="196" t="s">
        <v>168</v>
      </c>
      <c r="E207" s="197" t="s">
        <v>19</v>
      </c>
      <c r="F207" s="198" t="s">
        <v>169</v>
      </c>
      <c r="G207" s="195"/>
      <c r="H207" s="197" t="s">
        <v>19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168</v>
      </c>
      <c r="AU207" s="204" t="s">
        <v>89</v>
      </c>
      <c r="AV207" s="12" t="s">
        <v>83</v>
      </c>
      <c r="AW207" s="12" t="s">
        <v>37</v>
      </c>
      <c r="AX207" s="12" t="s">
        <v>76</v>
      </c>
      <c r="AY207" s="204" t="s">
        <v>158</v>
      </c>
    </row>
    <row r="208" spans="2:65" s="13" customFormat="1">
      <c r="B208" s="205"/>
      <c r="C208" s="206"/>
      <c r="D208" s="196" t="s">
        <v>168</v>
      </c>
      <c r="E208" s="207" t="s">
        <v>19</v>
      </c>
      <c r="F208" s="208" t="s">
        <v>89</v>
      </c>
      <c r="G208" s="206"/>
      <c r="H208" s="209">
        <v>2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168</v>
      </c>
      <c r="AU208" s="215" t="s">
        <v>89</v>
      </c>
      <c r="AV208" s="13" t="s">
        <v>89</v>
      </c>
      <c r="AW208" s="13" t="s">
        <v>37</v>
      </c>
      <c r="AX208" s="13" t="s">
        <v>83</v>
      </c>
      <c r="AY208" s="215" t="s">
        <v>158</v>
      </c>
    </row>
    <row r="209" spans="2:65" s="1" customFormat="1" ht="16.5" customHeight="1">
      <c r="B209" s="34"/>
      <c r="C209" s="182" t="s">
        <v>326</v>
      </c>
      <c r="D209" s="182" t="s">
        <v>161</v>
      </c>
      <c r="E209" s="183" t="s">
        <v>327</v>
      </c>
      <c r="F209" s="184" t="s">
        <v>328</v>
      </c>
      <c r="G209" s="185" t="s">
        <v>241</v>
      </c>
      <c r="H209" s="186">
        <v>8</v>
      </c>
      <c r="I209" s="187"/>
      <c r="J209" s="188">
        <f>ROUND(I209*H209,2)</f>
        <v>0</v>
      </c>
      <c r="K209" s="184" t="s">
        <v>165</v>
      </c>
      <c r="L209" s="38"/>
      <c r="M209" s="189" t="s">
        <v>19</v>
      </c>
      <c r="N209" s="190" t="s">
        <v>48</v>
      </c>
      <c r="O209" s="60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AR209" s="17" t="s">
        <v>188</v>
      </c>
      <c r="AT209" s="17" t="s">
        <v>161</v>
      </c>
      <c r="AU209" s="17" t="s">
        <v>89</v>
      </c>
      <c r="AY209" s="17" t="s">
        <v>158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89</v>
      </c>
      <c r="BK209" s="193">
        <f>ROUND(I209*H209,2)</f>
        <v>0</v>
      </c>
      <c r="BL209" s="17" t="s">
        <v>188</v>
      </c>
      <c r="BM209" s="17" t="s">
        <v>329</v>
      </c>
    </row>
    <row r="210" spans="2:65" s="12" customFormat="1">
      <c r="B210" s="194"/>
      <c r="C210" s="195"/>
      <c r="D210" s="196" t="s">
        <v>168</v>
      </c>
      <c r="E210" s="197" t="s">
        <v>19</v>
      </c>
      <c r="F210" s="198" t="s">
        <v>169</v>
      </c>
      <c r="G210" s="195"/>
      <c r="H210" s="197" t="s">
        <v>19</v>
      </c>
      <c r="I210" s="199"/>
      <c r="J210" s="195"/>
      <c r="K210" s="195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168</v>
      </c>
      <c r="AU210" s="204" t="s">
        <v>89</v>
      </c>
      <c r="AV210" s="12" t="s">
        <v>83</v>
      </c>
      <c r="AW210" s="12" t="s">
        <v>37</v>
      </c>
      <c r="AX210" s="12" t="s">
        <v>76</v>
      </c>
      <c r="AY210" s="204" t="s">
        <v>158</v>
      </c>
    </row>
    <row r="211" spans="2:65" s="13" customFormat="1">
      <c r="B211" s="205"/>
      <c r="C211" s="206"/>
      <c r="D211" s="196" t="s">
        <v>168</v>
      </c>
      <c r="E211" s="207" t="s">
        <v>19</v>
      </c>
      <c r="F211" s="208" t="s">
        <v>202</v>
      </c>
      <c r="G211" s="206"/>
      <c r="H211" s="209">
        <v>8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168</v>
      </c>
      <c r="AU211" s="215" t="s">
        <v>89</v>
      </c>
      <c r="AV211" s="13" t="s">
        <v>89</v>
      </c>
      <c r="AW211" s="13" t="s">
        <v>37</v>
      </c>
      <c r="AX211" s="13" t="s">
        <v>83</v>
      </c>
      <c r="AY211" s="215" t="s">
        <v>158</v>
      </c>
    </row>
    <row r="212" spans="2:65" s="1" customFormat="1" ht="16.5" customHeight="1">
      <c r="B212" s="34"/>
      <c r="C212" s="182" t="s">
        <v>330</v>
      </c>
      <c r="D212" s="182" t="s">
        <v>161</v>
      </c>
      <c r="E212" s="183" t="s">
        <v>331</v>
      </c>
      <c r="F212" s="184" t="s">
        <v>332</v>
      </c>
      <c r="G212" s="185" t="s">
        <v>333</v>
      </c>
      <c r="H212" s="186">
        <v>1</v>
      </c>
      <c r="I212" s="187"/>
      <c r="J212" s="188">
        <f>ROUND(I212*H212,2)</f>
        <v>0</v>
      </c>
      <c r="K212" s="184" t="s">
        <v>165</v>
      </c>
      <c r="L212" s="38"/>
      <c r="M212" s="189" t="s">
        <v>19</v>
      </c>
      <c r="N212" s="190" t="s">
        <v>48</v>
      </c>
      <c r="O212" s="60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AR212" s="17" t="s">
        <v>334</v>
      </c>
      <c r="AT212" s="17" t="s">
        <v>161</v>
      </c>
      <c r="AU212" s="17" t="s">
        <v>89</v>
      </c>
      <c r="AY212" s="17" t="s">
        <v>158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7" t="s">
        <v>89</v>
      </c>
      <c r="BK212" s="193">
        <f>ROUND(I212*H212,2)</f>
        <v>0</v>
      </c>
      <c r="BL212" s="17" t="s">
        <v>334</v>
      </c>
      <c r="BM212" s="17" t="s">
        <v>335</v>
      </c>
    </row>
    <row r="213" spans="2:65" s="12" customFormat="1">
      <c r="B213" s="194"/>
      <c r="C213" s="195"/>
      <c r="D213" s="196" t="s">
        <v>168</v>
      </c>
      <c r="E213" s="197" t="s">
        <v>19</v>
      </c>
      <c r="F213" s="198" t="s">
        <v>169</v>
      </c>
      <c r="G213" s="195"/>
      <c r="H213" s="197" t="s">
        <v>19</v>
      </c>
      <c r="I213" s="199"/>
      <c r="J213" s="195"/>
      <c r="K213" s="195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168</v>
      </c>
      <c r="AU213" s="204" t="s">
        <v>89</v>
      </c>
      <c r="AV213" s="12" t="s">
        <v>83</v>
      </c>
      <c r="AW213" s="12" t="s">
        <v>37</v>
      </c>
      <c r="AX213" s="12" t="s">
        <v>76</v>
      </c>
      <c r="AY213" s="204" t="s">
        <v>158</v>
      </c>
    </row>
    <row r="214" spans="2:65" s="13" customFormat="1">
      <c r="B214" s="205"/>
      <c r="C214" s="206"/>
      <c r="D214" s="196" t="s">
        <v>168</v>
      </c>
      <c r="E214" s="207" t="s">
        <v>19</v>
      </c>
      <c r="F214" s="208" t="s">
        <v>83</v>
      </c>
      <c r="G214" s="206"/>
      <c r="H214" s="209">
        <v>1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168</v>
      </c>
      <c r="AU214" s="215" t="s">
        <v>89</v>
      </c>
      <c r="AV214" s="13" t="s">
        <v>89</v>
      </c>
      <c r="AW214" s="13" t="s">
        <v>37</v>
      </c>
      <c r="AX214" s="13" t="s">
        <v>83</v>
      </c>
      <c r="AY214" s="215" t="s">
        <v>158</v>
      </c>
    </row>
    <row r="215" spans="2:65" s="1" customFormat="1" ht="16.5" customHeight="1">
      <c r="B215" s="34"/>
      <c r="C215" s="182" t="s">
        <v>336</v>
      </c>
      <c r="D215" s="182" t="s">
        <v>161</v>
      </c>
      <c r="E215" s="183" t="s">
        <v>337</v>
      </c>
      <c r="F215" s="184" t="s">
        <v>338</v>
      </c>
      <c r="G215" s="185" t="s">
        <v>339</v>
      </c>
      <c r="H215" s="186">
        <v>1</v>
      </c>
      <c r="I215" s="187"/>
      <c r="J215" s="188">
        <f>ROUND(I215*H215,2)</f>
        <v>0</v>
      </c>
      <c r="K215" s="184" t="s">
        <v>19</v>
      </c>
      <c r="L215" s="38"/>
      <c r="M215" s="189" t="s">
        <v>19</v>
      </c>
      <c r="N215" s="190" t="s">
        <v>48</v>
      </c>
      <c r="O215" s="60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AR215" s="17" t="s">
        <v>188</v>
      </c>
      <c r="AT215" s="17" t="s">
        <v>161</v>
      </c>
      <c r="AU215" s="17" t="s">
        <v>89</v>
      </c>
      <c r="AY215" s="17" t="s">
        <v>158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7" t="s">
        <v>89</v>
      </c>
      <c r="BK215" s="193">
        <f>ROUND(I215*H215,2)</f>
        <v>0</v>
      </c>
      <c r="BL215" s="17" t="s">
        <v>188</v>
      </c>
      <c r="BM215" s="17" t="s">
        <v>340</v>
      </c>
    </row>
    <row r="216" spans="2:65" s="12" customFormat="1">
      <c r="B216" s="194"/>
      <c r="C216" s="195"/>
      <c r="D216" s="196" t="s">
        <v>168</v>
      </c>
      <c r="E216" s="197" t="s">
        <v>19</v>
      </c>
      <c r="F216" s="198" t="s">
        <v>169</v>
      </c>
      <c r="G216" s="195"/>
      <c r="H216" s="197" t="s">
        <v>19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168</v>
      </c>
      <c r="AU216" s="204" t="s">
        <v>89</v>
      </c>
      <c r="AV216" s="12" t="s">
        <v>83</v>
      </c>
      <c r="AW216" s="12" t="s">
        <v>37</v>
      </c>
      <c r="AX216" s="12" t="s">
        <v>76</v>
      </c>
      <c r="AY216" s="204" t="s">
        <v>158</v>
      </c>
    </row>
    <row r="217" spans="2:65" s="13" customFormat="1">
      <c r="B217" s="205"/>
      <c r="C217" s="206"/>
      <c r="D217" s="196" t="s">
        <v>168</v>
      </c>
      <c r="E217" s="207" t="s">
        <v>19</v>
      </c>
      <c r="F217" s="208" t="s">
        <v>83</v>
      </c>
      <c r="G217" s="206"/>
      <c r="H217" s="209">
        <v>1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168</v>
      </c>
      <c r="AU217" s="215" t="s">
        <v>89</v>
      </c>
      <c r="AV217" s="13" t="s">
        <v>89</v>
      </c>
      <c r="AW217" s="13" t="s">
        <v>37</v>
      </c>
      <c r="AX217" s="13" t="s">
        <v>83</v>
      </c>
      <c r="AY217" s="215" t="s">
        <v>158</v>
      </c>
    </row>
    <row r="218" spans="2:65" s="11" customFormat="1" ht="22.8" customHeight="1">
      <c r="B218" s="166"/>
      <c r="C218" s="167"/>
      <c r="D218" s="168" t="s">
        <v>75</v>
      </c>
      <c r="E218" s="180" t="s">
        <v>341</v>
      </c>
      <c r="F218" s="180" t="s">
        <v>342</v>
      </c>
      <c r="G218" s="167"/>
      <c r="H218" s="167"/>
      <c r="I218" s="170"/>
      <c r="J218" s="181">
        <f>BK218</f>
        <v>0</v>
      </c>
      <c r="K218" s="167"/>
      <c r="L218" s="172"/>
      <c r="M218" s="173"/>
      <c r="N218" s="174"/>
      <c r="O218" s="174"/>
      <c r="P218" s="175">
        <f>SUM(P219:P265)</f>
        <v>0</v>
      </c>
      <c r="Q218" s="174"/>
      <c r="R218" s="175">
        <f>SUM(R219:R265)</f>
        <v>0.11179999999999998</v>
      </c>
      <c r="S218" s="174"/>
      <c r="T218" s="176">
        <f>SUM(T219:T265)</f>
        <v>0.30625000000000002</v>
      </c>
      <c r="AR218" s="177" t="s">
        <v>89</v>
      </c>
      <c r="AT218" s="178" t="s">
        <v>75</v>
      </c>
      <c r="AU218" s="178" t="s">
        <v>83</v>
      </c>
      <c r="AY218" s="177" t="s">
        <v>158</v>
      </c>
      <c r="BK218" s="179">
        <f>SUM(BK219:BK265)</f>
        <v>0</v>
      </c>
    </row>
    <row r="219" spans="2:65" s="1" customFormat="1" ht="16.5" customHeight="1">
      <c r="B219" s="34"/>
      <c r="C219" s="182" t="s">
        <v>343</v>
      </c>
      <c r="D219" s="182" t="s">
        <v>161</v>
      </c>
      <c r="E219" s="183" t="s">
        <v>344</v>
      </c>
      <c r="F219" s="184" t="s">
        <v>345</v>
      </c>
      <c r="G219" s="185" t="s">
        <v>164</v>
      </c>
      <c r="H219" s="186">
        <v>1</v>
      </c>
      <c r="I219" s="187"/>
      <c r="J219" s="188">
        <f>ROUND(I219*H219,2)</f>
        <v>0</v>
      </c>
      <c r="K219" s="184" t="s">
        <v>165</v>
      </c>
      <c r="L219" s="38"/>
      <c r="M219" s="189" t="s">
        <v>19</v>
      </c>
      <c r="N219" s="190" t="s">
        <v>48</v>
      </c>
      <c r="O219" s="60"/>
      <c r="P219" s="191">
        <f>O219*H219</f>
        <v>0</v>
      </c>
      <c r="Q219" s="191">
        <v>1.7000000000000001E-4</v>
      </c>
      <c r="R219" s="191">
        <f>Q219*H219</f>
        <v>1.7000000000000001E-4</v>
      </c>
      <c r="S219" s="191">
        <v>0.30625000000000002</v>
      </c>
      <c r="T219" s="192">
        <f>S219*H219</f>
        <v>0.30625000000000002</v>
      </c>
      <c r="AR219" s="17" t="s">
        <v>188</v>
      </c>
      <c r="AT219" s="17" t="s">
        <v>161</v>
      </c>
      <c r="AU219" s="17" t="s">
        <v>89</v>
      </c>
      <c r="AY219" s="17" t="s">
        <v>158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7" t="s">
        <v>89</v>
      </c>
      <c r="BK219" s="193">
        <f>ROUND(I219*H219,2)</f>
        <v>0</v>
      </c>
      <c r="BL219" s="17" t="s">
        <v>188</v>
      </c>
      <c r="BM219" s="17" t="s">
        <v>346</v>
      </c>
    </row>
    <row r="220" spans="2:65" s="12" customFormat="1">
      <c r="B220" s="194"/>
      <c r="C220" s="195"/>
      <c r="D220" s="196" t="s">
        <v>168</v>
      </c>
      <c r="E220" s="197" t="s">
        <v>19</v>
      </c>
      <c r="F220" s="198" t="s">
        <v>169</v>
      </c>
      <c r="G220" s="195"/>
      <c r="H220" s="197" t="s">
        <v>19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168</v>
      </c>
      <c r="AU220" s="204" t="s">
        <v>89</v>
      </c>
      <c r="AV220" s="12" t="s">
        <v>83</v>
      </c>
      <c r="AW220" s="12" t="s">
        <v>37</v>
      </c>
      <c r="AX220" s="12" t="s">
        <v>76</v>
      </c>
      <c r="AY220" s="204" t="s">
        <v>158</v>
      </c>
    </row>
    <row r="221" spans="2:65" s="13" customFormat="1">
      <c r="B221" s="205"/>
      <c r="C221" s="206"/>
      <c r="D221" s="196" t="s">
        <v>168</v>
      </c>
      <c r="E221" s="207" t="s">
        <v>19</v>
      </c>
      <c r="F221" s="208" t="s">
        <v>83</v>
      </c>
      <c r="G221" s="206"/>
      <c r="H221" s="209">
        <v>1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168</v>
      </c>
      <c r="AU221" s="215" t="s">
        <v>89</v>
      </c>
      <c r="AV221" s="13" t="s">
        <v>89</v>
      </c>
      <c r="AW221" s="13" t="s">
        <v>37</v>
      </c>
      <c r="AX221" s="13" t="s">
        <v>83</v>
      </c>
      <c r="AY221" s="215" t="s">
        <v>158</v>
      </c>
    </row>
    <row r="222" spans="2:65" s="1" customFormat="1" ht="16.5" customHeight="1">
      <c r="B222" s="34"/>
      <c r="C222" s="182" t="s">
        <v>347</v>
      </c>
      <c r="D222" s="182" t="s">
        <v>161</v>
      </c>
      <c r="E222" s="183" t="s">
        <v>348</v>
      </c>
      <c r="F222" s="184" t="s">
        <v>349</v>
      </c>
      <c r="G222" s="185" t="s">
        <v>339</v>
      </c>
      <c r="H222" s="186">
        <v>1</v>
      </c>
      <c r="I222" s="187"/>
      <c r="J222" s="188">
        <f>ROUND(I222*H222,2)</f>
        <v>0</v>
      </c>
      <c r="K222" s="184" t="s">
        <v>165</v>
      </c>
      <c r="L222" s="38"/>
      <c r="M222" s="189" t="s">
        <v>19</v>
      </c>
      <c r="N222" s="190" t="s">
        <v>48</v>
      </c>
      <c r="O222" s="60"/>
      <c r="P222" s="191">
        <f>O222*H222</f>
        <v>0</v>
      </c>
      <c r="Q222" s="191">
        <v>2.5500000000000002E-3</v>
      </c>
      <c r="R222" s="191">
        <f>Q222*H222</f>
        <v>2.5500000000000002E-3</v>
      </c>
      <c r="S222" s="191">
        <v>0</v>
      </c>
      <c r="T222" s="192">
        <f>S222*H222</f>
        <v>0</v>
      </c>
      <c r="AR222" s="17" t="s">
        <v>188</v>
      </c>
      <c r="AT222" s="17" t="s">
        <v>161</v>
      </c>
      <c r="AU222" s="17" t="s">
        <v>89</v>
      </c>
      <c r="AY222" s="17" t="s">
        <v>158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89</v>
      </c>
      <c r="BK222" s="193">
        <f>ROUND(I222*H222,2)</f>
        <v>0</v>
      </c>
      <c r="BL222" s="17" t="s">
        <v>188</v>
      </c>
      <c r="BM222" s="17" t="s">
        <v>350</v>
      </c>
    </row>
    <row r="223" spans="2:65" s="12" customFormat="1">
      <c r="B223" s="194"/>
      <c r="C223" s="195"/>
      <c r="D223" s="196" t="s">
        <v>168</v>
      </c>
      <c r="E223" s="197" t="s">
        <v>19</v>
      </c>
      <c r="F223" s="198" t="s">
        <v>169</v>
      </c>
      <c r="G223" s="195"/>
      <c r="H223" s="197" t="s">
        <v>19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168</v>
      </c>
      <c r="AU223" s="204" t="s">
        <v>89</v>
      </c>
      <c r="AV223" s="12" t="s">
        <v>83</v>
      </c>
      <c r="AW223" s="12" t="s">
        <v>37</v>
      </c>
      <c r="AX223" s="12" t="s">
        <v>76</v>
      </c>
      <c r="AY223" s="204" t="s">
        <v>158</v>
      </c>
    </row>
    <row r="224" spans="2:65" s="13" customFormat="1">
      <c r="B224" s="205"/>
      <c r="C224" s="206"/>
      <c r="D224" s="196" t="s">
        <v>168</v>
      </c>
      <c r="E224" s="207" t="s">
        <v>19</v>
      </c>
      <c r="F224" s="208" t="s">
        <v>83</v>
      </c>
      <c r="G224" s="206"/>
      <c r="H224" s="209">
        <v>1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168</v>
      </c>
      <c r="AU224" s="215" t="s">
        <v>89</v>
      </c>
      <c r="AV224" s="13" t="s">
        <v>89</v>
      </c>
      <c r="AW224" s="13" t="s">
        <v>37</v>
      </c>
      <c r="AX224" s="13" t="s">
        <v>83</v>
      </c>
      <c r="AY224" s="215" t="s">
        <v>158</v>
      </c>
    </row>
    <row r="225" spans="2:65" s="1" customFormat="1" ht="22.5" customHeight="1">
      <c r="B225" s="34"/>
      <c r="C225" s="227" t="s">
        <v>351</v>
      </c>
      <c r="D225" s="227" t="s">
        <v>244</v>
      </c>
      <c r="E225" s="228" t="s">
        <v>352</v>
      </c>
      <c r="F225" s="229" t="s">
        <v>353</v>
      </c>
      <c r="G225" s="230" t="s">
        <v>164</v>
      </c>
      <c r="H225" s="231">
        <v>1</v>
      </c>
      <c r="I225" s="232"/>
      <c r="J225" s="233">
        <f>ROUND(I225*H225,2)</f>
        <v>0</v>
      </c>
      <c r="K225" s="229" t="s">
        <v>165</v>
      </c>
      <c r="L225" s="234"/>
      <c r="M225" s="235" t="s">
        <v>19</v>
      </c>
      <c r="N225" s="236" t="s">
        <v>48</v>
      </c>
      <c r="O225" s="60"/>
      <c r="P225" s="191">
        <f>O225*H225</f>
        <v>0</v>
      </c>
      <c r="Q225" s="191">
        <v>6.3E-2</v>
      </c>
      <c r="R225" s="191">
        <f>Q225*H225</f>
        <v>6.3E-2</v>
      </c>
      <c r="S225" s="191">
        <v>0</v>
      </c>
      <c r="T225" s="192">
        <f>S225*H225</f>
        <v>0</v>
      </c>
      <c r="AR225" s="17" t="s">
        <v>247</v>
      </c>
      <c r="AT225" s="17" t="s">
        <v>244</v>
      </c>
      <c r="AU225" s="17" t="s">
        <v>89</v>
      </c>
      <c r="AY225" s="17" t="s">
        <v>158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7" t="s">
        <v>89</v>
      </c>
      <c r="BK225" s="193">
        <f>ROUND(I225*H225,2)</f>
        <v>0</v>
      </c>
      <c r="BL225" s="17" t="s">
        <v>188</v>
      </c>
      <c r="BM225" s="17" t="s">
        <v>354</v>
      </c>
    </row>
    <row r="226" spans="2:65" s="12" customFormat="1">
      <c r="B226" s="194"/>
      <c r="C226" s="195"/>
      <c r="D226" s="196" t="s">
        <v>168</v>
      </c>
      <c r="E226" s="197" t="s">
        <v>19</v>
      </c>
      <c r="F226" s="198" t="s">
        <v>169</v>
      </c>
      <c r="G226" s="195"/>
      <c r="H226" s="197" t="s">
        <v>19</v>
      </c>
      <c r="I226" s="199"/>
      <c r="J226" s="195"/>
      <c r="K226" s="195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168</v>
      </c>
      <c r="AU226" s="204" t="s">
        <v>89</v>
      </c>
      <c r="AV226" s="12" t="s">
        <v>83</v>
      </c>
      <c r="AW226" s="12" t="s">
        <v>37</v>
      </c>
      <c r="AX226" s="12" t="s">
        <v>76</v>
      </c>
      <c r="AY226" s="204" t="s">
        <v>158</v>
      </c>
    </row>
    <row r="227" spans="2:65" s="13" customFormat="1">
      <c r="B227" s="205"/>
      <c r="C227" s="206"/>
      <c r="D227" s="196" t="s">
        <v>168</v>
      </c>
      <c r="E227" s="207" t="s">
        <v>19</v>
      </c>
      <c r="F227" s="208" t="s">
        <v>83</v>
      </c>
      <c r="G227" s="206"/>
      <c r="H227" s="209">
        <v>1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168</v>
      </c>
      <c r="AU227" s="215" t="s">
        <v>89</v>
      </c>
      <c r="AV227" s="13" t="s">
        <v>89</v>
      </c>
      <c r="AW227" s="13" t="s">
        <v>37</v>
      </c>
      <c r="AX227" s="13" t="s">
        <v>83</v>
      </c>
      <c r="AY227" s="215" t="s">
        <v>158</v>
      </c>
    </row>
    <row r="228" spans="2:65" s="1" customFormat="1" ht="16.5" customHeight="1">
      <c r="B228" s="34"/>
      <c r="C228" s="182" t="s">
        <v>355</v>
      </c>
      <c r="D228" s="182" t="s">
        <v>161</v>
      </c>
      <c r="E228" s="183" t="s">
        <v>356</v>
      </c>
      <c r="F228" s="184" t="s">
        <v>357</v>
      </c>
      <c r="G228" s="185" t="s">
        <v>164</v>
      </c>
      <c r="H228" s="186">
        <v>1</v>
      </c>
      <c r="I228" s="187"/>
      <c r="J228" s="188">
        <f>ROUND(I228*H228,2)</f>
        <v>0</v>
      </c>
      <c r="K228" s="184" t="s">
        <v>19</v>
      </c>
      <c r="L228" s="38"/>
      <c r="M228" s="189" t="s">
        <v>19</v>
      </c>
      <c r="N228" s="190" t="s">
        <v>48</v>
      </c>
      <c r="O228" s="60"/>
      <c r="P228" s="191">
        <f>O228*H228</f>
        <v>0</v>
      </c>
      <c r="Q228" s="191">
        <v>2.5500000000000002E-3</v>
      </c>
      <c r="R228" s="191">
        <f>Q228*H228</f>
        <v>2.5500000000000002E-3</v>
      </c>
      <c r="S228" s="191">
        <v>0</v>
      </c>
      <c r="T228" s="192">
        <f>S228*H228</f>
        <v>0</v>
      </c>
      <c r="AR228" s="17" t="s">
        <v>188</v>
      </c>
      <c r="AT228" s="17" t="s">
        <v>161</v>
      </c>
      <c r="AU228" s="17" t="s">
        <v>89</v>
      </c>
      <c r="AY228" s="17" t="s">
        <v>158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7" t="s">
        <v>89</v>
      </c>
      <c r="BK228" s="193">
        <f>ROUND(I228*H228,2)</f>
        <v>0</v>
      </c>
      <c r="BL228" s="17" t="s">
        <v>188</v>
      </c>
      <c r="BM228" s="17" t="s">
        <v>358</v>
      </c>
    </row>
    <row r="229" spans="2:65" s="12" customFormat="1">
      <c r="B229" s="194"/>
      <c r="C229" s="195"/>
      <c r="D229" s="196" t="s">
        <v>168</v>
      </c>
      <c r="E229" s="197" t="s">
        <v>19</v>
      </c>
      <c r="F229" s="198" t="s">
        <v>169</v>
      </c>
      <c r="G229" s="195"/>
      <c r="H229" s="197" t="s">
        <v>19</v>
      </c>
      <c r="I229" s="199"/>
      <c r="J229" s="195"/>
      <c r="K229" s="195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168</v>
      </c>
      <c r="AU229" s="204" t="s">
        <v>89</v>
      </c>
      <c r="AV229" s="12" t="s">
        <v>83</v>
      </c>
      <c r="AW229" s="12" t="s">
        <v>37</v>
      </c>
      <c r="AX229" s="12" t="s">
        <v>76</v>
      </c>
      <c r="AY229" s="204" t="s">
        <v>158</v>
      </c>
    </row>
    <row r="230" spans="2:65" s="13" customFormat="1">
      <c r="B230" s="205"/>
      <c r="C230" s="206"/>
      <c r="D230" s="196" t="s">
        <v>168</v>
      </c>
      <c r="E230" s="207" t="s">
        <v>19</v>
      </c>
      <c r="F230" s="208" t="s">
        <v>83</v>
      </c>
      <c r="G230" s="206"/>
      <c r="H230" s="209">
        <v>1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168</v>
      </c>
      <c r="AU230" s="215" t="s">
        <v>89</v>
      </c>
      <c r="AV230" s="13" t="s">
        <v>89</v>
      </c>
      <c r="AW230" s="13" t="s">
        <v>37</v>
      </c>
      <c r="AX230" s="13" t="s">
        <v>83</v>
      </c>
      <c r="AY230" s="215" t="s">
        <v>158</v>
      </c>
    </row>
    <row r="231" spans="2:65" s="1" customFormat="1" ht="16.5" customHeight="1">
      <c r="B231" s="34"/>
      <c r="C231" s="182" t="s">
        <v>359</v>
      </c>
      <c r="D231" s="182" t="s">
        <v>161</v>
      </c>
      <c r="E231" s="183" t="s">
        <v>360</v>
      </c>
      <c r="F231" s="184" t="s">
        <v>361</v>
      </c>
      <c r="G231" s="185" t="s">
        <v>164</v>
      </c>
      <c r="H231" s="186">
        <v>1</v>
      </c>
      <c r="I231" s="187"/>
      <c r="J231" s="188">
        <f>ROUND(I231*H231,2)</f>
        <v>0</v>
      </c>
      <c r="K231" s="184" t="s">
        <v>19</v>
      </c>
      <c r="L231" s="38"/>
      <c r="M231" s="189" t="s">
        <v>19</v>
      </c>
      <c r="N231" s="190" t="s">
        <v>48</v>
      </c>
      <c r="O231" s="60"/>
      <c r="P231" s="191">
        <f>O231*H231</f>
        <v>0</v>
      </c>
      <c r="Q231" s="191">
        <v>2.5500000000000002E-3</v>
      </c>
      <c r="R231" s="191">
        <f>Q231*H231</f>
        <v>2.5500000000000002E-3</v>
      </c>
      <c r="S231" s="191">
        <v>0</v>
      </c>
      <c r="T231" s="192">
        <f>S231*H231</f>
        <v>0</v>
      </c>
      <c r="AR231" s="17" t="s">
        <v>188</v>
      </c>
      <c r="AT231" s="17" t="s">
        <v>161</v>
      </c>
      <c r="AU231" s="17" t="s">
        <v>89</v>
      </c>
      <c r="AY231" s="17" t="s">
        <v>158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89</v>
      </c>
      <c r="BK231" s="193">
        <f>ROUND(I231*H231,2)</f>
        <v>0</v>
      </c>
      <c r="BL231" s="17" t="s">
        <v>188</v>
      </c>
      <c r="BM231" s="17" t="s">
        <v>362</v>
      </c>
    </row>
    <row r="232" spans="2:65" s="12" customFormat="1">
      <c r="B232" s="194"/>
      <c r="C232" s="195"/>
      <c r="D232" s="196" t="s">
        <v>168</v>
      </c>
      <c r="E232" s="197" t="s">
        <v>19</v>
      </c>
      <c r="F232" s="198" t="s">
        <v>169</v>
      </c>
      <c r="G232" s="195"/>
      <c r="H232" s="197" t="s">
        <v>19</v>
      </c>
      <c r="I232" s="199"/>
      <c r="J232" s="195"/>
      <c r="K232" s="195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168</v>
      </c>
      <c r="AU232" s="204" t="s">
        <v>89</v>
      </c>
      <c r="AV232" s="12" t="s">
        <v>83</v>
      </c>
      <c r="AW232" s="12" t="s">
        <v>37</v>
      </c>
      <c r="AX232" s="12" t="s">
        <v>76</v>
      </c>
      <c r="AY232" s="204" t="s">
        <v>158</v>
      </c>
    </row>
    <row r="233" spans="2:65" s="13" customFormat="1">
      <c r="B233" s="205"/>
      <c r="C233" s="206"/>
      <c r="D233" s="196" t="s">
        <v>168</v>
      </c>
      <c r="E233" s="207" t="s">
        <v>19</v>
      </c>
      <c r="F233" s="208" t="s">
        <v>83</v>
      </c>
      <c r="G233" s="206"/>
      <c r="H233" s="209">
        <v>1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168</v>
      </c>
      <c r="AU233" s="215" t="s">
        <v>89</v>
      </c>
      <c r="AV233" s="13" t="s">
        <v>89</v>
      </c>
      <c r="AW233" s="13" t="s">
        <v>37</v>
      </c>
      <c r="AX233" s="13" t="s">
        <v>83</v>
      </c>
      <c r="AY233" s="215" t="s">
        <v>158</v>
      </c>
    </row>
    <row r="234" spans="2:65" s="1" customFormat="1" ht="16.5" customHeight="1">
      <c r="B234" s="34"/>
      <c r="C234" s="182" t="s">
        <v>363</v>
      </c>
      <c r="D234" s="182" t="s">
        <v>161</v>
      </c>
      <c r="E234" s="183" t="s">
        <v>364</v>
      </c>
      <c r="F234" s="184" t="s">
        <v>365</v>
      </c>
      <c r="G234" s="185" t="s">
        <v>164</v>
      </c>
      <c r="H234" s="186">
        <v>1</v>
      </c>
      <c r="I234" s="187"/>
      <c r="J234" s="188">
        <f>ROUND(I234*H234,2)</f>
        <v>0</v>
      </c>
      <c r="K234" s="184" t="s">
        <v>19</v>
      </c>
      <c r="L234" s="38"/>
      <c r="M234" s="189" t="s">
        <v>19</v>
      </c>
      <c r="N234" s="190" t="s">
        <v>48</v>
      </c>
      <c r="O234" s="60"/>
      <c r="P234" s="191">
        <f>O234*H234</f>
        <v>0</v>
      </c>
      <c r="Q234" s="191">
        <v>2.5500000000000002E-3</v>
      </c>
      <c r="R234" s="191">
        <f>Q234*H234</f>
        <v>2.5500000000000002E-3</v>
      </c>
      <c r="S234" s="191">
        <v>0</v>
      </c>
      <c r="T234" s="192">
        <f>S234*H234</f>
        <v>0</v>
      </c>
      <c r="AR234" s="17" t="s">
        <v>188</v>
      </c>
      <c r="AT234" s="17" t="s">
        <v>161</v>
      </c>
      <c r="AU234" s="17" t="s">
        <v>89</v>
      </c>
      <c r="AY234" s="17" t="s">
        <v>158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7" t="s">
        <v>89</v>
      </c>
      <c r="BK234" s="193">
        <f>ROUND(I234*H234,2)</f>
        <v>0</v>
      </c>
      <c r="BL234" s="17" t="s">
        <v>188</v>
      </c>
      <c r="BM234" s="17" t="s">
        <v>366</v>
      </c>
    </row>
    <row r="235" spans="2:65" s="12" customFormat="1">
      <c r="B235" s="194"/>
      <c r="C235" s="195"/>
      <c r="D235" s="196" t="s">
        <v>168</v>
      </c>
      <c r="E235" s="197" t="s">
        <v>19</v>
      </c>
      <c r="F235" s="198" t="s">
        <v>169</v>
      </c>
      <c r="G235" s="195"/>
      <c r="H235" s="197" t="s">
        <v>19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168</v>
      </c>
      <c r="AU235" s="204" t="s">
        <v>89</v>
      </c>
      <c r="AV235" s="12" t="s">
        <v>83</v>
      </c>
      <c r="AW235" s="12" t="s">
        <v>37</v>
      </c>
      <c r="AX235" s="12" t="s">
        <v>76</v>
      </c>
      <c r="AY235" s="204" t="s">
        <v>158</v>
      </c>
    </row>
    <row r="236" spans="2:65" s="13" customFormat="1">
      <c r="B236" s="205"/>
      <c r="C236" s="206"/>
      <c r="D236" s="196" t="s">
        <v>168</v>
      </c>
      <c r="E236" s="207" t="s">
        <v>19</v>
      </c>
      <c r="F236" s="208" t="s">
        <v>83</v>
      </c>
      <c r="G236" s="206"/>
      <c r="H236" s="209">
        <v>1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168</v>
      </c>
      <c r="AU236" s="215" t="s">
        <v>89</v>
      </c>
      <c r="AV236" s="13" t="s">
        <v>89</v>
      </c>
      <c r="AW236" s="13" t="s">
        <v>37</v>
      </c>
      <c r="AX236" s="13" t="s">
        <v>83</v>
      </c>
      <c r="AY236" s="215" t="s">
        <v>158</v>
      </c>
    </row>
    <row r="237" spans="2:65" s="1" customFormat="1" ht="16.5" customHeight="1">
      <c r="B237" s="34"/>
      <c r="C237" s="182" t="s">
        <v>367</v>
      </c>
      <c r="D237" s="182" t="s">
        <v>161</v>
      </c>
      <c r="E237" s="183" t="s">
        <v>368</v>
      </c>
      <c r="F237" s="184" t="s">
        <v>369</v>
      </c>
      <c r="G237" s="185" t="s">
        <v>370</v>
      </c>
      <c r="H237" s="186">
        <v>12</v>
      </c>
      <c r="I237" s="187"/>
      <c r="J237" s="188">
        <f>ROUND(I237*H237,2)</f>
        <v>0</v>
      </c>
      <c r="K237" s="184" t="s">
        <v>19</v>
      </c>
      <c r="L237" s="38"/>
      <c r="M237" s="189" t="s">
        <v>19</v>
      </c>
      <c r="N237" s="190" t="s">
        <v>48</v>
      </c>
      <c r="O237" s="60"/>
      <c r="P237" s="191">
        <f>O237*H237</f>
        <v>0</v>
      </c>
      <c r="Q237" s="191">
        <v>2.5500000000000002E-3</v>
      </c>
      <c r="R237" s="191">
        <f>Q237*H237</f>
        <v>3.0600000000000002E-2</v>
      </c>
      <c r="S237" s="191">
        <v>0</v>
      </c>
      <c r="T237" s="192">
        <f>S237*H237</f>
        <v>0</v>
      </c>
      <c r="AR237" s="17" t="s">
        <v>188</v>
      </c>
      <c r="AT237" s="17" t="s">
        <v>161</v>
      </c>
      <c r="AU237" s="17" t="s">
        <v>89</v>
      </c>
      <c r="AY237" s="17" t="s">
        <v>158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7" t="s">
        <v>89</v>
      </c>
      <c r="BK237" s="193">
        <f>ROUND(I237*H237,2)</f>
        <v>0</v>
      </c>
      <c r="BL237" s="17" t="s">
        <v>188</v>
      </c>
      <c r="BM237" s="17" t="s">
        <v>371</v>
      </c>
    </row>
    <row r="238" spans="2:65" s="12" customFormat="1">
      <c r="B238" s="194"/>
      <c r="C238" s="195"/>
      <c r="D238" s="196" t="s">
        <v>168</v>
      </c>
      <c r="E238" s="197" t="s">
        <v>19</v>
      </c>
      <c r="F238" s="198" t="s">
        <v>169</v>
      </c>
      <c r="G238" s="195"/>
      <c r="H238" s="197" t="s">
        <v>19</v>
      </c>
      <c r="I238" s="199"/>
      <c r="J238" s="195"/>
      <c r="K238" s="195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168</v>
      </c>
      <c r="AU238" s="204" t="s">
        <v>89</v>
      </c>
      <c r="AV238" s="12" t="s">
        <v>83</v>
      </c>
      <c r="AW238" s="12" t="s">
        <v>37</v>
      </c>
      <c r="AX238" s="12" t="s">
        <v>76</v>
      </c>
      <c r="AY238" s="204" t="s">
        <v>158</v>
      </c>
    </row>
    <row r="239" spans="2:65" s="13" customFormat="1">
      <c r="B239" s="205"/>
      <c r="C239" s="206"/>
      <c r="D239" s="196" t="s">
        <v>168</v>
      </c>
      <c r="E239" s="207" t="s">
        <v>19</v>
      </c>
      <c r="F239" s="208" t="s">
        <v>220</v>
      </c>
      <c r="G239" s="206"/>
      <c r="H239" s="209">
        <v>12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168</v>
      </c>
      <c r="AU239" s="215" t="s">
        <v>89</v>
      </c>
      <c r="AV239" s="13" t="s">
        <v>89</v>
      </c>
      <c r="AW239" s="13" t="s">
        <v>37</v>
      </c>
      <c r="AX239" s="13" t="s">
        <v>83</v>
      </c>
      <c r="AY239" s="215" t="s">
        <v>158</v>
      </c>
    </row>
    <row r="240" spans="2:65" s="1" customFormat="1" ht="16.5" customHeight="1">
      <c r="B240" s="34"/>
      <c r="C240" s="182" t="s">
        <v>372</v>
      </c>
      <c r="D240" s="182" t="s">
        <v>161</v>
      </c>
      <c r="E240" s="183" t="s">
        <v>373</v>
      </c>
      <c r="F240" s="184" t="s">
        <v>374</v>
      </c>
      <c r="G240" s="185" t="s">
        <v>164</v>
      </c>
      <c r="H240" s="186">
        <v>1</v>
      </c>
      <c r="I240" s="187"/>
      <c r="J240" s="188">
        <f>ROUND(I240*H240,2)</f>
        <v>0</v>
      </c>
      <c r="K240" s="184" t="s">
        <v>165</v>
      </c>
      <c r="L240" s="38"/>
      <c r="M240" s="189" t="s">
        <v>19</v>
      </c>
      <c r="N240" s="190" t="s">
        <v>48</v>
      </c>
      <c r="O240" s="60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AR240" s="17" t="s">
        <v>188</v>
      </c>
      <c r="AT240" s="17" t="s">
        <v>161</v>
      </c>
      <c r="AU240" s="17" t="s">
        <v>89</v>
      </c>
      <c r="AY240" s="17" t="s">
        <v>158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7" t="s">
        <v>89</v>
      </c>
      <c r="BK240" s="193">
        <f>ROUND(I240*H240,2)</f>
        <v>0</v>
      </c>
      <c r="BL240" s="17" t="s">
        <v>188</v>
      </c>
      <c r="BM240" s="17" t="s">
        <v>375</v>
      </c>
    </row>
    <row r="241" spans="2:65" s="12" customFormat="1">
      <c r="B241" s="194"/>
      <c r="C241" s="195"/>
      <c r="D241" s="196" t="s">
        <v>168</v>
      </c>
      <c r="E241" s="197" t="s">
        <v>19</v>
      </c>
      <c r="F241" s="198" t="s">
        <v>169</v>
      </c>
      <c r="G241" s="195"/>
      <c r="H241" s="197" t="s">
        <v>19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168</v>
      </c>
      <c r="AU241" s="204" t="s">
        <v>89</v>
      </c>
      <c r="AV241" s="12" t="s">
        <v>83</v>
      </c>
      <c r="AW241" s="12" t="s">
        <v>37</v>
      </c>
      <c r="AX241" s="12" t="s">
        <v>76</v>
      </c>
      <c r="AY241" s="204" t="s">
        <v>158</v>
      </c>
    </row>
    <row r="242" spans="2:65" s="13" customFormat="1">
      <c r="B242" s="205"/>
      <c r="C242" s="206"/>
      <c r="D242" s="196" t="s">
        <v>168</v>
      </c>
      <c r="E242" s="207" t="s">
        <v>19</v>
      </c>
      <c r="F242" s="208" t="s">
        <v>83</v>
      </c>
      <c r="G242" s="206"/>
      <c r="H242" s="209">
        <v>1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168</v>
      </c>
      <c r="AU242" s="215" t="s">
        <v>89</v>
      </c>
      <c r="AV242" s="13" t="s">
        <v>89</v>
      </c>
      <c r="AW242" s="13" t="s">
        <v>37</v>
      </c>
      <c r="AX242" s="13" t="s">
        <v>83</v>
      </c>
      <c r="AY242" s="215" t="s">
        <v>158</v>
      </c>
    </row>
    <row r="243" spans="2:65" s="1" customFormat="1" ht="22.5" customHeight="1">
      <c r="B243" s="34"/>
      <c r="C243" s="182" t="s">
        <v>376</v>
      </c>
      <c r="D243" s="182" t="s">
        <v>161</v>
      </c>
      <c r="E243" s="183" t="s">
        <v>377</v>
      </c>
      <c r="F243" s="184" t="s">
        <v>378</v>
      </c>
      <c r="G243" s="185" t="s">
        <v>339</v>
      </c>
      <c r="H243" s="186">
        <v>1</v>
      </c>
      <c r="I243" s="187"/>
      <c r="J243" s="188">
        <f>ROUND(I243*H243,2)</f>
        <v>0</v>
      </c>
      <c r="K243" s="184" t="s">
        <v>165</v>
      </c>
      <c r="L243" s="38"/>
      <c r="M243" s="189" t="s">
        <v>19</v>
      </c>
      <c r="N243" s="190" t="s">
        <v>48</v>
      </c>
      <c r="O243" s="60"/>
      <c r="P243" s="191">
        <f>O243*H243</f>
        <v>0</v>
      </c>
      <c r="Q243" s="191">
        <v>8.9999999999999998E-4</v>
      </c>
      <c r="R243" s="191">
        <f>Q243*H243</f>
        <v>8.9999999999999998E-4</v>
      </c>
      <c r="S243" s="191">
        <v>0</v>
      </c>
      <c r="T243" s="192">
        <f>S243*H243</f>
        <v>0</v>
      </c>
      <c r="AR243" s="17" t="s">
        <v>188</v>
      </c>
      <c r="AT243" s="17" t="s">
        <v>161</v>
      </c>
      <c r="AU243" s="17" t="s">
        <v>89</v>
      </c>
      <c r="AY243" s="17" t="s">
        <v>158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89</v>
      </c>
      <c r="BK243" s="193">
        <f>ROUND(I243*H243,2)</f>
        <v>0</v>
      </c>
      <c r="BL243" s="17" t="s">
        <v>188</v>
      </c>
      <c r="BM243" s="17" t="s">
        <v>379</v>
      </c>
    </row>
    <row r="244" spans="2:65" s="12" customFormat="1">
      <c r="B244" s="194"/>
      <c r="C244" s="195"/>
      <c r="D244" s="196" t="s">
        <v>168</v>
      </c>
      <c r="E244" s="197" t="s">
        <v>19</v>
      </c>
      <c r="F244" s="198" t="s">
        <v>169</v>
      </c>
      <c r="G244" s="195"/>
      <c r="H244" s="197" t="s">
        <v>19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168</v>
      </c>
      <c r="AU244" s="204" t="s">
        <v>89</v>
      </c>
      <c r="AV244" s="12" t="s">
        <v>83</v>
      </c>
      <c r="AW244" s="12" t="s">
        <v>37</v>
      </c>
      <c r="AX244" s="12" t="s">
        <v>76</v>
      </c>
      <c r="AY244" s="204" t="s">
        <v>158</v>
      </c>
    </row>
    <row r="245" spans="2:65" s="13" customFormat="1">
      <c r="B245" s="205"/>
      <c r="C245" s="206"/>
      <c r="D245" s="196" t="s">
        <v>168</v>
      </c>
      <c r="E245" s="207" t="s">
        <v>19</v>
      </c>
      <c r="F245" s="208" t="s">
        <v>83</v>
      </c>
      <c r="G245" s="206"/>
      <c r="H245" s="209">
        <v>1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168</v>
      </c>
      <c r="AU245" s="215" t="s">
        <v>89</v>
      </c>
      <c r="AV245" s="13" t="s">
        <v>89</v>
      </c>
      <c r="AW245" s="13" t="s">
        <v>37</v>
      </c>
      <c r="AX245" s="13" t="s">
        <v>83</v>
      </c>
      <c r="AY245" s="215" t="s">
        <v>158</v>
      </c>
    </row>
    <row r="246" spans="2:65" s="1" customFormat="1" ht="16.5" customHeight="1">
      <c r="B246" s="34"/>
      <c r="C246" s="182" t="s">
        <v>380</v>
      </c>
      <c r="D246" s="182" t="s">
        <v>161</v>
      </c>
      <c r="E246" s="183" t="s">
        <v>381</v>
      </c>
      <c r="F246" s="184" t="s">
        <v>382</v>
      </c>
      <c r="G246" s="185" t="s">
        <v>241</v>
      </c>
      <c r="H246" s="186">
        <v>1</v>
      </c>
      <c r="I246" s="187"/>
      <c r="J246" s="188">
        <f>ROUND(I246*H246,2)</f>
        <v>0</v>
      </c>
      <c r="K246" s="184" t="s">
        <v>165</v>
      </c>
      <c r="L246" s="38"/>
      <c r="M246" s="189" t="s">
        <v>19</v>
      </c>
      <c r="N246" s="190" t="s">
        <v>48</v>
      </c>
      <c r="O246" s="60"/>
      <c r="P246" s="191">
        <f>O246*H246</f>
        <v>0</v>
      </c>
      <c r="Q246" s="191">
        <v>4.4000000000000002E-4</v>
      </c>
      <c r="R246" s="191">
        <f>Q246*H246</f>
        <v>4.4000000000000002E-4</v>
      </c>
      <c r="S246" s="191">
        <v>0</v>
      </c>
      <c r="T246" s="192">
        <f>S246*H246</f>
        <v>0</v>
      </c>
      <c r="AR246" s="17" t="s">
        <v>188</v>
      </c>
      <c r="AT246" s="17" t="s">
        <v>161</v>
      </c>
      <c r="AU246" s="17" t="s">
        <v>89</v>
      </c>
      <c r="AY246" s="17" t="s">
        <v>158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7" t="s">
        <v>89</v>
      </c>
      <c r="BK246" s="193">
        <f>ROUND(I246*H246,2)</f>
        <v>0</v>
      </c>
      <c r="BL246" s="17" t="s">
        <v>188</v>
      </c>
      <c r="BM246" s="17" t="s">
        <v>383</v>
      </c>
    </row>
    <row r="247" spans="2:65" s="12" customFormat="1">
      <c r="B247" s="194"/>
      <c r="C247" s="195"/>
      <c r="D247" s="196" t="s">
        <v>168</v>
      </c>
      <c r="E247" s="197" t="s">
        <v>19</v>
      </c>
      <c r="F247" s="198" t="s">
        <v>169</v>
      </c>
      <c r="G247" s="195"/>
      <c r="H247" s="197" t="s">
        <v>19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168</v>
      </c>
      <c r="AU247" s="204" t="s">
        <v>89</v>
      </c>
      <c r="AV247" s="12" t="s">
        <v>83</v>
      </c>
      <c r="AW247" s="12" t="s">
        <v>37</v>
      </c>
      <c r="AX247" s="12" t="s">
        <v>76</v>
      </c>
      <c r="AY247" s="204" t="s">
        <v>158</v>
      </c>
    </row>
    <row r="248" spans="2:65" s="13" customFormat="1">
      <c r="B248" s="205"/>
      <c r="C248" s="206"/>
      <c r="D248" s="196" t="s">
        <v>168</v>
      </c>
      <c r="E248" s="207" t="s">
        <v>19</v>
      </c>
      <c r="F248" s="208" t="s">
        <v>83</v>
      </c>
      <c r="G248" s="206"/>
      <c r="H248" s="209">
        <v>1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168</v>
      </c>
      <c r="AU248" s="215" t="s">
        <v>89</v>
      </c>
      <c r="AV248" s="13" t="s">
        <v>89</v>
      </c>
      <c r="AW248" s="13" t="s">
        <v>37</v>
      </c>
      <c r="AX248" s="13" t="s">
        <v>83</v>
      </c>
      <c r="AY248" s="215" t="s">
        <v>158</v>
      </c>
    </row>
    <row r="249" spans="2:65" s="1" customFormat="1" ht="16.5" customHeight="1">
      <c r="B249" s="34"/>
      <c r="C249" s="182" t="s">
        <v>384</v>
      </c>
      <c r="D249" s="182" t="s">
        <v>161</v>
      </c>
      <c r="E249" s="183" t="s">
        <v>385</v>
      </c>
      <c r="F249" s="184" t="s">
        <v>386</v>
      </c>
      <c r="G249" s="185" t="s">
        <v>164</v>
      </c>
      <c r="H249" s="186">
        <v>1</v>
      </c>
      <c r="I249" s="187"/>
      <c r="J249" s="188">
        <f>ROUND(I249*H249,2)</f>
        <v>0</v>
      </c>
      <c r="K249" s="184" t="s">
        <v>19</v>
      </c>
      <c r="L249" s="38"/>
      <c r="M249" s="189" t="s">
        <v>19</v>
      </c>
      <c r="N249" s="190" t="s">
        <v>48</v>
      </c>
      <c r="O249" s="60"/>
      <c r="P249" s="191">
        <f>O249*H249</f>
        <v>0</v>
      </c>
      <c r="Q249" s="191">
        <v>8.9999999999999998E-4</v>
      </c>
      <c r="R249" s="191">
        <f>Q249*H249</f>
        <v>8.9999999999999998E-4</v>
      </c>
      <c r="S249" s="191">
        <v>0</v>
      </c>
      <c r="T249" s="192">
        <f>S249*H249</f>
        <v>0</v>
      </c>
      <c r="AR249" s="17" t="s">
        <v>188</v>
      </c>
      <c r="AT249" s="17" t="s">
        <v>161</v>
      </c>
      <c r="AU249" s="17" t="s">
        <v>89</v>
      </c>
      <c r="AY249" s="17" t="s">
        <v>158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7" t="s">
        <v>89</v>
      </c>
      <c r="BK249" s="193">
        <f>ROUND(I249*H249,2)</f>
        <v>0</v>
      </c>
      <c r="BL249" s="17" t="s">
        <v>188</v>
      </c>
      <c r="BM249" s="17" t="s">
        <v>387</v>
      </c>
    </row>
    <row r="250" spans="2:65" s="12" customFormat="1">
      <c r="B250" s="194"/>
      <c r="C250" s="195"/>
      <c r="D250" s="196" t="s">
        <v>168</v>
      </c>
      <c r="E250" s="197" t="s">
        <v>19</v>
      </c>
      <c r="F250" s="198" t="s">
        <v>169</v>
      </c>
      <c r="G250" s="195"/>
      <c r="H250" s="197" t="s">
        <v>19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168</v>
      </c>
      <c r="AU250" s="204" t="s">
        <v>89</v>
      </c>
      <c r="AV250" s="12" t="s">
        <v>83</v>
      </c>
      <c r="AW250" s="12" t="s">
        <v>37</v>
      </c>
      <c r="AX250" s="12" t="s">
        <v>76</v>
      </c>
      <c r="AY250" s="204" t="s">
        <v>158</v>
      </c>
    </row>
    <row r="251" spans="2:65" s="13" customFormat="1">
      <c r="B251" s="205"/>
      <c r="C251" s="206"/>
      <c r="D251" s="196" t="s">
        <v>168</v>
      </c>
      <c r="E251" s="207" t="s">
        <v>19</v>
      </c>
      <c r="F251" s="208" t="s">
        <v>83</v>
      </c>
      <c r="G251" s="206"/>
      <c r="H251" s="209">
        <v>1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168</v>
      </c>
      <c r="AU251" s="215" t="s">
        <v>89</v>
      </c>
      <c r="AV251" s="13" t="s">
        <v>89</v>
      </c>
      <c r="AW251" s="13" t="s">
        <v>37</v>
      </c>
      <c r="AX251" s="13" t="s">
        <v>83</v>
      </c>
      <c r="AY251" s="215" t="s">
        <v>158</v>
      </c>
    </row>
    <row r="252" spans="2:65" s="1" customFormat="1" ht="16.5" customHeight="1">
      <c r="B252" s="34"/>
      <c r="C252" s="182" t="s">
        <v>388</v>
      </c>
      <c r="D252" s="182" t="s">
        <v>161</v>
      </c>
      <c r="E252" s="183" t="s">
        <v>389</v>
      </c>
      <c r="F252" s="184" t="s">
        <v>390</v>
      </c>
      <c r="G252" s="185" t="s">
        <v>164</v>
      </c>
      <c r="H252" s="186">
        <v>1</v>
      </c>
      <c r="I252" s="187"/>
      <c r="J252" s="188">
        <f>ROUND(I252*H252,2)</f>
        <v>0</v>
      </c>
      <c r="K252" s="184" t="s">
        <v>19</v>
      </c>
      <c r="L252" s="38"/>
      <c r="M252" s="189" t="s">
        <v>19</v>
      </c>
      <c r="N252" s="190" t="s">
        <v>48</v>
      </c>
      <c r="O252" s="60"/>
      <c r="P252" s="191">
        <f>O252*H252</f>
        <v>0</v>
      </c>
      <c r="Q252" s="191">
        <v>8.9999999999999998E-4</v>
      </c>
      <c r="R252" s="191">
        <f>Q252*H252</f>
        <v>8.9999999999999998E-4</v>
      </c>
      <c r="S252" s="191">
        <v>0</v>
      </c>
      <c r="T252" s="192">
        <f>S252*H252</f>
        <v>0</v>
      </c>
      <c r="AR252" s="17" t="s">
        <v>188</v>
      </c>
      <c r="AT252" s="17" t="s">
        <v>161</v>
      </c>
      <c r="AU252" s="17" t="s">
        <v>89</v>
      </c>
      <c r="AY252" s="17" t="s">
        <v>158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7" t="s">
        <v>89</v>
      </c>
      <c r="BK252" s="193">
        <f>ROUND(I252*H252,2)</f>
        <v>0</v>
      </c>
      <c r="BL252" s="17" t="s">
        <v>188</v>
      </c>
      <c r="BM252" s="17" t="s">
        <v>391</v>
      </c>
    </row>
    <row r="253" spans="2:65" s="12" customFormat="1">
      <c r="B253" s="194"/>
      <c r="C253" s="195"/>
      <c r="D253" s="196" t="s">
        <v>168</v>
      </c>
      <c r="E253" s="197" t="s">
        <v>19</v>
      </c>
      <c r="F253" s="198" t="s">
        <v>169</v>
      </c>
      <c r="G253" s="195"/>
      <c r="H253" s="197" t="s">
        <v>19</v>
      </c>
      <c r="I253" s="199"/>
      <c r="J253" s="195"/>
      <c r="K253" s="195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168</v>
      </c>
      <c r="AU253" s="204" t="s">
        <v>89</v>
      </c>
      <c r="AV253" s="12" t="s">
        <v>83</v>
      </c>
      <c r="AW253" s="12" t="s">
        <v>37</v>
      </c>
      <c r="AX253" s="12" t="s">
        <v>76</v>
      </c>
      <c r="AY253" s="204" t="s">
        <v>158</v>
      </c>
    </row>
    <row r="254" spans="2:65" s="13" customFormat="1">
      <c r="B254" s="205"/>
      <c r="C254" s="206"/>
      <c r="D254" s="196" t="s">
        <v>168</v>
      </c>
      <c r="E254" s="207" t="s">
        <v>19</v>
      </c>
      <c r="F254" s="208" t="s">
        <v>83</v>
      </c>
      <c r="G254" s="206"/>
      <c r="H254" s="209">
        <v>1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168</v>
      </c>
      <c r="AU254" s="215" t="s">
        <v>89</v>
      </c>
      <c r="AV254" s="13" t="s">
        <v>89</v>
      </c>
      <c r="AW254" s="13" t="s">
        <v>37</v>
      </c>
      <c r="AX254" s="13" t="s">
        <v>83</v>
      </c>
      <c r="AY254" s="215" t="s">
        <v>158</v>
      </c>
    </row>
    <row r="255" spans="2:65" s="1" customFormat="1" ht="22.5" customHeight="1">
      <c r="B255" s="34"/>
      <c r="C255" s="182" t="s">
        <v>392</v>
      </c>
      <c r="D255" s="182" t="s">
        <v>161</v>
      </c>
      <c r="E255" s="183" t="s">
        <v>393</v>
      </c>
      <c r="F255" s="184" t="s">
        <v>394</v>
      </c>
      <c r="G255" s="185" t="s">
        <v>339</v>
      </c>
      <c r="H255" s="186">
        <v>1</v>
      </c>
      <c r="I255" s="187"/>
      <c r="J255" s="188">
        <f>ROUND(I255*H255,2)</f>
        <v>0</v>
      </c>
      <c r="K255" s="184" t="s">
        <v>165</v>
      </c>
      <c r="L255" s="38"/>
      <c r="M255" s="189" t="s">
        <v>19</v>
      </c>
      <c r="N255" s="190" t="s">
        <v>48</v>
      </c>
      <c r="O255" s="60"/>
      <c r="P255" s="191">
        <f>O255*H255</f>
        <v>0</v>
      </c>
      <c r="Q255" s="191">
        <v>1.17E-3</v>
      </c>
      <c r="R255" s="191">
        <f>Q255*H255</f>
        <v>1.17E-3</v>
      </c>
      <c r="S255" s="191">
        <v>0</v>
      </c>
      <c r="T255" s="192">
        <f>S255*H255</f>
        <v>0</v>
      </c>
      <c r="AR255" s="17" t="s">
        <v>188</v>
      </c>
      <c r="AT255" s="17" t="s">
        <v>161</v>
      </c>
      <c r="AU255" s="17" t="s">
        <v>89</v>
      </c>
      <c r="AY255" s="17" t="s">
        <v>158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7" t="s">
        <v>89</v>
      </c>
      <c r="BK255" s="193">
        <f>ROUND(I255*H255,2)</f>
        <v>0</v>
      </c>
      <c r="BL255" s="17" t="s">
        <v>188</v>
      </c>
      <c r="BM255" s="17" t="s">
        <v>395</v>
      </c>
    </row>
    <row r="256" spans="2:65" s="12" customFormat="1">
      <c r="B256" s="194"/>
      <c r="C256" s="195"/>
      <c r="D256" s="196" t="s">
        <v>168</v>
      </c>
      <c r="E256" s="197" t="s">
        <v>19</v>
      </c>
      <c r="F256" s="198" t="s">
        <v>169</v>
      </c>
      <c r="G256" s="195"/>
      <c r="H256" s="197" t="s">
        <v>19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168</v>
      </c>
      <c r="AU256" s="204" t="s">
        <v>89</v>
      </c>
      <c r="AV256" s="12" t="s">
        <v>83</v>
      </c>
      <c r="AW256" s="12" t="s">
        <v>37</v>
      </c>
      <c r="AX256" s="12" t="s">
        <v>76</v>
      </c>
      <c r="AY256" s="204" t="s">
        <v>158</v>
      </c>
    </row>
    <row r="257" spans="2:65" s="13" customFormat="1">
      <c r="B257" s="205"/>
      <c r="C257" s="206"/>
      <c r="D257" s="196" t="s">
        <v>168</v>
      </c>
      <c r="E257" s="207" t="s">
        <v>19</v>
      </c>
      <c r="F257" s="208" t="s">
        <v>83</v>
      </c>
      <c r="G257" s="206"/>
      <c r="H257" s="209">
        <v>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168</v>
      </c>
      <c r="AU257" s="215" t="s">
        <v>89</v>
      </c>
      <c r="AV257" s="13" t="s">
        <v>89</v>
      </c>
      <c r="AW257" s="13" t="s">
        <v>37</v>
      </c>
      <c r="AX257" s="13" t="s">
        <v>83</v>
      </c>
      <c r="AY257" s="215" t="s">
        <v>158</v>
      </c>
    </row>
    <row r="258" spans="2:65" s="1" customFormat="1" ht="16.5" customHeight="1">
      <c r="B258" s="34"/>
      <c r="C258" s="182" t="s">
        <v>396</v>
      </c>
      <c r="D258" s="182" t="s">
        <v>161</v>
      </c>
      <c r="E258" s="183" t="s">
        <v>397</v>
      </c>
      <c r="F258" s="184" t="s">
        <v>398</v>
      </c>
      <c r="G258" s="185" t="s">
        <v>241</v>
      </c>
      <c r="H258" s="186">
        <v>8</v>
      </c>
      <c r="I258" s="187"/>
      <c r="J258" s="188">
        <f>ROUND(I258*H258,2)</f>
        <v>0</v>
      </c>
      <c r="K258" s="184" t="s">
        <v>165</v>
      </c>
      <c r="L258" s="38"/>
      <c r="M258" s="189" t="s">
        <v>19</v>
      </c>
      <c r="N258" s="190" t="s">
        <v>48</v>
      </c>
      <c r="O258" s="60"/>
      <c r="P258" s="191">
        <f>O258*H258</f>
        <v>0</v>
      </c>
      <c r="Q258" s="191">
        <v>4.4000000000000002E-4</v>
      </c>
      <c r="R258" s="191">
        <f>Q258*H258</f>
        <v>3.5200000000000001E-3</v>
      </c>
      <c r="S258" s="191">
        <v>0</v>
      </c>
      <c r="T258" s="192">
        <f>S258*H258</f>
        <v>0</v>
      </c>
      <c r="AR258" s="17" t="s">
        <v>188</v>
      </c>
      <c r="AT258" s="17" t="s">
        <v>161</v>
      </c>
      <c r="AU258" s="17" t="s">
        <v>89</v>
      </c>
      <c r="AY258" s="17" t="s">
        <v>158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7" t="s">
        <v>89</v>
      </c>
      <c r="BK258" s="193">
        <f>ROUND(I258*H258,2)</f>
        <v>0</v>
      </c>
      <c r="BL258" s="17" t="s">
        <v>188</v>
      </c>
      <c r="BM258" s="17" t="s">
        <v>399</v>
      </c>
    </row>
    <row r="259" spans="2:65" s="12" customFormat="1">
      <c r="B259" s="194"/>
      <c r="C259" s="195"/>
      <c r="D259" s="196" t="s">
        <v>168</v>
      </c>
      <c r="E259" s="197" t="s">
        <v>19</v>
      </c>
      <c r="F259" s="198" t="s">
        <v>169</v>
      </c>
      <c r="G259" s="195"/>
      <c r="H259" s="197" t="s">
        <v>19</v>
      </c>
      <c r="I259" s="199"/>
      <c r="J259" s="195"/>
      <c r="K259" s="195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168</v>
      </c>
      <c r="AU259" s="204" t="s">
        <v>89</v>
      </c>
      <c r="AV259" s="12" t="s">
        <v>83</v>
      </c>
      <c r="AW259" s="12" t="s">
        <v>37</v>
      </c>
      <c r="AX259" s="12" t="s">
        <v>76</v>
      </c>
      <c r="AY259" s="204" t="s">
        <v>158</v>
      </c>
    </row>
    <row r="260" spans="2:65" s="13" customFormat="1">
      <c r="B260" s="205"/>
      <c r="C260" s="206"/>
      <c r="D260" s="196" t="s">
        <v>168</v>
      </c>
      <c r="E260" s="207" t="s">
        <v>19</v>
      </c>
      <c r="F260" s="208" t="s">
        <v>202</v>
      </c>
      <c r="G260" s="206"/>
      <c r="H260" s="209">
        <v>8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168</v>
      </c>
      <c r="AU260" s="215" t="s">
        <v>89</v>
      </c>
      <c r="AV260" s="13" t="s">
        <v>89</v>
      </c>
      <c r="AW260" s="13" t="s">
        <v>37</v>
      </c>
      <c r="AX260" s="13" t="s">
        <v>83</v>
      </c>
      <c r="AY260" s="215" t="s">
        <v>158</v>
      </c>
    </row>
    <row r="261" spans="2:65" s="1" customFormat="1" ht="16.5" customHeight="1">
      <c r="B261" s="34"/>
      <c r="C261" s="182" t="s">
        <v>400</v>
      </c>
      <c r="D261" s="182" t="s">
        <v>161</v>
      </c>
      <c r="E261" s="183" t="s">
        <v>401</v>
      </c>
      <c r="F261" s="184" t="s">
        <v>402</v>
      </c>
      <c r="G261" s="185" t="s">
        <v>339</v>
      </c>
      <c r="H261" s="186">
        <v>1</v>
      </c>
      <c r="I261" s="187"/>
      <c r="J261" s="188">
        <f>ROUND(I261*H261,2)</f>
        <v>0</v>
      </c>
      <c r="K261" s="184" t="s">
        <v>19</v>
      </c>
      <c r="L261" s="38"/>
      <c r="M261" s="189" t="s">
        <v>19</v>
      </c>
      <c r="N261" s="190" t="s">
        <v>48</v>
      </c>
      <c r="O261" s="60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AR261" s="17" t="s">
        <v>188</v>
      </c>
      <c r="AT261" s="17" t="s">
        <v>161</v>
      </c>
      <c r="AU261" s="17" t="s">
        <v>89</v>
      </c>
      <c r="AY261" s="17" t="s">
        <v>158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7" t="s">
        <v>89</v>
      </c>
      <c r="BK261" s="193">
        <f>ROUND(I261*H261,2)</f>
        <v>0</v>
      </c>
      <c r="BL261" s="17" t="s">
        <v>188</v>
      </c>
      <c r="BM261" s="17" t="s">
        <v>403</v>
      </c>
    </row>
    <row r="262" spans="2:65" s="12" customFormat="1">
      <c r="B262" s="194"/>
      <c r="C262" s="195"/>
      <c r="D262" s="196" t="s">
        <v>168</v>
      </c>
      <c r="E262" s="197" t="s">
        <v>19</v>
      </c>
      <c r="F262" s="198" t="s">
        <v>169</v>
      </c>
      <c r="G262" s="195"/>
      <c r="H262" s="197" t="s">
        <v>19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168</v>
      </c>
      <c r="AU262" s="204" t="s">
        <v>89</v>
      </c>
      <c r="AV262" s="12" t="s">
        <v>83</v>
      </c>
      <c r="AW262" s="12" t="s">
        <v>37</v>
      </c>
      <c r="AX262" s="12" t="s">
        <v>76</v>
      </c>
      <c r="AY262" s="204" t="s">
        <v>158</v>
      </c>
    </row>
    <row r="263" spans="2:65" s="13" customFormat="1">
      <c r="B263" s="205"/>
      <c r="C263" s="206"/>
      <c r="D263" s="196" t="s">
        <v>168</v>
      </c>
      <c r="E263" s="207" t="s">
        <v>19</v>
      </c>
      <c r="F263" s="208" t="s">
        <v>83</v>
      </c>
      <c r="G263" s="206"/>
      <c r="H263" s="209">
        <v>1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168</v>
      </c>
      <c r="AU263" s="215" t="s">
        <v>89</v>
      </c>
      <c r="AV263" s="13" t="s">
        <v>89</v>
      </c>
      <c r="AW263" s="13" t="s">
        <v>37</v>
      </c>
      <c r="AX263" s="13" t="s">
        <v>83</v>
      </c>
      <c r="AY263" s="215" t="s">
        <v>158</v>
      </c>
    </row>
    <row r="264" spans="2:65" s="1" customFormat="1" ht="22.5" customHeight="1">
      <c r="B264" s="34"/>
      <c r="C264" s="182" t="s">
        <v>404</v>
      </c>
      <c r="D264" s="182" t="s">
        <v>161</v>
      </c>
      <c r="E264" s="183" t="s">
        <v>405</v>
      </c>
      <c r="F264" s="184" t="s">
        <v>406</v>
      </c>
      <c r="G264" s="185" t="s">
        <v>214</v>
      </c>
      <c r="H264" s="186">
        <v>0.112</v>
      </c>
      <c r="I264" s="187"/>
      <c r="J264" s="188">
        <f>ROUND(I264*H264,2)</f>
        <v>0</v>
      </c>
      <c r="K264" s="184" t="s">
        <v>165</v>
      </c>
      <c r="L264" s="38"/>
      <c r="M264" s="189" t="s">
        <v>19</v>
      </c>
      <c r="N264" s="190" t="s">
        <v>48</v>
      </c>
      <c r="O264" s="60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AR264" s="17" t="s">
        <v>188</v>
      </c>
      <c r="AT264" s="17" t="s">
        <v>161</v>
      </c>
      <c r="AU264" s="17" t="s">
        <v>89</v>
      </c>
      <c r="AY264" s="17" t="s">
        <v>158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7" t="s">
        <v>89</v>
      </c>
      <c r="BK264" s="193">
        <f>ROUND(I264*H264,2)</f>
        <v>0</v>
      </c>
      <c r="BL264" s="17" t="s">
        <v>188</v>
      </c>
      <c r="BM264" s="17" t="s">
        <v>407</v>
      </c>
    </row>
    <row r="265" spans="2:65" s="1" customFormat="1" ht="22.5" customHeight="1">
      <c r="B265" s="34"/>
      <c r="C265" s="182" t="s">
        <v>408</v>
      </c>
      <c r="D265" s="182" t="s">
        <v>161</v>
      </c>
      <c r="E265" s="183" t="s">
        <v>409</v>
      </c>
      <c r="F265" s="184" t="s">
        <v>410</v>
      </c>
      <c r="G265" s="185" t="s">
        <v>214</v>
      </c>
      <c r="H265" s="186">
        <v>0.112</v>
      </c>
      <c r="I265" s="187"/>
      <c r="J265" s="188">
        <f>ROUND(I265*H265,2)</f>
        <v>0</v>
      </c>
      <c r="K265" s="184" t="s">
        <v>165</v>
      </c>
      <c r="L265" s="38"/>
      <c r="M265" s="189" t="s">
        <v>19</v>
      </c>
      <c r="N265" s="190" t="s">
        <v>48</v>
      </c>
      <c r="O265" s="60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AR265" s="17" t="s">
        <v>188</v>
      </c>
      <c r="AT265" s="17" t="s">
        <v>161</v>
      </c>
      <c r="AU265" s="17" t="s">
        <v>89</v>
      </c>
      <c r="AY265" s="17" t="s">
        <v>158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7" t="s">
        <v>89</v>
      </c>
      <c r="BK265" s="193">
        <f>ROUND(I265*H265,2)</f>
        <v>0</v>
      </c>
      <c r="BL265" s="17" t="s">
        <v>188</v>
      </c>
      <c r="BM265" s="17" t="s">
        <v>411</v>
      </c>
    </row>
    <row r="266" spans="2:65" s="11" customFormat="1" ht="22.8" customHeight="1">
      <c r="B266" s="166"/>
      <c r="C266" s="167"/>
      <c r="D266" s="168" t="s">
        <v>75</v>
      </c>
      <c r="E266" s="180" t="s">
        <v>412</v>
      </c>
      <c r="F266" s="180" t="s">
        <v>413</v>
      </c>
      <c r="G266" s="167"/>
      <c r="H266" s="167"/>
      <c r="I266" s="170"/>
      <c r="J266" s="181">
        <f>BK266</f>
        <v>0</v>
      </c>
      <c r="K266" s="167"/>
      <c r="L266" s="172"/>
      <c r="M266" s="173"/>
      <c r="N266" s="174"/>
      <c r="O266" s="174"/>
      <c r="P266" s="175">
        <f>SUM(P267:P283)</f>
        <v>0</v>
      </c>
      <c r="Q266" s="174"/>
      <c r="R266" s="175">
        <f>SUM(R267:R283)</f>
        <v>4.2429999999999995E-2</v>
      </c>
      <c r="S266" s="174"/>
      <c r="T266" s="176">
        <f>SUM(T267:T283)</f>
        <v>8.9999999999999993E-3</v>
      </c>
      <c r="AR266" s="177" t="s">
        <v>89</v>
      </c>
      <c r="AT266" s="178" t="s">
        <v>75</v>
      </c>
      <c r="AU266" s="178" t="s">
        <v>83</v>
      </c>
      <c r="AY266" s="177" t="s">
        <v>158</v>
      </c>
      <c r="BK266" s="179">
        <f>SUM(BK267:BK283)</f>
        <v>0</v>
      </c>
    </row>
    <row r="267" spans="2:65" s="1" customFormat="1" ht="16.5" customHeight="1">
      <c r="B267" s="34"/>
      <c r="C267" s="182" t="s">
        <v>414</v>
      </c>
      <c r="D267" s="182" t="s">
        <v>161</v>
      </c>
      <c r="E267" s="183" t="s">
        <v>415</v>
      </c>
      <c r="F267" s="184" t="s">
        <v>416</v>
      </c>
      <c r="G267" s="185" t="s">
        <v>339</v>
      </c>
      <c r="H267" s="186">
        <v>1</v>
      </c>
      <c r="I267" s="187"/>
      <c r="J267" s="188">
        <f>ROUND(I267*H267,2)</f>
        <v>0</v>
      </c>
      <c r="K267" s="184" t="s">
        <v>165</v>
      </c>
      <c r="L267" s="38"/>
      <c r="M267" s="189" t="s">
        <v>19</v>
      </c>
      <c r="N267" s="190" t="s">
        <v>48</v>
      </c>
      <c r="O267" s="60"/>
      <c r="P267" s="191">
        <f>O267*H267</f>
        <v>0</v>
      </c>
      <c r="Q267" s="191">
        <v>3.5999999999999997E-2</v>
      </c>
      <c r="R267" s="191">
        <f>Q267*H267</f>
        <v>3.5999999999999997E-2</v>
      </c>
      <c r="S267" s="191">
        <v>0</v>
      </c>
      <c r="T267" s="192">
        <f>S267*H267</f>
        <v>0</v>
      </c>
      <c r="AR267" s="17" t="s">
        <v>188</v>
      </c>
      <c r="AT267" s="17" t="s">
        <v>161</v>
      </c>
      <c r="AU267" s="17" t="s">
        <v>89</v>
      </c>
      <c r="AY267" s="17" t="s">
        <v>158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7" t="s">
        <v>89</v>
      </c>
      <c r="BK267" s="193">
        <f>ROUND(I267*H267,2)</f>
        <v>0</v>
      </c>
      <c r="BL267" s="17" t="s">
        <v>188</v>
      </c>
      <c r="BM267" s="17" t="s">
        <v>417</v>
      </c>
    </row>
    <row r="268" spans="2:65" s="12" customFormat="1">
      <c r="B268" s="194"/>
      <c r="C268" s="195"/>
      <c r="D268" s="196" t="s">
        <v>168</v>
      </c>
      <c r="E268" s="197" t="s">
        <v>19</v>
      </c>
      <c r="F268" s="198" t="s">
        <v>169</v>
      </c>
      <c r="G268" s="195"/>
      <c r="H268" s="197" t="s">
        <v>19</v>
      </c>
      <c r="I268" s="199"/>
      <c r="J268" s="195"/>
      <c r="K268" s="195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168</v>
      </c>
      <c r="AU268" s="204" t="s">
        <v>89</v>
      </c>
      <c r="AV268" s="12" t="s">
        <v>83</v>
      </c>
      <c r="AW268" s="12" t="s">
        <v>37</v>
      </c>
      <c r="AX268" s="12" t="s">
        <v>76</v>
      </c>
      <c r="AY268" s="204" t="s">
        <v>158</v>
      </c>
    </row>
    <row r="269" spans="2:65" s="13" customFormat="1">
      <c r="B269" s="205"/>
      <c r="C269" s="206"/>
      <c r="D269" s="196" t="s">
        <v>168</v>
      </c>
      <c r="E269" s="207" t="s">
        <v>19</v>
      </c>
      <c r="F269" s="208" t="s">
        <v>83</v>
      </c>
      <c r="G269" s="206"/>
      <c r="H269" s="209">
        <v>1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168</v>
      </c>
      <c r="AU269" s="215" t="s">
        <v>89</v>
      </c>
      <c r="AV269" s="13" t="s">
        <v>89</v>
      </c>
      <c r="AW269" s="13" t="s">
        <v>37</v>
      </c>
      <c r="AX269" s="13" t="s">
        <v>83</v>
      </c>
      <c r="AY269" s="215" t="s">
        <v>158</v>
      </c>
    </row>
    <row r="270" spans="2:65" s="1" customFormat="1" ht="16.5" customHeight="1">
      <c r="B270" s="34"/>
      <c r="C270" s="182" t="s">
        <v>418</v>
      </c>
      <c r="D270" s="182" t="s">
        <v>161</v>
      </c>
      <c r="E270" s="183" t="s">
        <v>419</v>
      </c>
      <c r="F270" s="184" t="s">
        <v>420</v>
      </c>
      <c r="G270" s="185" t="s">
        <v>164</v>
      </c>
      <c r="H270" s="186">
        <v>1</v>
      </c>
      <c r="I270" s="187"/>
      <c r="J270" s="188">
        <f>ROUND(I270*H270,2)</f>
        <v>0</v>
      </c>
      <c r="K270" s="184" t="s">
        <v>165</v>
      </c>
      <c r="L270" s="38"/>
      <c r="M270" s="189" t="s">
        <v>19</v>
      </c>
      <c r="N270" s="190" t="s">
        <v>48</v>
      </c>
      <c r="O270" s="60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AR270" s="17" t="s">
        <v>188</v>
      </c>
      <c r="AT270" s="17" t="s">
        <v>161</v>
      </c>
      <c r="AU270" s="17" t="s">
        <v>89</v>
      </c>
      <c r="AY270" s="17" t="s">
        <v>158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89</v>
      </c>
      <c r="BK270" s="193">
        <f>ROUND(I270*H270,2)</f>
        <v>0</v>
      </c>
      <c r="BL270" s="17" t="s">
        <v>188</v>
      </c>
      <c r="BM270" s="17" t="s">
        <v>421</v>
      </c>
    </row>
    <row r="271" spans="2:65" s="12" customFormat="1">
      <c r="B271" s="194"/>
      <c r="C271" s="195"/>
      <c r="D271" s="196" t="s">
        <v>168</v>
      </c>
      <c r="E271" s="197" t="s">
        <v>19</v>
      </c>
      <c r="F271" s="198" t="s">
        <v>169</v>
      </c>
      <c r="G271" s="195"/>
      <c r="H271" s="197" t="s">
        <v>19</v>
      </c>
      <c r="I271" s="199"/>
      <c r="J271" s="195"/>
      <c r="K271" s="195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168</v>
      </c>
      <c r="AU271" s="204" t="s">
        <v>89</v>
      </c>
      <c r="AV271" s="12" t="s">
        <v>83</v>
      </c>
      <c r="AW271" s="12" t="s">
        <v>37</v>
      </c>
      <c r="AX271" s="12" t="s">
        <v>76</v>
      </c>
      <c r="AY271" s="204" t="s">
        <v>158</v>
      </c>
    </row>
    <row r="272" spans="2:65" s="13" customFormat="1">
      <c r="B272" s="205"/>
      <c r="C272" s="206"/>
      <c r="D272" s="196" t="s">
        <v>168</v>
      </c>
      <c r="E272" s="207" t="s">
        <v>19</v>
      </c>
      <c r="F272" s="208" t="s">
        <v>83</v>
      </c>
      <c r="G272" s="206"/>
      <c r="H272" s="209">
        <v>1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168</v>
      </c>
      <c r="AU272" s="215" t="s">
        <v>89</v>
      </c>
      <c r="AV272" s="13" t="s">
        <v>89</v>
      </c>
      <c r="AW272" s="13" t="s">
        <v>37</v>
      </c>
      <c r="AX272" s="13" t="s">
        <v>83</v>
      </c>
      <c r="AY272" s="215" t="s">
        <v>158</v>
      </c>
    </row>
    <row r="273" spans="2:65" s="1" customFormat="1" ht="16.5" customHeight="1">
      <c r="B273" s="34"/>
      <c r="C273" s="182" t="s">
        <v>422</v>
      </c>
      <c r="D273" s="182" t="s">
        <v>161</v>
      </c>
      <c r="E273" s="183" t="s">
        <v>423</v>
      </c>
      <c r="F273" s="184" t="s">
        <v>424</v>
      </c>
      <c r="G273" s="185" t="s">
        <v>164</v>
      </c>
      <c r="H273" s="186">
        <v>1</v>
      </c>
      <c r="I273" s="187"/>
      <c r="J273" s="188">
        <f>ROUND(I273*H273,2)</f>
        <v>0</v>
      </c>
      <c r="K273" s="184" t="s">
        <v>165</v>
      </c>
      <c r="L273" s="38"/>
      <c r="M273" s="189" t="s">
        <v>19</v>
      </c>
      <c r="N273" s="190" t="s">
        <v>48</v>
      </c>
      <c r="O273" s="60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AR273" s="17" t="s">
        <v>188</v>
      </c>
      <c r="AT273" s="17" t="s">
        <v>161</v>
      </c>
      <c r="AU273" s="17" t="s">
        <v>89</v>
      </c>
      <c r="AY273" s="17" t="s">
        <v>158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7" t="s">
        <v>89</v>
      </c>
      <c r="BK273" s="193">
        <f>ROUND(I273*H273,2)</f>
        <v>0</v>
      </c>
      <c r="BL273" s="17" t="s">
        <v>188</v>
      </c>
      <c r="BM273" s="17" t="s">
        <v>425</v>
      </c>
    </row>
    <row r="274" spans="2:65" s="12" customFormat="1">
      <c r="B274" s="194"/>
      <c r="C274" s="195"/>
      <c r="D274" s="196" t="s">
        <v>168</v>
      </c>
      <c r="E274" s="197" t="s">
        <v>19</v>
      </c>
      <c r="F274" s="198" t="s">
        <v>169</v>
      </c>
      <c r="G274" s="195"/>
      <c r="H274" s="197" t="s">
        <v>19</v>
      </c>
      <c r="I274" s="199"/>
      <c r="J274" s="195"/>
      <c r="K274" s="195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168</v>
      </c>
      <c r="AU274" s="204" t="s">
        <v>89</v>
      </c>
      <c r="AV274" s="12" t="s">
        <v>83</v>
      </c>
      <c r="AW274" s="12" t="s">
        <v>37</v>
      </c>
      <c r="AX274" s="12" t="s">
        <v>76</v>
      </c>
      <c r="AY274" s="204" t="s">
        <v>158</v>
      </c>
    </row>
    <row r="275" spans="2:65" s="13" customFormat="1">
      <c r="B275" s="205"/>
      <c r="C275" s="206"/>
      <c r="D275" s="196" t="s">
        <v>168</v>
      </c>
      <c r="E275" s="207" t="s">
        <v>19</v>
      </c>
      <c r="F275" s="208" t="s">
        <v>83</v>
      </c>
      <c r="G275" s="206"/>
      <c r="H275" s="209">
        <v>1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168</v>
      </c>
      <c r="AU275" s="215" t="s">
        <v>89</v>
      </c>
      <c r="AV275" s="13" t="s">
        <v>89</v>
      </c>
      <c r="AW275" s="13" t="s">
        <v>37</v>
      </c>
      <c r="AX275" s="13" t="s">
        <v>83</v>
      </c>
      <c r="AY275" s="215" t="s">
        <v>158</v>
      </c>
    </row>
    <row r="276" spans="2:65" s="1" customFormat="1" ht="16.5" customHeight="1">
      <c r="B276" s="34"/>
      <c r="C276" s="182" t="s">
        <v>426</v>
      </c>
      <c r="D276" s="182" t="s">
        <v>161</v>
      </c>
      <c r="E276" s="183" t="s">
        <v>427</v>
      </c>
      <c r="F276" s="184" t="s">
        <v>428</v>
      </c>
      <c r="G276" s="185" t="s">
        <v>339</v>
      </c>
      <c r="H276" s="186">
        <v>1</v>
      </c>
      <c r="I276" s="187"/>
      <c r="J276" s="188">
        <f>ROUND(I276*H276,2)</f>
        <v>0</v>
      </c>
      <c r="K276" s="184" t="s">
        <v>165</v>
      </c>
      <c r="L276" s="38"/>
      <c r="M276" s="189" t="s">
        <v>19</v>
      </c>
      <c r="N276" s="190" t="s">
        <v>48</v>
      </c>
      <c r="O276" s="60"/>
      <c r="P276" s="191">
        <f>O276*H276</f>
        <v>0</v>
      </c>
      <c r="Q276" s="191">
        <v>6.2899999999999996E-3</v>
      </c>
      <c r="R276" s="191">
        <f>Q276*H276</f>
        <v>6.2899999999999996E-3</v>
      </c>
      <c r="S276" s="191">
        <v>0</v>
      </c>
      <c r="T276" s="192">
        <f>S276*H276</f>
        <v>0</v>
      </c>
      <c r="AR276" s="17" t="s">
        <v>188</v>
      </c>
      <c r="AT276" s="17" t="s">
        <v>161</v>
      </c>
      <c r="AU276" s="17" t="s">
        <v>89</v>
      </c>
      <c r="AY276" s="17" t="s">
        <v>158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7" t="s">
        <v>89</v>
      </c>
      <c r="BK276" s="193">
        <f>ROUND(I276*H276,2)</f>
        <v>0</v>
      </c>
      <c r="BL276" s="17" t="s">
        <v>188</v>
      </c>
      <c r="BM276" s="17" t="s">
        <v>429</v>
      </c>
    </row>
    <row r="277" spans="2:65" s="12" customFormat="1">
      <c r="B277" s="194"/>
      <c r="C277" s="195"/>
      <c r="D277" s="196" t="s">
        <v>168</v>
      </c>
      <c r="E277" s="197" t="s">
        <v>19</v>
      </c>
      <c r="F277" s="198" t="s">
        <v>169</v>
      </c>
      <c r="G277" s="195"/>
      <c r="H277" s="197" t="s">
        <v>19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168</v>
      </c>
      <c r="AU277" s="204" t="s">
        <v>89</v>
      </c>
      <c r="AV277" s="12" t="s">
        <v>83</v>
      </c>
      <c r="AW277" s="12" t="s">
        <v>37</v>
      </c>
      <c r="AX277" s="12" t="s">
        <v>76</v>
      </c>
      <c r="AY277" s="204" t="s">
        <v>158</v>
      </c>
    </row>
    <row r="278" spans="2:65" s="13" customFormat="1">
      <c r="B278" s="205"/>
      <c r="C278" s="206"/>
      <c r="D278" s="196" t="s">
        <v>168</v>
      </c>
      <c r="E278" s="207" t="s">
        <v>19</v>
      </c>
      <c r="F278" s="208" t="s">
        <v>83</v>
      </c>
      <c r="G278" s="206"/>
      <c r="H278" s="209">
        <v>1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168</v>
      </c>
      <c r="AU278" s="215" t="s">
        <v>89</v>
      </c>
      <c r="AV278" s="13" t="s">
        <v>89</v>
      </c>
      <c r="AW278" s="13" t="s">
        <v>37</v>
      </c>
      <c r="AX278" s="13" t="s">
        <v>83</v>
      </c>
      <c r="AY278" s="215" t="s">
        <v>158</v>
      </c>
    </row>
    <row r="279" spans="2:65" s="1" customFormat="1" ht="16.5" customHeight="1">
      <c r="B279" s="34"/>
      <c r="C279" s="182" t="s">
        <v>430</v>
      </c>
      <c r="D279" s="182" t="s">
        <v>161</v>
      </c>
      <c r="E279" s="183" t="s">
        <v>431</v>
      </c>
      <c r="F279" s="184" t="s">
        <v>432</v>
      </c>
      <c r="G279" s="185" t="s">
        <v>164</v>
      </c>
      <c r="H279" s="186">
        <v>2</v>
      </c>
      <c r="I279" s="187"/>
      <c r="J279" s="188">
        <f>ROUND(I279*H279,2)</f>
        <v>0</v>
      </c>
      <c r="K279" s="184" t="s">
        <v>165</v>
      </c>
      <c r="L279" s="38"/>
      <c r="M279" s="189" t="s">
        <v>19</v>
      </c>
      <c r="N279" s="190" t="s">
        <v>48</v>
      </c>
      <c r="O279" s="60"/>
      <c r="P279" s="191">
        <f>O279*H279</f>
        <v>0</v>
      </c>
      <c r="Q279" s="191">
        <v>6.9999999999999994E-5</v>
      </c>
      <c r="R279" s="191">
        <f>Q279*H279</f>
        <v>1.3999999999999999E-4</v>
      </c>
      <c r="S279" s="191">
        <v>4.4999999999999997E-3</v>
      </c>
      <c r="T279" s="192">
        <f>S279*H279</f>
        <v>8.9999999999999993E-3</v>
      </c>
      <c r="AR279" s="17" t="s">
        <v>188</v>
      </c>
      <c r="AT279" s="17" t="s">
        <v>161</v>
      </c>
      <c r="AU279" s="17" t="s">
        <v>89</v>
      </c>
      <c r="AY279" s="17" t="s">
        <v>158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7" t="s">
        <v>89</v>
      </c>
      <c r="BK279" s="193">
        <f>ROUND(I279*H279,2)</f>
        <v>0</v>
      </c>
      <c r="BL279" s="17" t="s">
        <v>188</v>
      </c>
      <c r="BM279" s="17" t="s">
        <v>433</v>
      </c>
    </row>
    <row r="280" spans="2:65" s="12" customFormat="1">
      <c r="B280" s="194"/>
      <c r="C280" s="195"/>
      <c r="D280" s="196" t="s">
        <v>168</v>
      </c>
      <c r="E280" s="197" t="s">
        <v>19</v>
      </c>
      <c r="F280" s="198" t="s">
        <v>169</v>
      </c>
      <c r="G280" s="195"/>
      <c r="H280" s="197" t="s">
        <v>19</v>
      </c>
      <c r="I280" s="199"/>
      <c r="J280" s="195"/>
      <c r="K280" s="195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168</v>
      </c>
      <c r="AU280" s="204" t="s">
        <v>89</v>
      </c>
      <c r="AV280" s="12" t="s">
        <v>83</v>
      </c>
      <c r="AW280" s="12" t="s">
        <v>37</v>
      </c>
      <c r="AX280" s="12" t="s">
        <v>76</v>
      </c>
      <c r="AY280" s="204" t="s">
        <v>158</v>
      </c>
    </row>
    <row r="281" spans="2:65" s="13" customFormat="1">
      <c r="B281" s="205"/>
      <c r="C281" s="206"/>
      <c r="D281" s="196" t="s">
        <v>168</v>
      </c>
      <c r="E281" s="207" t="s">
        <v>19</v>
      </c>
      <c r="F281" s="208" t="s">
        <v>89</v>
      </c>
      <c r="G281" s="206"/>
      <c r="H281" s="209">
        <v>2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168</v>
      </c>
      <c r="AU281" s="215" t="s">
        <v>89</v>
      </c>
      <c r="AV281" s="13" t="s">
        <v>89</v>
      </c>
      <c r="AW281" s="13" t="s">
        <v>37</v>
      </c>
      <c r="AX281" s="13" t="s">
        <v>83</v>
      </c>
      <c r="AY281" s="215" t="s">
        <v>158</v>
      </c>
    </row>
    <row r="282" spans="2:65" s="1" customFormat="1" ht="22.5" customHeight="1">
      <c r="B282" s="34"/>
      <c r="C282" s="182" t="s">
        <v>434</v>
      </c>
      <c r="D282" s="182" t="s">
        <v>161</v>
      </c>
      <c r="E282" s="183" t="s">
        <v>435</v>
      </c>
      <c r="F282" s="184" t="s">
        <v>436</v>
      </c>
      <c r="G282" s="185" t="s">
        <v>214</v>
      </c>
      <c r="H282" s="186">
        <v>4.2000000000000003E-2</v>
      </c>
      <c r="I282" s="187"/>
      <c r="J282" s="188">
        <f>ROUND(I282*H282,2)</f>
        <v>0</v>
      </c>
      <c r="K282" s="184" t="s">
        <v>165</v>
      </c>
      <c r="L282" s="38"/>
      <c r="M282" s="189" t="s">
        <v>19</v>
      </c>
      <c r="N282" s="190" t="s">
        <v>48</v>
      </c>
      <c r="O282" s="60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AR282" s="17" t="s">
        <v>188</v>
      </c>
      <c r="AT282" s="17" t="s">
        <v>161</v>
      </c>
      <c r="AU282" s="17" t="s">
        <v>89</v>
      </c>
      <c r="AY282" s="17" t="s">
        <v>158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89</v>
      </c>
      <c r="BK282" s="193">
        <f>ROUND(I282*H282,2)</f>
        <v>0</v>
      </c>
      <c r="BL282" s="17" t="s">
        <v>188</v>
      </c>
      <c r="BM282" s="17" t="s">
        <v>437</v>
      </c>
    </row>
    <row r="283" spans="2:65" s="1" customFormat="1" ht="22.5" customHeight="1">
      <c r="B283" s="34"/>
      <c r="C283" s="182" t="s">
        <v>438</v>
      </c>
      <c r="D283" s="182" t="s">
        <v>161</v>
      </c>
      <c r="E283" s="183" t="s">
        <v>439</v>
      </c>
      <c r="F283" s="184" t="s">
        <v>440</v>
      </c>
      <c r="G283" s="185" t="s">
        <v>214</v>
      </c>
      <c r="H283" s="186">
        <v>4.2000000000000003E-2</v>
      </c>
      <c r="I283" s="187"/>
      <c r="J283" s="188">
        <f>ROUND(I283*H283,2)</f>
        <v>0</v>
      </c>
      <c r="K283" s="184" t="s">
        <v>165</v>
      </c>
      <c r="L283" s="38"/>
      <c r="M283" s="189" t="s">
        <v>19</v>
      </c>
      <c r="N283" s="190" t="s">
        <v>48</v>
      </c>
      <c r="O283" s="60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AR283" s="17" t="s">
        <v>188</v>
      </c>
      <c r="AT283" s="17" t="s">
        <v>161</v>
      </c>
      <c r="AU283" s="17" t="s">
        <v>89</v>
      </c>
      <c r="AY283" s="17" t="s">
        <v>158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7" t="s">
        <v>89</v>
      </c>
      <c r="BK283" s="193">
        <f>ROUND(I283*H283,2)</f>
        <v>0</v>
      </c>
      <c r="BL283" s="17" t="s">
        <v>188</v>
      </c>
      <c r="BM283" s="17" t="s">
        <v>441</v>
      </c>
    </row>
    <row r="284" spans="2:65" s="11" customFormat="1" ht="22.8" customHeight="1">
      <c r="B284" s="166"/>
      <c r="C284" s="167"/>
      <c r="D284" s="168" t="s">
        <v>75</v>
      </c>
      <c r="E284" s="180" t="s">
        <v>442</v>
      </c>
      <c r="F284" s="180" t="s">
        <v>443</v>
      </c>
      <c r="G284" s="167"/>
      <c r="H284" s="167"/>
      <c r="I284" s="170"/>
      <c r="J284" s="181">
        <f>BK284</f>
        <v>0</v>
      </c>
      <c r="K284" s="167"/>
      <c r="L284" s="172"/>
      <c r="M284" s="173"/>
      <c r="N284" s="174"/>
      <c r="O284" s="174"/>
      <c r="P284" s="175">
        <f>SUM(P285:P304)</f>
        <v>0</v>
      </c>
      <c r="Q284" s="174"/>
      <c r="R284" s="175">
        <f>SUM(R285:R304)</f>
        <v>2.2944000000000003E-2</v>
      </c>
      <c r="S284" s="174"/>
      <c r="T284" s="176">
        <f>SUM(T285:T304)</f>
        <v>7.2842000000000004E-2</v>
      </c>
      <c r="AR284" s="177" t="s">
        <v>89</v>
      </c>
      <c r="AT284" s="178" t="s">
        <v>75</v>
      </c>
      <c r="AU284" s="178" t="s">
        <v>83</v>
      </c>
      <c r="AY284" s="177" t="s">
        <v>158</v>
      </c>
      <c r="BK284" s="179">
        <f>SUM(BK285:BK304)</f>
        <v>0</v>
      </c>
    </row>
    <row r="285" spans="2:65" s="1" customFormat="1" ht="16.5" customHeight="1">
      <c r="B285" s="34"/>
      <c r="C285" s="182" t="s">
        <v>444</v>
      </c>
      <c r="D285" s="182" t="s">
        <v>161</v>
      </c>
      <c r="E285" s="183" t="s">
        <v>445</v>
      </c>
      <c r="F285" s="184" t="s">
        <v>446</v>
      </c>
      <c r="G285" s="185" t="s">
        <v>241</v>
      </c>
      <c r="H285" s="186">
        <v>15.4</v>
      </c>
      <c r="I285" s="187"/>
      <c r="J285" s="188">
        <f>ROUND(I285*H285,2)</f>
        <v>0</v>
      </c>
      <c r="K285" s="184" t="s">
        <v>165</v>
      </c>
      <c r="L285" s="38"/>
      <c r="M285" s="189" t="s">
        <v>19</v>
      </c>
      <c r="N285" s="190" t="s">
        <v>48</v>
      </c>
      <c r="O285" s="60"/>
      <c r="P285" s="191">
        <f>O285*H285</f>
        <v>0</v>
      </c>
      <c r="Q285" s="191">
        <v>5.0000000000000002E-5</v>
      </c>
      <c r="R285" s="191">
        <f>Q285*H285</f>
        <v>7.7000000000000007E-4</v>
      </c>
      <c r="S285" s="191">
        <v>4.7299999999999998E-3</v>
      </c>
      <c r="T285" s="192">
        <f>S285*H285</f>
        <v>7.2842000000000004E-2</v>
      </c>
      <c r="AR285" s="17" t="s">
        <v>188</v>
      </c>
      <c r="AT285" s="17" t="s">
        <v>161</v>
      </c>
      <c r="AU285" s="17" t="s">
        <v>89</v>
      </c>
      <c r="AY285" s="17" t="s">
        <v>158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89</v>
      </c>
      <c r="BK285" s="193">
        <f>ROUND(I285*H285,2)</f>
        <v>0</v>
      </c>
      <c r="BL285" s="17" t="s">
        <v>188</v>
      </c>
      <c r="BM285" s="17" t="s">
        <v>447</v>
      </c>
    </row>
    <row r="286" spans="2:65" s="12" customFormat="1">
      <c r="B286" s="194"/>
      <c r="C286" s="195"/>
      <c r="D286" s="196" t="s">
        <v>168</v>
      </c>
      <c r="E286" s="197" t="s">
        <v>19</v>
      </c>
      <c r="F286" s="198" t="s">
        <v>169</v>
      </c>
      <c r="G286" s="195"/>
      <c r="H286" s="197" t="s">
        <v>19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168</v>
      </c>
      <c r="AU286" s="204" t="s">
        <v>89</v>
      </c>
      <c r="AV286" s="12" t="s">
        <v>83</v>
      </c>
      <c r="AW286" s="12" t="s">
        <v>37</v>
      </c>
      <c r="AX286" s="12" t="s">
        <v>76</v>
      </c>
      <c r="AY286" s="204" t="s">
        <v>158</v>
      </c>
    </row>
    <row r="287" spans="2:65" s="13" customFormat="1">
      <c r="B287" s="205"/>
      <c r="C287" s="206"/>
      <c r="D287" s="196" t="s">
        <v>168</v>
      </c>
      <c r="E287" s="207" t="s">
        <v>19</v>
      </c>
      <c r="F287" s="208" t="s">
        <v>448</v>
      </c>
      <c r="G287" s="206"/>
      <c r="H287" s="209">
        <v>15.4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168</v>
      </c>
      <c r="AU287" s="215" t="s">
        <v>89</v>
      </c>
      <c r="AV287" s="13" t="s">
        <v>89</v>
      </c>
      <c r="AW287" s="13" t="s">
        <v>37</v>
      </c>
      <c r="AX287" s="13" t="s">
        <v>83</v>
      </c>
      <c r="AY287" s="215" t="s">
        <v>158</v>
      </c>
    </row>
    <row r="288" spans="2:65" s="1" customFormat="1" ht="16.5" customHeight="1">
      <c r="B288" s="34"/>
      <c r="C288" s="182" t="s">
        <v>449</v>
      </c>
      <c r="D288" s="182" t="s">
        <v>161</v>
      </c>
      <c r="E288" s="183" t="s">
        <v>450</v>
      </c>
      <c r="F288" s="184" t="s">
        <v>451</v>
      </c>
      <c r="G288" s="185" t="s">
        <v>164</v>
      </c>
      <c r="H288" s="186">
        <v>2</v>
      </c>
      <c r="I288" s="187"/>
      <c r="J288" s="188">
        <f>ROUND(I288*H288,2)</f>
        <v>0</v>
      </c>
      <c r="K288" s="184" t="s">
        <v>165</v>
      </c>
      <c r="L288" s="38"/>
      <c r="M288" s="189" t="s">
        <v>19</v>
      </c>
      <c r="N288" s="190" t="s">
        <v>48</v>
      </c>
      <c r="O288" s="60"/>
      <c r="P288" s="191">
        <f>O288*H288</f>
        <v>0</v>
      </c>
      <c r="Q288" s="191">
        <v>8.0000000000000004E-4</v>
      </c>
      <c r="R288" s="191">
        <f>Q288*H288</f>
        <v>1.6000000000000001E-3</v>
      </c>
      <c r="S288" s="191">
        <v>0</v>
      </c>
      <c r="T288" s="192">
        <f>S288*H288</f>
        <v>0</v>
      </c>
      <c r="AR288" s="17" t="s">
        <v>188</v>
      </c>
      <c r="AT288" s="17" t="s">
        <v>161</v>
      </c>
      <c r="AU288" s="17" t="s">
        <v>89</v>
      </c>
      <c r="AY288" s="17" t="s">
        <v>158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7" t="s">
        <v>89</v>
      </c>
      <c r="BK288" s="193">
        <f>ROUND(I288*H288,2)</f>
        <v>0</v>
      </c>
      <c r="BL288" s="17" t="s">
        <v>188</v>
      </c>
      <c r="BM288" s="17" t="s">
        <v>452</v>
      </c>
    </row>
    <row r="289" spans="2:65" s="12" customFormat="1">
      <c r="B289" s="194"/>
      <c r="C289" s="195"/>
      <c r="D289" s="196" t="s">
        <v>168</v>
      </c>
      <c r="E289" s="197" t="s">
        <v>19</v>
      </c>
      <c r="F289" s="198" t="s">
        <v>169</v>
      </c>
      <c r="G289" s="195"/>
      <c r="H289" s="197" t="s">
        <v>19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168</v>
      </c>
      <c r="AU289" s="204" t="s">
        <v>89</v>
      </c>
      <c r="AV289" s="12" t="s">
        <v>83</v>
      </c>
      <c r="AW289" s="12" t="s">
        <v>37</v>
      </c>
      <c r="AX289" s="12" t="s">
        <v>76</v>
      </c>
      <c r="AY289" s="204" t="s">
        <v>158</v>
      </c>
    </row>
    <row r="290" spans="2:65" s="13" customFormat="1">
      <c r="B290" s="205"/>
      <c r="C290" s="206"/>
      <c r="D290" s="196" t="s">
        <v>168</v>
      </c>
      <c r="E290" s="207" t="s">
        <v>19</v>
      </c>
      <c r="F290" s="208" t="s">
        <v>89</v>
      </c>
      <c r="G290" s="206"/>
      <c r="H290" s="209">
        <v>2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168</v>
      </c>
      <c r="AU290" s="215" t="s">
        <v>89</v>
      </c>
      <c r="AV290" s="13" t="s">
        <v>89</v>
      </c>
      <c r="AW290" s="13" t="s">
        <v>37</v>
      </c>
      <c r="AX290" s="13" t="s">
        <v>83</v>
      </c>
      <c r="AY290" s="215" t="s">
        <v>158</v>
      </c>
    </row>
    <row r="291" spans="2:65" s="1" customFormat="1" ht="16.5" customHeight="1">
      <c r="B291" s="34"/>
      <c r="C291" s="182" t="s">
        <v>334</v>
      </c>
      <c r="D291" s="182" t="s">
        <v>161</v>
      </c>
      <c r="E291" s="183" t="s">
        <v>453</v>
      </c>
      <c r="F291" s="184" t="s">
        <v>454</v>
      </c>
      <c r="G291" s="185" t="s">
        <v>164</v>
      </c>
      <c r="H291" s="186">
        <v>1</v>
      </c>
      <c r="I291" s="187"/>
      <c r="J291" s="188">
        <f>ROUND(I291*H291,2)</f>
        <v>0</v>
      </c>
      <c r="K291" s="184" t="s">
        <v>165</v>
      </c>
      <c r="L291" s="38"/>
      <c r="M291" s="189" t="s">
        <v>19</v>
      </c>
      <c r="N291" s="190" t="s">
        <v>48</v>
      </c>
      <c r="O291" s="60"/>
      <c r="P291" s="191">
        <f>O291*H291</f>
        <v>0</v>
      </c>
      <c r="Q291" s="191">
        <v>9.2000000000000003E-4</v>
      </c>
      <c r="R291" s="191">
        <f>Q291*H291</f>
        <v>9.2000000000000003E-4</v>
      </c>
      <c r="S291" s="191">
        <v>0</v>
      </c>
      <c r="T291" s="192">
        <f>S291*H291</f>
        <v>0</v>
      </c>
      <c r="AR291" s="17" t="s">
        <v>188</v>
      </c>
      <c r="AT291" s="17" t="s">
        <v>161</v>
      </c>
      <c r="AU291" s="17" t="s">
        <v>89</v>
      </c>
      <c r="AY291" s="17" t="s">
        <v>158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7" t="s">
        <v>89</v>
      </c>
      <c r="BK291" s="193">
        <f>ROUND(I291*H291,2)</f>
        <v>0</v>
      </c>
      <c r="BL291" s="17" t="s">
        <v>188</v>
      </c>
      <c r="BM291" s="17" t="s">
        <v>455</v>
      </c>
    </row>
    <row r="292" spans="2:65" s="12" customFormat="1">
      <c r="B292" s="194"/>
      <c r="C292" s="195"/>
      <c r="D292" s="196" t="s">
        <v>168</v>
      </c>
      <c r="E292" s="197" t="s">
        <v>19</v>
      </c>
      <c r="F292" s="198" t="s">
        <v>169</v>
      </c>
      <c r="G292" s="195"/>
      <c r="H292" s="197" t="s">
        <v>19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168</v>
      </c>
      <c r="AU292" s="204" t="s">
        <v>89</v>
      </c>
      <c r="AV292" s="12" t="s">
        <v>83</v>
      </c>
      <c r="AW292" s="12" t="s">
        <v>37</v>
      </c>
      <c r="AX292" s="12" t="s">
        <v>76</v>
      </c>
      <c r="AY292" s="204" t="s">
        <v>158</v>
      </c>
    </row>
    <row r="293" spans="2:65" s="13" customFormat="1">
      <c r="B293" s="205"/>
      <c r="C293" s="206"/>
      <c r="D293" s="196" t="s">
        <v>168</v>
      </c>
      <c r="E293" s="207" t="s">
        <v>19</v>
      </c>
      <c r="F293" s="208" t="s">
        <v>83</v>
      </c>
      <c r="G293" s="206"/>
      <c r="H293" s="209">
        <v>1</v>
      </c>
      <c r="I293" s="210"/>
      <c r="J293" s="206"/>
      <c r="K293" s="206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168</v>
      </c>
      <c r="AU293" s="215" t="s">
        <v>89</v>
      </c>
      <c r="AV293" s="13" t="s">
        <v>89</v>
      </c>
      <c r="AW293" s="13" t="s">
        <v>37</v>
      </c>
      <c r="AX293" s="13" t="s">
        <v>83</v>
      </c>
      <c r="AY293" s="215" t="s">
        <v>158</v>
      </c>
    </row>
    <row r="294" spans="2:65" s="1" customFormat="1" ht="16.5" customHeight="1">
      <c r="B294" s="34"/>
      <c r="C294" s="182" t="s">
        <v>456</v>
      </c>
      <c r="D294" s="182" t="s">
        <v>161</v>
      </c>
      <c r="E294" s="183" t="s">
        <v>457</v>
      </c>
      <c r="F294" s="184" t="s">
        <v>458</v>
      </c>
      <c r="G294" s="185" t="s">
        <v>241</v>
      </c>
      <c r="H294" s="186">
        <v>5.5</v>
      </c>
      <c r="I294" s="187"/>
      <c r="J294" s="188">
        <f>ROUND(I294*H294,2)</f>
        <v>0</v>
      </c>
      <c r="K294" s="184" t="s">
        <v>165</v>
      </c>
      <c r="L294" s="38"/>
      <c r="M294" s="189" t="s">
        <v>19</v>
      </c>
      <c r="N294" s="190" t="s">
        <v>48</v>
      </c>
      <c r="O294" s="60"/>
      <c r="P294" s="191">
        <f>O294*H294</f>
        <v>0</v>
      </c>
      <c r="Q294" s="191">
        <v>6.7000000000000002E-4</v>
      </c>
      <c r="R294" s="191">
        <f>Q294*H294</f>
        <v>3.6849999999999999E-3</v>
      </c>
      <c r="S294" s="191">
        <v>0</v>
      </c>
      <c r="T294" s="192">
        <f>S294*H294</f>
        <v>0</v>
      </c>
      <c r="AR294" s="17" t="s">
        <v>188</v>
      </c>
      <c r="AT294" s="17" t="s">
        <v>161</v>
      </c>
      <c r="AU294" s="17" t="s">
        <v>89</v>
      </c>
      <c r="AY294" s="17" t="s">
        <v>158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7" t="s">
        <v>89</v>
      </c>
      <c r="BK294" s="193">
        <f>ROUND(I294*H294,2)</f>
        <v>0</v>
      </c>
      <c r="BL294" s="17" t="s">
        <v>188</v>
      </c>
      <c r="BM294" s="17" t="s">
        <v>459</v>
      </c>
    </row>
    <row r="295" spans="2:65" s="12" customFormat="1">
      <c r="B295" s="194"/>
      <c r="C295" s="195"/>
      <c r="D295" s="196" t="s">
        <v>168</v>
      </c>
      <c r="E295" s="197" t="s">
        <v>19</v>
      </c>
      <c r="F295" s="198" t="s">
        <v>169</v>
      </c>
      <c r="G295" s="195"/>
      <c r="H295" s="197" t="s">
        <v>19</v>
      </c>
      <c r="I295" s="199"/>
      <c r="J295" s="195"/>
      <c r="K295" s="195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168</v>
      </c>
      <c r="AU295" s="204" t="s">
        <v>89</v>
      </c>
      <c r="AV295" s="12" t="s">
        <v>83</v>
      </c>
      <c r="AW295" s="12" t="s">
        <v>37</v>
      </c>
      <c r="AX295" s="12" t="s">
        <v>76</v>
      </c>
      <c r="AY295" s="204" t="s">
        <v>158</v>
      </c>
    </row>
    <row r="296" spans="2:65" s="13" customFormat="1">
      <c r="B296" s="205"/>
      <c r="C296" s="206"/>
      <c r="D296" s="196" t="s">
        <v>168</v>
      </c>
      <c r="E296" s="207" t="s">
        <v>19</v>
      </c>
      <c r="F296" s="208" t="s">
        <v>460</v>
      </c>
      <c r="G296" s="206"/>
      <c r="H296" s="209">
        <v>5.5</v>
      </c>
      <c r="I296" s="210"/>
      <c r="J296" s="206"/>
      <c r="K296" s="206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168</v>
      </c>
      <c r="AU296" s="215" t="s">
        <v>89</v>
      </c>
      <c r="AV296" s="13" t="s">
        <v>89</v>
      </c>
      <c r="AW296" s="13" t="s">
        <v>37</v>
      </c>
      <c r="AX296" s="13" t="s">
        <v>83</v>
      </c>
      <c r="AY296" s="215" t="s">
        <v>158</v>
      </c>
    </row>
    <row r="297" spans="2:65" s="1" customFormat="1" ht="16.5" customHeight="1">
      <c r="B297" s="34"/>
      <c r="C297" s="182" t="s">
        <v>461</v>
      </c>
      <c r="D297" s="182" t="s">
        <v>161</v>
      </c>
      <c r="E297" s="183" t="s">
        <v>462</v>
      </c>
      <c r="F297" s="184" t="s">
        <v>463</v>
      </c>
      <c r="G297" s="185" t="s">
        <v>241</v>
      </c>
      <c r="H297" s="186">
        <v>9.9</v>
      </c>
      <c r="I297" s="187"/>
      <c r="J297" s="188">
        <f>ROUND(I297*H297,2)</f>
        <v>0</v>
      </c>
      <c r="K297" s="184" t="s">
        <v>165</v>
      </c>
      <c r="L297" s="38"/>
      <c r="M297" s="189" t="s">
        <v>19</v>
      </c>
      <c r="N297" s="190" t="s">
        <v>48</v>
      </c>
      <c r="O297" s="60"/>
      <c r="P297" s="191">
        <f>O297*H297</f>
        <v>0</v>
      </c>
      <c r="Q297" s="191">
        <v>1.6100000000000001E-3</v>
      </c>
      <c r="R297" s="191">
        <f>Q297*H297</f>
        <v>1.5939000000000002E-2</v>
      </c>
      <c r="S297" s="191">
        <v>0</v>
      </c>
      <c r="T297" s="192">
        <f>S297*H297</f>
        <v>0</v>
      </c>
      <c r="AR297" s="17" t="s">
        <v>188</v>
      </c>
      <c r="AT297" s="17" t="s">
        <v>161</v>
      </c>
      <c r="AU297" s="17" t="s">
        <v>89</v>
      </c>
      <c r="AY297" s="17" t="s">
        <v>158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7" t="s">
        <v>89</v>
      </c>
      <c r="BK297" s="193">
        <f>ROUND(I297*H297,2)</f>
        <v>0</v>
      </c>
      <c r="BL297" s="17" t="s">
        <v>188</v>
      </c>
      <c r="BM297" s="17" t="s">
        <v>464</v>
      </c>
    </row>
    <row r="298" spans="2:65" s="12" customFormat="1">
      <c r="B298" s="194"/>
      <c r="C298" s="195"/>
      <c r="D298" s="196" t="s">
        <v>168</v>
      </c>
      <c r="E298" s="197" t="s">
        <v>19</v>
      </c>
      <c r="F298" s="198" t="s">
        <v>169</v>
      </c>
      <c r="G298" s="195"/>
      <c r="H298" s="197" t="s">
        <v>19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168</v>
      </c>
      <c r="AU298" s="204" t="s">
        <v>89</v>
      </c>
      <c r="AV298" s="12" t="s">
        <v>83</v>
      </c>
      <c r="AW298" s="12" t="s">
        <v>37</v>
      </c>
      <c r="AX298" s="12" t="s">
        <v>76</v>
      </c>
      <c r="AY298" s="204" t="s">
        <v>158</v>
      </c>
    </row>
    <row r="299" spans="2:65" s="13" customFormat="1">
      <c r="B299" s="205"/>
      <c r="C299" s="206"/>
      <c r="D299" s="196" t="s">
        <v>168</v>
      </c>
      <c r="E299" s="207" t="s">
        <v>19</v>
      </c>
      <c r="F299" s="208" t="s">
        <v>257</v>
      </c>
      <c r="G299" s="206"/>
      <c r="H299" s="209">
        <v>9.9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168</v>
      </c>
      <c r="AU299" s="215" t="s">
        <v>89</v>
      </c>
      <c r="AV299" s="13" t="s">
        <v>89</v>
      </c>
      <c r="AW299" s="13" t="s">
        <v>37</v>
      </c>
      <c r="AX299" s="13" t="s">
        <v>83</v>
      </c>
      <c r="AY299" s="215" t="s">
        <v>158</v>
      </c>
    </row>
    <row r="300" spans="2:65" s="1" customFormat="1" ht="16.5" customHeight="1">
      <c r="B300" s="34"/>
      <c r="C300" s="182" t="s">
        <v>465</v>
      </c>
      <c r="D300" s="182" t="s">
        <v>161</v>
      </c>
      <c r="E300" s="183" t="s">
        <v>466</v>
      </c>
      <c r="F300" s="184" t="s">
        <v>467</v>
      </c>
      <c r="G300" s="185" t="s">
        <v>164</v>
      </c>
      <c r="H300" s="186">
        <v>1</v>
      </c>
      <c r="I300" s="187"/>
      <c r="J300" s="188">
        <f>ROUND(I300*H300,2)</f>
        <v>0</v>
      </c>
      <c r="K300" s="184" t="s">
        <v>165</v>
      </c>
      <c r="L300" s="38"/>
      <c r="M300" s="189" t="s">
        <v>19</v>
      </c>
      <c r="N300" s="190" t="s">
        <v>48</v>
      </c>
      <c r="O300" s="60"/>
      <c r="P300" s="191">
        <f>O300*H300</f>
        <v>0</v>
      </c>
      <c r="Q300" s="191">
        <v>3.0000000000000001E-5</v>
      </c>
      <c r="R300" s="191">
        <f>Q300*H300</f>
        <v>3.0000000000000001E-5</v>
      </c>
      <c r="S300" s="191">
        <v>0</v>
      </c>
      <c r="T300" s="192">
        <f>S300*H300</f>
        <v>0</v>
      </c>
      <c r="AR300" s="17" t="s">
        <v>188</v>
      </c>
      <c r="AT300" s="17" t="s">
        <v>161</v>
      </c>
      <c r="AU300" s="17" t="s">
        <v>89</v>
      </c>
      <c r="AY300" s="17" t="s">
        <v>158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7" t="s">
        <v>89</v>
      </c>
      <c r="BK300" s="193">
        <f>ROUND(I300*H300,2)</f>
        <v>0</v>
      </c>
      <c r="BL300" s="17" t="s">
        <v>188</v>
      </c>
      <c r="BM300" s="17" t="s">
        <v>468</v>
      </c>
    </row>
    <row r="301" spans="2:65" s="12" customFormat="1">
      <c r="B301" s="194"/>
      <c r="C301" s="195"/>
      <c r="D301" s="196" t="s">
        <v>168</v>
      </c>
      <c r="E301" s="197" t="s">
        <v>19</v>
      </c>
      <c r="F301" s="198" t="s">
        <v>169</v>
      </c>
      <c r="G301" s="195"/>
      <c r="H301" s="197" t="s">
        <v>19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168</v>
      </c>
      <c r="AU301" s="204" t="s">
        <v>89</v>
      </c>
      <c r="AV301" s="12" t="s">
        <v>83</v>
      </c>
      <c r="AW301" s="12" t="s">
        <v>37</v>
      </c>
      <c r="AX301" s="12" t="s">
        <v>76</v>
      </c>
      <c r="AY301" s="204" t="s">
        <v>158</v>
      </c>
    </row>
    <row r="302" spans="2:65" s="13" customFormat="1">
      <c r="B302" s="205"/>
      <c r="C302" s="206"/>
      <c r="D302" s="196" t="s">
        <v>168</v>
      </c>
      <c r="E302" s="207" t="s">
        <v>19</v>
      </c>
      <c r="F302" s="208" t="s">
        <v>83</v>
      </c>
      <c r="G302" s="206"/>
      <c r="H302" s="209">
        <v>1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168</v>
      </c>
      <c r="AU302" s="215" t="s">
        <v>89</v>
      </c>
      <c r="AV302" s="13" t="s">
        <v>89</v>
      </c>
      <c r="AW302" s="13" t="s">
        <v>37</v>
      </c>
      <c r="AX302" s="13" t="s">
        <v>83</v>
      </c>
      <c r="AY302" s="215" t="s">
        <v>158</v>
      </c>
    </row>
    <row r="303" spans="2:65" s="1" customFormat="1" ht="22.5" customHeight="1">
      <c r="B303" s="34"/>
      <c r="C303" s="182" t="s">
        <v>469</v>
      </c>
      <c r="D303" s="182" t="s">
        <v>161</v>
      </c>
      <c r="E303" s="183" t="s">
        <v>470</v>
      </c>
      <c r="F303" s="184" t="s">
        <v>471</v>
      </c>
      <c r="G303" s="185" t="s">
        <v>214</v>
      </c>
      <c r="H303" s="186">
        <v>2.3E-2</v>
      </c>
      <c r="I303" s="187"/>
      <c r="J303" s="188">
        <f>ROUND(I303*H303,2)</f>
        <v>0</v>
      </c>
      <c r="K303" s="184" t="s">
        <v>165</v>
      </c>
      <c r="L303" s="38"/>
      <c r="M303" s="189" t="s">
        <v>19</v>
      </c>
      <c r="N303" s="190" t="s">
        <v>48</v>
      </c>
      <c r="O303" s="60"/>
      <c r="P303" s="191">
        <f>O303*H303</f>
        <v>0</v>
      </c>
      <c r="Q303" s="191">
        <v>0</v>
      </c>
      <c r="R303" s="191">
        <f>Q303*H303</f>
        <v>0</v>
      </c>
      <c r="S303" s="191">
        <v>0</v>
      </c>
      <c r="T303" s="192">
        <f>S303*H303</f>
        <v>0</v>
      </c>
      <c r="AR303" s="17" t="s">
        <v>188</v>
      </c>
      <c r="AT303" s="17" t="s">
        <v>161</v>
      </c>
      <c r="AU303" s="17" t="s">
        <v>89</v>
      </c>
      <c r="AY303" s="17" t="s">
        <v>158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7" t="s">
        <v>89</v>
      </c>
      <c r="BK303" s="193">
        <f>ROUND(I303*H303,2)</f>
        <v>0</v>
      </c>
      <c r="BL303" s="17" t="s">
        <v>188</v>
      </c>
      <c r="BM303" s="17" t="s">
        <v>472</v>
      </c>
    </row>
    <row r="304" spans="2:65" s="1" customFormat="1" ht="22.5" customHeight="1">
      <c r="B304" s="34"/>
      <c r="C304" s="182" t="s">
        <v>473</v>
      </c>
      <c r="D304" s="182" t="s">
        <v>161</v>
      </c>
      <c r="E304" s="183" t="s">
        <v>474</v>
      </c>
      <c r="F304" s="184" t="s">
        <v>475</v>
      </c>
      <c r="G304" s="185" t="s">
        <v>214</v>
      </c>
      <c r="H304" s="186">
        <v>2.3E-2</v>
      </c>
      <c r="I304" s="187"/>
      <c r="J304" s="188">
        <f>ROUND(I304*H304,2)</f>
        <v>0</v>
      </c>
      <c r="K304" s="184" t="s">
        <v>165</v>
      </c>
      <c r="L304" s="38"/>
      <c r="M304" s="189" t="s">
        <v>19</v>
      </c>
      <c r="N304" s="190" t="s">
        <v>48</v>
      </c>
      <c r="O304" s="60"/>
      <c r="P304" s="191">
        <f>O304*H304</f>
        <v>0</v>
      </c>
      <c r="Q304" s="191">
        <v>0</v>
      </c>
      <c r="R304" s="191">
        <f>Q304*H304</f>
        <v>0</v>
      </c>
      <c r="S304" s="191">
        <v>0</v>
      </c>
      <c r="T304" s="192">
        <f>S304*H304</f>
        <v>0</v>
      </c>
      <c r="AR304" s="17" t="s">
        <v>188</v>
      </c>
      <c r="AT304" s="17" t="s">
        <v>161</v>
      </c>
      <c r="AU304" s="17" t="s">
        <v>89</v>
      </c>
      <c r="AY304" s="17" t="s">
        <v>158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7" t="s">
        <v>89</v>
      </c>
      <c r="BK304" s="193">
        <f>ROUND(I304*H304,2)</f>
        <v>0</v>
      </c>
      <c r="BL304" s="17" t="s">
        <v>188</v>
      </c>
      <c r="BM304" s="17" t="s">
        <v>476</v>
      </c>
    </row>
    <row r="305" spans="2:65" s="11" customFormat="1" ht="22.8" customHeight="1">
      <c r="B305" s="166"/>
      <c r="C305" s="167"/>
      <c r="D305" s="168" t="s">
        <v>75</v>
      </c>
      <c r="E305" s="180" t="s">
        <v>477</v>
      </c>
      <c r="F305" s="180" t="s">
        <v>478</v>
      </c>
      <c r="G305" s="167"/>
      <c r="H305" s="167"/>
      <c r="I305" s="170"/>
      <c r="J305" s="181">
        <f>BK305</f>
        <v>0</v>
      </c>
      <c r="K305" s="167"/>
      <c r="L305" s="172"/>
      <c r="M305" s="173"/>
      <c r="N305" s="174"/>
      <c r="O305" s="174"/>
      <c r="P305" s="175">
        <f>SUM(P306:P343)</f>
        <v>0</v>
      </c>
      <c r="Q305" s="174"/>
      <c r="R305" s="175">
        <f>SUM(R306:R343)</f>
        <v>8.1000000000000013E-3</v>
      </c>
      <c r="S305" s="174"/>
      <c r="T305" s="176">
        <f>SUM(T306:T343)</f>
        <v>1.8289999999999997E-2</v>
      </c>
      <c r="AR305" s="177" t="s">
        <v>89</v>
      </c>
      <c r="AT305" s="178" t="s">
        <v>75</v>
      </c>
      <c r="AU305" s="178" t="s">
        <v>83</v>
      </c>
      <c r="AY305" s="177" t="s">
        <v>158</v>
      </c>
      <c r="BK305" s="179">
        <f>SUM(BK306:BK343)</f>
        <v>0</v>
      </c>
    </row>
    <row r="306" spans="2:65" s="1" customFormat="1" ht="16.5" customHeight="1">
      <c r="B306" s="34"/>
      <c r="C306" s="182" t="s">
        <v>479</v>
      </c>
      <c r="D306" s="182" t="s">
        <v>161</v>
      </c>
      <c r="E306" s="183" t="s">
        <v>480</v>
      </c>
      <c r="F306" s="184" t="s">
        <v>481</v>
      </c>
      <c r="G306" s="185" t="s">
        <v>164</v>
      </c>
      <c r="H306" s="186">
        <v>7</v>
      </c>
      <c r="I306" s="187"/>
      <c r="J306" s="188">
        <f>ROUND(I306*H306,2)</f>
        <v>0</v>
      </c>
      <c r="K306" s="184" t="s">
        <v>165</v>
      </c>
      <c r="L306" s="38"/>
      <c r="M306" s="189" t="s">
        <v>19</v>
      </c>
      <c r="N306" s="190" t="s">
        <v>48</v>
      </c>
      <c r="O306" s="60"/>
      <c r="P306" s="191">
        <f>O306*H306</f>
        <v>0</v>
      </c>
      <c r="Q306" s="191">
        <v>1.2999999999999999E-4</v>
      </c>
      <c r="R306" s="191">
        <f>Q306*H306</f>
        <v>9.0999999999999989E-4</v>
      </c>
      <c r="S306" s="191">
        <v>1.1000000000000001E-3</v>
      </c>
      <c r="T306" s="192">
        <f>S306*H306</f>
        <v>7.7000000000000002E-3</v>
      </c>
      <c r="AR306" s="17" t="s">
        <v>188</v>
      </c>
      <c r="AT306" s="17" t="s">
        <v>161</v>
      </c>
      <c r="AU306" s="17" t="s">
        <v>89</v>
      </c>
      <c r="AY306" s="17" t="s">
        <v>158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7" t="s">
        <v>89</v>
      </c>
      <c r="BK306" s="193">
        <f>ROUND(I306*H306,2)</f>
        <v>0</v>
      </c>
      <c r="BL306" s="17" t="s">
        <v>188</v>
      </c>
      <c r="BM306" s="17" t="s">
        <v>482</v>
      </c>
    </row>
    <row r="307" spans="2:65" s="12" customFormat="1">
      <c r="B307" s="194"/>
      <c r="C307" s="195"/>
      <c r="D307" s="196" t="s">
        <v>168</v>
      </c>
      <c r="E307" s="197" t="s">
        <v>19</v>
      </c>
      <c r="F307" s="198" t="s">
        <v>169</v>
      </c>
      <c r="G307" s="195"/>
      <c r="H307" s="197" t="s">
        <v>19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168</v>
      </c>
      <c r="AU307" s="204" t="s">
        <v>89</v>
      </c>
      <c r="AV307" s="12" t="s">
        <v>83</v>
      </c>
      <c r="AW307" s="12" t="s">
        <v>37</v>
      </c>
      <c r="AX307" s="12" t="s">
        <v>76</v>
      </c>
      <c r="AY307" s="204" t="s">
        <v>158</v>
      </c>
    </row>
    <row r="308" spans="2:65" s="13" customFormat="1">
      <c r="B308" s="205"/>
      <c r="C308" s="206"/>
      <c r="D308" s="196" t="s">
        <v>168</v>
      </c>
      <c r="E308" s="207" t="s">
        <v>19</v>
      </c>
      <c r="F308" s="208" t="s">
        <v>198</v>
      </c>
      <c r="G308" s="206"/>
      <c r="H308" s="209">
        <v>7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168</v>
      </c>
      <c r="AU308" s="215" t="s">
        <v>89</v>
      </c>
      <c r="AV308" s="13" t="s">
        <v>89</v>
      </c>
      <c r="AW308" s="13" t="s">
        <v>37</v>
      </c>
      <c r="AX308" s="13" t="s">
        <v>83</v>
      </c>
      <c r="AY308" s="215" t="s">
        <v>158</v>
      </c>
    </row>
    <row r="309" spans="2:65" s="1" customFormat="1" ht="16.5" customHeight="1">
      <c r="B309" s="34"/>
      <c r="C309" s="182" t="s">
        <v>483</v>
      </c>
      <c r="D309" s="182" t="s">
        <v>161</v>
      </c>
      <c r="E309" s="183" t="s">
        <v>484</v>
      </c>
      <c r="F309" s="184" t="s">
        <v>485</v>
      </c>
      <c r="G309" s="185" t="s">
        <v>164</v>
      </c>
      <c r="H309" s="186">
        <v>1</v>
      </c>
      <c r="I309" s="187"/>
      <c r="J309" s="188">
        <f>ROUND(I309*H309,2)</f>
        <v>0</v>
      </c>
      <c r="K309" s="184" t="s">
        <v>165</v>
      </c>
      <c r="L309" s="38"/>
      <c r="M309" s="189" t="s">
        <v>19</v>
      </c>
      <c r="N309" s="190" t="s">
        <v>48</v>
      </c>
      <c r="O309" s="60"/>
      <c r="P309" s="191">
        <f>O309*H309</f>
        <v>0</v>
      </c>
      <c r="Q309" s="191">
        <v>2.5000000000000001E-4</v>
      </c>
      <c r="R309" s="191">
        <f>Q309*H309</f>
        <v>2.5000000000000001E-4</v>
      </c>
      <c r="S309" s="191">
        <v>0</v>
      </c>
      <c r="T309" s="192">
        <f>S309*H309</f>
        <v>0</v>
      </c>
      <c r="AR309" s="17" t="s">
        <v>188</v>
      </c>
      <c r="AT309" s="17" t="s">
        <v>161</v>
      </c>
      <c r="AU309" s="17" t="s">
        <v>89</v>
      </c>
      <c r="AY309" s="17" t="s">
        <v>158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7" t="s">
        <v>89</v>
      </c>
      <c r="BK309" s="193">
        <f>ROUND(I309*H309,2)</f>
        <v>0</v>
      </c>
      <c r="BL309" s="17" t="s">
        <v>188</v>
      </c>
      <c r="BM309" s="17" t="s">
        <v>486</v>
      </c>
    </row>
    <row r="310" spans="2:65" s="12" customFormat="1">
      <c r="B310" s="194"/>
      <c r="C310" s="195"/>
      <c r="D310" s="196" t="s">
        <v>168</v>
      </c>
      <c r="E310" s="197" t="s">
        <v>19</v>
      </c>
      <c r="F310" s="198" t="s">
        <v>169</v>
      </c>
      <c r="G310" s="195"/>
      <c r="H310" s="197" t="s">
        <v>19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168</v>
      </c>
      <c r="AU310" s="204" t="s">
        <v>89</v>
      </c>
      <c r="AV310" s="12" t="s">
        <v>83</v>
      </c>
      <c r="AW310" s="12" t="s">
        <v>37</v>
      </c>
      <c r="AX310" s="12" t="s">
        <v>76</v>
      </c>
      <c r="AY310" s="204" t="s">
        <v>158</v>
      </c>
    </row>
    <row r="311" spans="2:65" s="13" customFormat="1">
      <c r="B311" s="205"/>
      <c r="C311" s="206"/>
      <c r="D311" s="196" t="s">
        <v>168</v>
      </c>
      <c r="E311" s="207" t="s">
        <v>19</v>
      </c>
      <c r="F311" s="208" t="s">
        <v>83</v>
      </c>
      <c r="G311" s="206"/>
      <c r="H311" s="209">
        <v>1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168</v>
      </c>
      <c r="AU311" s="215" t="s">
        <v>89</v>
      </c>
      <c r="AV311" s="13" t="s">
        <v>89</v>
      </c>
      <c r="AW311" s="13" t="s">
        <v>37</v>
      </c>
      <c r="AX311" s="13" t="s">
        <v>83</v>
      </c>
      <c r="AY311" s="215" t="s">
        <v>158</v>
      </c>
    </row>
    <row r="312" spans="2:65" s="1" customFormat="1" ht="16.5" customHeight="1">
      <c r="B312" s="34"/>
      <c r="C312" s="182" t="s">
        <v>487</v>
      </c>
      <c r="D312" s="182" t="s">
        <v>161</v>
      </c>
      <c r="E312" s="183" t="s">
        <v>488</v>
      </c>
      <c r="F312" s="184" t="s">
        <v>489</v>
      </c>
      <c r="G312" s="185" t="s">
        <v>164</v>
      </c>
      <c r="H312" s="186">
        <v>3</v>
      </c>
      <c r="I312" s="187"/>
      <c r="J312" s="188">
        <f>ROUND(I312*H312,2)</f>
        <v>0</v>
      </c>
      <c r="K312" s="184" t="s">
        <v>165</v>
      </c>
      <c r="L312" s="38"/>
      <c r="M312" s="189" t="s">
        <v>19</v>
      </c>
      <c r="N312" s="190" t="s">
        <v>48</v>
      </c>
      <c r="O312" s="60"/>
      <c r="P312" s="191">
        <f>O312*H312</f>
        <v>0</v>
      </c>
      <c r="Q312" s="191">
        <v>1.8000000000000001E-4</v>
      </c>
      <c r="R312" s="191">
        <f>Q312*H312</f>
        <v>5.4000000000000001E-4</v>
      </c>
      <c r="S312" s="191">
        <v>0</v>
      </c>
      <c r="T312" s="192">
        <f>S312*H312</f>
        <v>0</v>
      </c>
      <c r="AR312" s="17" t="s">
        <v>188</v>
      </c>
      <c r="AT312" s="17" t="s">
        <v>161</v>
      </c>
      <c r="AU312" s="17" t="s">
        <v>89</v>
      </c>
      <c r="AY312" s="17" t="s">
        <v>158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7" t="s">
        <v>89</v>
      </c>
      <c r="BK312" s="193">
        <f>ROUND(I312*H312,2)</f>
        <v>0</v>
      </c>
      <c r="BL312" s="17" t="s">
        <v>188</v>
      </c>
      <c r="BM312" s="17" t="s">
        <v>490</v>
      </c>
    </row>
    <row r="313" spans="2:65" s="12" customFormat="1">
      <c r="B313" s="194"/>
      <c r="C313" s="195"/>
      <c r="D313" s="196" t="s">
        <v>168</v>
      </c>
      <c r="E313" s="197" t="s">
        <v>19</v>
      </c>
      <c r="F313" s="198" t="s">
        <v>169</v>
      </c>
      <c r="G313" s="195"/>
      <c r="H313" s="197" t="s">
        <v>19</v>
      </c>
      <c r="I313" s="199"/>
      <c r="J313" s="195"/>
      <c r="K313" s="195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168</v>
      </c>
      <c r="AU313" s="204" t="s">
        <v>89</v>
      </c>
      <c r="AV313" s="12" t="s">
        <v>83</v>
      </c>
      <c r="AW313" s="12" t="s">
        <v>37</v>
      </c>
      <c r="AX313" s="12" t="s">
        <v>76</v>
      </c>
      <c r="AY313" s="204" t="s">
        <v>158</v>
      </c>
    </row>
    <row r="314" spans="2:65" s="13" customFormat="1">
      <c r="B314" s="205"/>
      <c r="C314" s="206"/>
      <c r="D314" s="196" t="s">
        <v>168</v>
      </c>
      <c r="E314" s="207" t="s">
        <v>19</v>
      </c>
      <c r="F314" s="208" t="s">
        <v>159</v>
      </c>
      <c r="G314" s="206"/>
      <c r="H314" s="209">
        <v>3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168</v>
      </c>
      <c r="AU314" s="215" t="s">
        <v>89</v>
      </c>
      <c r="AV314" s="13" t="s">
        <v>89</v>
      </c>
      <c r="AW314" s="13" t="s">
        <v>37</v>
      </c>
      <c r="AX314" s="13" t="s">
        <v>83</v>
      </c>
      <c r="AY314" s="215" t="s">
        <v>158</v>
      </c>
    </row>
    <row r="315" spans="2:65" s="1" customFormat="1" ht="16.5" customHeight="1">
      <c r="B315" s="34"/>
      <c r="C315" s="182" t="s">
        <v>491</v>
      </c>
      <c r="D315" s="182" t="s">
        <v>161</v>
      </c>
      <c r="E315" s="183" t="s">
        <v>492</v>
      </c>
      <c r="F315" s="184" t="s">
        <v>493</v>
      </c>
      <c r="G315" s="185" t="s">
        <v>164</v>
      </c>
      <c r="H315" s="186">
        <v>1</v>
      </c>
      <c r="I315" s="187"/>
      <c r="J315" s="188">
        <f>ROUND(I315*H315,2)</f>
        <v>0</v>
      </c>
      <c r="K315" s="184" t="s">
        <v>165</v>
      </c>
      <c r="L315" s="38"/>
      <c r="M315" s="189" t="s">
        <v>19</v>
      </c>
      <c r="N315" s="190" t="s">
        <v>48</v>
      </c>
      <c r="O315" s="60"/>
      <c r="P315" s="191">
        <f>O315*H315</f>
        <v>0</v>
      </c>
      <c r="Q315" s="191">
        <v>5.6999999999999998E-4</v>
      </c>
      <c r="R315" s="191">
        <f>Q315*H315</f>
        <v>5.6999999999999998E-4</v>
      </c>
      <c r="S315" s="191">
        <v>0</v>
      </c>
      <c r="T315" s="192">
        <f>S315*H315</f>
        <v>0</v>
      </c>
      <c r="AR315" s="17" t="s">
        <v>188</v>
      </c>
      <c r="AT315" s="17" t="s">
        <v>161</v>
      </c>
      <c r="AU315" s="17" t="s">
        <v>89</v>
      </c>
      <c r="AY315" s="17" t="s">
        <v>158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89</v>
      </c>
      <c r="BK315" s="193">
        <f>ROUND(I315*H315,2)</f>
        <v>0</v>
      </c>
      <c r="BL315" s="17" t="s">
        <v>188</v>
      </c>
      <c r="BM315" s="17" t="s">
        <v>494</v>
      </c>
    </row>
    <row r="316" spans="2:65" s="12" customFormat="1">
      <c r="B316" s="194"/>
      <c r="C316" s="195"/>
      <c r="D316" s="196" t="s">
        <v>168</v>
      </c>
      <c r="E316" s="197" t="s">
        <v>19</v>
      </c>
      <c r="F316" s="198" t="s">
        <v>169</v>
      </c>
      <c r="G316" s="195"/>
      <c r="H316" s="197" t="s">
        <v>19</v>
      </c>
      <c r="I316" s="199"/>
      <c r="J316" s="195"/>
      <c r="K316" s="195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168</v>
      </c>
      <c r="AU316" s="204" t="s">
        <v>89</v>
      </c>
      <c r="AV316" s="12" t="s">
        <v>83</v>
      </c>
      <c r="AW316" s="12" t="s">
        <v>37</v>
      </c>
      <c r="AX316" s="12" t="s">
        <v>76</v>
      </c>
      <c r="AY316" s="204" t="s">
        <v>158</v>
      </c>
    </row>
    <row r="317" spans="2:65" s="13" customFormat="1">
      <c r="B317" s="205"/>
      <c r="C317" s="206"/>
      <c r="D317" s="196" t="s">
        <v>168</v>
      </c>
      <c r="E317" s="207" t="s">
        <v>19</v>
      </c>
      <c r="F317" s="208" t="s">
        <v>83</v>
      </c>
      <c r="G317" s="206"/>
      <c r="H317" s="209">
        <v>1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168</v>
      </c>
      <c r="AU317" s="215" t="s">
        <v>89</v>
      </c>
      <c r="AV317" s="13" t="s">
        <v>89</v>
      </c>
      <c r="AW317" s="13" t="s">
        <v>37</v>
      </c>
      <c r="AX317" s="13" t="s">
        <v>83</v>
      </c>
      <c r="AY317" s="215" t="s">
        <v>158</v>
      </c>
    </row>
    <row r="318" spans="2:65" s="1" customFormat="1" ht="16.5" customHeight="1">
      <c r="B318" s="34"/>
      <c r="C318" s="182" t="s">
        <v>495</v>
      </c>
      <c r="D318" s="182" t="s">
        <v>161</v>
      </c>
      <c r="E318" s="183" t="s">
        <v>496</v>
      </c>
      <c r="F318" s="184" t="s">
        <v>497</v>
      </c>
      <c r="G318" s="185" t="s">
        <v>164</v>
      </c>
      <c r="H318" s="186">
        <v>1</v>
      </c>
      <c r="I318" s="187"/>
      <c r="J318" s="188">
        <f>ROUND(I318*H318,2)</f>
        <v>0</v>
      </c>
      <c r="K318" s="184" t="s">
        <v>19</v>
      </c>
      <c r="L318" s="38"/>
      <c r="M318" s="189" t="s">
        <v>19</v>
      </c>
      <c r="N318" s="190" t="s">
        <v>48</v>
      </c>
      <c r="O318" s="60"/>
      <c r="P318" s="191">
        <f>O318*H318</f>
        <v>0</v>
      </c>
      <c r="Q318" s="191">
        <v>5.6999999999999998E-4</v>
      </c>
      <c r="R318" s="191">
        <f>Q318*H318</f>
        <v>5.6999999999999998E-4</v>
      </c>
      <c r="S318" s="191">
        <v>0</v>
      </c>
      <c r="T318" s="192">
        <f>S318*H318</f>
        <v>0</v>
      </c>
      <c r="AR318" s="17" t="s">
        <v>188</v>
      </c>
      <c r="AT318" s="17" t="s">
        <v>161</v>
      </c>
      <c r="AU318" s="17" t="s">
        <v>89</v>
      </c>
      <c r="AY318" s="17" t="s">
        <v>158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7" t="s">
        <v>89</v>
      </c>
      <c r="BK318" s="193">
        <f>ROUND(I318*H318,2)</f>
        <v>0</v>
      </c>
      <c r="BL318" s="17" t="s">
        <v>188</v>
      </c>
      <c r="BM318" s="17" t="s">
        <v>498</v>
      </c>
    </row>
    <row r="319" spans="2:65" s="12" customFormat="1">
      <c r="B319" s="194"/>
      <c r="C319" s="195"/>
      <c r="D319" s="196" t="s">
        <v>168</v>
      </c>
      <c r="E319" s="197" t="s">
        <v>19</v>
      </c>
      <c r="F319" s="198" t="s">
        <v>169</v>
      </c>
      <c r="G319" s="195"/>
      <c r="H319" s="197" t="s">
        <v>19</v>
      </c>
      <c r="I319" s="199"/>
      <c r="J319" s="195"/>
      <c r="K319" s="195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168</v>
      </c>
      <c r="AU319" s="204" t="s">
        <v>89</v>
      </c>
      <c r="AV319" s="12" t="s">
        <v>83</v>
      </c>
      <c r="AW319" s="12" t="s">
        <v>37</v>
      </c>
      <c r="AX319" s="12" t="s">
        <v>76</v>
      </c>
      <c r="AY319" s="204" t="s">
        <v>158</v>
      </c>
    </row>
    <row r="320" spans="2:65" s="13" customFormat="1">
      <c r="B320" s="205"/>
      <c r="C320" s="206"/>
      <c r="D320" s="196" t="s">
        <v>168</v>
      </c>
      <c r="E320" s="207" t="s">
        <v>19</v>
      </c>
      <c r="F320" s="208" t="s">
        <v>83</v>
      </c>
      <c r="G320" s="206"/>
      <c r="H320" s="209">
        <v>1</v>
      </c>
      <c r="I320" s="210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168</v>
      </c>
      <c r="AU320" s="215" t="s">
        <v>89</v>
      </c>
      <c r="AV320" s="13" t="s">
        <v>89</v>
      </c>
      <c r="AW320" s="13" t="s">
        <v>37</v>
      </c>
      <c r="AX320" s="13" t="s">
        <v>83</v>
      </c>
      <c r="AY320" s="215" t="s">
        <v>158</v>
      </c>
    </row>
    <row r="321" spans="2:65" s="1" customFormat="1" ht="16.5" customHeight="1">
      <c r="B321" s="34"/>
      <c r="C321" s="182" t="s">
        <v>499</v>
      </c>
      <c r="D321" s="182" t="s">
        <v>161</v>
      </c>
      <c r="E321" s="183" t="s">
        <v>500</v>
      </c>
      <c r="F321" s="184" t="s">
        <v>501</v>
      </c>
      <c r="G321" s="185" t="s">
        <v>164</v>
      </c>
      <c r="H321" s="186">
        <v>1</v>
      </c>
      <c r="I321" s="187"/>
      <c r="J321" s="188">
        <f>ROUND(I321*H321,2)</f>
        <v>0</v>
      </c>
      <c r="K321" s="184" t="s">
        <v>165</v>
      </c>
      <c r="L321" s="38"/>
      <c r="M321" s="189" t="s">
        <v>19</v>
      </c>
      <c r="N321" s="190" t="s">
        <v>48</v>
      </c>
      <c r="O321" s="60"/>
      <c r="P321" s="191">
        <f>O321*H321</f>
        <v>0</v>
      </c>
      <c r="Q321" s="191">
        <v>2.1000000000000001E-4</v>
      </c>
      <c r="R321" s="191">
        <f>Q321*H321</f>
        <v>2.1000000000000001E-4</v>
      </c>
      <c r="S321" s="191">
        <v>0</v>
      </c>
      <c r="T321" s="192">
        <f>S321*H321</f>
        <v>0</v>
      </c>
      <c r="AR321" s="17" t="s">
        <v>188</v>
      </c>
      <c r="AT321" s="17" t="s">
        <v>161</v>
      </c>
      <c r="AU321" s="17" t="s">
        <v>89</v>
      </c>
      <c r="AY321" s="17" t="s">
        <v>158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89</v>
      </c>
      <c r="BK321" s="193">
        <f>ROUND(I321*H321,2)</f>
        <v>0</v>
      </c>
      <c r="BL321" s="17" t="s">
        <v>188</v>
      </c>
      <c r="BM321" s="17" t="s">
        <v>502</v>
      </c>
    </row>
    <row r="322" spans="2:65" s="12" customFormat="1">
      <c r="B322" s="194"/>
      <c r="C322" s="195"/>
      <c r="D322" s="196" t="s">
        <v>168</v>
      </c>
      <c r="E322" s="197" t="s">
        <v>19</v>
      </c>
      <c r="F322" s="198" t="s">
        <v>169</v>
      </c>
      <c r="G322" s="195"/>
      <c r="H322" s="197" t="s">
        <v>19</v>
      </c>
      <c r="I322" s="199"/>
      <c r="J322" s="195"/>
      <c r="K322" s="195"/>
      <c r="L322" s="200"/>
      <c r="M322" s="201"/>
      <c r="N322" s="202"/>
      <c r="O322" s="202"/>
      <c r="P322" s="202"/>
      <c r="Q322" s="202"/>
      <c r="R322" s="202"/>
      <c r="S322" s="202"/>
      <c r="T322" s="203"/>
      <c r="AT322" s="204" t="s">
        <v>168</v>
      </c>
      <c r="AU322" s="204" t="s">
        <v>89</v>
      </c>
      <c r="AV322" s="12" t="s">
        <v>83</v>
      </c>
      <c r="AW322" s="12" t="s">
        <v>37</v>
      </c>
      <c r="AX322" s="12" t="s">
        <v>76</v>
      </c>
      <c r="AY322" s="204" t="s">
        <v>158</v>
      </c>
    </row>
    <row r="323" spans="2:65" s="13" customFormat="1">
      <c r="B323" s="205"/>
      <c r="C323" s="206"/>
      <c r="D323" s="196" t="s">
        <v>168</v>
      </c>
      <c r="E323" s="207" t="s">
        <v>19</v>
      </c>
      <c r="F323" s="208" t="s">
        <v>83</v>
      </c>
      <c r="G323" s="206"/>
      <c r="H323" s="209">
        <v>1</v>
      </c>
      <c r="I323" s="210"/>
      <c r="J323" s="206"/>
      <c r="K323" s="206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168</v>
      </c>
      <c r="AU323" s="215" t="s">
        <v>89</v>
      </c>
      <c r="AV323" s="13" t="s">
        <v>89</v>
      </c>
      <c r="AW323" s="13" t="s">
        <v>37</v>
      </c>
      <c r="AX323" s="13" t="s">
        <v>83</v>
      </c>
      <c r="AY323" s="215" t="s">
        <v>158</v>
      </c>
    </row>
    <row r="324" spans="2:65" s="1" customFormat="1" ht="16.5" customHeight="1">
      <c r="B324" s="34"/>
      <c r="C324" s="182" t="s">
        <v>503</v>
      </c>
      <c r="D324" s="182" t="s">
        <v>161</v>
      </c>
      <c r="E324" s="183" t="s">
        <v>504</v>
      </c>
      <c r="F324" s="184" t="s">
        <v>505</v>
      </c>
      <c r="G324" s="185" t="s">
        <v>164</v>
      </c>
      <c r="H324" s="186">
        <v>2</v>
      </c>
      <c r="I324" s="187"/>
      <c r="J324" s="188">
        <f>ROUND(I324*H324,2)</f>
        <v>0</v>
      </c>
      <c r="K324" s="184" t="s">
        <v>165</v>
      </c>
      <c r="L324" s="38"/>
      <c r="M324" s="189" t="s">
        <v>19</v>
      </c>
      <c r="N324" s="190" t="s">
        <v>48</v>
      </c>
      <c r="O324" s="60"/>
      <c r="P324" s="191">
        <f>O324*H324</f>
        <v>0</v>
      </c>
      <c r="Q324" s="191">
        <v>3.4000000000000002E-4</v>
      </c>
      <c r="R324" s="191">
        <f>Q324*H324</f>
        <v>6.8000000000000005E-4</v>
      </c>
      <c r="S324" s="191">
        <v>0</v>
      </c>
      <c r="T324" s="192">
        <f>S324*H324</f>
        <v>0</v>
      </c>
      <c r="AR324" s="17" t="s">
        <v>188</v>
      </c>
      <c r="AT324" s="17" t="s">
        <v>161</v>
      </c>
      <c r="AU324" s="17" t="s">
        <v>89</v>
      </c>
      <c r="AY324" s="17" t="s">
        <v>158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7" t="s">
        <v>89</v>
      </c>
      <c r="BK324" s="193">
        <f>ROUND(I324*H324,2)</f>
        <v>0</v>
      </c>
      <c r="BL324" s="17" t="s">
        <v>188</v>
      </c>
      <c r="BM324" s="17" t="s">
        <v>506</v>
      </c>
    </row>
    <row r="325" spans="2:65" s="12" customFormat="1">
      <c r="B325" s="194"/>
      <c r="C325" s="195"/>
      <c r="D325" s="196" t="s">
        <v>168</v>
      </c>
      <c r="E325" s="197" t="s">
        <v>19</v>
      </c>
      <c r="F325" s="198" t="s">
        <v>169</v>
      </c>
      <c r="G325" s="195"/>
      <c r="H325" s="197" t="s">
        <v>19</v>
      </c>
      <c r="I325" s="199"/>
      <c r="J325" s="195"/>
      <c r="K325" s="195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168</v>
      </c>
      <c r="AU325" s="204" t="s">
        <v>89</v>
      </c>
      <c r="AV325" s="12" t="s">
        <v>83</v>
      </c>
      <c r="AW325" s="12" t="s">
        <v>37</v>
      </c>
      <c r="AX325" s="12" t="s">
        <v>76</v>
      </c>
      <c r="AY325" s="204" t="s">
        <v>158</v>
      </c>
    </row>
    <row r="326" spans="2:65" s="13" customFormat="1">
      <c r="B326" s="205"/>
      <c r="C326" s="206"/>
      <c r="D326" s="196" t="s">
        <v>168</v>
      </c>
      <c r="E326" s="207" t="s">
        <v>19</v>
      </c>
      <c r="F326" s="208" t="s">
        <v>89</v>
      </c>
      <c r="G326" s="206"/>
      <c r="H326" s="209">
        <v>2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168</v>
      </c>
      <c r="AU326" s="215" t="s">
        <v>89</v>
      </c>
      <c r="AV326" s="13" t="s">
        <v>89</v>
      </c>
      <c r="AW326" s="13" t="s">
        <v>37</v>
      </c>
      <c r="AX326" s="13" t="s">
        <v>83</v>
      </c>
      <c r="AY326" s="215" t="s">
        <v>158</v>
      </c>
    </row>
    <row r="327" spans="2:65" s="1" customFormat="1" ht="16.5" customHeight="1">
      <c r="B327" s="34"/>
      <c r="C327" s="182" t="s">
        <v>507</v>
      </c>
      <c r="D327" s="182" t="s">
        <v>161</v>
      </c>
      <c r="E327" s="183" t="s">
        <v>508</v>
      </c>
      <c r="F327" s="184" t="s">
        <v>509</v>
      </c>
      <c r="G327" s="185" t="s">
        <v>164</v>
      </c>
      <c r="H327" s="186">
        <v>2</v>
      </c>
      <c r="I327" s="187"/>
      <c r="J327" s="188">
        <f>ROUND(I327*H327,2)</f>
        <v>0</v>
      </c>
      <c r="K327" s="184" t="s">
        <v>165</v>
      </c>
      <c r="L327" s="38"/>
      <c r="M327" s="189" t="s">
        <v>19</v>
      </c>
      <c r="N327" s="190" t="s">
        <v>48</v>
      </c>
      <c r="O327" s="60"/>
      <c r="P327" s="191">
        <f>O327*H327</f>
        <v>0</v>
      </c>
      <c r="Q327" s="191">
        <v>5.0000000000000001E-4</v>
      </c>
      <c r="R327" s="191">
        <f>Q327*H327</f>
        <v>1E-3</v>
      </c>
      <c r="S327" s="191">
        <v>0</v>
      </c>
      <c r="T327" s="192">
        <f>S327*H327</f>
        <v>0</v>
      </c>
      <c r="AR327" s="17" t="s">
        <v>188</v>
      </c>
      <c r="AT327" s="17" t="s">
        <v>161</v>
      </c>
      <c r="AU327" s="17" t="s">
        <v>89</v>
      </c>
      <c r="AY327" s="17" t="s">
        <v>158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7" t="s">
        <v>89</v>
      </c>
      <c r="BK327" s="193">
        <f>ROUND(I327*H327,2)</f>
        <v>0</v>
      </c>
      <c r="BL327" s="17" t="s">
        <v>188</v>
      </c>
      <c r="BM327" s="17" t="s">
        <v>510</v>
      </c>
    </row>
    <row r="328" spans="2:65" s="12" customFormat="1">
      <c r="B328" s="194"/>
      <c r="C328" s="195"/>
      <c r="D328" s="196" t="s">
        <v>168</v>
      </c>
      <c r="E328" s="197" t="s">
        <v>19</v>
      </c>
      <c r="F328" s="198" t="s">
        <v>169</v>
      </c>
      <c r="G328" s="195"/>
      <c r="H328" s="197" t="s">
        <v>19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168</v>
      </c>
      <c r="AU328" s="204" t="s">
        <v>89</v>
      </c>
      <c r="AV328" s="12" t="s">
        <v>83</v>
      </c>
      <c r="AW328" s="12" t="s">
        <v>37</v>
      </c>
      <c r="AX328" s="12" t="s">
        <v>76</v>
      </c>
      <c r="AY328" s="204" t="s">
        <v>158</v>
      </c>
    </row>
    <row r="329" spans="2:65" s="13" customFormat="1">
      <c r="B329" s="205"/>
      <c r="C329" s="206"/>
      <c r="D329" s="196" t="s">
        <v>168</v>
      </c>
      <c r="E329" s="207" t="s">
        <v>19</v>
      </c>
      <c r="F329" s="208" t="s">
        <v>89</v>
      </c>
      <c r="G329" s="206"/>
      <c r="H329" s="209">
        <v>2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168</v>
      </c>
      <c r="AU329" s="215" t="s">
        <v>89</v>
      </c>
      <c r="AV329" s="13" t="s">
        <v>89</v>
      </c>
      <c r="AW329" s="13" t="s">
        <v>37</v>
      </c>
      <c r="AX329" s="13" t="s">
        <v>83</v>
      </c>
      <c r="AY329" s="215" t="s">
        <v>158</v>
      </c>
    </row>
    <row r="330" spans="2:65" s="1" customFormat="1" ht="16.5" customHeight="1">
      <c r="B330" s="34"/>
      <c r="C330" s="182" t="s">
        <v>511</v>
      </c>
      <c r="D330" s="182" t="s">
        <v>161</v>
      </c>
      <c r="E330" s="183" t="s">
        <v>512</v>
      </c>
      <c r="F330" s="184" t="s">
        <v>513</v>
      </c>
      <c r="G330" s="185" t="s">
        <v>164</v>
      </c>
      <c r="H330" s="186">
        <v>2</v>
      </c>
      <c r="I330" s="187"/>
      <c r="J330" s="188">
        <f>ROUND(I330*H330,2)</f>
        <v>0</v>
      </c>
      <c r="K330" s="184" t="s">
        <v>165</v>
      </c>
      <c r="L330" s="38"/>
      <c r="M330" s="189" t="s">
        <v>19</v>
      </c>
      <c r="N330" s="190" t="s">
        <v>48</v>
      </c>
      <c r="O330" s="60"/>
      <c r="P330" s="191">
        <f>O330*H330</f>
        <v>0</v>
      </c>
      <c r="Q330" s="191">
        <v>1.0000000000000001E-5</v>
      </c>
      <c r="R330" s="191">
        <f>Q330*H330</f>
        <v>2.0000000000000002E-5</v>
      </c>
      <c r="S330" s="191">
        <v>4.3400000000000001E-3</v>
      </c>
      <c r="T330" s="192">
        <f>S330*H330</f>
        <v>8.6800000000000002E-3</v>
      </c>
      <c r="AR330" s="17" t="s">
        <v>188</v>
      </c>
      <c r="AT330" s="17" t="s">
        <v>161</v>
      </c>
      <c r="AU330" s="17" t="s">
        <v>89</v>
      </c>
      <c r="AY330" s="17" t="s">
        <v>158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7" t="s">
        <v>89</v>
      </c>
      <c r="BK330" s="193">
        <f>ROUND(I330*H330,2)</f>
        <v>0</v>
      </c>
      <c r="BL330" s="17" t="s">
        <v>188</v>
      </c>
      <c r="BM330" s="17" t="s">
        <v>514</v>
      </c>
    </row>
    <row r="331" spans="2:65" s="12" customFormat="1">
      <c r="B331" s="194"/>
      <c r="C331" s="195"/>
      <c r="D331" s="196" t="s">
        <v>168</v>
      </c>
      <c r="E331" s="197" t="s">
        <v>19</v>
      </c>
      <c r="F331" s="198" t="s">
        <v>169</v>
      </c>
      <c r="G331" s="195"/>
      <c r="H331" s="197" t="s">
        <v>19</v>
      </c>
      <c r="I331" s="199"/>
      <c r="J331" s="195"/>
      <c r="K331" s="195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168</v>
      </c>
      <c r="AU331" s="204" t="s">
        <v>89</v>
      </c>
      <c r="AV331" s="12" t="s">
        <v>83</v>
      </c>
      <c r="AW331" s="12" t="s">
        <v>37</v>
      </c>
      <c r="AX331" s="12" t="s">
        <v>76</v>
      </c>
      <c r="AY331" s="204" t="s">
        <v>158</v>
      </c>
    </row>
    <row r="332" spans="2:65" s="13" customFormat="1">
      <c r="B332" s="205"/>
      <c r="C332" s="206"/>
      <c r="D332" s="196" t="s">
        <v>168</v>
      </c>
      <c r="E332" s="207" t="s">
        <v>19</v>
      </c>
      <c r="F332" s="208" t="s">
        <v>89</v>
      </c>
      <c r="G332" s="206"/>
      <c r="H332" s="209">
        <v>2</v>
      </c>
      <c r="I332" s="210"/>
      <c r="J332" s="206"/>
      <c r="K332" s="206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168</v>
      </c>
      <c r="AU332" s="215" t="s">
        <v>89</v>
      </c>
      <c r="AV332" s="13" t="s">
        <v>89</v>
      </c>
      <c r="AW332" s="13" t="s">
        <v>37</v>
      </c>
      <c r="AX332" s="13" t="s">
        <v>83</v>
      </c>
      <c r="AY332" s="215" t="s">
        <v>158</v>
      </c>
    </row>
    <row r="333" spans="2:65" s="1" customFormat="1" ht="16.5" customHeight="1">
      <c r="B333" s="34"/>
      <c r="C333" s="182" t="s">
        <v>515</v>
      </c>
      <c r="D333" s="182" t="s">
        <v>161</v>
      </c>
      <c r="E333" s="183" t="s">
        <v>516</v>
      </c>
      <c r="F333" s="184" t="s">
        <v>517</v>
      </c>
      <c r="G333" s="185" t="s">
        <v>164</v>
      </c>
      <c r="H333" s="186">
        <v>2</v>
      </c>
      <c r="I333" s="187"/>
      <c r="J333" s="188">
        <f>ROUND(I333*H333,2)</f>
        <v>0</v>
      </c>
      <c r="K333" s="184" t="s">
        <v>165</v>
      </c>
      <c r="L333" s="38"/>
      <c r="M333" s="189" t="s">
        <v>19</v>
      </c>
      <c r="N333" s="190" t="s">
        <v>48</v>
      </c>
      <c r="O333" s="60"/>
      <c r="P333" s="191">
        <f>O333*H333</f>
        <v>0</v>
      </c>
      <c r="Q333" s="191">
        <v>5.6999999999999998E-4</v>
      </c>
      <c r="R333" s="191">
        <f>Q333*H333</f>
        <v>1.14E-3</v>
      </c>
      <c r="S333" s="191">
        <v>0</v>
      </c>
      <c r="T333" s="192">
        <f>S333*H333</f>
        <v>0</v>
      </c>
      <c r="AR333" s="17" t="s">
        <v>188</v>
      </c>
      <c r="AT333" s="17" t="s">
        <v>161</v>
      </c>
      <c r="AU333" s="17" t="s">
        <v>89</v>
      </c>
      <c r="AY333" s="17" t="s">
        <v>158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7" t="s">
        <v>89</v>
      </c>
      <c r="BK333" s="193">
        <f>ROUND(I333*H333,2)</f>
        <v>0</v>
      </c>
      <c r="BL333" s="17" t="s">
        <v>188</v>
      </c>
      <c r="BM333" s="17" t="s">
        <v>518</v>
      </c>
    </row>
    <row r="334" spans="2:65" s="12" customFormat="1">
      <c r="B334" s="194"/>
      <c r="C334" s="195"/>
      <c r="D334" s="196" t="s">
        <v>168</v>
      </c>
      <c r="E334" s="197" t="s">
        <v>19</v>
      </c>
      <c r="F334" s="198" t="s">
        <v>169</v>
      </c>
      <c r="G334" s="195"/>
      <c r="H334" s="197" t="s">
        <v>19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168</v>
      </c>
      <c r="AU334" s="204" t="s">
        <v>89</v>
      </c>
      <c r="AV334" s="12" t="s">
        <v>83</v>
      </c>
      <c r="AW334" s="12" t="s">
        <v>37</v>
      </c>
      <c r="AX334" s="12" t="s">
        <v>76</v>
      </c>
      <c r="AY334" s="204" t="s">
        <v>158</v>
      </c>
    </row>
    <row r="335" spans="2:65" s="13" customFormat="1">
      <c r="B335" s="205"/>
      <c r="C335" s="206"/>
      <c r="D335" s="196" t="s">
        <v>168</v>
      </c>
      <c r="E335" s="207" t="s">
        <v>19</v>
      </c>
      <c r="F335" s="208" t="s">
        <v>89</v>
      </c>
      <c r="G335" s="206"/>
      <c r="H335" s="209">
        <v>2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168</v>
      </c>
      <c r="AU335" s="215" t="s">
        <v>89</v>
      </c>
      <c r="AV335" s="13" t="s">
        <v>89</v>
      </c>
      <c r="AW335" s="13" t="s">
        <v>37</v>
      </c>
      <c r="AX335" s="13" t="s">
        <v>83</v>
      </c>
      <c r="AY335" s="215" t="s">
        <v>158</v>
      </c>
    </row>
    <row r="336" spans="2:65" s="1" customFormat="1" ht="16.5" customHeight="1">
      <c r="B336" s="34"/>
      <c r="C336" s="182" t="s">
        <v>519</v>
      </c>
      <c r="D336" s="182" t="s">
        <v>161</v>
      </c>
      <c r="E336" s="183" t="s">
        <v>520</v>
      </c>
      <c r="F336" s="184" t="s">
        <v>521</v>
      </c>
      <c r="G336" s="185" t="s">
        <v>164</v>
      </c>
      <c r="H336" s="186">
        <v>1</v>
      </c>
      <c r="I336" s="187"/>
      <c r="J336" s="188">
        <f>ROUND(I336*H336,2)</f>
        <v>0</v>
      </c>
      <c r="K336" s="184" t="s">
        <v>165</v>
      </c>
      <c r="L336" s="38"/>
      <c r="M336" s="189" t="s">
        <v>19</v>
      </c>
      <c r="N336" s="190" t="s">
        <v>48</v>
      </c>
      <c r="O336" s="60"/>
      <c r="P336" s="191">
        <f>O336*H336</f>
        <v>0</v>
      </c>
      <c r="Q336" s="191">
        <v>0</v>
      </c>
      <c r="R336" s="191">
        <f>Q336*H336</f>
        <v>0</v>
      </c>
      <c r="S336" s="191">
        <v>1.91E-3</v>
      </c>
      <c r="T336" s="192">
        <f>S336*H336</f>
        <v>1.91E-3</v>
      </c>
      <c r="AR336" s="17" t="s">
        <v>188</v>
      </c>
      <c r="AT336" s="17" t="s">
        <v>161</v>
      </c>
      <c r="AU336" s="17" t="s">
        <v>89</v>
      </c>
      <c r="AY336" s="17" t="s">
        <v>158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17" t="s">
        <v>89</v>
      </c>
      <c r="BK336" s="193">
        <f>ROUND(I336*H336,2)</f>
        <v>0</v>
      </c>
      <c r="BL336" s="17" t="s">
        <v>188</v>
      </c>
      <c r="BM336" s="17" t="s">
        <v>522</v>
      </c>
    </row>
    <row r="337" spans="2:65" s="12" customFormat="1">
      <c r="B337" s="194"/>
      <c r="C337" s="195"/>
      <c r="D337" s="196" t="s">
        <v>168</v>
      </c>
      <c r="E337" s="197" t="s">
        <v>19</v>
      </c>
      <c r="F337" s="198" t="s">
        <v>169</v>
      </c>
      <c r="G337" s="195"/>
      <c r="H337" s="197" t="s">
        <v>19</v>
      </c>
      <c r="I337" s="199"/>
      <c r="J337" s="195"/>
      <c r="K337" s="195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168</v>
      </c>
      <c r="AU337" s="204" t="s">
        <v>89</v>
      </c>
      <c r="AV337" s="12" t="s">
        <v>83</v>
      </c>
      <c r="AW337" s="12" t="s">
        <v>37</v>
      </c>
      <c r="AX337" s="12" t="s">
        <v>76</v>
      </c>
      <c r="AY337" s="204" t="s">
        <v>158</v>
      </c>
    </row>
    <row r="338" spans="2:65" s="13" customFormat="1">
      <c r="B338" s="205"/>
      <c r="C338" s="206"/>
      <c r="D338" s="196" t="s">
        <v>168</v>
      </c>
      <c r="E338" s="207" t="s">
        <v>19</v>
      </c>
      <c r="F338" s="208" t="s">
        <v>83</v>
      </c>
      <c r="G338" s="206"/>
      <c r="H338" s="209">
        <v>1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168</v>
      </c>
      <c r="AU338" s="215" t="s">
        <v>89</v>
      </c>
      <c r="AV338" s="13" t="s">
        <v>89</v>
      </c>
      <c r="AW338" s="13" t="s">
        <v>37</v>
      </c>
      <c r="AX338" s="13" t="s">
        <v>83</v>
      </c>
      <c r="AY338" s="215" t="s">
        <v>158</v>
      </c>
    </row>
    <row r="339" spans="2:65" s="1" customFormat="1" ht="16.5" customHeight="1">
      <c r="B339" s="34"/>
      <c r="C339" s="182" t="s">
        <v>523</v>
      </c>
      <c r="D339" s="182" t="s">
        <v>161</v>
      </c>
      <c r="E339" s="183" t="s">
        <v>524</v>
      </c>
      <c r="F339" s="184" t="s">
        <v>525</v>
      </c>
      <c r="G339" s="185" t="s">
        <v>164</v>
      </c>
      <c r="H339" s="186">
        <v>1</v>
      </c>
      <c r="I339" s="187"/>
      <c r="J339" s="188">
        <f>ROUND(I339*H339,2)</f>
        <v>0</v>
      </c>
      <c r="K339" s="184" t="s">
        <v>165</v>
      </c>
      <c r="L339" s="38"/>
      <c r="M339" s="189" t="s">
        <v>19</v>
      </c>
      <c r="N339" s="190" t="s">
        <v>48</v>
      </c>
      <c r="O339" s="60"/>
      <c r="P339" s="191">
        <f>O339*H339</f>
        <v>0</v>
      </c>
      <c r="Q339" s="191">
        <v>2.2100000000000002E-3</v>
      </c>
      <c r="R339" s="191">
        <f>Q339*H339</f>
        <v>2.2100000000000002E-3</v>
      </c>
      <c r="S339" s="191">
        <v>0</v>
      </c>
      <c r="T339" s="192">
        <f>S339*H339</f>
        <v>0</v>
      </c>
      <c r="AR339" s="17" t="s">
        <v>188</v>
      </c>
      <c r="AT339" s="17" t="s">
        <v>161</v>
      </c>
      <c r="AU339" s="17" t="s">
        <v>89</v>
      </c>
      <c r="AY339" s="17" t="s">
        <v>158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7" t="s">
        <v>89</v>
      </c>
      <c r="BK339" s="193">
        <f>ROUND(I339*H339,2)</f>
        <v>0</v>
      </c>
      <c r="BL339" s="17" t="s">
        <v>188</v>
      </c>
      <c r="BM339" s="17" t="s">
        <v>526</v>
      </c>
    </row>
    <row r="340" spans="2:65" s="12" customFormat="1">
      <c r="B340" s="194"/>
      <c r="C340" s="195"/>
      <c r="D340" s="196" t="s">
        <v>168</v>
      </c>
      <c r="E340" s="197" t="s">
        <v>19</v>
      </c>
      <c r="F340" s="198" t="s">
        <v>169</v>
      </c>
      <c r="G340" s="195"/>
      <c r="H340" s="197" t="s">
        <v>19</v>
      </c>
      <c r="I340" s="199"/>
      <c r="J340" s="195"/>
      <c r="K340" s="195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168</v>
      </c>
      <c r="AU340" s="204" t="s">
        <v>89</v>
      </c>
      <c r="AV340" s="12" t="s">
        <v>83</v>
      </c>
      <c r="AW340" s="12" t="s">
        <v>37</v>
      </c>
      <c r="AX340" s="12" t="s">
        <v>76</v>
      </c>
      <c r="AY340" s="204" t="s">
        <v>158</v>
      </c>
    </row>
    <row r="341" spans="2:65" s="13" customFormat="1">
      <c r="B341" s="205"/>
      <c r="C341" s="206"/>
      <c r="D341" s="196" t="s">
        <v>168</v>
      </c>
      <c r="E341" s="207" t="s">
        <v>19</v>
      </c>
      <c r="F341" s="208" t="s">
        <v>83</v>
      </c>
      <c r="G341" s="206"/>
      <c r="H341" s="209">
        <v>1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168</v>
      </c>
      <c r="AU341" s="215" t="s">
        <v>89</v>
      </c>
      <c r="AV341" s="13" t="s">
        <v>89</v>
      </c>
      <c r="AW341" s="13" t="s">
        <v>37</v>
      </c>
      <c r="AX341" s="13" t="s">
        <v>83</v>
      </c>
      <c r="AY341" s="215" t="s">
        <v>158</v>
      </c>
    </row>
    <row r="342" spans="2:65" s="1" customFormat="1" ht="22.5" customHeight="1">
      <c r="B342" s="34"/>
      <c r="C342" s="182" t="s">
        <v>527</v>
      </c>
      <c r="D342" s="182" t="s">
        <v>161</v>
      </c>
      <c r="E342" s="183" t="s">
        <v>528</v>
      </c>
      <c r="F342" s="184" t="s">
        <v>529</v>
      </c>
      <c r="G342" s="185" t="s">
        <v>214</v>
      </c>
      <c r="H342" s="186">
        <v>8.0000000000000002E-3</v>
      </c>
      <c r="I342" s="187"/>
      <c r="J342" s="188">
        <f>ROUND(I342*H342,2)</f>
        <v>0</v>
      </c>
      <c r="K342" s="184" t="s">
        <v>165</v>
      </c>
      <c r="L342" s="38"/>
      <c r="M342" s="189" t="s">
        <v>19</v>
      </c>
      <c r="N342" s="190" t="s">
        <v>48</v>
      </c>
      <c r="O342" s="60"/>
      <c r="P342" s="191">
        <f>O342*H342</f>
        <v>0</v>
      </c>
      <c r="Q342" s="191">
        <v>0</v>
      </c>
      <c r="R342" s="191">
        <f>Q342*H342</f>
        <v>0</v>
      </c>
      <c r="S342" s="191">
        <v>0</v>
      </c>
      <c r="T342" s="192">
        <f>S342*H342</f>
        <v>0</v>
      </c>
      <c r="AR342" s="17" t="s">
        <v>188</v>
      </c>
      <c r="AT342" s="17" t="s">
        <v>161</v>
      </c>
      <c r="AU342" s="17" t="s">
        <v>89</v>
      </c>
      <c r="AY342" s="17" t="s">
        <v>158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7" t="s">
        <v>89</v>
      </c>
      <c r="BK342" s="193">
        <f>ROUND(I342*H342,2)</f>
        <v>0</v>
      </c>
      <c r="BL342" s="17" t="s">
        <v>188</v>
      </c>
      <c r="BM342" s="17" t="s">
        <v>530</v>
      </c>
    </row>
    <row r="343" spans="2:65" s="1" customFormat="1" ht="22.5" customHeight="1">
      <c r="B343" s="34"/>
      <c r="C343" s="182" t="s">
        <v>531</v>
      </c>
      <c r="D343" s="182" t="s">
        <v>161</v>
      </c>
      <c r="E343" s="183" t="s">
        <v>532</v>
      </c>
      <c r="F343" s="184" t="s">
        <v>533</v>
      </c>
      <c r="G343" s="185" t="s">
        <v>214</v>
      </c>
      <c r="H343" s="186">
        <v>8.0000000000000002E-3</v>
      </c>
      <c r="I343" s="187"/>
      <c r="J343" s="188">
        <f>ROUND(I343*H343,2)</f>
        <v>0</v>
      </c>
      <c r="K343" s="184" t="s">
        <v>165</v>
      </c>
      <c r="L343" s="38"/>
      <c r="M343" s="189" t="s">
        <v>19</v>
      </c>
      <c r="N343" s="190" t="s">
        <v>48</v>
      </c>
      <c r="O343" s="60"/>
      <c r="P343" s="191">
        <f>O343*H343</f>
        <v>0</v>
      </c>
      <c r="Q343" s="191">
        <v>0</v>
      </c>
      <c r="R343" s="191">
        <f>Q343*H343</f>
        <v>0</v>
      </c>
      <c r="S343" s="191">
        <v>0</v>
      </c>
      <c r="T343" s="192">
        <f>S343*H343</f>
        <v>0</v>
      </c>
      <c r="AR343" s="17" t="s">
        <v>188</v>
      </c>
      <c r="AT343" s="17" t="s">
        <v>161</v>
      </c>
      <c r="AU343" s="17" t="s">
        <v>89</v>
      </c>
      <c r="AY343" s="17" t="s">
        <v>158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17" t="s">
        <v>89</v>
      </c>
      <c r="BK343" s="193">
        <f>ROUND(I343*H343,2)</f>
        <v>0</v>
      </c>
      <c r="BL343" s="17" t="s">
        <v>188</v>
      </c>
      <c r="BM343" s="17" t="s">
        <v>534</v>
      </c>
    </row>
    <row r="344" spans="2:65" s="11" customFormat="1" ht="22.8" customHeight="1">
      <c r="B344" s="166"/>
      <c r="C344" s="167"/>
      <c r="D344" s="168" t="s">
        <v>75</v>
      </c>
      <c r="E344" s="180" t="s">
        <v>535</v>
      </c>
      <c r="F344" s="180" t="s">
        <v>536</v>
      </c>
      <c r="G344" s="167"/>
      <c r="H344" s="167"/>
      <c r="I344" s="170"/>
      <c r="J344" s="181">
        <f>BK344</f>
        <v>0</v>
      </c>
      <c r="K344" s="167"/>
      <c r="L344" s="172"/>
      <c r="M344" s="173"/>
      <c r="N344" s="174"/>
      <c r="O344" s="174"/>
      <c r="P344" s="175">
        <f>SUM(P345:P356)</f>
        <v>0</v>
      </c>
      <c r="Q344" s="174"/>
      <c r="R344" s="175">
        <f>SUM(R345:R356)</f>
        <v>0</v>
      </c>
      <c r="S344" s="174"/>
      <c r="T344" s="176">
        <f>SUM(T345:T356)</f>
        <v>0</v>
      </c>
      <c r="AR344" s="177" t="s">
        <v>89</v>
      </c>
      <c r="AT344" s="178" t="s">
        <v>75</v>
      </c>
      <c r="AU344" s="178" t="s">
        <v>83</v>
      </c>
      <c r="AY344" s="177" t="s">
        <v>158</v>
      </c>
      <c r="BK344" s="179">
        <f>SUM(BK345:BK356)</f>
        <v>0</v>
      </c>
    </row>
    <row r="345" spans="2:65" s="1" customFormat="1" ht="16.5" customHeight="1">
      <c r="B345" s="34"/>
      <c r="C345" s="182" t="s">
        <v>537</v>
      </c>
      <c r="D345" s="182" t="s">
        <v>161</v>
      </c>
      <c r="E345" s="183" t="s">
        <v>538</v>
      </c>
      <c r="F345" s="184" t="s">
        <v>539</v>
      </c>
      <c r="G345" s="185" t="s">
        <v>339</v>
      </c>
      <c r="H345" s="186">
        <v>1</v>
      </c>
      <c r="I345" s="187"/>
      <c r="J345" s="188">
        <f>ROUND(I345*H345,2)</f>
        <v>0</v>
      </c>
      <c r="K345" s="184" t="s">
        <v>19</v>
      </c>
      <c r="L345" s="38"/>
      <c r="M345" s="189" t="s">
        <v>19</v>
      </c>
      <c r="N345" s="190" t="s">
        <v>48</v>
      </c>
      <c r="O345" s="60"/>
      <c r="P345" s="191">
        <f>O345*H345</f>
        <v>0</v>
      </c>
      <c r="Q345" s="191">
        <v>0</v>
      </c>
      <c r="R345" s="191">
        <f>Q345*H345</f>
        <v>0</v>
      </c>
      <c r="S345" s="191">
        <v>0</v>
      </c>
      <c r="T345" s="192">
        <f>S345*H345</f>
        <v>0</v>
      </c>
      <c r="AR345" s="17" t="s">
        <v>188</v>
      </c>
      <c r="AT345" s="17" t="s">
        <v>161</v>
      </c>
      <c r="AU345" s="17" t="s">
        <v>89</v>
      </c>
      <c r="AY345" s="17" t="s">
        <v>158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7" t="s">
        <v>89</v>
      </c>
      <c r="BK345" s="193">
        <f>ROUND(I345*H345,2)</f>
        <v>0</v>
      </c>
      <c r="BL345" s="17" t="s">
        <v>188</v>
      </c>
      <c r="BM345" s="17" t="s">
        <v>540</v>
      </c>
    </row>
    <row r="346" spans="2:65" s="12" customFormat="1">
      <c r="B346" s="194"/>
      <c r="C346" s="195"/>
      <c r="D346" s="196" t="s">
        <v>168</v>
      </c>
      <c r="E346" s="197" t="s">
        <v>19</v>
      </c>
      <c r="F346" s="198" t="s">
        <v>169</v>
      </c>
      <c r="G346" s="195"/>
      <c r="H346" s="197" t="s">
        <v>19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168</v>
      </c>
      <c r="AU346" s="204" t="s">
        <v>89</v>
      </c>
      <c r="AV346" s="12" t="s">
        <v>83</v>
      </c>
      <c r="AW346" s="12" t="s">
        <v>37</v>
      </c>
      <c r="AX346" s="12" t="s">
        <v>76</v>
      </c>
      <c r="AY346" s="204" t="s">
        <v>158</v>
      </c>
    </row>
    <row r="347" spans="2:65" s="13" customFormat="1">
      <c r="B347" s="205"/>
      <c r="C347" s="206"/>
      <c r="D347" s="196" t="s">
        <v>168</v>
      </c>
      <c r="E347" s="207" t="s">
        <v>19</v>
      </c>
      <c r="F347" s="208" t="s">
        <v>83</v>
      </c>
      <c r="G347" s="206"/>
      <c r="H347" s="209">
        <v>1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168</v>
      </c>
      <c r="AU347" s="215" t="s">
        <v>89</v>
      </c>
      <c r="AV347" s="13" t="s">
        <v>89</v>
      </c>
      <c r="AW347" s="13" t="s">
        <v>37</v>
      </c>
      <c r="AX347" s="13" t="s">
        <v>83</v>
      </c>
      <c r="AY347" s="215" t="s">
        <v>158</v>
      </c>
    </row>
    <row r="348" spans="2:65" s="1" customFormat="1" ht="16.5" customHeight="1">
      <c r="B348" s="34"/>
      <c r="C348" s="182" t="s">
        <v>541</v>
      </c>
      <c r="D348" s="182" t="s">
        <v>161</v>
      </c>
      <c r="E348" s="183" t="s">
        <v>542</v>
      </c>
      <c r="F348" s="184" t="s">
        <v>543</v>
      </c>
      <c r="G348" s="185" t="s">
        <v>339</v>
      </c>
      <c r="H348" s="186">
        <v>1</v>
      </c>
      <c r="I348" s="187"/>
      <c r="J348" s="188">
        <f>ROUND(I348*H348,2)</f>
        <v>0</v>
      </c>
      <c r="K348" s="184" t="s">
        <v>19</v>
      </c>
      <c r="L348" s="38"/>
      <c r="M348" s="189" t="s">
        <v>19</v>
      </c>
      <c r="N348" s="190" t="s">
        <v>48</v>
      </c>
      <c r="O348" s="60"/>
      <c r="P348" s="191">
        <f>O348*H348</f>
        <v>0</v>
      </c>
      <c r="Q348" s="191">
        <v>0</v>
      </c>
      <c r="R348" s="191">
        <f>Q348*H348</f>
        <v>0</v>
      </c>
      <c r="S348" s="191">
        <v>0</v>
      </c>
      <c r="T348" s="192">
        <f>S348*H348</f>
        <v>0</v>
      </c>
      <c r="AR348" s="17" t="s">
        <v>188</v>
      </c>
      <c r="AT348" s="17" t="s">
        <v>161</v>
      </c>
      <c r="AU348" s="17" t="s">
        <v>89</v>
      </c>
      <c r="AY348" s="17" t="s">
        <v>158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7" t="s">
        <v>89</v>
      </c>
      <c r="BK348" s="193">
        <f>ROUND(I348*H348,2)</f>
        <v>0</v>
      </c>
      <c r="BL348" s="17" t="s">
        <v>188</v>
      </c>
      <c r="BM348" s="17" t="s">
        <v>544</v>
      </c>
    </row>
    <row r="349" spans="2:65" s="12" customFormat="1">
      <c r="B349" s="194"/>
      <c r="C349" s="195"/>
      <c r="D349" s="196" t="s">
        <v>168</v>
      </c>
      <c r="E349" s="197" t="s">
        <v>19</v>
      </c>
      <c r="F349" s="198" t="s">
        <v>169</v>
      </c>
      <c r="G349" s="195"/>
      <c r="H349" s="197" t="s">
        <v>19</v>
      </c>
      <c r="I349" s="199"/>
      <c r="J349" s="195"/>
      <c r="K349" s="195"/>
      <c r="L349" s="200"/>
      <c r="M349" s="201"/>
      <c r="N349" s="202"/>
      <c r="O349" s="202"/>
      <c r="P349" s="202"/>
      <c r="Q349" s="202"/>
      <c r="R349" s="202"/>
      <c r="S349" s="202"/>
      <c r="T349" s="203"/>
      <c r="AT349" s="204" t="s">
        <v>168</v>
      </c>
      <c r="AU349" s="204" t="s">
        <v>89</v>
      </c>
      <c r="AV349" s="12" t="s">
        <v>83</v>
      </c>
      <c r="AW349" s="12" t="s">
        <v>37</v>
      </c>
      <c r="AX349" s="12" t="s">
        <v>76</v>
      </c>
      <c r="AY349" s="204" t="s">
        <v>158</v>
      </c>
    </row>
    <row r="350" spans="2:65" s="13" customFormat="1">
      <c r="B350" s="205"/>
      <c r="C350" s="206"/>
      <c r="D350" s="196" t="s">
        <v>168</v>
      </c>
      <c r="E350" s="207" t="s">
        <v>19</v>
      </c>
      <c r="F350" s="208" t="s">
        <v>83</v>
      </c>
      <c r="G350" s="206"/>
      <c r="H350" s="209">
        <v>1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168</v>
      </c>
      <c r="AU350" s="215" t="s">
        <v>89</v>
      </c>
      <c r="AV350" s="13" t="s">
        <v>89</v>
      </c>
      <c r="AW350" s="13" t="s">
        <v>37</v>
      </c>
      <c r="AX350" s="13" t="s">
        <v>83</v>
      </c>
      <c r="AY350" s="215" t="s">
        <v>158</v>
      </c>
    </row>
    <row r="351" spans="2:65" s="1" customFormat="1" ht="16.5" customHeight="1">
      <c r="B351" s="34"/>
      <c r="C351" s="182" t="s">
        <v>545</v>
      </c>
      <c r="D351" s="182" t="s">
        <v>161</v>
      </c>
      <c r="E351" s="183" t="s">
        <v>546</v>
      </c>
      <c r="F351" s="184" t="s">
        <v>547</v>
      </c>
      <c r="G351" s="185" t="s">
        <v>339</v>
      </c>
      <c r="H351" s="186">
        <v>1</v>
      </c>
      <c r="I351" s="187"/>
      <c r="J351" s="188">
        <f>ROUND(I351*H351,2)</f>
        <v>0</v>
      </c>
      <c r="K351" s="184" t="s">
        <v>19</v>
      </c>
      <c r="L351" s="38"/>
      <c r="M351" s="189" t="s">
        <v>19</v>
      </c>
      <c r="N351" s="190" t="s">
        <v>48</v>
      </c>
      <c r="O351" s="60"/>
      <c r="P351" s="191">
        <f>O351*H351</f>
        <v>0</v>
      </c>
      <c r="Q351" s="191">
        <v>0</v>
      </c>
      <c r="R351" s="191">
        <f>Q351*H351</f>
        <v>0</v>
      </c>
      <c r="S351" s="191">
        <v>0</v>
      </c>
      <c r="T351" s="192">
        <f>S351*H351</f>
        <v>0</v>
      </c>
      <c r="AR351" s="17" t="s">
        <v>188</v>
      </c>
      <c r="AT351" s="17" t="s">
        <v>161</v>
      </c>
      <c r="AU351" s="17" t="s">
        <v>89</v>
      </c>
      <c r="AY351" s="17" t="s">
        <v>158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17" t="s">
        <v>89</v>
      </c>
      <c r="BK351" s="193">
        <f>ROUND(I351*H351,2)</f>
        <v>0</v>
      </c>
      <c r="BL351" s="17" t="s">
        <v>188</v>
      </c>
      <c r="BM351" s="17" t="s">
        <v>548</v>
      </c>
    </row>
    <row r="352" spans="2:65" s="12" customFormat="1">
      <c r="B352" s="194"/>
      <c r="C352" s="195"/>
      <c r="D352" s="196" t="s">
        <v>168</v>
      </c>
      <c r="E352" s="197" t="s">
        <v>19</v>
      </c>
      <c r="F352" s="198" t="s">
        <v>169</v>
      </c>
      <c r="G352" s="195"/>
      <c r="H352" s="197" t="s">
        <v>19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168</v>
      </c>
      <c r="AU352" s="204" t="s">
        <v>89</v>
      </c>
      <c r="AV352" s="12" t="s">
        <v>83</v>
      </c>
      <c r="AW352" s="12" t="s">
        <v>37</v>
      </c>
      <c r="AX352" s="12" t="s">
        <v>76</v>
      </c>
      <c r="AY352" s="204" t="s">
        <v>158</v>
      </c>
    </row>
    <row r="353" spans="2:65" s="13" customFormat="1">
      <c r="B353" s="205"/>
      <c r="C353" s="206"/>
      <c r="D353" s="196" t="s">
        <v>168</v>
      </c>
      <c r="E353" s="207" t="s">
        <v>19</v>
      </c>
      <c r="F353" s="208" t="s">
        <v>83</v>
      </c>
      <c r="G353" s="206"/>
      <c r="H353" s="209">
        <v>1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168</v>
      </c>
      <c r="AU353" s="215" t="s">
        <v>89</v>
      </c>
      <c r="AV353" s="13" t="s">
        <v>89</v>
      </c>
      <c r="AW353" s="13" t="s">
        <v>37</v>
      </c>
      <c r="AX353" s="13" t="s">
        <v>83</v>
      </c>
      <c r="AY353" s="215" t="s">
        <v>158</v>
      </c>
    </row>
    <row r="354" spans="2:65" s="1" customFormat="1" ht="16.5" customHeight="1">
      <c r="B354" s="34"/>
      <c r="C354" s="182" t="s">
        <v>549</v>
      </c>
      <c r="D354" s="182" t="s">
        <v>161</v>
      </c>
      <c r="E354" s="183" t="s">
        <v>550</v>
      </c>
      <c r="F354" s="184" t="s">
        <v>551</v>
      </c>
      <c r="G354" s="185" t="s">
        <v>552</v>
      </c>
      <c r="H354" s="186">
        <v>30</v>
      </c>
      <c r="I354" s="187"/>
      <c r="J354" s="188">
        <f>ROUND(I354*H354,2)</f>
        <v>0</v>
      </c>
      <c r="K354" s="184" t="s">
        <v>19</v>
      </c>
      <c r="L354" s="38"/>
      <c r="M354" s="189" t="s">
        <v>19</v>
      </c>
      <c r="N354" s="190" t="s">
        <v>48</v>
      </c>
      <c r="O354" s="60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AR354" s="17" t="s">
        <v>188</v>
      </c>
      <c r="AT354" s="17" t="s">
        <v>161</v>
      </c>
      <c r="AU354" s="17" t="s">
        <v>89</v>
      </c>
      <c r="AY354" s="17" t="s">
        <v>158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7" t="s">
        <v>89</v>
      </c>
      <c r="BK354" s="193">
        <f>ROUND(I354*H354,2)</f>
        <v>0</v>
      </c>
      <c r="BL354" s="17" t="s">
        <v>188</v>
      </c>
      <c r="BM354" s="17" t="s">
        <v>553</v>
      </c>
    </row>
    <row r="355" spans="2:65" s="12" customFormat="1">
      <c r="B355" s="194"/>
      <c r="C355" s="195"/>
      <c r="D355" s="196" t="s">
        <v>168</v>
      </c>
      <c r="E355" s="197" t="s">
        <v>19</v>
      </c>
      <c r="F355" s="198" t="s">
        <v>169</v>
      </c>
      <c r="G355" s="195"/>
      <c r="H355" s="197" t="s">
        <v>19</v>
      </c>
      <c r="I355" s="199"/>
      <c r="J355" s="195"/>
      <c r="K355" s="195"/>
      <c r="L355" s="200"/>
      <c r="M355" s="201"/>
      <c r="N355" s="202"/>
      <c r="O355" s="202"/>
      <c r="P355" s="202"/>
      <c r="Q355" s="202"/>
      <c r="R355" s="202"/>
      <c r="S355" s="202"/>
      <c r="T355" s="203"/>
      <c r="AT355" s="204" t="s">
        <v>168</v>
      </c>
      <c r="AU355" s="204" t="s">
        <v>89</v>
      </c>
      <c r="AV355" s="12" t="s">
        <v>83</v>
      </c>
      <c r="AW355" s="12" t="s">
        <v>37</v>
      </c>
      <c r="AX355" s="12" t="s">
        <v>76</v>
      </c>
      <c r="AY355" s="204" t="s">
        <v>158</v>
      </c>
    </row>
    <row r="356" spans="2:65" s="13" customFormat="1">
      <c r="B356" s="205"/>
      <c r="C356" s="206"/>
      <c r="D356" s="196" t="s">
        <v>168</v>
      </c>
      <c r="E356" s="207" t="s">
        <v>19</v>
      </c>
      <c r="F356" s="208" t="s">
        <v>305</v>
      </c>
      <c r="G356" s="206"/>
      <c r="H356" s="209">
        <v>30</v>
      </c>
      <c r="I356" s="210"/>
      <c r="J356" s="206"/>
      <c r="K356" s="206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168</v>
      </c>
      <c r="AU356" s="215" t="s">
        <v>89</v>
      </c>
      <c r="AV356" s="13" t="s">
        <v>89</v>
      </c>
      <c r="AW356" s="13" t="s">
        <v>37</v>
      </c>
      <c r="AX356" s="13" t="s">
        <v>83</v>
      </c>
      <c r="AY356" s="215" t="s">
        <v>158</v>
      </c>
    </row>
    <row r="357" spans="2:65" s="11" customFormat="1" ht="25.95" customHeight="1">
      <c r="B357" s="166"/>
      <c r="C357" s="167"/>
      <c r="D357" s="168" t="s">
        <v>75</v>
      </c>
      <c r="E357" s="169" t="s">
        <v>244</v>
      </c>
      <c r="F357" s="169" t="s">
        <v>554</v>
      </c>
      <c r="G357" s="167"/>
      <c r="H357" s="167"/>
      <c r="I357" s="170"/>
      <c r="J357" s="171">
        <f>BK357</f>
        <v>0</v>
      </c>
      <c r="K357" s="167"/>
      <c r="L357" s="172"/>
      <c r="M357" s="173"/>
      <c r="N357" s="174"/>
      <c r="O357" s="174"/>
      <c r="P357" s="175">
        <f>P358</f>
        <v>0</v>
      </c>
      <c r="Q357" s="174"/>
      <c r="R357" s="175">
        <f>R358</f>
        <v>0</v>
      </c>
      <c r="S357" s="174"/>
      <c r="T357" s="176">
        <f>T358</f>
        <v>0</v>
      </c>
      <c r="AR357" s="177" t="s">
        <v>159</v>
      </c>
      <c r="AT357" s="178" t="s">
        <v>75</v>
      </c>
      <c r="AU357" s="178" t="s">
        <v>76</v>
      </c>
      <c r="AY357" s="177" t="s">
        <v>158</v>
      </c>
      <c r="BK357" s="179">
        <f>BK358</f>
        <v>0</v>
      </c>
    </row>
    <row r="358" spans="2:65" s="11" customFormat="1" ht="22.8" customHeight="1">
      <c r="B358" s="166"/>
      <c r="C358" s="167"/>
      <c r="D358" s="168" t="s">
        <v>75</v>
      </c>
      <c r="E358" s="180" t="s">
        <v>555</v>
      </c>
      <c r="F358" s="180" t="s">
        <v>556</v>
      </c>
      <c r="G358" s="167"/>
      <c r="H358" s="167"/>
      <c r="I358" s="170"/>
      <c r="J358" s="181">
        <f>BK358</f>
        <v>0</v>
      </c>
      <c r="K358" s="167"/>
      <c r="L358" s="172"/>
      <c r="M358" s="173"/>
      <c r="N358" s="174"/>
      <c r="O358" s="174"/>
      <c r="P358" s="175">
        <f>SUM(P359:P367)</f>
        <v>0</v>
      </c>
      <c r="Q358" s="174"/>
      <c r="R358" s="175">
        <f>SUM(R359:R367)</f>
        <v>0</v>
      </c>
      <c r="S358" s="174"/>
      <c r="T358" s="176">
        <f>SUM(T359:T367)</f>
        <v>0</v>
      </c>
      <c r="AR358" s="177" t="s">
        <v>159</v>
      </c>
      <c r="AT358" s="178" t="s">
        <v>75</v>
      </c>
      <c r="AU358" s="178" t="s">
        <v>83</v>
      </c>
      <c r="AY358" s="177" t="s">
        <v>158</v>
      </c>
      <c r="BK358" s="179">
        <f>SUM(BK359:BK367)</f>
        <v>0</v>
      </c>
    </row>
    <row r="359" spans="2:65" s="1" customFormat="1" ht="16.5" customHeight="1">
      <c r="B359" s="34"/>
      <c r="C359" s="182" t="s">
        <v>557</v>
      </c>
      <c r="D359" s="182" t="s">
        <v>161</v>
      </c>
      <c r="E359" s="183" t="s">
        <v>558</v>
      </c>
      <c r="F359" s="184" t="s">
        <v>559</v>
      </c>
      <c r="G359" s="185" t="s">
        <v>164</v>
      </c>
      <c r="H359" s="186">
        <v>1</v>
      </c>
      <c r="I359" s="187"/>
      <c r="J359" s="188">
        <f>ROUND(I359*H359,2)</f>
        <v>0</v>
      </c>
      <c r="K359" s="184" t="s">
        <v>165</v>
      </c>
      <c r="L359" s="38"/>
      <c r="M359" s="189" t="s">
        <v>19</v>
      </c>
      <c r="N359" s="190" t="s">
        <v>48</v>
      </c>
      <c r="O359" s="60"/>
      <c r="P359" s="191">
        <f>O359*H359</f>
        <v>0</v>
      </c>
      <c r="Q359" s="191">
        <v>0</v>
      </c>
      <c r="R359" s="191">
        <f>Q359*H359</f>
        <v>0</v>
      </c>
      <c r="S359" s="191">
        <v>0</v>
      </c>
      <c r="T359" s="192">
        <f>S359*H359</f>
        <v>0</v>
      </c>
      <c r="AR359" s="17" t="s">
        <v>560</v>
      </c>
      <c r="AT359" s="17" t="s">
        <v>161</v>
      </c>
      <c r="AU359" s="17" t="s">
        <v>89</v>
      </c>
      <c r="AY359" s="17" t="s">
        <v>158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7" t="s">
        <v>89</v>
      </c>
      <c r="BK359" s="193">
        <f>ROUND(I359*H359,2)</f>
        <v>0</v>
      </c>
      <c r="BL359" s="17" t="s">
        <v>560</v>
      </c>
      <c r="BM359" s="17" t="s">
        <v>561</v>
      </c>
    </row>
    <row r="360" spans="2:65" s="12" customFormat="1">
      <c r="B360" s="194"/>
      <c r="C360" s="195"/>
      <c r="D360" s="196" t="s">
        <v>168</v>
      </c>
      <c r="E360" s="197" t="s">
        <v>19</v>
      </c>
      <c r="F360" s="198" t="s">
        <v>169</v>
      </c>
      <c r="G360" s="195"/>
      <c r="H360" s="197" t="s">
        <v>19</v>
      </c>
      <c r="I360" s="199"/>
      <c r="J360" s="195"/>
      <c r="K360" s="195"/>
      <c r="L360" s="200"/>
      <c r="M360" s="201"/>
      <c r="N360" s="202"/>
      <c r="O360" s="202"/>
      <c r="P360" s="202"/>
      <c r="Q360" s="202"/>
      <c r="R360" s="202"/>
      <c r="S360" s="202"/>
      <c r="T360" s="203"/>
      <c r="AT360" s="204" t="s">
        <v>168</v>
      </c>
      <c r="AU360" s="204" t="s">
        <v>89</v>
      </c>
      <c r="AV360" s="12" t="s">
        <v>83</v>
      </c>
      <c r="AW360" s="12" t="s">
        <v>37</v>
      </c>
      <c r="AX360" s="12" t="s">
        <v>76</v>
      </c>
      <c r="AY360" s="204" t="s">
        <v>158</v>
      </c>
    </row>
    <row r="361" spans="2:65" s="13" customFormat="1">
      <c r="B361" s="205"/>
      <c r="C361" s="206"/>
      <c r="D361" s="196" t="s">
        <v>168</v>
      </c>
      <c r="E361" s="207" t="s">
        <v>19</v>
      </c>
      <c r="F361" s="208" t="s">
        <v>83</v>
      </c>
      <c r="G361" s="206"/>
      <c r="H361" s="209">
        <v>1</v>
      </c>
      <c r="I361" s="210"/>
      <c r="J361" s="206"/>
      <c r="K361" s="206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168</v>
      </c>
      <c r="AU361" s="215" t="s">
        <v>89</v>
      </c>
      <c r="AV361" s="13" t="s">
        <v>89</v>
      </c>
      <c r="AW361" s="13" t="s">
        <v>37</v>
      </c>
      <c r="AX361" s="13" t="s">
        <v>83</v>
      </c>
      <c r="AY361" s="215" t="s">
        <v>158</v>
      </c>
    </row>
    <row r="362" spans="2:65" s="1" customFormat="1" ht="16.5" customHeight="1">
      <c r="B362" s="34"/>
      <c r="C362" s="182" t="s">
        <v>562</v>
      </c>
      <c r="D362" s="182" t="s">
        <v>161</v>
      </c>
      <c r="E362" s="183" t="s">
        <v>563</v>
      </c>
      <c r="F362" s="184" t="s">
        <v>564</v>
      </c>
      <c r="G362" s="185" t="s">
        <v>164</v>
      </c>
      <c r="H362" s="186">
        <v>1</v>
      </c>
      <c r="I362" s="187"/>
      <c r="J362" s="188">
        <f>ROUND(I362*H362,2)</f>
        <v>0</v>
      </c>
      <c r="K362" s="184" t="s">
        <v>165</v>
      </c>
      <c r="L362" s="38"/>
      <c r="M362" s="189" t="s">
        <v>19</v>
      </c>
      <c r="N362" s="190" t="s">
        <v>48</v>
      </c>
      <c r="O362" s="60"/>
      <c r="P362" s="191">
        <f>O362*H362</f>
        <v>0</v>
      </c>
      <c r="Q362" s="191">
        <v>0</v>
      </c>
      <c r="R362" s="191">
        <f>Q362*H362</f>
        <v>0</v>
      </c>
      <c r="S362" s="191">
        <v>0</v>
      </c>
      <c r="T362" s="192">
        <f>S362*H362</f>
        <v>0</v>
      </c>
      <c r="AR362" s="17" t="s">
        <v>334</v>
      </c>
      <c r="AT362" s="17" t="s">
        <v>161</v>
      </c>
      <c r="AU362" s="17" t="s">
        <v>89</v>
      </c>
      <c r="AY362" s="17" t="s">
        <v>158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7" t="s">
        <v>89</v>
      </c>
      <c r="BK362" s="193">
        <f>ROUND(I362*H362,2)</f>
        <v>0</v>
      </c>
      <c r="BL362" s="17" t="s">
        <v>334</v>
      </c>
      <c r="BM362" s="17" t="s">
        <v>565</v>
      </c>
    </row>
    <row r="363" spans="2:65" s="12" customFormat="1">
      <c r="B363" s="194"/>
      <c r="C363" s="195"/>
      <c r="D363" s="196" t="s">
        <v>168</v>
      </c>
      <c r="E363" s="197" t="s">
        <v>19</v>
      </c>
      <c r="F363" s="198" t="s">
        <v>169</v>
      </c>
      <c r="G363" s="195"/>
      <c r="H363" s="197" t="s">
        <v>19</v>
      </c>
      <c r="I363" s="199"/>
      <c r="J363" s="195"/>
      <c r="K363" s="195"/>
      <c r="L363" s="200"/>
      <c r="M363" s="201"/>
      <c r="N363" s="202"/>
      <c r="O363" s="202"/>
      <c r="P363" s="202"/>
      <c r="Q363" s="202"/>
      <c r="R363" s="202"/>
      <c r="S363" s="202"/>
      <c r="T363" s="203"/>
      <c r="AT363" s="204" t="s">
        <v>168</v>
      </c>
      <c r="AU363" s="204" t="s">
        <v>89</v>
      </c>
      <c r="AV363" s="12" t="s">
        <v>83</v>
      </c>
      <c r="AW363" s="12" t="s">
        <v>37</v>
      </c>
      <c r="AX363" s="12" t="s">
        <v>76</v>
      </c>
      <c r="AY363" s="204" t="s">
        <v>158</v>
      </c>
    </row>
    <row r="364" spans="2:65" s="13" customFormat="1">
      <c r="B364" s="205"/>
      <c r="C364" s="206"/>
      <c r="D364" s="196" t="s">
        <v>168</v>
      </c>
      <c r="E364" s="207" t="s">
        <v>19</v>
      </c>
      <c r="F364" s="208" t="s">
        <v>83</v>
      </c>
      <c r="G364" s="206"/>
      <c r="H364" s="209">
        <v>1</v>
      </c>
      <c r="I364" s="210"/>
      <c r="J364" s="206"/>
      <c r="K364" s="206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168</v>
      </c>
      <c r="AU364" s="215" t="s">
        <v>89</v>
      </c>
      <c r="AV364" s="13" t="s">
        <v>89</v>
      </c>
      <c r="AW364" s="13" t="s">
        <v>37</v>
      </c>
      <c r="AX364" s="13" t="s">
        <v>83</v>
      </c>
      <c r="AY364" s="215" t="s">
        <v>158</v>
      </c>
    </row>
    <row r="365" spans="2:65" s="1" customFormat="1" ht="16.5" customHeight="1">
      <c r="B365" s="34"/>
      <c r="C365" s="182" t="s">
        <v>566</v>
      </c>
      <c r="D365" s="182" t="s">
        <v>161</v>
      </c>
      <c r="E365" s="183" t="s">
        <v>567</v>
      </c>
      <c r="F365" s="184" t="s">
        <v>568</v>
      </c>
      <c r="G365" s="185" t="s">
        <v>164</v>
      </c>
      <c r="H365" s="186">
        <v>1</v>
      </c>
      <c r="I365" s="187"/>
      <c r="J365" s="188">
        <f>ROUND(I365*H365,2)</f>
        <v>0</v>
      </c>
      <c r="K365" s="184" t="s">
        <v>19</v>
      </c>
      <c r="L365" s="38"/>
      <c r="M365" s="189" t="s">
        <v>19</v>
      </c>
      <c r="N365" s="190" t="s">
        <v>48</v>
      </c>
      <c r="O365" s="60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AR365" s="17" t="s">
        <v>334</v>
      </c>
      <c r="AT365" s="17" t="s">
        <v>161</v>
      </c>
      <c r="AU365" s="17" t="s">
        <v>89</v>
      </c>
      <c r="AY365" s="17" t="s">
        <v>158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7" t="s">
        <v>89</v>
      </c>
      <c r="BK365" s="193">
        <f>ROUND(I365*H365,2)</f>
        <v>0</v>
      </c>
      <c r="BL365" s="17" t="s">
        <v>334</v>
      </c>
      <c r="BM365" s="17" t="s">
        <v>569</v>
      </c>
    </row>
    <row r="366" spans="2:65" s="12" customFormat="1">
      <c r="B366" s="194"/>
      <c r="C366" s="195"/>
      <c r="D366" s="196" t="s">
        <v>168</v>
      </c>
      <c r="E366" s="197" t="s">
        <v>19</v>
      </c>
      <c r="F366" s="198" t="s">
        <v>169</v>
      </c>
      <c r="G366" s="195"/>
      <c r="H366" s="197" t="s">
        <v>19</v>
      </c>
      <c r="I366" s="199"/>
      <c r="J366" s="195"/>
      <c r="K366" s="195"/>
      <c r="L366" s="200"/>
      <c r="M366" s="201"/>
      <c r="N366" s="202"/>
      <c r="O366" s="202"/>
      <c r="P366" s="202"/>
      <c r="Q366" s="202"/>
      <c r="R366" s="202"/>
      <c r="S366" s="202"/>
      <c r="T366" s="203"/>
      <c r="AT366" s="204" t="s">
        <v>168</v>
      </c>
      <c r="AU366" s="204" t="s">
        <v>89</v>
      </c>
      <c r="AV366" s="12" t="s">
        <v>83</v>
      </c>
      <c r="AW366" s="12" t="s">
        <v>37</v>
      </c>
      <c r="AX366" s="12" t="s">
        <v>76</v>
      </c>
      <c r="AY366" s="204" t="s">
        <v>158</v>
      </c>
    </row>
    <row r="367" spans="2:65" s="13" customFormat="1">
      <c r="B367" s="205"/>
      <c r="C367" s="206"/>
      <c r="D367" s="196" t="s">
        <v>168</v>
      </c>
      <c r="E367" s="207" t="s">
        <v>19</v>
      </c>
      <c r="F367" s="208" t="s">
        <v>83</v>
      </c>
      <c r="G367" s="206"/>
      <c r="H367" s="209">
        <v>1</v>
      </c>
      <c r="I367" s="210"/>
      <c r="J367" s="206"/>
      <c r="K367" s="206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168</v>
      </c>
      <c r="AU367" s="215" t="s">
        <v>89</v>
      </c>
      <c r="AV367" s="13" t="s">
        <v>89</v>
      </c>
      <c r="AW367" s="13" t="s">
        <v>37</v>
      </c>
      <c r="AX367" s="13" t="s">
        <v>83</v>
      </c>
      <c r="AY367" s="215" t="s">
        <v>158</v>
      </c>
    </row>
    <row r="368" spans="2:65" s="11" customFormat="1" ht="25.95" customHeight="1">
      <c r="B368" s="166"/>
      <c r="C368" s="167"/>
      <c r="D368" s="168" t="s">
        <v>75</v>
      </c>
      <c r="E368" s="169" t="s">
        <v>570</v>
      </c>
      <c r="F368" s="169" t="s">
        <v>571</v>
      </c>
      <c r="G368" s="167"/>
      <c r="H368" s="167"/>
      <c r="I368" s="170"/>
      <c r="J368" s="171">
        <f>BK368</f>
        <v>0</v>
      </c>
      <c r="K368" s="167"/>
      <c r="L368" s="172"/>
      <c r="M368" s="173"/>
      <c r="N368" s="174"/>
      <c r="O368" s="174"/>
      <c r="P368" s="175">
        <f>SUM(P369:P374)</f>
        <v>0</v>
      </c>
      <c r="Q368" s="174"/>
      <c r="R368" s="175">
        <f>SUM(R369:R374)</f>
        <v>0</v>
      </c>
      <c r="S368" s="174"/>
      <c r="T368" s="176">
        <f>SUM(T369:T374)</f>
        <v>0</v>
      </c>
      <c r="AR368" s="177" t="s">
        <v>166</v>
      </c>
      <c r="AT368" s="178" t="s">
        <v>75</v>
      </c>
      <c r="AU368" s="178" t="s">
        <v>76</v>
      </c>
      <c r="AY368" s="177" t="s">
        <v>158</v>
      </c>
      <c r="BK368" s="179">
        <f>SUM(BK369:BK374)</f>
        <v>0</v>
      </c>
    </row>
    <row r="369" spans="2:65" s="1" customFormat="1" ht="16.5" customHeight="1">
      <c r="B369" s="34"/>
      <c r="C369" s="182" t="s">
        <v>572</v>
      </c>
      <c r="D369" s="182" t="s">
        <v>161</v>
      </c>
      <c r="E369" s="183" t="s">
        <v>573</v>
      </c>
      <c r="F369" s="184" t="s">
        <v>574</v>
      </c>
      <c r="G369" s="185" t="s">
        <v>552</v>
      </c>
      <c r="H369" s="186">
        <v>4</v>
      </c>
      <c r="I369" s="187"/>
      <c r="J369" s="188">
        <f>ROUND(I369*H369,2)</f>
        <v>0</v>
      </c>
      <c r="K369" s="184" t="s">
        <v>165</v>
      </c>
      <c r="L369" s="38"/>
      <c r="M369" s="189" t="s">
        <v>19</v>
      </c>
      <c r="N369" s="190" t="s">
        <v>48</v>
      </c>
      <c r="O369" s="60"/>
      <c r="P369" s="191">
        <f>O369*H369</f>
        <v>0</v>
      </c>
      <c r="Q369" s="191">
        <v>0</v>
      </c>
      <c r="R369" s="191">
        <f>Q369*H369</f>
        <v>0</v>
      </c>
      <c r="S369" s="191">
        <v>0</v>
      </c>
      <c r="T369" s="192">
        <f>S369*H369</f>
        <v>0</v>
      </c>
      <c r="AR369" s="17" t="s">
        <v>575</v>
      </c>
      <c r="AT369" s="17" t="s">
        <v>161</v>
      </c>
      <c r="AU369" s="17" t="s">
        <v>83</v>
      </c>
      <c r="AY369" s="17" t="s">
        <v>158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7" t="s">
        <v>89</v>
      </c>
      <c r="BK369" s="193">
        <f>ROUND(I369*H369,2)</f>
        <v>0</v>
      </c>
      <c r="BL369" s="17" t="s">
        <v>575</v>
      </c>
      <c r="BM369" s="17" t="s">
        <v>576</v>
      </c>
    </row>
    <row r="370" spans="2:65" s="12" customFormat="1">
      <c r="B370" s="194"/>
      <c r="C370" s="195"/>
      <c r="D370" s="196" t="s">
        <v>168</v>
      </c>
      <c r="E370" s="197" t="s">
        <v>19</v>
      </c>
      <c r="F370" s="198" t="s">
        <v>169</v>
      </c>
      <c r="G370" s="195"/>
      <c r="H370" s="197" t="s">
        <v>19</v>
      </c>
      <c r="I370" s="199"/>
      <c r="J370" s="195"/>
      <c r="K370" s="195"/>
      <c r="L370" s="200"/>
      <c r="M370" s="201"/>
      <c r="N370" s="202"/>
      <c r="O370" s="202"/>
      <c r="P370" s="202"/>
      <c r="Q370" s="202"/>
      <c r="R370" s="202"/>
      <c r="S370" s="202"/>
      <c r="T370" s="203"/>
      <c r="AT370" s="204" t="s">
        <v>168</v>
      </c>
      <c r="AU370" s="204" t="s">
        <v>83</v>
      </c>
      <c r="AV370" s="12" t="s">
        <v>83</v>
      </c>
      <c r="AW370" s="12" t="s">
        <v>37</v>
      </c>
      <c r="AX370" s="12" t="s">
        <v>76</v>
      </c>
      <c r="AY370" s="204" t="s">
        <v>158</v>
      </c>
    </row>
    <row r="371" spans="2:65" s="13" customFormat="1">
      <c r="B371" s="205"/>
      <c r="C371" s="206"/>
      <c r="D371" s="196" t="s">
        <v>168</v>
      </c>
      <c r="E371" s="207" t="s">
        <v>19</v>
      </c>
      <c r="F371" s="208" t="s">
        <v>166</v>
      </c>
      <c r="G371" s="206"/>
      <c r="H371" s="209">
        <v>4</v>
      </c>
      <c r="I371" s="210"/>
      <c r="J371" s="206"/>
      <c r="K371" s="206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168</v>
      </c>
      <c r="AU371" s="215" t="s">
        <v>83</v>
      </c>
      <c r="AV371" s="13" t="s">
        <v>89</v>
      </c>
      <c r="AW371" s="13" t="s">
        <v>37</v>
      </c>
      <c r="AX371" s="13" t="s">
        <v>83</v>
      </c>
      <c r="AY371" s="215" t="s">
        <v>158</v>
      </c>
    </row>
    <row r="372" spans="2:65" s="1" customFormat="1" ht="16.5" customHeight="1">
      <c r="B372" s="34"/>
      <c r="C372" s="182" t="s">
        <v>577</v>
      </c>
      <c r="D372" s="182" t="s">
        <v>161</v>
      </c>
      <c r="E372" s="183" t="s">
        <v>578</v>
      </c>
      <c r="F372" s="184" t="s">
        <v>579</v>
      </c>
      <c r="G372" s="185" t="s">
        <v>552</v>
      </c>
      <c r="H372" s="186">
        <v>4</v>
      </c>
      <c r="I372" s="187"/>
      <c r="J372" s="188">
        <f>ROUND(I372*H372,2)</f>
        <v>0</v>
      </c>
      <c r="K372" s="184" t="s">
        <v>165</v>
      </c>
      <c r="L372" s="38"/>
      <c r="M372" s="189" t="s">
        <v>19</v>
      </c>
      <c r="N372" s="190" t="s">
        <v>48</v>
      </c>
      <c r="O372" s="60"/>
      <c r="P372" s="191">
        <f>O372*H372</f>
        <v>0</v>
      </c>
      <c r="Q372" s="191">
        <v>0</v>
      </c>
      <c r="R372" s="191">
        <f>Q372*H372</f>
        <v>0</v>
      </c>
      <c r="S372" s="191">
        <v>0</v>
      </c>
      <c r="T372" s="192">
        <f>S372*H372</f>
        <v>0</v>
      </c>
      <c r="AR372" s="17" t="s">
        <v>575</v>
      </c>
      <c r="AT372" s="17" t="s">
        <v>161</v>
      </c>
      <c r="AU372" s="17" t="s">
        <v>83</v>
      </c>
      <c r="AY372" s="17" t="s">
        <v>158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7" t="s">
        <v>89</v>
      </c>
      <c r="BK372" s="193">
        <f>ROUND(I372*H372,2)</f>
        <v>0</v>
      </c>
      <c r="BL372" s="17" t="s">
        <v>575</v>
      </c>
      <c r="BM372" s="17" t="s">
        <v>580</v>
      </c>
    </row>
    <row r="373" spans="2:65" s="12" customFormat="1">
      <c r="B373" s="194"/>
      <c r="C373" s="195"/>
      <c r="D373" s="196" t="s">
        <v>168</v>
      </c>
      <c r="E373" s="197" t="s">
        <v>19</v>
      </c>
      <c r="F373" s="198" t="s">
        <v>169</v>
      </c>
      <c r="G373" s="195"/>
      <c r="H373" s="197" t="s">
        <v>19</v>
      </c>
      <c r="I373" s="199"/>
      <c r="J373" s="195"/>
      <c r="K373" s="195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168</v>
      </c>
      <c r="AU373" s="204" t="s">
        <v>83</v>
      </c>
      <c r="AV373" s="12" t="s">
        <v>83</v>
      </c>
      <c r="AW373" s="12" t="s">
        <v>37</v>
      </c>
      <c r="AX373" s="12" t="s">
        <v>76</v>
      </c>
      <c r="AY373" s="204" t="s">
        <v>158</v>
      </c>
    </row>
    <row r="374" spans="2:65" s="13" customFormat="1">
      <c r="B374" s="205"/>
      <c r="C374" s="206"/>
      <c r="D374" s="196" t="s">
        <v>168</v>
      </c>
      <c r="E374" s="207" t="s">
        <v>19</v>
      </c>
      <c r="F374" s="208" t="s">
        <v>166</v>
      </c>
      <c r="G374" s="206"/>
      <c r="H374" s="209">
        <v>4</v>
      </c>
      <c r="I374" s="210"/>
      <c r="J374" s="206"/>
      <c r="K374" s="206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168</v>
      </c>
      <c r="AU374" s="215" t="s">
        <v>83</v>
      </c>
      <c r="AV374" s="13" t="s">
        <v>89</v>
      </c>
      <c r="AW374" s="13" t="s">
        <v>37</v>
      </c>
      <c r="AX374" s="13" t="s">
        <v>83</v>
      </c>
      <c r="AY374" s="215" t="s">
        <v>158</v>
      </c>
    </row>
    <row r="375" spans="2:65" s="11" customFormat="1" ht="25.95" customHeight="1">
      <c r="B375" s="166"/>
      <c r="C375" s="167"/>
      <c r="D375" s="168" t="s">
        <v>75</v>
      </c>
      <c r="E375" s="169" t="s">
        <v>581</v>
      </c>
      <c r="F375" s="169" t="s">
        <v>582</v>
      </c>
      <c r="G375" s="167"/>
      <c r="H375" s="167"/>
      <c r="I375" s="170"/>
      <c r="J375" s="171">
        <f>BK375</f>
        <v>0</v>
      </c>
      <c r="K375" s="167"/>
      <c r="L375" s="172"/>
      <c r="M375" s="173"/>
      <c r="N375" s="174"/>
      <c r="O375" s="174"/>
      <c r="P375" s="175">
        <f>P376</f>
        <v>0</v>
      </c>
      <c r="Q375" s="174"/>
      <c r="R375" s="175">
        <f>R376</f>
        <v>0</v>
      </c>
      <c r="S375" s="174"/>
      <c r="T375" s="176">
        <f>T376</f>
        <v>0</v>
      </c>
      <c r="AR375" s="177" t="s">
        <v>185</v>
      </c>
      <c r="AT375" s="178" t="s">
        <v>75</v>
      </c>
      <c r="AU375" s="178" t="s">
        <v>76</v>
      </c>
      <c r="AY375" s="177" t="s">
        <v>158</v>
      </c>
      <c r="BK375" s="179">
        <f>BK376</f>
        <v>0</v>
      </c>
    </row>
    <row r="376" spans="2:65" s="11" customFormat="1" ht="22.8" customHeight="1">
      <c r="B376" s="166"/>
      <c r="C376" s="167"/>
      <c r="D376" s="168" t="s">
        <v>75</v>
      </c>
      <c r="E376" s="180" t="s">
        <v>583</v>
      </c>
      <c r="F376" s="180" t="s">
        <v>584</v>
      </c>
      <c r="G376" s="167"/>
      <c r="H376" s="167"/>
      <c r="I376" s="170"/>
      <c r="J376" s="181">
        <f>BK376</f>
        <v>0</v>
      </c>
      <c r="K376" s="167"/>
      <c r="L376" s="172"/>
      <c r="M376" s="173"/>
      <c r="N376" s="174"/>
      <c r="O376" s="174"/>
      <c r="P376" s="175">
        <f>SUM(P377:P379)</f>
        <v>0</v>
      </c>
      <c r="Q376" s="174"/>
      <c r="R376" s="175">
        <f>SUM(R377:R379)</f>
        <v>0</v>
      </c>
      <c r="S376" s="174"/>
      <c r="T376" s="176">
        <f>SUM(T377:T379)</f>
        <v>0</v>
      </c>
      <c r="AR376" s="177" t="s">
        <v>185</v>
      </c>
      <c r="AT376" s="178" t="s">
        <v>75</v>
      </c>
      <c r="AU376" s="178" t="s">
        <v>83</v>
      </c>
      <c r="AY376" s="177" t="s">
        <v>158</v>
      </c>
      <c r="BK376" s="179">
        <f>SUM(BK377:BK379)</f>
        <v>0</v>
      </c>
    </row>
    <row r="377" spans="2:65" s="1" customFormat="1" ht="22.5" customHeight="1">
      <c r="B377" s="34"/>
      <c r="C377" s="182" t="s">
        <v>585</v>
      </c>
      <c r="D377" s="182" t="s">
        <v>161</v>
      </c>
      <c r="E377" s="183" t="s">
        <v>586</v>
      </c>
      <c r="F377" s="184" t="s">
        <v>587</v>
      </c>
      <c r="G377" s="185" t="s">
        <v>339</v>
      </c>
      <c r="H377" s="186">
        <v>1</v>
      </c>
      <c r="I377" s="187"/>
      <c r="J377" s="188">
        <f>ROUND(I377*H377,2)</f>
        <v>0</v>
      </c>
      <c r="K377" s="184" t="s">
        <v>165</v>
      </c>
      <c r="L377" s="38"/>
      <c r="M377" s="189" t="s">
        <v>19</v>
      </c>
      <c r="N377" s="190" t="s">
        <v>48</v>
      </c>
      <c r="O377" s="60"/>
      <c r="P377" s="191">
        <f>O377*H377</f>
        <v>0</v>
      </c>
      <c r="Q377" s="191">
        <v>0</v>
      </c>
      <c r="R377" s="191">
        <f>Q377*H377</f>
        <v>0</v>
      </c>
      <c r="S377" s="191">
        <v>0</v>
      </c>
      <c r="T377" s="192">
        <f>S377*H377</f>
        <v>0</v>
      </c>
      <c r="AR377" s="17" t="s">
        <v>560</v>
      </c>
      <c r="AT377" s="17" t="s">
        <v>161</v>
      </c>
      <c r="AU377" s="17" t="s">
        <v>89</v>
      </c>
      <c r="AY377" s="17" t="s">
        <v>158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17" t="s">
        <v>89</v>
      </c>
      <c r="BK377" s="193">
        <f>ROUND(I377*H377,2)</f>
        <v>0</v>
      </c>
      <c r="BL377" s="17" t="s">
        <v>560</v>
      </c>
      <c r="BM377" s="17" t="s">
        <v>588</v>
      </c>
    </row>
    <row r="378" spans="2:65" s="12" customFormat="1">
      <c r="B378" s="194"/>
      <c r="C378" s="195"/>
      <c r="D378" s="196" t="s">
        <v>168</v>
      </c>
      <c r="E378" s="197" t="s">
        <v>19</v>
      </c>
      <c r="F378" s="198" t="s">
        <v>169</v>
      </c>
      <c r="G378" s="195"/>
      <c r="H378" s="197" t="s">
        <v>19</v>
      </c>
      <c r="I378" s="199"/>
      <c r="J378" s="195"/>
      <c r="K378" s="195"/>
      <c r="L378" s="200"/>
      <c r="M378" s="201"/>
      <c r="N378" s="202"/>
      <c r="O378" s="202"/>
      <c r="P378" s="202"/>
      <c r="Q378" s="202"/>
      <c r="R378" s="202"/>
      <c r="S378" s="202"/>
      <c r="T378" s="203"/>
      <c r="AT378" s="204" t="s">
        <v>168</v>
      </c>
      <c r="AU378" s="204" t="s">
        <v>89</v>
      </c>
      <c r="AV378" s="12" t="s">
        <v>83</v>
      </c>
      <c r="AW378" s="12" t="s">
        <v>37</v>
      </c>
      <c r="AX378" s="12" t="s">
        <v>76</v>
      </c>
      <c r="AY378" s="204" t="s">
        <v>158</v>
      </c>
    </row>
    <row r="379" spans="2:65" s="13" customFormat="1">
      <c r="B379" s="205"/>
      <c r="C379" s="206"/>
      <c r="D379" s="196" t="s">
        <v>168</v>
      </c>
      <c r="E379" s="207" t="s">
        <v>19</v>
      </c>
      <c r="F379" s="208" t="s">
        <v>83</v>
      </c>
      <c r="G379" s="206"/>
      <c r="H379" s="209">
        <v>1</v>
      </c>
      <c r="I379" s="210"/>
      <c r="J379" s="206"/>
      <c r="K379" s="206"/>
      <c r="L379" s="211"/>
      <c r="M379" s="237"/>
      <c r="N379" s="238"/>
      <c r="O379" s="238"/>
      <c r="P379" s="238"/>
      <c r="Q379" s="238"/>
      <c r="R379" s="238"/>
      <c r="S379" s="238"/>
      <c r="T379" s="239"/>
      <c r="AT379" s="215" t="s">
        <v>168</v>
      </c>
      <c r="AU379" s="215" t="s">
        <v>89</v>
      </c>
      <c r="AV379" s="13" t="s">
        <v>89</v>
      </c>
      <c r="AW379" s="13" t="s">
        <v>37</v>
      </c>
      <c r="AX379" s="13" t="s">
        <v>83</v>
      </c>
      <c r="AY379" s="215" t="s">
        <v>158</v>
      </c>
    </row>
    <row r="380" spans="2:65" s="1" customFormat="1" ht="6.9" customHeight="1">
      <c r="B380" s="46"/>
      <c r="C380" s="47"/>
      <c r="D380" s="47"/>
      <c r="E380" s="47"/>
      <c r="F380" s="47"/>
      <c r="G380" s="47"/>
      <c r="H380" s="47"/>
      <c r="I380" s="134"/>
      <c r="J380" s="47"/>
      <c r="K380" s="47"/>
      <c r="L380" s="38"/>
    </row>
  </sheetData>
  <sheetProtection algorithmName="SHA-512" hashValue="eDkQuZ6l8FxHH76EomQzV/WCQdUtZ8ia1wbki0KrLk+jENxivK13VEE1q7wON63N5qDnivO0XzCk0nIf1ex58Q==" saltValue="l9zD2OB8FrgoDzsq94SBnarpdd5Sr9ilL6IVKVEeJ6NH73NXX4jghHr1j4AuCeqUj4lUmu0u4CkXSWwTJQf0WQ==" spinCount="100000" sheet="1" objects="1" scenarios="1" formatColumns="0" formatRows="0" autoFilter="0"/>
  <autoFilter ref="C105:K379" xr:uid="{00000000-0009-0000-0000-000005000000}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6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111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83</v>
      </c>
    </row>
    <row r="4" spans="2:46" ht="24.9" customHeight="1">
      <c r="B4" s="20"/>
      <c r="D4" s="110" t="s">
        <v>112</v>
      </c>
      <c r="L4" s="20"/>
      <c r="M4" s="2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363" t="str">
        <f>'Rekapitulace stavby'!K6</f>
        <v>Bytové domy na ulici Horní č.p. 1111 - 1113 - výměna plynových kotlů</v>
      </c>
      <c r="F7" s="364"/>
      <c r="G7" s="364"/>
      <c r="H7" s="364"/>
      <c r="L7" s="20"/>
    </row>
    <row r="8" spans="2:46" ht="12" customHeight="1">
      <c r="B8" s="20"/>
      <c r="D8" s="111" t="s">
        <v>113</v>
      </c>
      <c r="L8" s="20"/>
    </row>
    <row r="9" spans="2:46" s="1" customFormat="1" ht="16.5" customHeight="1">
      <c r="B9" s="38"/>
      <c r="E9" s="363" t="s">
        <v>646</v>
      </c>
      <c r="F9" s="365"/>
      <c r="G9" s="365"/>
      <c r="H9" s="365"/>
      <c r="I9" s="112"/>
      <c r="L9" s="38"/>
    </row>
    <row r="10" spans="2:46" s="1" customFormat="1" ht="12" customHeight="1">
      <c r="B10" s="38"/>
      <c r="D10" s="111" t="s">
        <v>115</v>
      </c>
      <c r="I10" s="112"/>
      <c r="L10" s="38"/>
    </row>
    <row r="11" spans="2:46" s="1" customFormat="1" ht="36.9" customHeight="1">
      <c r="B11" s="38"/>
      <c r="E11" s="366" t="s">
        <v>651</v>
      </c>
      <c r="F11" s="365"/>
      <c r="G11" s="365"/>
      <c r="H11" s="365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18</v>
      </c>
      <c r="F13" s="17" t="s">
        <v>19</v>
      </c>
      <c r="I13" s="113" t="s">
        <v>20</v>
      </c>
      <c r="J13" s="17" t="s">
        <v>19</v>
      </c>
      <c r="L13" s="38"/>
    </row>
    <row r="14" spans="2:46" s="1" customFormat="1" ht="12" customHeight="1">
      <c r="B14" s="38"/>
      <c r="D14" s="111" t="s">
        <v>21</v>
      </c>
      <c r="F14" s="17" t="s">
        <v>648</v>
      </c>
      <c r="I14" s="113" t="s">
        <v>23</v>
      </c>
      <c r="J14" s="114" t="str">
        <f>'Rekapitulace stavby'!AN8</f>
        <v>16. 4. 2019</v>
      </c>
      <c r="L14" s="38"/>
    </row>
    <row r="15" spans="2:46" s="1" customFormat="1" ht="10.8" customHeight="1">
      <c r="B15" s="38"/>
      <c r="I15" s="112"/>
      <c r="L15" s="38"/>
    </row>
    <row r="16" spans="2:46" s="1" customFormat="1" ht="12" customHeight="1">
      <c r="B16" s="38"/>
      <c r="D16" s="111" t="s">
        <v>25</v>
      </c>
      <c r="I16" s="113" t="s">
        <v>26</v>
      </c>
      <c r="J16" s="17" t="s">
        <v>27</v>
      </c>
      <c r="L16" s="38"/>
    </row>
    <row r="17" spans="2:12" s="1" customFormat="1" ht="18" customHeight="1">
      <c r="B17" s="38"/>
      <c r="E17" s="17" t="s">
        <v>28</v>
      </c>
      <c r="I17" s="113" t="s">
        <v>29</v>
      </c>
      <c r="J17" s="17" t="s">
        <v>30</v>
      </c>
      <c r="L17" s="38"/>
    </row>
    <row r="18" spans="2:12" s="1" customFormat="1" ht="6.9" customHeight="1">
      <c r="B18" s="38"/>
      <c r="I18" s="112"/>
      <c r="L18" s="38"/>
    </row>
    <row r="19" spans="2:12" s="1" customFormat="1" ht="12" customHeight="1">
      <c r="B19" s="38"/>
      <c r="D19" s="111" t="s">
        <v>31</v>
      </c>
      <c r="I19" s="113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67" t="str">
        <f>'Rekapitulace stavby'!E14</f>
        <v>Vyplň údaj</v>
      </c>
      <c r="F20" s="368"/>
      <c r="G20" s="368"/>
      <c r="H20" s="368"/>
      <c r="I20" s="113" t="s">
        <v>29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2"/>
      <c r="L21" s="38"/>
    </row>
    <row r="22" spans="2:12" s="1" customFormat="1" ht="12" customHeight="1">
      <c r="B22" s="38"/>
      <c r="D22" s="111" t="s">
        <v>33</v>
      </c>
      <c r="I22" s="113" t="s">
        <v>26</v>
      </c>
      <c r="J22" s="17" t="s">
        <v>34</v>
      </c>
      <c r="L22" s="38"/>
    </row>
    <row r="23" spans="2:12" s="1" customFormat="1" ht="18" customHeight="1">
      <c r="B23" s="38"/>
      <c r="E23" s="17" t="s">
        <v>35</v>
      </c>
      <c r="I23" s="113" t="s">
        <v>29</v>
      </c>
      <c r="J23" s="17" t="s">
        <v>36</v>
      </c>
      <c r="L23" s="38"/>
    </row>
    <row r="24" spans="2:12" s="1" customFormat="1" ht="6.9" customHeight="1">
      <c r="B24" s="38"/>
      <c r="I24" s="112"/>
      <c r="L24" s="38"/>
    </row>
    <row r="25" spans="2:12" s="1" customFormat="1" ht="12" customHeight="1">
      <c r="B25" s="38"/>
      <c r="D25" s="111" t="s">
        <v>38</v>
      </c>
      <c r="I25" s="113" t="s">
        <v>26</v>
      </c>
      <c r="J25" s="17" t="s">
        <v>19</v>
      </c>
      <c r="L25" s="38"/>
    </row>
    <row r="26" spans="2:12" s="1" customFormat="1" ht="18" customHeight="1">
      <c r="B26" s="38"/>
      <c r="E26" s="17" t="s">
        <v>39</v>
      </c>
      <c r="I26" s="113" t="s">
        <v>29</v>
      </c>
      <c r="J26" s="17" t="s">
        <v>19</v>
      </c>
      <c r="L26" s="38"/>
    </row>
    <row r="27" spans="2:12" s="1" customFormat="1" ht="6.9" customHeight="1">
      <c r="B27" s="38"/>
      <c r="I27" s="112"/>
      <c r="L27" s="38"/>
    </row>
    <row r="28" spans="2:12" s="1" customFormat="1" ht="12" customHeight="1">
      <c r="B28" s="38"/>
      <c r="D28" s="111" t="s">
        <v>40</v>
      </c>
      <c r="I28" s="112"/>
      <c r="L28" s="38"/>
    </row>
    <row r="29" spans="2:12" s="7" customFormat="1" ht="16.5" customHeight="1">
      <c r="B29" s="115"/>
      <c r="E29" s="369" t="s">
        <v>19</v>
      </c>
      <c r="F29" s="369"/>
      <c r="G29" s="369"/>
      <c r="H29" s="369"/>
      <c r="I29" s="116"/>
      <c r="L29" s="115"/>
    </row>
    <row r="30" spans="2:12" s="1" customFormat="1" ht="6.9" customHeight="1">
      <c r="B30" s="38"/>
      <c r="I30" s="112"/>
      <c r="L30" s="38"/>
    </row>
    <row r="31" spans="2:12" s="1" customFormat="1" ht="6.9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42</v>
      </c>
      <c r="I32" s="112"/>
      <c r="J32" s="119">
        <f>ROUND(J93, 2)</f>
        <v>0</v>
      </c>
      <c r="L32" s="38"/>
    </row>
    <row r="33" spans="2:12" s="1" customFormat="1" ht="6.9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" customHeight="1">
      <c r="B34" s="38"/>
      <c r="F34" s="120" t="s">
        <v>44</v>
      </c>
      <c r="I34" s="121" t="s">
        <v>43</v>
      </c>
      <c r="J34" s="120" t="s">
        <v>45</v>
      </c>
      <c r="L34" s="38"/>
    </row>
    <row r="35" spans="2:12" s="1" customFormat="1" ht="14.4" customHeight="1">
      <c r="B35" s="38"/>
      <c r="D35" s="111" t="s">
        <v>46</v>
      </c>
      <c r="E35" s="111" t="s">
        <v>47</v>
      </c>
      <c r="F35" s="122">
        <f>ROUND((SUM(BE93:BE145)),  2)</f>
        <v>0</v>
      </c>
      <c r="I35" s="123">
        <v>0.21</v>
      </c>
      <c r="J35" s="122">
        <f>ROUND(((SUM(BE93:BE145))*I35),  2)</f>
        <v>0</v>
      </c>
      <c r="L35" s="38"/>
    </row>
    <row r="36" spans="2:12" s="1" customFormat="1" ht="14.4" customHeight="1">
      <c r="B36" s="38"/>
      <c r="E36" s="111" t="s">
        <v>48</v>
      </c>
      <c r="F36" s="122">
        <f>ROUND((SUM(BF93:BF145)),  2)</f>
        <v>0</v>
      </c>
      <c r="I36" s="123">
        <v>0.15</v>
      </c>
      <c r="J36" s="122">
        <f>ROUND(((SUM(BF93:BF145))*I36),  2)</f>
        <v>0</v>
      </c>
      <c r="L36" s="38"/>
    </row>
    <row r="37" spans="2:12" s="1" customFormat="1" ht="14.4" hidden="1" customHeight="1">
      <c r="B37" s="38"/>
      <c r="E37" s="111" t="s">
        <v>49</v>
      </c>
      <c r="F37" s="122">
        <f>ROUND((SUM(BG93:BG145)),  2)</f>
        <v>0</v>
      </c>
      <c r="I37" s="123">
        <v>0.21</v>
      </c>
      <c r="J37" s="122">
        <f>0</f>
        <v>0</v>
      </c>
      <c r="L37" s="38"/>
    </row>
    <row r="38" spans="2:12" s="1" customFormat="1" ht="14.4" hidden="1" customHeight="1">
      <c r="B38" s="38"/>
      <c r="E38" s="111" t="s">
        <v>50</v>
      </c>
      <c r="F38" s="122">
        <f>ROUND((SUM(BH93:BH145)),  2)</f>
        <v>0</v>
      </c>
      <c r="I38" s="123">
        <v>0.15</v>
      </c>
      <c r="J38" s="122">
        <f>0</f>
        <v>0</v>
      </c>
      <c r="L38" s="38"/>
    </row>
    <row r="39" spans="2:12" s="1" customFormat="1" ht="14.4" hidden="1" customHeight="1">
      <c r="B39" s="38"/>
      <c r="E39" s="111" t="s">
        <v>51</v>
      </c>
      <c r="F39" s="122">
        <f>ROUND((SUM(BI93:BI145)),  2)</f>
        <v>0</v>
      </c>
      <c r="I39" s="123">
        <v>0</v>
      </c>
      <c r="J39" s="122">
        <f>0</f>
        <v>0</v>
      </c>
      <c r="L39" s="38"/>
    </row>
    <row r="40" spans="2:12" s="1" customFormat="1" ht="6.9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52</v>
      </c>
      <c r="E41" s="126"/>
      <c r="F41" s="126"/>
      <c r="G41" s="127" t="s">
        <v>53</v>
      </c>
      <c r="H41" s="128" t="s">
        <v>54</v>
      </c>
      <c r="I41" s="129"/>
      <c r="J41" s="130">
        <f>SUM(J32:J39)</f>
        <v>0</v>
      </c>
      <c r="K41" s="131"/>
      <c r="L41" s="38"/>
    </row>
    <row r="42" spans="2:12" s="1" customFormat="1" ht="14.4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" customHeight="1">
      <c r="B47" s="34"/>
      <c r="C47" s="23" t="s">
        <v>118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61" t="str">
        <f>E7</f>
        <v>Bytové domy na ulici Horní č.p. 1111 - 1113 - výměna plynových kotlů</v>
      </c>
      <c r="F50" s="362"/>
      <c r="G50" s="362"/>
      <c r="H50" s="362"/>
      <c r="I50" s="112"/>
      <c r="J50" s="35"/>
      <c r="K50" s="35"/>
      <c r="L50" s="38"/>
    </row>
    <row r="51" spans="2:47" ht="12" customHeight="1">
      <c r="B51" s="21"/>
      <c r="C51" s="29" t="s">
        <v>113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61" t="s">
        <v>646</v>
      </c>
      <c r="F52" s="340"/>
      <c r="G52" s="340"/>
      <c r="H52" s="340"/>
      <c r="I52" s="112"/>
      <c r="J52" s="35"/>
      <c r="K52" s="35"/>
      <c r="L52" s="38"/>
    </row>
    <row r="53" spans="2:47" s="1" customFormat="1" ht="12" customHeight="1">
      <c r="B53" s="34"/>
      <c r="C53" s="29" t="s">
        <v>115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341" t="str">
        <f>E11</f>
        <v>SO 03 - N - Neuznatelné náklady - Výměna plynového kotle Horní 1113</v>
      </c>
      <c r="F54" s="340"/>
      <c r="G54" s="340"/>
      <c r="H54" s="340"/>
      <c r="I54" s="112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Horní 1113, Kopřivnice</v>
      </c>
      <c r="G56" s="35"/>
      <c r="H56" s="35"/>
      <c r="I56" s="113" t="s">
        <v>23</v>
      </c>
      <c r="J56" s="55" t="str">
        <f>IF(J14="","",J14)</f>
        <v>16. 4. 2019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65" customHeight="1">
      <c r="B58" s="34"/>
      <c r="C58" s="29" t="s">
        <v>25</v>
      </c>
      <c r="D58" s="35"/>
      <c r="E58" s="35"/>
      <c r="F58" s="27" t="str">
        <f>E17</f>
        <v>Město Kopřivnice</v>
      </c>
      <c r="G58" s="35"/>
      <c r="H58" s="35"/>
      <c r="I58" s="113" t="s">
        <v>33</v>
      </c>
      <c r="J58" s="32" t="str">
        <f>E23</f>
        <v>HAMROZI s.r.o.</v>
      </c>
      <c r="K58" s="35"/>
      <c r="L58" s="38"/>
    </row>
    <row r="59" spans="2:47" s="1" customFormat="1" ht="13.65" customHeight="1">
      <c r="B59" s="34"/>
      <c r="C59" s="29" t="s">
        <v>31</v>
      </c>
      <c r="D59" s="35"/>
      <c r="E59" s="35"/>
      <c r="F59" s="27" t="str">
        <f>IF(E20="","",E20)</f>
        <v>Vyplň údaj</v>
      </c>
      <c r="G59" s="35"/>
      <c r="H59" s="35"/>
      <c r="I59" s="113" t="s">
        <v>38</v>
      </c>
      <c r="J59" s="32" t="str">
        <f>E26</f>
        <v>Walach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119</v>
      </c>
      <c r="D61" s="139"/>
      <c r="E61" s="139"/>
      <c r="F61" s="139"/>
      <c r="G61" s="139"/>
      <c r="H61" s="139"/>
      <c r="I61" s="140"/>
      <c r="J61" s="141" t="s">
        <v>120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8" customHeight="1">
      <c r="B63" s="34"/>
      <c r="C63" s="142" t="s">
        <v>74</v>
      </c>
      <c r="D63" s="35"/>
      <c r="E63" s="35"/>
      <c r="F63" s="35"/>
      <c r="G63" s="35"/>
      <c r="H63" s="35"/>
      <c r="I63" s="112"/>
      <c r="J63" s="73">
        <f>J93</f>
        <v>0</v>
      </c>
      <c r="K63" s="35"/>
      <c r="L63" s="38"/>
      <c r="AU63" s="17" t="s">
        <v>121</v>
      </c>
    </row>
    <row r="64" spans="2:47" s="8" customFormat="1" ht="24.9" customHeight="1">
      <c r="B64" s="143"/>
      <c r="C64" s="144"/>
      <c r="D64" s="145" t="s">
        <v>122</v>
      </c>
      <c r="E64" s="146"/>
      <c r="F64" s="146"/>
      <c r="G64" s="146"/>
      <c r="H64" s="146"/>
      <c r="I64" s="147"/>
      <c r="J64" s="148">
        <f>J94</f>
        <v>0</v>
      </c>
      <c r="K64" s="144"/>
      <c r="L64" s="149"/>
    </row>
    <row r="65" spans="2:12" s="9" customFormat="1" ht="19.95" customHeight="1">
      <c r="B65" s="150"/>
      <c r="C65" s="94"/>
      <c r="D65" s="151" t="s">
        <v>125</v>
      </c>
      <c r="E65" s="152"/>
      <c r="F65" s="152"/>
      <c r="G65" s="152"/>
      <c r="H65" s="152"/>
      <c r="I65" s="153"/>
      <c r="J65" s="154">
        <f>J95</f>
        <v>0</v>
      </c>
      <c r="K65" s="94"/>
      <c r="L65" s="155"/>
    </row>
    <row r="66" spans="2:12" s="9" customFormat="1" ht="19.95" customHeight="1">
      <c r="B66" s="150"/>
      <c r="C66" s="94"/>
      <c r="D66" s="151" t="s">
        <v>126</v>
      </c>
      <c r="E66" s="152"/>
      <c r="F66" s="152"/>
      <c r="G66" s="152"/>
      <c r="H66" s="152"/>
      <c r="I66" s="153"/>
      <c r="J66" s="154">
        <f>J99</f>
        <v>0</v>
      </c>
      <c r="K66" s="94"/>
      <c r="L66" s="155"/>
    </row>
    <row r="67" spans="2:12" s="8" customFormat="1" ht="24.9" customHeight="1">
      <c r="B67" s="143"/>
      <c r="C67" s="144"/>
      <c r="D67" s="145" t="s">
        <v>128</v>
      </c>
      <c r="E67" s="146"/>
      <c r="F67" s="146"/>
      <c r="G67" s="146"/>
      <c r="H67" s="146"/>
      <c r="I67" s="147"/>
      <c r="J67" s="148">
        <f>J102</f>
        <v>0</v>
      </c>
      <c r="K67" s="144"/>
      <c r="L67" s="149"/>
    </row>
    <row r="68" spans="2:12" s="9" customFormat="1" ht="19.95" customHeight="1">
      <c r="B68" s="150"/>
      <c r="C68" s="94"/>
      <c r="D68" s="151" t="s">
        <v>590</v>
      </c>
      <c r="E68" s="152"/>
      <c r="F68" s="152"/>
      <c r="G68" s="152"/>
      <c r="H68" s="152"/>
      <c r="I68" s="153"/>
      <c r="J68" s="154">
        <f>J103</f>
        <v>0</v>
      </c>
      <c r="K68" s="94"/>
      <c r="L68" s="155"/>
    </row>
    <row r="69" spans="2:12" s="9" customFormat="1" ht="19.95" customHeight="1">
      <c r="B69" s="150"/>
      <c r="C69" s="94"/>
      <c r="D69" s="151" t="s">
        <v>591</v>
      </c>
      <c r="E69" s="152"/>
      <c r="F69" s="152"/>
      <c r="G69" s="152"/>
      <c r="H69" s="152"/>
      <c r="I69" s="153"/>
      <c r="J69" s="154">
        <f>J131</f>
        <v>0</v>
      </c>
      <c r="K69" s="94"/>
      <c r="L69" s="155"/>
    </row>
    <row r="70" spans="2:12" s="8" customFormat="1" ht="24.9" customHeight="1">
      <c r="B70" s="143"/>
      <c r="C70" s="144"/>
      <c r="D70" s="145" t="s">
        <v>141</v>
      </c>
      <c r="E70" s="146"/>
      <c r="F70" s="146"/>
      <c r="G70" s="146"/>
      <c r="H70" s="146"/>
      <c r="I70" s="147"/>
      <c r="J70" s="148">
        <f>J138</f>
        <v>0</v>
      </c>
      <c r="K70" s="144"/>
      <c r="L70" s="149"/>
    </row>
    <row r="71" spans="2:12" s="9" customFormat="1" ht="19.95" customHeight="1">
      <c r="B71" s="150"/>
      <c r="C71" s="94"/>
      <c r="D71" s="151" t="s">
        <v>142</v>
      </c>
      <c r="E71" s="152"/>
      <c r="F71" s="152"/>
      <c r="G71" s="152"/>
      <c r="H71" s="152"/>
      <c r="I71" s="153"/>
      <c r="J71" s="154">
        <f>J139</f>
        <v>0</v>
      </c>
      <c r="K71" s="94"/>
      <c r="L71" s="155"/>
    </row>
    <row r="72" spans="2:12" s="1" customFormat="1" ht="21.75" customHeight="1">
      <c r="B72" s="34"/>
      <c r="C72" s="35"/>
      <c r="D72" s="35"/>
      <c r="E72" s="35"/>
      <c r="F72" s="35"/>
      <c r="G72" s="35"/>
      <c r="H72" s="35"/>
      <c r="I72" s="112"/>
      <c r="J72" s="35"/>
      <c r="K72" s="35"/>
      <c r="L72" s="38"/>
    </row>
    <row r="73" spans="2:12" s="1" customFormat="1" ht="6.9" customHeight="1">
      <c r="B73" s="46"/>
      <c r="C73" s="47"/>
      <c r="D73" s="47"/>
      <c r="E73" s="47"/>
      <c r="F73" s="47"/>
      <c r="G73" s="47"/>
      <c r="H73" s="47"/>
      <c r="I73" s="134"/>
      <c r="J73" s="47"/>
      <c r="K73" s="47"/>
      <c r="L73" s="38"/>
    </row>
    <row r="77" spans="2:12" s="1" customFormat="1" ht="6.9" customHeight="1">
      <c r="B77" s="48"/>
      <c r="C77" s="49"/>
      <c r="D77" s="49"/>
      <c r="E77" s="49"/>
      <c r="F77" s="49"/>
      <c r="G77" s="49"/>
      <c r="H77" s="49"/>
      <c r="I77" s="137"/>
      <c r="J77" s="49"/>
      <c r="K77" s="49"/>
      <c r="L77" s="38"/>
    </row>
    <row r="78" spans="2:12" s="1" customFormat="1" ht="24.9" customHeight="1">
      <c r="B78" s="34"/>
      <c r="C78" s="23" t="s">
        <v>143</v>
      </c>
      <c r="D78" s="35"/>
      <c r="E78" s="35"/>
      <c r="F78" s="35"/>
      <c r="G78" s="35"/>
      <c r="H78" s="35"/>
      <c r="I78" s="112"/>
      <c r="J78" s="35"/>
      <c r="K78" s="35"/>
      <c r="L78" s="38"/>
    </row>
    <row r="79" spans="2:12" s="1" customFormat="1" ht="6.9" customHeight="1">
      <c r="B79" s="34"/>
      <c r="C79" s="35"/>
      <c r="D79" s="35"/>
      <c r="E79" s="35"/>
      <c r="F79" s="35"/>
      <c r="G79" s="35"/>
      <c r="H79" s="35"/>
      <c r="I79" s="112"/>
      <c r="J79" s="35"/>
      <c r="K79" s="35"/>
      <c r="L79" s="38"/>
    </row>
    <row r="80" spans="2:12" s="1" customFormat="1" ht="12" customHeight="1">
      <c r="B80" s="34"/>
      <c r="C80" s="29" t="s">
        <v>16</v>
      </c>
      <c r="D80" s="35"/>
      <c r="E80" s="35"/>
      <c r="F80" s="35"/>
      <c r="G80" s="35"/>
      <c r="H80" s="35"/>
      <c r="I80" s="112"/>
      <c r="J80" s="35"/>
      <c r="K80" s="35"/>
      <c r="L80" s="38"/>
    </row>
    <row r="81" spans="2:65" s="1" customFormat="1" ht="16.5" customHeight="1">
      <c r="B81" s="34"/>
      <c r="C81" s="35"/>
      <c r="D81" s="35"/>
      <c r="E81" s="361" t="str">
        <f>E7</f>
        <v>Bytové domy na ulici Horní č.p. 1111 - 1113 - výměna plynových kotlů</v>
      </c>
      <c r="F81" s="362"/>
      <c r="G81" s="362"/>
      <c r="H81" s="362"/>
      <c r="I81" s="112"/>
      <c r="J81" s="35"/>
      <c r="K81" s="35"/>
      <c r="L81" s="38"/>
    </row>
    <row r="82" spans="2:65" ht="12" customHeight="1">
      <c r="B82" s="21"/>
      <c r="C82" s="29" t="s">
        <v>113</v>
      </c>
      <c r="D82" s="22"/>
      <c r="E82" s="22"/>
      <c r="F82" s="22"/>
      <c r="G82" s="22"/>
      <c r="H82" s="22"/>
      <c r="J82" s="22"/>
      <c r="K82" s="22"/>
      <c r="L82" s="20"/>
    </row>
    <row r="83" spans="2:65" s="1" customFormat="1" ht="16.5" customHeight="1">
      <c r="B83" s="34"/>
      <c r="C83" s="35"/>
      <c r="D83" s="35"/>
      <c r="E83" s="361" t="s">
        <v>646</v>
      </c>
      <c r="F83" s="340"/>
      <c r="G83" s="340"/>
      <c r="H83" s="340"/>
      <c r="I83" s="112"/>
      <c r="J83" s="35"/>
      <c r="K83" s="35"/>
      <c r="L83" s="38"/>
    </row>
    <row r="84" spans="2:65" s="1" customFormat="1" ht="12" customHeight="1">
      <c r="B84" s="34"/>
      <c r="C84" s="29" t="s">
        <v>115</v>
      </c>
      <c r="D84" s="35"/>
      <c r="E84" s="35"/>
      <c r="F84" s="35"/>
      <c r="G84" s="35"/>
      <c r="H84" s="35"/>
      <c r="I84" s="112"/>
      <c r="J84" s="35"/>
      <c r="K84" s="35"/>
      <c r="L84" s="38"/>
    </row>
    <row r="85" spans="2:65" s="1" customFormat="1" ht="16.5" customHeight="1">
      <c r="B85" s="34"/>
      <c r="C85" s="35"/>
      <c r="D85" s="35"/>
      <c r="E85" s="341" t="str">
        <f>E11</f>
        <v>SO 03 - N - Neuznatelné náklady - Výměna plynového kotle Horní 1113</v>
      </c>
      <c r="F85" s="340"/>
      <c r="G85" s="340"/>
      <c r="H85" s="340"/>
      <c r="I85" s="112"/>
      <c r="J85" s="35"/>
      <c r="K85" s="35"/>
      <c r="L85" s="38"/>
    </row>
    <row r="86" spans="2:65" s="1" customFormat="1" ht="6.9" customHeight="1">
      <c r="B86" s="34"/>
      <c r="C86" s="35"/>
      <c r="D86" s="35"/>
      <c r="E86" s="35"/>
      <c r="F86" s="35"/>
      <c r="G86" s="35"/>
      <c r="H86" s="35"/>
      <c r="I86" s="112"/>
      <c r="J86" s="35"/>
      <c r="K86" s="35"/>
      <c r="L86" s="38"/>
    </row>
    <row r="87" spans="2:65" s="1" customFormat="1" ht="12" customHeight="1">
      <c r="B87" s="34"/>
      <c r="C87" s="29" t="s">
        <v>21</v>
      </c>
      <c r="D87" s="35"/>
      <c r="E87" s="35"/>
      <c r="F87" s="27" t="str">
        <f>F14</f>
        <v>Horní 1113, Kopřivnice</v>
      </c>
      <c r="G87" s="35"/>
      <c r="H87" s="35"/>
      <c r="I87" s="113" t="s">
        <v>23</v>
      </c>
      <c r="J87" s="55" t="str">
        <f>IF(J14="","",J14)</f>
        <v>16. 4. 2019</v>
      </c>
      <c r="K87" s="35"/>
      <c r="L87" s="38"/>
    </row>
    <row r="88" spans="2:65" s="1" customFormat="1" ht="6.9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" customFormat="1" ht="13.65" customHeight="1">
      <c r="B89" s="34"/>
      <c r="C89" s="29" t="s">
        <v>25</v>
      </c>
      <c r="D89" s="35"/>
      <c r="E89" s="35"/>
      <c r="F89" s="27" t="str">
        <f>E17</f>
        <v>Město Kopřivnice</v>
      </c>
      <c r="G89" s="35"/>
      <c r="H89" s="35"/>
      <c r="I89" s="113" t="s">
        <v>33</v>
      </c>
      <c r="J89" s="32" t="str">
        <f>E23</f>
        <v>HAMROZI s.r.o.</v>
      </c>
      <c r="K89" s="35"/>
      <c r="L89" s="38"/>
    </row>
    <row r="90" spans="2:65" s="1" customFormat="1" ht="13.65" customHeight="1">
      <c r="B90" s="34"/>
      <c r="C90" s="29" t="s">
        <v>31</v>
      </c>
      <c r="D90" s="35"/>
      <c r="E90" s="35"/>
      <c r="F90" s="27" t="str">
        <f>IF(E20="","",E20)</f>
        <v>Vyplň údaj</v>
      </c>
      <c r="G90" s="35"/>
      <c r="H90" s="35"/>
      <c r="I90" s="113" t="s">
        <v>38</v>
      </c>
      <c r="J90" s="32" t="str">
        <f>E26</f>
        <v>Walach</v>
      </c>
      <c r="K90" s="35"/>
      <c r="L90" s="38"/>
    </row>
    <row r="91" spans="2:65" s="1" customFormat="1" ht="10.35" customHeight="1">
      <c r="B91" s="34"/>
      <c r="C91" s="35"/>
      <c r="D91" s="35"/>
      <c r="E91" s="35"/>
      <c r="F91" s="35"/>
      <c r="G91" s="35"/>
      <c r="H91" s="35"/>
      <c r="I91" s="112"/>
      <c r="J91" s="35"/>
      <c r="K91" s="35"/>
      <c r="L91" s="38"/>
    </row>
    <row r="92" spans="2:65" s="10" customFormat="1" ht="29.25" customHeight="1">
      <c r="B92" s="156"/>
      <c r="C92" s="157" t="s">
        <v>144</v>
      </c>
      <c r="D92" s="158" t="s">
        <v>61</v>
      </c>
      <c r="E92" s="158" t="s">
        <v>57</v>
      </c>
      <c r="F92" s="158" t="s">
        <v>58</v>
      </c>
      <c r="G92" s="158" t="s">
        <v>145</v>
      </c>
      <c r="H92" s="158" t="s">
        <v>146</v>
      </c>
      <c r="I92" s="159" t="s">
        <v>147</v>
      </c>
      <c r="J92" s="158" t="s">
        <v>120</v>
      </c>
      <c r="K92" s="160" t="s">
        <v>148</v>
      </c>
      <c r="L92" s="161"/>
      <c r="M92" s="64" t="s">
        <v>19</v>
      </c>
      <c r="N92" s="65" t="s">
        <v>46</v>
      </c>
      <c r="O92" s="65" t="s">
        <v>149</v>
      </c>
      <c r="P92" s="65" t="s">
        <v>150</v>
      </c>
      <c r="Q92" s="65" t="s">
        <v>151</v>
      </c>
      <c r="R92" s="65" t="s">
        <v>152</v>
      </c>
      <c r="S92" s="65" t="s">
        <v>153</v>
      </c>
      <c r="T92" s="66" t="s">
        <v>154</v>
      </c>
    </row>
    <row r="93" spans="2:65" s="1" customFormat="1" ht="22.8" customHeight="1">
      <c r="B93" s="34"/>
      <c r="C93" s="71" t="s">
        <v>155</v>
      </c>
      <c r="D93" s="35"/>
      <c r="E93" s="35"/>
      <c r="F93" s="35"/>
      <c r="G93" s="35"/>
      <c r="H93" s="35"/>
      <c r="I93" s="112"/>
      <c r="J93" s="162">
        <f>BK93</f>
        <v>0</v>
      </c>
      <c r="K93" s="35"/>
      <c r="L93" s="38"/>
      <c r="M93" s="67"/>
      <c r="N93" s="68"/>
      <c r="O93" s="68"/>
      <c r="P93" s="163">
        <f>P94+P102+P138</f>
        <v>0</v>
      </c>
      <c r="Q93" s="68"/>
      <c r="R93" s="163">
        <f>R94+R102+R138</f>
        <v>4.3699999999999998E-3</v>
      </c>
      <c r="S93" s="68"/>
      <c r="T93" s="164">
        <f>T94+T102+T138</f>
        <v>0</v>
      </c>
      <c r="AT93" s="17" t="s">
        <v>75</v>
      </c>
      <c r="AU93" s="17" t="s">
        <v>121</v>
      </c>
      <c r="BK93" s="165">
        <f>BK94+BK102+BK138</f>
        <v>0</v>
      </c>
    </row>
    <row r="94" spans="2:65" s="11" customFormat="1" ht="25.95" customHeight="1">
      <c r="B94" s="166"/>
      <c r="C94" s="167"/>
      <c r="D94" s="168" t="s">
        <v>75</v>
      </c>
      <c r="E94" s="169" t="s">
        <v>156</v>
      </c>
      <c r="F94" s="169" t="s">
        <v>157</v>
      </c>
      <c r="G94" s="167"/>
      <c r="H94" s="167"/>
      <c r="I94" s="170"/>
      <c r="J94" s="171">
        <f>BK94</f>
        <v>0</v>
      </c>
      <c r="K94" s="167"/>
      <c r="L94" s="172"/>
      <c r="M94" s="173"/>
      <c r="N94" s="174"/>
      <c r="O94" s="174"/>
      <c r="P94" s="175">
        <f>P95+P99</f>
        <v>0</v>
      </c>
      <c r="Q94" s="174"/>
      <c r="R94" s="175">
        <f>R95+R99</f>
        <v>1.6000000000000001E-3</v>
      </c>
      <c r="S94" s="174"/>
      <c r="T94" s="176">
        <f>T95+T99</f>
        <v>0</v>
      </c>
      <c r="AR94" s="177" t="s">
        <v>83</v>
      </c>
      <c r="AT94" s="178" t="s">
        <v>75</v>
      </c>
      <c r="AU94" s="178" t="s">
        <v>76</v>
      </c>
      <c r="AY94" s="177" t="s">
        <v>158</v>
      </c>
      <c r="BK94" s="179">
        <f>BK95+BK99</f>
        <v>0</v>
      </c>
    </row>
    <row r="95" spans="2:65" s="11" customFormat="1" ht="22.8" customHeight="1">
      <c r="B95" s="166"/>
      <c r="C95" s="167"/>
      <c r="D95" s="168" t="s">
        <v>75</v>
      </c>
      <c r="E95" s="180" t="s">
        <v>190</v>
      </c>
      <c r="F95" s="180" t="s">
        <v>191</v>
      </c>
      <c r="G95" s="167"/>
      <c r="H95" s="167"/>
      <c r="I95" s="170"/>
      <c r="J95" s="181">
        <f>BK95</f>
        <v>0</v>
      </c>
      <c r="K95" s="167"/>
      <c r="L95" s="172"/>
      <c r="M95" s="173"/>
      <c r="N95" s="174"/>
      <c r="O95" s="174"/>
      <c r="P95" s="175">
        <f>SUM(P96:P98)</f>
        <v>0</v>
      </c>
      <c r="Q95" s="174"/>
      <c r="R95" s="175">
        <f>SUM(R96:R98)</f>
        <v>1.6000000000000001E-3</v>
      </c>
      <c r="S95" s="174"/>
      <c r="T95" s="176">
        <f>SUM(T96:T98)</f>
        <v>0</v>
      </c>
      <c r="AR95" s="177" t="s">
        <v>83</v>
      </c>
      <c r="AT95" s="178" t="s">
        <v>75</v>
      </c>
      <c r="AU95" s="178" t="s">
        <v>83</v>
      </c>
      <c r="AY95" s="177" t="s">
        <v>158</v>
      </c>
      <c r="BK95" s="179">
        <f>SUM(BK96:BK98)</f>
        <v>0</v>
      </c>
    </row>
    <row r="96" spans="2:65" s="1" customFormat="1" ht="16.5" customHeight="1">
      <c r="B96" s="34"/>
      <c r="C96" s="182" t="s">
        <v>83</v>
      </c>
      <c r="D96" s="182" t="s">
        <v>161</v>
      </c>
      <c r="E96" s="183" t="s">
        <v>592</v>
      </c>
      <c r="F96" s="184" t="s">
        <v>593</v>
      </c>
      <c r="G96" s="185" t="s">
        <v>177</v>
      </c>
      <c r="H96" s="186">
        <v>40</v>
      </c>
      <c r="I96" s="187"/>
      <c r="J96" s="188">
        <f>ROUND(I96*H96,2)</f>
        <v>0</v>
      </c>
      <c r="K96" s="184" t="s">
        <v>165</v>
      </c>
      <c r="L96" s="38"/>
      <c r="M96" s="189" t="s">
        <v>19</v>
      </c>
      <c r="N96" s="190" t="s">
        <v>48</v>
      </c>
      <c r="O96" s="60"/>
      <c r="P96" s="191">
        <f>O96*H96</f>
        <v>0</v>
      </c>
      <c r="Q96" s="191">
        <v>4.0000000000000003E-5</v>
      </c>
      <c r="R96" s="191">
        <f>Q96*H96</f>
        <v>1.6000000000000001E-3</v>
      </c>
      <c r="S96" s="191">
        <v>0</v>
      </c>
      <c r="T96" s="192">
        <f>S96*H96</f>
        <v>0</v>
      </c>
      <c r="AR96" s="17" t="s">
        <v>166</v>
      </c>
      <c r="AT96" s="17" t="s">
        <v>161</v>
      </c>
      <c r="AU96" s="17" t="s">
        <v>89</v>
      </c>
      <c r="AY96" s="17" t="s">
        <v>158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89</v>
      </c>
      <c r="BK96" s="193">
        <f>ROUND(I96*H96,2)</f>
        <v>0</v>
      </c>
      <c r="BL96" s="17" t="s">
        <v>166</v>
      </c>
      <c r="BM96" s="17" t="s">
        <v>594</v>
      </c>
    </row>
    <row r="97" spans="2:65" s="12" customFormat="1">
      <c r="B97" s="194"/>
      <c r="C97" s="195"/>
      <c r="D97" s="196" t="s">
        <v>168</v>
      </c>
      <c r="E97" s="197" t="s">
        <v>19</v>
      </c>
      <c r="F97" s="198" t="s">
        <v>169</v>
      </c>
      <c r="G97" s="195"/>
      <c r="H97" s="197" t="s">
        <v>19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168</v>
      </c>
      <c r="AU97" s="204" t="s">
        <v>89</v>
      </c>
      <c r="AV97" s="12" t="s">
        <v>83</v>
      </c>
      <c r="AW97" s="12" t="s">
        <v>37</v>
      </c>
      <c r="AX97" s="12" t="s">
        <v>76</v>
      </c>
      <c r="AY97" s="204" t="s">
        <v>158</v>
      </c>
    </row>
    <row r="98" spans="2:65" s="13" customFormat="1">
      <c r="B98" s="205"/>
      <c r="C98" s="206"/>
      <c r="D98" s="196" t="s">
        <v>168</v>
      </c>
      <c r="E98" s="207" t="s">
        <v>19</v>
      </c>
      <c r="F98" s="208" t="s">
        <v>351</v>
      </c>
      <c r="G98" s="206"/>
      <c r="H98" s="209">
        <v>40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168</v>
      </c>
      <c r="AU98" s="215" t="s">
        <v>89</v>
      </c>
      <c r="AV98" s="13" t="s">
        <v>89</v>
      </c>
      <c r="AW98" s="13" t="s">
        <v>37</v>
      </c>
      <c r="AX98" s="13" t="s">
        <v>83</v>
      </c>
      <c r="AY98" s="215" t="s">
        <v>158</v>
      </c>
    </row>
    <row r="99" spans="2:65" s="11" customFormat="1" ht="22.8" customHeight="1">
      <c r="B99" s="166"/>
      <c r="C99" s="167"/>
      <c r="D99" s="168" t="s">
        <v>75</v>
      </c>
      <c r="E99" s="180" t="s">
        <v>209</v>
      </c>
      <c r="F99" s="180" t="s">
        <v>210</v>
      </c>
      <c r="G99" s="167"/>
      <c r="H99" s="167"/>
      <c r="I99" s="170"/>
      <c r="J99" s="181">
        <f>BK99</f>
        <v>0</v>
      </c>
      <c r="K99" s="167"/>
      <c r="L99" s="172"/>
      <c r="M99" s="173"/>
      <c r="N99" s="174"/>
      <c r="O99" s="174"/>
      <c r="P99" s="175">
        <f>SUM(P100:P101)</f>
        <v>0</v>
      </c>
      <c r="Q99" s="174"/>
      <c r="R99" s="175">
        <f>SUM(R100:R101)</f>
        <v>0</v>
      </c>
      <c r="S99" s="174"/>
      <c r="T99" s="176">
        <f>SUM(T100:T101)</f>
        <v>0</v>
      </c>
      <c r="AR99" s="177" t="s">
        <v>83</v>
      </c>
      <c r="AT99" s="178" t="s">
        <v>75</v>
      </c>
      <c r="AU99" s="178" t="s">
        <v>83</v>
      </c>
      <c r="AY99" s="177" t="s">
        <v>158</v>
      </c>
      <c r="BK99" s="179">
        <f>SUM(BK100:BK101)</f>
        <v>0</v>
      </c>
    </row>
    <row r="100" spans="2:65" s="1" customFormat="1" ht="22.5" customHeight="1">
      <c r="B100" s="34"/>
      <c r="C100" s="182" t="s">
        <v>89</v>
      </c>
      <c r="D100" s="182" t="s">
        <v>161</v>
      </c>
      <c r="E100" s="183" t="s">
        <v>595</v>
      </c>
      <c r="F100" s="184" t="s">
        <v>596</v>
      </c>
      <c r="G100" s="185" t="s">
        <v>214</v>
      </c>
      <c r="H100" s="186">
        <v>1.3340000000000001</v>
      </c>
      <c r="I100" s="187"/>
      <c r="J100" s="188">
        <f>ROUND(I100*H100,2)</f>
        <v>0</v>
      </c>
      <c r="K100" s="184" t="s">
        <v>165</v>
      </c>
      <c r="L100" s="38"/>
      <c r="M100" s="189" t="s">
        <v>19</v>
      </c>
      <c r="N100" s="190" t="s">
        <v>48</v>
      </c>
      <c r="O100" s="60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17" t="s">
        <v>166</v>
      </c>
      <c r="AT100" s="17" t="s">
        <v>161</v>
      </c>
      <c r="AU100" s="17" t="s">
        <v>89</v>
      </c>
      <c r="AY100" s="17" t="s">
        <v>158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89</v>
      </c>
      <c r="BK100" s="193">
        <f>ROUND(I100*H100,2)</f>
        <v>0</v>
      </c>
      <c r="BL100" s="17" t="s">
        <v>166</v>
      </c>
      <c r="BM100" s="17" t="s">
        <v>597</v>
      </c>
    </row>
    <row r="101" spans="2:65" s="13" customFormat="1">
      <c r="B101" s="205"/>
      <c r="C101" s="206"/>
      <c r="D101" s="196" t="s">
        <v>168</v>
      </c>
      <c r="E101" s="207" t="s">
        <v>19</v>
      </c>
      <c r="F101" s="208" t="s">
        <v>652</v>
      </c>
      <c r="G101" s="206"/>
      <c r="H101" s="209">
        <v>1.3340000000000001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168</v>
      </c>
      <c r="AU101" s="215" t="s">
        <v>89</v>
      </c>
      <c r="AV101" s="13" t="s">
        <v>89</v>
      </c>
      <c r="AW101" s="13" t="s">
        <v>37</v>
      </c>
      <c r="AX101" s="13" t="s">
        <v>83</v>
      </c>
      <c r="AY101" s="215" t="s">
        <v>158</v>
      </c>
    </row>
    <row r="102" spans="2:65" s="11" customFormat="1" ht="25.95" customHeight="1">
      <c r="B102" s="166"/>
      <c r="C102" s="167"/>
      <c r="D102" s="168" t="s">
        <v>75</v>
      </c>
      <c r="E102" s="169" t="s">
        <v>235</v>
      </c>
      <c r="F102" s="169" t="s">
        <v>236</v>
      </c>
      <c r="G102" s="167"/>
      <c r="H102" s="167"/>
      <c r="I102" s="170"/>
      <c r="J102" s="171">
        <f>BK102</f>
        <v>0</v>
      </c>
      <c r="K102" s="167"/>
      <c r="L102" s="172"/>
      <c r="M102" s="173"/>
      <c r="N102" s="174"/>
      <c r="O102" s="174"/>
      <c r="P102" s="175">
        <f>P103+P131</f>
        <v>0</v>
      </c>
      <c r="Q102" s="174"/>
      <c r="R102" s="175">
        <f>R103+R131</f>
        <v>2.7699999999999999E-3</v>
      </c>
      <c r="S102" s="174"/>
      <c r="T102" s="176">
        <f>T103+T131</f>
        <v>0</v>
      </c>
      <c r="AR102" s="177" t="s">
        <v>89</v>
      </c>
      <c r="AT102" s="178" t="s">
        <v>75</v>
      </c>
      <c r="AU102" s="178" t="s">
        <v>76</v>
      </c>
      <c r="AY102" s="177" t="s">
        <v>158</v>
      </c>
      <c r="BK102" s="179">
        <f>BK103+BK131</f>
        <v>0</v>
      </c>
    </row>
    <row r="103" spans="2:65" s="11" customFormat="1" ht="22.8" customHeight="1">
      <c r="B103" s="166"/>
      <c r="C103" s="167"/>
      <c r="D103" s="168" t="s">
        <v>75</v>
      </c>
      <c r="E103" s="180" t="s">
        <v>599</v>
      </c>
      <c r="F103" s="180" t="s">
        <v>600</v>
      </c>
      <c r="G103" s="167"/>
      <c r="H103" s="167"/>
      <c r="I103" s="170"/>
      <c r="J103" s="181">
        <f>BK103</f>
        <v>0</v>
      </c>
      <c r="K103" s="167"/>
      <c r="L103" s="172"/>
      <c r="M103" s="173"/>
      <c r="N103" s="174"/>
      <c r="O103" s="174"/>
      <c r="P103" s="175">
        <f>SUM(P104:P130)</f>
        <v>0</v>
      </c>
      <c r="Q103" s="174"/>
      <c r="R103" s="175">
        <f>SUM(R104:R130)</f>
        <v>1.83E-3</v>
      </c>
      <c r="S103" s="174"/>
      <c r="T103" s="176">
        <f>SUM(T104:T130)</f>
        <v>0</v>
      </c>
      <c r="AR103" s="177" t="s">
        <v>89</v>
      </c>
      <c r="AT103" s="178" t="s">
        <v>75</v>
      </c>
      <c r="AU103" s="178" t="s">
        <v>83</v>
      </c>
      <c r="AY103" s="177" t="s">
        <v>158</v>
      </c>
      <c r="BK103" s="179">
        <f>SUM(BK104:BK130)</f>
        <v>0</v>
      </c>
    </row>
    <row r="104" spans="2:65" s="1" customFormat="1" ht="16.5" customHeight="1">
      <c r="B104" s="34"/>
      <c r="C104" s="182" t="s">
        <v>159</v>
      </c>
      <c r="D104" s="182" t="s">
        <v>161</v>
      </c>
      <c r="E104" s="183" t="s">
        <v>601</v>
      </c>
      <c r="F104" s="184" t="s">
        <v>602</v>
      </c>
      <c r="G104" s="185" t="s">
        <v>164</v>
      </c>
      <c r="H104" s="186">
        <v>1</v>
      </c>
      <c r="I104" s="187"/>
      <c r="J104" s="188">
        <f>ROUND(I104*H104,2)</f>
        <v>0</v>
      </c>
      <c r="K104" s="184" t="s">
        <v>165</v>
      </c>
      <c r="L104" s="38"/>
      <c r="M104" s="189" t="s">
        <v>19</v>
      </c>
      <c r="N104" s="190" t="s">
        <v>48</v>
      </c>
      <c r="O104" s="60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17" t="s">
        <v>166</v>
      </c>
      <c r="AT104" s="17" t="s">
        <v>161</v>
      </c>
      <c r="AU104" s="17" t="s">
        <v>89</v>
      </c>
      <c r="AY104" s="17" t="s">
        <v>158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7" t="s">
        <v>89</v>
      </c>
      <c r="BK104" s="193">
        <f>ROUND(I104*H104,2)</f>
        <v>0</v>
      </c>
      <c r="BL104" s="17" t="s">
        <v>166</v>
      </c>
      <c r="BM104" s="17" t="s">
        <v>603</v>
      </c>
    </row>
    <row r="105" spans="2:65" s="12" customFormat="1">
      <c r="B105" s="194"/>
      <c r="C105" s="195"/>
      <c r="D105" s="196" t="s">
        <v>168</v>
      </c>
      <c r="E105" s="197" t="s">
        <v>19</v>
      </c>
      <c r="F105" s="198" t="s">
        <v>169</v>
      </c>
      <c r="G105" s="195"/>
      <c r="H105" s="197" t="s">
        <v>19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168</v>
      </c>
      <c r="AU105" s="204" t="s">
        <v>89</v>
      </c>
      <c r="AV105" s="12" t="s">
        <v>83</v>
      </c>
      <c r="AW105" s="12" t="s">
        <v>37</v>
      </c>
      <c r="AX105" s="12" t="s">
        <v>76</v>
      </c>
      <c r="AY105" s="204" t="s">
        <v>158</v>
      </c>
    </row>
    <row r="106" spans="2:65" s="13" customFormat="1">
      <c r="B106" s="205"/>
      <c r="C106" s="206"/>
      <c r="D106" s="196" t="s">
        <v>168</v>
      </c>
      <c r="E106" s="207" t="s">
        <v>19</v>
      </c>
      <c r="F106" s="208" t="s">
        <v>83</v>
      </c>
      <c r="G106" s="206"/>
      <c r="H106" s="209">
        <v>1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168</v>
      </c>
      <c r="AU106" s="215" t="s">
        <v>89</v>
      </c>
      <c r="AV106" s="13" t="s">
        <v>89</v>
      </c>
      <c r="AW106" s="13" t="s">
        <v>37</v>
      </c>
      <c r="AX106" s="13" t="s">
        <v>83</v>
      </c>
      <c r="AY106" s="215" t="s">
        <v>158</v>
      </c>
    </row>
    <row r="107" spans="2:65" s="1" customFormat="1" ht="16.5" customHeight="1">
      <c r="B107" s="34"/>
      <c r="C107" s="227" t="s">
        <v>166</v>
      </c>
      <c r="D107" s="227" t="s">
        <v>244</v>
      </c>
      <c r="E107" s="228" t="s">
        <v>604</v>
      </c>
      <c r="F107" s="229" t="s">
        <v>605</v>
      </c>
      <c r="G107" s="230" t="s">
        <v>164</v>
      </c>
      <c r="H107" s="231">
        <v>1</v>
      </c>
      <c r="I107" s="232"/>
      <c r="J107" s="233">
        <f>ROUND(I107*H107,2)</f>
        <v>0</v>
      </c>
      <c r="K107" s="229" t="s">
        <v>165</v>
      </c>
      <c r="L107" s="234"/>
      <c r="M107" s="235" t="s">
        <v>19</v>
      </c>
      <c r="N107" s="236" t="s">
        <v>48</v>
      </c>
      <c r="O107" s="60"/>
      <c r="P107" s="191">
        <f>O107*H107</f>
        <v>0</v>
      </c>
      <c r="Q107" s="191">
        <v>9.6000000000000002E-4</v>
      </c>
      <c r="R107" s="191">
        <f>Q107*H107</f>
        <v>9.6000000000000002E-4</v>
      </c>
      <c r="S107" s="191">
        <v>0</v>
      </c>
      <c r="T107" s="192">
        <f>S107*H107</f>
        <v>0</v>
      </c>
      <c r="AR107" s="17" t="s">
        <v>202</v>
      </c>
      <c r="AT107" s="17" t="s">
        <v>244</v>
      </c>
      <c r="AU107" s="17" t="s">
        <v>89</v>
      </c>
      <c r="AY107" s="17" t="s">
        <v>158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89</v>
      </c>
      <c r="BK107" s="193">
        <f>ROUND(I107*H107,2)</f>
        <v>0</v>
      </c>
      <c r="BL107" s="17" t="s">
        <v>166</v>
      </c>
      <c r="BM107" s="17" t="s">
        <v>606</v>
      </c>
    </row>
    <row r="108" spans="2:65" s="12" customFormat="1">
      <c r="B108" s="194"/>
      <c r="C108" s="195"/>
      <c r="D108" s="196" t="s">
        <v>168</v>
      </c>
      <c r="E108" s="197" t="s">
        <v>19</v>
      </c>
      <c r="F108" s="198" t="s">
        <v>169</v>
      </c>
      <c r="G108" s="195"/>
      <c r="H108" s="197" t="s">
        <v>19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168</v>
      </c>
      <c r="AU108" s="204" t="s">
        <v>89</v>
      </c>
      <c r="AV108" s="12" t="s">
        <v>83</v>
      </c>
      <c r="AW108" s="12" t="s">
        <v>37</v>
      </c>
      <c r="AX108" s="12" t="s">
        <v>76</v>
      </c>
      <c r="AY108" s="204" t="s">
        <v>158</v>
      </c>
    </row>
    <row r="109" spans="2:65" s="13" customFormat="1">
      <c r="B109" s="205"/>
      <c r="C109" s="206"/>
      <c r="D109" s="196" t="s">
        <v>168</v>
      </c>
      <c r="E109" s="207" t="s">
        <v>19</v>
      </c>
      <c r="F109" s="208" t="s">
        <v>83</v>
      </c>
      <c r="G109" s="206"/>
      <c r="H109" s="209">
        <v>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168</v>
      </c>
      <c r="AU109" s="215" t="s">
        <v>89</v>
      </c>
      <c r="AV109" s="13" t="s">
        <v>89</v>
      </c>
      <c r="AW109" s="13" t="s">
        <v>37</v>
      </c>
      <c r="AX109" s="13" t="s">
        <v>83</v>
      </c>
      <c r="AY109" s="215" t="s">
        <v>158</v>
      </c>
    </row>
    <row r="110" spans="2:65" s="1" customFormat="1" ht="16.5" customHeight="1">
      <c r="B110" s="34"/>
      <c r="C110" s="182" t="s">
        <v>185</v>
      </c>
      <c r="D110" s="182" t="s">
        <v>161</v>
      </c>
      <c r="E110" s="183" t="s">
        <v>607</v>
      </c>
      <c r="F110" s="184" t="s">
        <v>608</v>
      </c>
      <c r="G110" s="185" t="s">
        <v>164</v>
      </c>
      <c r="H110" s="186">
        <v>1</v>
      </c>
      <c r="I110" s="187"/>
      <c r="J110" s="188">
        <f>ROUND(I110*H110,2)</f>
        <v>0</v>
      </c>
      <c r="K110" s="184" t="s">
        <v>165</v>
      </c>
      <c r="L110" s="38"/>
      <c r="M110" s="189" t="s">
        <v>19</v>
      </c>
      <c r="N110" s="190" t="s">
        <v>48</v>
      </c>
      <c r="O110" s="60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17" t="s">
        <v>188</v>
      </c>
      <c r="AT110" s="17" t="s">
        <v>161</v>
      </c>
      <c r="AU110" s="17" t="s">
        <v>89</v>
      </c>
      <c r="AY110" s="17" t="s">
        <v>158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89</v>
      </c>
      <c r="BK110" s="193">
        <f>ROUND(I110*H110,2)</f>
        <v>0</v>
      </c>
      <c r="BL110" s="17" t="s">
        <v>188</v>
      </c>
      <c r="BM110" s="17" t="s">
        <v>609</v>
      </c>
    </row>
    <row r="111" spans="2:65" s="12" customFormat="1">
      <c r="B111" s="194"/>
      <c r="C111" s="195"/>
      <c r="D111" s="196" t="s">
        <v>168</v>
      </c>
      <c r="E111" s="197" t="s">
        <v>19</v>
      </c>
      <c r="F111" s="198" t="s">
        <v>169</v>
      </c>
      <c r="G111" s="195"/>
      <c r="H111" s="197" t="s">
        <v>19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168</v>
      </c>
      <c r="AU111" s="204" t="s">
        <v>89</v>
      </c>
      <c r="AV111" s="12" t="s">
        <v>83</v>
      </c>
      <c r="AW111" s="12" t="s">
        <v>37</v>
      </c>
      <c r="AX111" s="12" t="s">
        <v>76</v>
      </c>
      <c r="AY111" s="204" t="s">
        <v>158</v>
      </c>
    </row>
    <row r="112" spans="2:65" s="13" customFormat="1">
      <c r="B112" s="205"/>
      <c r="C112" s="206"/>
      <c r="D112" s="196" t="s">
        <v>168</v>
      </c>
      <c r="E112" s="207" t="s">
        <v>19</v>
      </c>
      <c r="F112" s="208" t="s">
        <v>83</v>
      </c>
      <c r="G112" s="206"/>
      <c r="H112" s="209">
        <v>1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168</v>
      </c>
      <c r="AU112" s="215" t="s">
        <v>89</v>
      </c>
      <c r="AV112" s="13" t="s">
        <v>89</v>
      </c>
      <c r="AW112" s="13" t="s">
        <v>37</v>
      </c>
      <c r="AX112" s="13" t="s">
        <v>83</v>
      </c>
      <c r="AY112" s="215" t="s">
        <v>158</v>
      </c>
    </row>
    <row r="113" spans="2:65" s="1" customFormat="1" ht="16.5" customHeight="1">
      <c r="B113" s="34"/>
      <c r="C113" s="227" t="s">
        <v>173</v>
      </c>
      <c r="D113" s="227" t="s">
        <v>244</v>
      </c>
      <c r="E113" s="228" t="s">
        <v>610</v>
      </c>
      <c r="F113" s="229" t="s">
        <v>611</v>
      </c>
      <c r="G113" s="230" t="s">
        <v>164</v>
      </c>
      <c r="H113" s="231">
        <v>1</v>
      </c>
      <c r="I113" s="232"/>
      <c r="J113" s="233">
        <f>ROUND(I113*H113,2)</f>
        <v>0</v>
      </c>
      <c r="K113" s="229" t="s">
        <v>165</v>
      </c>
      <c r="L113" s="234"/>
      <c r="M113" s="235" t="s">
        <v>19</v>
      </c>
      <c r="N113" s="236" t="s">
        <v>48</v>
      </c>
      <c r="O113" s="60"/>
      <c r="P113" s="191">
        <f>O113*H113</f>
        <v>0</v>
      </c>
      <c r="Q113" s="191">
        <v>4.0000000000000002E-4</v>
      </c>
      <c r="R113" s="191">
        <f>Q113*H113</f>
        <v>4.0000000000000002E-4</v>
      </c>
      <c r="S113" s="191">
        <v>0</v>
      </c>
      <c r="T113" s="192">
        <f>S113*H113</f>
        <v>0</v>
      </c>
      <c r="AR113" s="17" t="s">
        <v>247</v>
      </c>
      <c r="AT113" s="17" t="s">
        <v>244</v>
      </c>
      <c r="AU113" s="17" t="s">
        <v>89</v>
      </c>
      <c r="AY113" s="17" t="s">
        <v>158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7" t="s">
        <v>89</v>
      </c>
      <c r="BK113" s="193">
        <f>ROUND(I113*H113,2)</f>
        <v>0</v>
      </c>
      <c r="BL113" s="17" t="s">
        <v>188</v>
      </c>
      <c r="BM113" s="17" t="s">
        <v>612</v>
      </c>
    </row>
    <row r="114" spans="2:65" s="12" customFormat="1">
      <c r="B114" s="194"/>
      <c r="C114" s="195"/>
      <c r="D114" s="196" t="s">
        <v>168</v>
      </c>
      <c r="E114" s="197" t="s">
        <v>19</v>
      </c>
      <c r="F114" s="198" t="s">
        <v>169</v>
      </c>
      <c r="G114" s="195"/>
      <c r="H114" s="197" t="s">
        <v>19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168</v>
      </c>
      <c r="AU114" s="204" t="s">
        <v>89</v>
      </c>
      <c r="AV114" s="12" t="s">
        <v>83</v>
      </c>
      <c r="AW114" s="12" t="s">
        <v>37</v>
      </c>
      <c r="AX114" s="12" t="s">
        <v>76</v>
      </c>
      <c r="AY114" s="204" t="s">
        <v>158</v>
      </c>
    </row>
    <row r="115" spans="2:65" s="13" customFormat="1">
      <c r="B115" s="205"/>
      <c r="C115" s="206"/>
      <c r="D115" s="196" t="s">
        <v>168</v>
      </c>
      <c r="E115" s="207" t="s">
        <v>19</v>
      </c>
      <c r="F115" s="208" t="s">
        <v>83</v>
      </c>
      <c r="G115" s="206"/>
      <c r="H115" s="209">
        <v>1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168</v>
      </c>
      <c r="AU115" s="215" t="s">
        <v>89</v>
      </c>
      <c r="AV115" s="13" t="s">
        <v>89</v>
      </c>
      <c r="AW115" s="13" t="s">
        <v>37</v>
      </c>
      <c r="AX115" s="13" t="s">
        <v>83</v>
      </c>
      <c r="AY115" s="215" t="s">
        <v>158</v>
      </c>
    </row>
    <row r="116" spans="2:65" s="1" customFormat="1" ht="16.5" customHeight="1">
      <c r="B116" s="34"/>
      <c r="C116" s="182" t="s">
        <v>198</v>
      </c>
      <c r="D116" s="182" t="s">
        <v>161</v>
      </c>
      <c r="E116" s="183" t="s">
        <v>613</v>
      </c>
      <c r="F116" s="184" t="s">
        <v>614</v>
      </c>
      <c r="G116" s="185" t="s">
        <v>164</v>
      </c>
      <c r="H116" s="186">
        <v>1</v>
      </c>
      <c r="I116" s="187"/>
      <c r="J116" s="188">
        <f>ROUND(I116*H116,2)</f>
        <v>0</v>
      </c>
      <c r="K116" s="184" t="s">
        <v>165</v>
      </c>
      <c r="L116" s="38"/>
      <c r="M116" s="189" t="s">
        <v>19</v>
      </c>
      <c r="N116" s="190" t="s">
        <v>48</v>
      </c>
      <c r="O116" s="6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7" t="s">
        <v>188</v>
      </c>
      <c r="AT116" s="17" t="s">
        <v>161</v>
      </c>
      <c r="AU116" s="17" t="s">
        <v>89</v>
      </c>
      <c r="AY116" s="17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89</v>
      </c>
      <c r="BK116" s="193">
        <f>ROUND(I116*H116,2)</f>
        <v>0</v>
      </c>
      <c r="BL116" s="17" t="s">
        <v>188</v>
      </c>
      <c r="BM116" s="17" t="s">
        <v>615</v>
      </c>
    </row>
    <row r="117" spans="2:65" s="12" customFormat="1">
      <c r="B117" s="194"/>
      <c r="C117" s="195"/>
      <c r="D117" s="196" t="s">
        <v>168</v>
      </c>
      <c r="E117" s="197" t="s">
        <v>19</v>
      </c>
      <c r="F117" s="198" t="s">
        <v>169</v>
      </c>
      <c r="G117" s="195"/>
      <c r="H117" s="197" t="s">
        <v>19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168</v>
      </c>
      <c r="AU117" s="204" t="s">
        <v>89</v>
      </c>
      <c r="AV117" s="12" t="s">
        <v>83</v>
      </c>
      <c r="AW117" s="12" t="s">
        <v>37</v>
      </c>
      <c r="AX117" s="12" t="s">
        <v>76</v>
      </c>
      <c r="AY117" s="204" t="s">
        <v>158</v>
      </c>
    </row>
    <row r="118" spans="2:65" s="13" customFormat="1">
      <c r="B118" s="205"/>
      <c r="C118" s="206"/>
      <c r="D118" s="196" t="s">
        <v>168</v>
      </c>
      <c r="E118" s="207" t="s">
        <v>19</v>
      </c>
      <c r="F118" s="208" t="s">
        <v>83</v>
      </c>
      <c r="G118" s="206"/>
      <c r="H118" s="209">
        <v>1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168</v>
      </c>
      <c r="AU118" s="215" t="s">
        <v>89</v>
      </c>
      <c r="AV118" s="13" t="s">
        <v>89</v>
      </c>
      <c r="AW118" s="13" t="s">
        <v>37</v>
      </c>
      <c r="AX118" s="13" t="s">
        <v>83</v>
      </c>
      <c r="AY118" s="215" t="s">
        <v>158</v>
      </c>
    </row>
    <row r="119" spans="2:65" s="1" customFormat="1" ht="16.5" customHeight="1">
      <c r="B119" s="34"/>
      <c r="C119" s="227" t="s">
        <v>202</v>
      </c>
      <c r="D119" s="227" t="s">
        <v>244</v>
      </c>
      <c r="E119" s="228" t="s">
        <v>616</v>
      </c>
      <c r="F119" s="229" t="s">
        <v>617</v>
      </c>
      <c r="G119" s="230" t="s">
        <v>164</v>
      </c>
      <c r="H119" s="231">
        <v>1</v>
      </c>
      <c r="I119" s="232"/>
      <c r="J119" s="233">
        <f>ROUND(I119*H119,2)</f>
        <v>0</v>
      </c>
      <c r="K119" s="229" t="s">
        <v>165</v>
      </c>
      <c r="L119" s="234"/>
      <c r="M119" s="235" t="s">
        <v>19</v>
      </c>
      <c r="N119" s="236" t="s">
        <v>48</v>
      </c>
      <c r="O119" s="60"/>
      <c r="P119" s="191">
        <f>O119*H119</f>
        <v>0</v>
      </c>
      <c r="Q119" s="191">
        <v>4.6999999999999999E-4</v>
      </c>
      <c r="R119" s="191">
        <f>Q119*H119</f>
        <v>4.6999999999999999E-4</v>
      </c>
      <c r="S119" s="191">
        <v>0</v>
      </c>
      <c r="T119" s="192">
        <f>S119*H119</f>
        <v>0</v>
      </c>
      <c r="AR119" s="17" t="s">
        <v>247</v>
      </c>
      <c r="AT119" s="17" t="s">
        <v>244</v>
      </c>
      <c r="AU119" s="17" t="s">
        <v>89</v>
      </c>
      <c r="AY119" s="17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7" t="s">
        <v>89</v>
      </c>
      <c r="BK119" s="193">
        <f>ROUND(I119*H119,2)</f>
        <v>0</v>
      </c>
      <c r="BL119" s="17" t="s">
        <v>188</v>
      </c>
      <c r="BM119" s="17" t="s">
        <v>618</v>
      </c>
    </row>
    <row r="120" spans="2:65" s="12" customFormat="1">
      <c r="B120" s="194"/>
      <c r="C120" s="195"/>
      <c r="D120" s="196" t="s">
        <v>168</v>
      </c>
      <c r="E120" s="197" t="s">
        <v>19</v>
      </c>
      <c r="F120" s="198" t="s">
        <v>169</v>
      </c>
      <c r="G120" s="195"/>
      <c r="H120" s="197" t="s">
        <v>19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168</v>
      </c>
      <c r="AU120" s="204" t="s">
        <v>89</v>
      </c>
      <c r="AV120" s="12" t="s">
        <v>83</v>
      </c>
      <c r="AW120" s="12" t="s">
        <v>37</v>
      </c>
      <c r="AX120" s="12" t="s">
        <v>76</v>
      </c>
      <c r="AY120" s="204" t="s">
        <v>158</v>
      </c>
    </row>
    <row r="121" spans="2:65" s="13" customFormat="1">
      <c r="B121" s="205"/>
      <c r="C121" s="206"/>
      <c r="D121" s="196" t="s">
        <v>168</v>
      </c>
      <c r="E121" s="207" t="s">
        <v>19</v>
      </c>
      <c r="F121" s="208" t="s">
        <v>83</v>
      </c>
      <c r="G121" s="206"/>
      <c r="H121" s="209">
        <v>1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168</v>
      </c>
      <c r="AU121" s="215" t="s">
        <v>89</v>
      </c>
      <c r="AV121" s="13" t="s">
        <v>89</v>
      </c>
      <c r="AW121" s="13" t="s">
        <v>37</v>
      </c>
      <c r="AX121" s="13" t="s">
        <v>83</v>
      </c>
      <c r="AY121" s="215" t="s">
        <v>158</v>
      </c>
    </row>
    <row r="122" spans="2:65" s="1" customFormat="1" ht="16.5" customHeight="1">
      <c r="B122" s="34"/>
      <c r="C122" s="182" t="s">
        <v>190</v>
      </c>
      <c r="D122" s="182" t="s">
        <v>161</v>
      </c>
      <c r="E122" s="183" t="s">
        <v>619</v>
      </c>
      <c r="F122" s="184" t="s">
        <v>620</v>
      </c>
      <c r="G122" s="185" t="s">
        <v>339</v>
      </c>
      <c r="H122" s="186">
        <v>1</v>
      </c>
      <c r="I122" s="187"/>
      <c r="J122" s="188">
        <f>ROUND(I122*H122,2)</f>
        <v>0</v>
      </c>
      <c r="K122" s="184" t="s">
        <v>19</v>
      </c>
      <c r="L122" s="38"/>
      <c r="M122" s="189" t="s">
        <v>19</v>
      </c>
      <c r="N122" s="190" t="s">
        <v>48</v>
      </c>
      <c r="O122" s="60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AR122" s="17" t="s">
        <v>334</v>
      </c>
      <c r="AT122" s="17" t="s">
        <v>161</v>
      </c>
      <c r="AU122" s="17" t="s">
        <v>89</v>
      </c>
      <c r="AY122" s="17" t="s">
        <v>158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7" t="s">
        <v>89</v>
      </c>
      <c r="BK122" s="193">
        <f>ROUND(I122*H122,2)</f>
        <v>0</v>
      </c>
      <c r="BL122" s="17" t="s">
        <v>334</v>
      </c>
      <c r="BM122" s="17" t="s">
        <v>621</v>
      </c>
    </row>
    <row r="123" spans="2:65" s="12" customFormat="1">
      <c r="B123" s="194"/>
      <c r="C123" s="195"/>
      <c r="D123" s="196" t="s">
        <v>168</v>
      </c>
      <c r="E123" s="197" t="s">
        <v>19</v>
      </c>
      <c r="F123" s="198" t="s">
        <v>169</v>
      </c>
      <c r="G123" s="195"/>
      <c r="H123" s="197" t="s">
        <v>19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168</v>
      </c>
      <c r="AU123" s="204" t="s">
        <v>89</v>
      </c>
      <c r="AV123" s="12" t="s">
        <v>83</v>
      </c>
      <c r="AW123" s="12" t="s">
        <v>37</v>
      </c>
      <c r="AX123" s="12" t="s">
        <v>76</v>
      </c>
      <c r="AY123" s="204" t="s">
        <v>158</v>
      </c>
    </row>
    <row r="124" spans="2:65" s="13" customFormat="1">
      <c r="B124" s="205"/>
      <c r="C124" s="206"/>
      <c r="D124" s="196" t="s">
        <v>168</v>
      </c>
      <c r="E124" s="207" t="s">
        <v>19</v>
      </c>
      <c r="F124" s="208" t="s">
        <v>83</v>
      </c>
      <c r="G124" s="206"/>
      <c r="H124" s="209">
        <v>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168</v>
      </c>
      <c r="AU124" s="215" t="s">
        <v>89</v>
      </c>
      <c r="AV124" s="13" t="s">
        <v>89</v>
      </c>
      <c r="AW124" s="13" t="s">
        <v>37</v>
      </c>
      <c r="AX124" s="13" t="s">
        <v>83</v>
      </c>
      <c r="AY124" s="215" t="s">
        <v>158</v>
      </c>
    </row>
    <row r="125" spans="2:65" s="1" customFormat="1" ht="16.5" customHeight="1">
      <c r="B125" s="34"/>
      <c r="C125" s="182" t="s">
        <v>211</v>
      </c>
      <c r="D125" s="182" t="s">
        <v>161</v>
      </c>
      <c r="E125" s="183" t="s">
        <v>622</v>
      </c>
      <c r="F125" s="184" t="s">
        <v>623</v>
      </c>
      <c r="G125" s="185" t="s">
        <v>339</v>
      </c>
      <c r="H125" s="186">
        <v>1</v>
      </c>
      <c r="I125" s="187"/>
      <c r="J125" s="188">
        <f>ROUND(I125*H125,2)</f>
        <v>0</v>
      </c>
      <c r="K125" s="184" t="s">
        <v>19</v>
      </c>
      <c r="L125" s="38"/>
      <c r="M125" s="189" t="s">
        <v>19</v>
      </c>
      <c r="N125" s="190" t="s">
        <v>48</v>
      </c>
      <c r="O125" s="6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AR125" s="17" t="s">
        <v>334</v>
      </c>
      <c r="AT125" s="17" t="s">
        <v>161</v>
      </c>
      <c r="AU125" s="17" t="s">
        <v>89</v>
      </c>
      <c r="AY125" s="17" t="s">
        <v>158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7" t="s">
        <v>89</v>
      </c>
      <c r="BK125" s="193">
        <f>ROUND(I125*H125,2)</f>
        <v>0</v>
      </c>
      <c r="BL125" s="17" t="s">
        <v>334</v>
      </c>
      <c r="BM125" s="17" t="s">
        <v>624</v>
      </c>
    </row>
    <row r="126" spans="2:65" s="12" customFormat="1">
      <c r="B126" s="194"/>
      <c r="C126" s="195"/>
      <c r="D126" s="196" t="s">
        <v>168</v>
      </c>
      <c r="E126" s="197" t="s">
        <v>19</v>
      </c>
      <c r="F126" s="198" t="s">
        <v>169</v>
      </c>
      <c r="G126" s="195"/>
      <c r="H126" s="197" t="s">
        <v>19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168</v>
      </c>
      <c r="AU126" s="204" t="s">
        <v>89</v>
      </c>
      <c r="AV126" s="12" t="s">
        <v>83</v>
      </c>
      <c r="AW126" s="12" t="s">
        <v>37</v>
      </c>
      <c r="AX126" s="12" t="s">
        <v>76</v>
      </c>
      <c r="AY126" s="204" t="s">
        <v>158</v>
      </c>
    </row>
    <row r="127" spans="2:65" s="13" customFormat="1">
      <c r="B127" s="205"/>
      <c r="C127" s="206"/>
      <c r="D127" s="196" t="s">
        <v>168</v>
      </c>
      <c r="E127" s="207" t="s">
        <v>19</v>
      </c>
      <c r="F127" s="208" t="s">
        <v>83</v>
      </c>
      <c r="G127" s="206"/>
      <c r="H127" s="209">
        <v>1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89</v>
      </c>
      <c r="AV127" s="13" t="s">
        <v>89</v>
      </c>
      <c r="AW127" s="13" t="s">
        <v>37</v>
      </c>
      <c r="AX127" s="13" t="s">
        <v>83</v>
      </c>
      <c r="AY127" s="215" t="s">
        <v>158</v>
      </c>
    </row>
    <row r="128" spans="2:65" s="1" customFormat="1" ht="22.5" customHeight="1">
      <c r="B128" s="34"/>
      <c r="C128" s="182" t="s">
        <v>216</v>
      </c>
      <c r="D128" s="182" t="s">
        <v>161</v>
      </c>
      <c r="E128" s="183" t="s">
        <v>625</v>
      </c>
      <c r="F128" s="184" t="s">
        <v>626</v>
      </c>
      <c r="G128" s="185" t="s">
        <v>552</v>
      </c>
      <c r="H128" s="186">
        <v>12</v>
      </c>
      <c r="I128" s="187"/>
      <c r="J128" s="188">
        <f>ROUND(I128*H128,2)</f>
        <v>0</v>
      </c>
      <c r="K128" s="184" t="s">
        <v>165</v>
      </c>
      <c r="L128" s="38"/>
      <c r="M128" s="189" t="s">
        <v>19</v>
      </c>
      <c r="N128" s="190" t="s">
        <v>48</v>
      </c>
      <c r="O128" s="60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AR128" s="17" t="s">
        <v>575</v>
      </c>
      <c r="AT128" s="17" t="s">
        <v>161</v>
      </c>
      <c r="AU128" s="17" t="s">
        <v>89</v>
      </c>
      <c r="AY128" s="17" t="s">
        <v>158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89</v>
      </c>
      <c r="BK128" s="193">
        <f>ROUND(I128*H128,2)</f>
        <v>0</v>
      </c>
      <c r="BL128" s="17" t="s">
        <v>575</v>
      </c>
      <c r="BM128" s="17" t="s">
        <v>627</v>
      </c>
    </row>
    <row r="129" spans="2:65" s="12" customFormat="1">
      <c r="B129" s="194"/>
      <c r="C129" s="195"/>
      <c r="D129" s="196" t="s">
        <v>168</v>
      </c>
      <c r="E129" s="197" t="s">
        <v>19</v>
      </c>
      <c r="F129" s="198" t="s">
        <v>169</v>
      </c>
      <c r="G129" s="195"/>
      <c r="H129" s="197" t="s">
        <v>19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168</v>
      </c>
      <c r="AU129" s="204" t="s">
        <v>89</v>
      </c>
      <c r="AV129" s="12" t="s">
        <v>83</v>
      </c>
      <c r="AW129" s="12" t="s">
        <v>37</v>
      </c>
      <c r="AX129" s="12" t="s">
        <v>76</v>
      </c>
      <c r="AY129" s="204" t="s">
        <v>158</v>
      </c>
    </row>
    <row r="130" spans="2:65" s="13" customFormat="1">
      <c r="B130" s="205"/>
      <c r="C130" s="206"/>
      <c r="D130" s="196" t="s">
        <v>168</v>
      </c>
      <c r="E130" s="207" t="s">
        <v>19</v>
      </c>
      <c r="F130" s="208" t="s">
        <v>220</v>
      </c>
      <c r="G130" s="206"/>
      <c r="H130" s="209">
        <v>12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89</v>
      </c>
      <c r="AV130" s="13" t="s">
        <v>89</v>
      </c>
      <c r="AW130" s="13" t="s">
        <v>37</v>
      </c>
      <c r="AX130" s="13" t="s">
        <v>83</v>
      </c>
      <c r="AY130" s="215" t="s">
        <v>158</v>
      </c>
    </row>
    <row r="131" spans="2:65" s="11" customFormat="1" ht="22.8" customHeight="1">
      <c r="B131" s="166"/>
      <c r="C131" s="167"/>
      <c r="D131" s="168" t="s">
        <v>75</v>
      </c>
      <c r="E131" s="180" t="s">
        <v>628</v>
      </c>
      <c r="F131" s="180" t="s">
        <v>629</v>
      </c>
      <c r="G131" s="167"/>
      <c r="H131" s="167"/>
      <c r="I131" s="170"/>
      <c r="J131" s="181">
        <f>BK131</f>
        <v>0</v>
      </c>
      <c r="K131" s="167"/>
      <c r="L131" s="172"/>
      <c r="M131" s="173"/>
      <c r="N131" s="174"/>
      <c r="O131" s="174"/>
      <c r="P131" s="175">
        <f>SUM(P132:P137)</f>
        <v>0</v>
      </c>
      <c r="Q131" s="174"/>
      <c r="R131" s="175">
        <f>SUM(R132:R137)</f>
        <v>9.4000000000000008E-4</v>
      </c>
      <c r="S131" s="174"/>
      <c r="T131" s="176">
        <f>SUM(T132:T137)</f>
        <v>0</v>
      </c>
      <c r="AR131" s="177" t="s">
        <v>89</v>
      </c>
      <c r="AT131" s="178" t="s">
        <v>75</v>
      </c>
      <c r="AU131" s="178" t="s">
        <v>83</v>
      </c>
      <c r="AY131" s="177" t="s">
        <v>158</v>
      </c>
      <c r="BK131" s="179">
        <f>SUM(BK132:BK137)</f>
        <v>0</v>
      </c>
    </row>
    <row r="132" spans="2:65" s="1" customFormat="1" ht="16.5" customHeight="1">
      <c r="B132" s="34"/>
      <c r="C132" s="182" t="s">
        <v>220</v>
      </c>
      <c r="D132" s="182" t="s">
        <v>161</v>
      </c>
      <c r="E132" s="183" t="s">
        <v>630</v>
      </c>
      <c r="F132" s="184" t="s">
        <v>631</v>
      </c>
      <c r="G132" s="185" t="s">
        <v>177</v>
      </c>
      <c r="H132" s="186">
        <v>2</v>
      </c>
      <c r="I132" s="187"/>
      <c r="J132" s="188">
        <f>ROUND(I132*H132,2)</f>
        <v>0</v>
      </c>
      <c r="K132" s="184" t="s">
        <v>165</v>
      </c>
      <c r="L132" s="38"/>
      <c r="M132" s="189" t="s">
        <v>19</v>
      </c>
      <c r="N132" s="190" t="s">
        <v>48</v>
      </c>
      <c r="O132" s="60"/>
      <c r="P132" s="191">
        <f>O132*H132</f>
        <v>0</v>
      </c>
      <c r="Q132" s="191">
        <v>2.0000000000000001E-4</v>
      </c>
      <c r="R132" s="191">
        <f>Q132*H132</f>
        <v>4.0000000000000002E-4</v>
      </c>
      <c r="S132" s="191">
        <v>0</v>
      </c>
      <c r="T132" s="192">
        <f>S132*H132</f>
        <v>0</v>
      </c>
      <c r="AR132" s="17" t="s">
        <v>188</v>
      </c>
      <c r="AT132" s="17" t="s">
        <v>161</v>
      </c>
      <c r="AU132" s="17" t="s">
        <v>89</v>
      </c>
      <c r="AY132" s="17" t="s">
        <v>158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89</v>
      </c>
      <c r="BK132" s="193">
        <f>ROUND(I132*H132,2)</f>
        <v>0</v>
      </c>
      <c r="BL132" s="17" t="s">
        <v>188</v>
      </c>
      <c r="BM132" s="17" t="s">
        <v>632</v>
      </c>
    </row>
    <row r="133" spans="2:65" s="12" customFormat="1">
      <c r="B133" s="194"/>
      <c r="C133" s="195"/>
      <c r="D133" s="196" t="s">
        <v>168</v>
      </c>
      <c r="E133" s="197" t="s">
        <v>19</v>
      </c>
      <c r="F133" s="198" t="s">
        <v>169</v>
      </c>
      <c r="G133" s="195"/>
      <c r="H133" s="197" t="s">
        <v>19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168</v>
      </c>
      <c r="AU133" s="204" t="s">
        <v>89</v>
      </c>
      <c r="AV133" s="12" t="s">
        <v>83</v>
      </c>
      <c r="AW133" s="12" t="s">
        <v>37</v>
      </c>
      <c r="AX133" s="12" t="s">
        <v>76</v>
      </c>
      <c r="AY133" s="204" t="s">
        <v>158</v>
      </c>
    </row>
    <row r="134" spans="2:65" s="13" customFormat="1">
      <c r="B134" s="205"/>
      <c r="C134" s="206"/>
      <c r="D134" s="196" t="s">
        <v>168</v>
      </c>
      <c r="E134" s="207" t="s">
        <v>19</v>
      </c>
      <c r="F134" s="208" t="s">
        <v>89</v>
      </c>
      <c r="G134" s="206"/>
      <c r="H134" s="209">
        <v>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89</v>
      </c>
      <c r="AV134" s="13" t="s">
        <v>89</v>
      </c>
      <c r="AW134" s="13" t="s">
        <v>37</v>
      </c>
      <c r="AX134" s="13" t="s">
        <v>83</v>
      </c>
      <c r="AY134" s="215" t="s">
        <v>158</v>
      </c>
    </row>
    <row r="135" spans="2:65" s="1" customFormat="1" ht="22.5" customHeight="1">
      <c r="B135" s="34"/>
      <c r="C135" s="182" t="s">
        <v>225</v>
      </c>
      <c r="D135" s="182" t="s">
        <v>161</v>
      </c>
      <c r="E135" s="183" t="s">
        <v>633</v>
      </c>
      <c r="F135" s="184" t="s">
        <v>634</v>
      </c>
      <c r="G135" s="185" t="s">
        <v>177</v>
      </c>
      <c r="H135" s="186">
        <v>2</v>
      </c>
      <c r="I135" s="187"/>
      <c r="J135" s="188">
        <f>ROUND(I135*H135,2)</f>
        <v>0</v>
      </c>
      <c r="K135" s="184" t="s">
        <v>165</v>
      </c>
      <c r="L135" s="38"/>
      <c r="M135" s="189" t="s">
        <v>19</v>
      </c>
      <c r="N135" s="190" t="s">
        <v>48</v>
      </c>
      <c r="O135" s="60"/>
      <c r="P135" s="191">
        <f>O135*H135</f>
        <v>0</v>
      </c>
      <c r="Q135" s="191">
        <v>2.7E-4</v>
      </c>
      <c r="R135" s="191">
        <f>Q135*H135</f>
        <v>5.4000000000000001E-4</v>
      </c>
      <c r="S135" s="191">
        <v>0</v>
      </c>
      <c r="T135" s="192">
        <f>S135*H135</f>
        <v>0</v>
      </c>
      <c r="AR135" s="17" t="s">
        <v>188</v>
      </c>
      <c r="AT135" s="17" t="s">
        <v>161</v>
      </c>
      <c r="AU135" s="17" t="s">
        <v>89</v>
      </c>
      <c r="AY135" s="17" t="s">
        <v>158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89</v>
      </c>
      <c r="BK135" s="193">
        <f>ROUND(I135*H135,2)</f>
        <v>0</v>
      </c>
      <c r="BL135" s="17" t="s">
        <v>188</v>
      </c>
      <c r="BM135" s="17" t="s">
        <v>635</v>
      </c>
    </row>
    <row r="136" spans="2:65" s="12" customFormat="1">
      <c r="B136" s="194"/>
      <c r="C136" s="195"/>
      <c r="D136" s="196" t="s">
        <v>168</v>
      </c>
      <c r="E136" s="197" t="s">
        <v>19</v>
      </c>
      <c r="F136" s="198" t="s">
        <v>169</v>
      </c>
      <c r="G136" s="195"/>
      <c r="H136" s="197" t="s">
        <v>19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168</v>
      </c>
      <c r="AU136" s="204" t="s">
        <v>89</v>
      </c>
      <c r="AV136" s="12" t="s">
        <v>83</v>
      </c>
      <c r="AW136" s="12" t="s">
        <v>37</v>
      </c>
      <c r="AX136" s="12" t="s">
        <v>76</v>
      </c>
      <c r="AY136" s="204" t="s">
        <v>158</v>
      </c>
    </row>
    <row r="137" spans="2:65" s="13" customFormat="1">
      <c r="B137" s="205"/>
      <c r="C137" s="206"/>
      <c r="D137" s="196" t="s">
        <v>168</v>
      </c>
      <c r="E137" s="207" t="s">
        <v>19</v>
      </c>
      <c r="F137" s="208" t="s">
        <v>89</v>
      </c>
      <c r="G137" s="206"/>
      <c r="H137" s="209">
        <v>2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89</v>
      </c>
      <c r="AV137" s="13" t="s">
        <v>89</v>
      </c>
      <c r="AW137" s="13" t="s">
        <v>37</v>
      </c>
      <c r="AX137" s="13" t="s">
        <v>83</v>
      </c>
      <c r="AY137" s="215" t="s">
        <v>158</v>
      </c>
    </row>
    <row r="138" spans="2:65" s="11" customFormat="1" ht="25.95" customHeight="1">
      <c r="B138" s="166"/>
      <c r="C138" s="167"/>
      <c r="D138" s="168" t="s">
        <v>75</v>
      </c>
      <c r="E138" s="169" t="s">
        <v>581</v>
      </c>
      <c r="F138" s="169" t="s">
        <v>582</v>
      </c>
      <c r="G138" s="167"/>
      <c r="H138" s="167"/>
      <c r="I138" s="170"/>
      <c r="J138" s="171">
        <f>BK138</f>
        <v>0</v>
      </c>
      <c r="K138" s="167"/>
      <c r="L138" s="172"/>
      <c r="M138" s="173"/>
      <c r="N138" s="174"/>
      <c r="O138" s="174"/>
      <c r="P138" s="175">
        <f>P139</f>
        <v>0</v>
      </c>
      <c r="Q138" s="174"/>
      <c r="R138" s="175">
        <f>R139</f>
        <v>0</v>
      </c>
      <c r="S138" s="174"/>
      <c r="T138" s="176">
        <f>T139</f>
        <v>0</v>
      </c>
      <c r="AR138" s="177" t="s">
        <v>185</v>
      </c>
      <c r="AT138" s="178" t="s">
        <v>75</v>
      </c>
      <c r="AU138" s="178" t="s">
        <v>76</v>
      </c>
      <c r="AY138" s="177" t="s">
        <v>158</v>
      </c>
      <c r="BK138" s="179">
        <f>BK139</f>
        <v>0</v>
      </c>
    </row>
    <row r="139" spans="2:65" s="11" customFormat="1" ht="22.8" customHeight="1">
      <c r="B139" s="166"/>
      <c r="C139" s="167"/>
      <c r="D139" s="168" t="s">
        <v>75</v>
      </c>
      <c r="E139" s="180" t="s">
        <v>583</v>
      </c>
      <c r="F139" s="180" t="s">
        <v>584</v>
      </c>
      <c r="G139" s="167"/>
      <c r="H139" s="167"/>
      <c r="I139" s="170"/>
      <c r="J139" s="181">
        <f>BK139</f>
        <v>0</v>
      </c>
      <c r="K139" s="167"/>
      <c r="L139" s="172"/>
      <c r="M139" s="173"/>
      <c r="N139" s="174"/>
      <c r="O139" s="174"/>
      <c r="P139" s="175">
        <f>SUM(P140:P145)</f>
        <v>0</v>
      </c>
      <c r="Q139" s="174"/>
      <c r="R139" s="175">
        <f>SUM(R140:R145)</f>
        <v>0</v>
      </c>
      <c r="S139" s="174"/>
      <c r="T139" s="176">
        <f>SUM(T140:T145)</f>
        <v>0</v>
      </c>
      <c r="AR139" s="177" t="s">
        <v>185</v>
      </c>
      <c r="AT139" s="178" t="s">
        <v>75</v>
      </c>
      <c r="AU139" s="178" t="s">
        <v>83</v>
      </c>
      <c r="AY139" s="177" t="s">
        <v>158</v>
      </c>
      <c r="BK139" s="179">
        <f>SUM(BK140:BK145)</f>
        <v>0</v>
      </c>
    </row>
    <row r="140" spans="2:65" s="1" customFormat="1" ht="16.5" customHeight="1">
      <c r="B140" s="34"/>
      <c r="C140" s="182" t="s">
        <v>231</v>
      </c>
      <c r="D140" s="182" t="s">
        <v>161</v>
      </c>
      <c r="E140" s="183" t="s">
        <v>636</v>
      </c>
      <c r="F140" s="184" t="s">
        <v>637</v>
      </c>
      <c r="G140" s="185" t="s">
        <v>339</v>
      </c>
      <c r="H140" s="186">
        <v>1</v>
      </c>
      <c r="I140" s="187"/>
      <c r="J140" s="188">
        <f>ROUND(I140*H140,2)</f>
        <v>0</v>
      </c>
      <c r="K140" s="184" t="s">
        <v>165</v>
      </c>
      <c r="L140" s="38"/>
      <c r="M140" s="189" t="s">
        <v>19</v>
      </c>
      <c r="N140" s="190" t="s">
        <v>48</v>
      </c>
      <c r="O140" s="6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7" t="s">
        <v>560</v>
      </c>
      <c r="AT140" s="17" t="s">
        <v>161</v>
      </c>
      <c r="AU140" s="17" t="s">
        <v>89</v>
      </c>
      <c r="AY140" s="17" t="s">
        <v>158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89</v>
      </c>
      <c r="BK140" s="193">
        <f>ROUND(I140*H140,2)</f>
        <v>0</v>
      </c>
      <c r="BL140" s="17" t="s">
        <v>560</v>
      </c>
      <c r="BM140" s="17" t="s">
        <v>638</v>
      </c>
    </row>
    <row r="141" spans="2:65" s="12" customFormat="1">
      <c r="B141" s="194"/>
      <c r="C141" s="195"/>
      <c r="D141" s="196" t="s">
        <v>168</v>
      </c>
      <c r="E141" s="197" t="s">
        <v>19</v>
      </c>
      <c r="F141" s="198" t="s">
        <v>169</v>
      </c>
      <c r="G141" s="195"/>
      <c r="H141" s="197" t="s">
        <v>19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168</v>
      </c>
      <c r="AU141" s="204" t="s">
        <v>89</v>
      </c>
      <c r="AV141" s="12" t="s">
        <v>83</v>
      </c>
      <c r="AW141" s="12" t="s">
        <v>37</v>
      </c>
      <c r="AX141" s="12" t="s">
        <v>76</v>
      </c>
      <c r="AY141" s="204" t="s">
        <v>158</v>
      </c>
    </row>
    <row r="142" spans="2:65" s="13" customFormat="1">
      <c r="B142" s="205"/>
      <c r="C142" s="206"/>
      <c r="D142" s="196" t="s">
        <v>168</v>
      </c>
      <c r="E142" s="207" t="s">
        <v>19</v>
      </c>
      <c r="F142" s="208" t="s">
        <v>83</v>
      </c>
      <c r="G142" s="206"/>
      <c r="H142" s="209">
        <v>1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168</v>
      </c>
      <c r="AU142" s="215" t="s">
        <v>89</v>
      </c>
      <c r="AV142" s="13" t="s">
        <v>89</v>
      </c>
      <c r="AW142" s="13" t="s">
        <v>37</v>
      </c>
      <c r="AX142" s="13" t="s">
        <v>83</v>
      </c>
      <c r="AY142" s="215" t="s">
        <v>158</v>
      </c>
    </row>
    <row r="143" spans="2:65" s="1" customFormat="1" ht="16.5" customHeight="1">
      <c r="B143" s="34"/>
      <c r="C143" s="182" t="s">
        <v>8</v>
      </c>
      <c r="D143" s="182" t="s">
        <v>161</v>
      </c>
      <c r="E143" s="183" t="s">
        <v>639</v>
      </c>
      <c r="F143" s="184" t="s">
        <v>640</v>
      </c>
      <c r="G143" s="185" t="s">
        <v>339</v>
      </c>
      <c r="H143" s="186">
        <v>1</v>
      </c>
      <c r="I143" s="187"/>
      <c r="J143" s="188">
        <f>ROUND(I143*H143,2)</f>
        <v>0</v>
      </c>
      <c r="K143" s="184" t="s">
        <v>19</v>
      </c>
      <c r="L143" s="38"/>
      <c r="M143" s="189" t="s">
        <v>19</v>
      </c>
      <c r="N143" s="190" t="s">
        <v>48</v>
      </c>
      <c r="O143" s="60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AR143" s="17" t="s">
        <v>560</v>
      </c>
      <c r="AT143" s="17" t="s">
        <v>161</v>
      </c>
      <c r="AU143" s="17" t="s">
        <v>89</v>
      </c>
      <c r="AY143" s="17" t="s">
        <v>158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89</v>
      </c>
      <c r="BK143" s="193">
        <f>ROUND(I143*H143,2)</f>
        <v>0</v>
      </c>
      <c r="BL143" s="17" t="s">
        <v>560</v>
      </c>
      <c r="BM143" s="17" t="s">
        <v>641</v>
      </c>
    </row>
    <row r="144" spans="2:65" s="12" customFormat="1">
      <c r="B144" s="194"/>
      <c r="C144" s="195"/>
      <c r="D144" s="196" t="s">
        <v>168</v>
      </c>
      <c r="E144" s="197" t="s">
        <v>19</v>
      </c>
      <c r="F144" s="198" t="s">
        <v>169</v>
      </c>
      <c r="G144" s="195"/>
      <c r="H144" s="197" t="s">
        <v>19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168</v>
      </c>
      <c r="AU144" s="204" t="s">
        <v>89</v>
      </c>
      <c r="AV144" s="12" t="s">
        <v>83</v>
      </c>
      <c r="AW144" s="12" t="s">
        <v>37</v>
      </c>
      <c r="AX144" s="12" t="s">
        <v>76</v>
      </c>
      <c r="AY144" s="204" t="s">
        <v>158</v>
      </c>
    </row>
    <row r="145" spans="2:51" s="13" customFormat="1">
      <c r="B145" s="205"/>
      <c r="C145" s="206"/>
      <c r="D145" s="196" t="s">
        <v>168</v>
      </c>
      <c r="E145" s="207" t="s">
        <v>19</v>
      </c>
      <c r="F145" s="208" t="s">
        <v>83</v>
      </c>
      <c r="G145" s="206"/>
      <c r="H145" s="209">
        <v>1</v>
      </c>
      <c r="I145" s="210"/>
      <c r="J145" s="206"/>
      <c r="K145" s="206"/>
      <c r="L145" s="211"/>
      <c r="M145" s="237"/>
      <c r="N145" s="238"/>
      <c r="O145" s="238"/>
      <c r="P145" s="238"/>
      <c r="Q145" s="238"/>
      <c r="R145" s="238"/>
      <c r="S145" s="238"/>
      <c r="T145" s="239"/>
      <c r="AT145" s="215" t="s">
        <v>168</v>
      </c>
      <c r="AU145" s="215" t="s">
        <v>89</v>
      </c>
      <c r="AV145" s="13" t="s">
        <v>89</v>
      </c>
      <c r="AW145" s="13" t="s">
        <v>37</v>
      </c>
      <c r="AX145" s="13" t="s">
        <v>83</v>
      </c>
      <c r="AY145" s="215" t="s">
        <v>158</v>
      </c>
    </row>
    <row r="146" spans="2:51" s="1" customFormat="1" ht="6.9" customHeight="1">
      <c r="B146" s="46"/>
      <c r="C146" s="47"/>
      <c r="D146" s="47"/>
      <c r="E146" s="47"/>
      <c r="F146" s="47"/>
      <c r="G146" s="47"/>
      <c r="H146" s="47"/>
      <c r="I146" s="134"/>
      <c r="J146" s="47"/>
      <c r="K146" s="47"/>
      <c r="L146" s="38"/>
    </row>
  </sheetData>
  <sheetProtection algorithmName="SHA-512" hashValue="oN+6TpQ/eJ1eIYMlw8crzWLCCWTq3xYabA8WuvR0Y64GLTeiRqtnNbP5UAgah+5nYCKALagRJMk9zrAD+Cs+eg==" saltValue="FXXDpEoeZiikGddo8l715GNdDdoD4QuosweIWTARletFVbSv8rxyq+NaShmQFUUUELGd3Gse9P1+4FdFUPxeJQ==" spinCount="100000" sheet="1" objects="1" scenarios="1" formatColumns="0" formatRows="0" autoFilter="0"/>
  <autoFilter ref="C92:K145" xr:uid="{00000000-0009-0000-0000-000006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Normal="100" workbookViewId="0"/>
  </sheetViews>
  <sheetFormatPr defaultRowHeight="10.199999999999999"/>
  <cols>
    <col min="1" max="1" width="8.28515625" style="240" customWidth="1"/>
    <col min="2" max="2" width="1.7109375" style="240" customWidth="1"/>
    <col min="3" max="4" width="5" style="240" customWidth="1"/>
    <col min="5" max="5" width="11.7109375" style="240" customWidth="1"/>
    <col min="6" max="6" width="9.140625" style="240" customWidth="1"/>
    <col min="7" max="7" width="5" style="240" customWidth="1"/>
    <col min="8" max="8" width="77.85546875" style="240" customWidth="1"/>
    <col min="9" max="10" width="20" style="240" customWidth="1"/>
    <col min="11" max="11" width="1.7109375" style="240" customWidth="1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5" customFormat="1" ht="45" customHeight="1">
      <c r="B3" s="244"/>
      <c r="C3" s="374" t="s">
        <v>653</v>
      </c>
      <c r="D3" s="374"/>
      <c r="E3" s="374"/>
      <c r="F3" s="374"/>
      <c r="G3" s="374"/>
      <c r="H3" s="374"/>
      <c r="I3" s="374"/>
      <c r="J3" s="374"/>
      <c r="K3" s="245"/>
    </row>
    <row r="4" spans="2:11" ht="25.5" customHeight="1">
      <c r="B4" s="246"/>
      <c r="C4" s="373" t="s">
        <v>654</v>
      </c>
      <c r="D4" s="373"/>
      <c r="E4" s="373"/>
      <c r="F4" s="373"/>
      <c r="G4" s="373"/>
      <c r="H4" s="373"/>
      <c r="I4" s="373"/>
      <c r="J4" s="373"/>
      <c r="K4" s="247"/>
    </row>
    <row r="5" spans="2:1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>
      <c r="B6" s="246"/>
      <c r="C6" s="370" t="s">
        <v>655</v>
      </c>
      <c r="D6" s="370"/>
      <c r="E6" s="370"/>
      <c r="F6" s="370"/>
      <c r="G6" s="370"/>
      <c r="H6" s="370"/>
      <c r="I6" s="370"/>
      <c r="J6" s="370"/>
      <c r="K6" s="247"/>
    </row>
    <row r="7" spans="2:11" ht="15" customHeight="1">
      <c r="B7" s="250"/>
      <c r="C7" s="370" t="s">
        <v>656</v>
      </c>
      <c r="D7" s="370"/>
      <c r="E7" s="370"/>
      <c r="F7" s="370"/>
      <c r="G7" s="370"/>
      <c r="H7" s="370"/>
      <c r="I7" s="370"/>
      <c r="J7" s="370"/>
      <c r="K7" s="247"/>
    </row>
    <row r="8" spans="2:1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>
      <c r="B9" s="250"/>
      <c r="C9" s="370" t="s">
        <v>657</v>
      </c>
      <c r="D9" s="370"/>
      <c r="E9" s="370"/>
      <c r="F9" s="370"/>
      <c r="G9" s="370"/>
      <c r="H9" s="370"/>
      <c r="I9" s="370"/>
      <c r="J9" s="370"/>
      <c r="K9" s="247"/>
    </row>
    <row r="10" spans="2:11" ht="15" customHeight="1">
      <c r="B10" s="250"/>
      <c r="C10" s="249"/>
      <c r="D10" s="370" t="s">
        <v>658</v>
      </c>
      <c r="E10" s="370"/>
      <c r="F10" s="370"/>
      <c r="G10" s="370"/>
      <c r="H10" s="370"/>
      <c r="I10" s="370"/>
      <c r="J10" s="370"/>
      <c r="K10" s="247"/>
    </row>
    <row r="11" spans="2:11" ht="15" customHeight="1">
      <c r="B11" s="250"/>
      <c r="C11" s="251"/>
      <c r="D11" s="370" t="s">
        <v>659</v>
      </c>
      <c r="E11" s="370"/>
      <c r="F11" s="370"/>
      <c r="G11" s="370"/>
      <c r="H11" s="370"/>
      <c r="I11" s="370"/>
      <c r="J11" s="370"/>
      <c r="K11" s="247"/>
    </row>
    <row r="12" spans="2:1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pans="2:11" ht="15" customHeight="1">
      <c r="B13" s="250"/>
      <c r="C13" s="251"/>
      <c r="D13" s="252" t="s">
        <v>660</v>
      </c>
      <c r="E13" s="249"/>
      <c r="F13" s="249"/>
      <c r="G13" s="249"/>
      <c r="H13" s="249"/>
      <c r="I13" s="249"/>
      <c r="J13" s="249"/>
      <c r="K13" s="247"/>
    </row>
    <row r="14" spans="2:1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pans="2:11" ht="15" customHeight="1">
      <c r="B15" s="250"/>
      <c r="C15" s="251"/>
      <c r="D15" s="370" t="s">
        <v>661</v>
      </c>
      <c r="E15" s="370"/>
      <c r="F15" s="370"/>
      <c r="G15" s="370"/>
      <c r="H15" s="370"/>
      <c r="I15" s="370"/>
      <c r="J15" s="370"/>
      <c r="K15" s="247"/>
    </row>
    <row r="16" spans="2:11" ht="15" customHeight="1">
      <c r="B16" s="250"/>
      <c r="C16" s="251"/>
      <c r="D16" s="370" t="s">
        <v>662</v>
      </c>
      <c r="E16" s="370"/>
      <c r="F16" s="370"/>
      <c r="G16" s="370"/>
      <c r="H16" s="370"/>
      <c r="I16" s="370"/>
      <c r="J16" s="370"/>
      <c r="K16" s="247"/>
    </row>
    <row r="17" spans="2:11" ht="15" customHeight="1">
      <c r="B17" s="250"/>
      <c r="C17" s="251"/>
      <c r="D17" s="370" t="s">
        <v>663</v>
      </c>
      <c r="E17" s="370"/>
      <c r="F17" s="370"/>
      <c r="G17" s="370"/>
      <c r="H17" s="370"/>
      <c r="I17" s="370"/>
      <c r="J17" s="370"/>
      <c r="K17" s="247"/>
    </row>
    <row r="18" spans="2:11" ht="15" customHeight="1">
      <c r="B18" s="250"/>
      <c r="C18" s="251"/>
      <c r="D18" s="251"/>
      <c r="E18" s="253" t="s">
        <v>82</v>
      </c>
      <c r="F18" s="370" t="s">
        <v>664</v>
      </c>
      <c r="G18" s="370"/>
      <c r="H18" s="370"/>
      <c r="I18" s="370"/>
      <c r="J18" s="370"/>
      <c r="K18" s="247"/>
    </row>
    <row r="19" spans="2:11" ht="15" customHeight="1">
      <c r="B19" s="250"/>
      <c r="C19" s="251"/>
      <c r="D19" s="251"/>
      <c r="E19" s="253" t="s">
        <v>665</v>
      </c>
      <c r="F19" s="370" t="s">
        <v>666</v>
      </c>
      <c r="G19" s="370"/>
      <c r="H19" s="370"/>
      <c r="I19" s="370"/>
      <c r="J19" s="370"/>
      <c r="K19" s="247"/>
    </row>
    <row r="20" spans="2:11" ht="15" customHeight="1">
      <c r="B20" s="250"/>
      <c r="C20" s="251"/>
      <c r="D20" s="251"/>
      <c r="E20" s="253" t="s">
        <v>667</v>
      </c>
      <c r="F20" s="370" t="s">
        <v>668</v>
      </c>
      <c r="G20" s="370"/>
      <c r="H20" s="370"/>
      <c r="I20" s="370"/>
      <c r="J20" s="370"/>
      <c r="K20" s="247"/>
    </row>
    <row r="21" spans="2:11" ht="15" customHeight="1">
      <c r="B21" s="250"/>
      <c r="C21" s="251"/>
      <c r="D21" s="251"/>
      <c r="E21" s="253" t="s">
        <v>669</v>
      </c>
      <c r="F21" s="370" t="s">
        <v>670</v>
      </c>
      <c r="G21" s="370"/>
      <c r="H21" s="370"/>
      <c r="I21" s="370"/>
      <c r="J21" s="370"/>
      <c r="K21" s="247"/>
    </row>
    <row r="22" spans="2:11" ht="15" customHeight="1">
      <c r="B22" s="250"/>
      <c r="C22" s="251"/>
      <c r="D22" s="251"/>
      <c r="E22" s="253" t="s">
        <v>671</v>
      </c>
      <c r="F22" s="370" t="s">
        <v>672</v>
      </c>
      <c r="G22" s="370"/>
      <c r="H22" s="370"/>
      <c r="I22" s="370"/>
      <c r="J22" s="370"/>
      <c r="K22" s="247"/>
    </row>
    <row r="23" spans="2:11" ht="15" customHeight="1">
      <c r="B23" s="250"/>
      <c r="C23" s="251"/>
      <c r="D23" s="251"/>
      <c r="E23" s="253" t="s">
        <v>88</v>
      </c>
      <c r="F23" s="370" t="s">
        <v>673</v>
      </c>
      <c r="G23" s="370"/>
      <c r="H23" s="370"/>
      <c r="I23" s="370"/>
      <c r="J23" s="370"/>
      <c r="K23" s="247"/>
    </row>
    <row r="24" spans="2:1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pans="2:11" ht="15" customHeight="1">
      <c r="B25" s="250"/>
      <c r="C25" s="370" t="s">
        <v>674</v>
      </c>
      <c r="D25" s="370"/>
      <c r="E25" s="370"/>
      <c r="F25" s="370"/>
      <c r="G25" s="370"/>
      <c r="H25" s="370"/>
      <c r="I25" s="370"/>
      <c r="J25" s="370"/>
      <c r="K25" s="247"/>
    </row>
    <row r="26" spans="2:11" ht="15" customHeight="1">
      <c r="B26" s="250"/>
      <c r="C26" s="370" t="s">
        <v>675</v>
      </c>
      <c r="D26" s="370"/>
      <c r="E26" s="370"/>
      <c r="F26" s="370"/>
      <c r="G26" s="370"/>
      <c r="H26" s="370"/>
      <c r="I26" s="370"/>
      <c r="J26" s="370"/>
      <c r="K26" s="247"/>
    </row>
    <row r="27" spans="2:11" ht="15" customHeight="1">
      <c r="B27" s="250"/>
      <c r="C27" s="249"/>
      <c r="D27" s="370" t="s">
        <v>676</v>
      </c>
      <c r="E27" s="370"/>
      <c r="F27" s="370"/>
      <c r="G27" s="370"/>
      <c r="H27" s="370"/>
      <c r="I27" s="370"/>
      <c r="J27" s="370"/>
      <c r="K27" s="247"/>
    </row>
    <row r="28" spans="2:11" ht="15" customHeight="1">
      <c r="B28" s="250"/>
      <c r="C28" s="251"/>
      <c r="D28" s="370" t="s">
        <v>677</v>
      </c>
      <c r="E28" s="370"/>
      <c r="F28" s="370"/>
      <c r="G28" s="370"/>
      <c r="H28" s="370"/>
      <c r="I28" s="370"/>
      <c r="J28" s="370"/>
      <c r="K28" s="247"/>
    </row>
    <row r="29" spans="2:1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pans="2:11" ht="15" customHeight="1">
      <c r="B30" s="250"/>
      <c r="C30" s="251"/>
      <c r="D30" s="370" t="s">
        <v>678</v>
      </c>
      <c r="E30" s="370"/>
      <c r="F30" s="370"/>
      <c r="G30" s="370"/>
      <c r="H30" s="370"/>
      <c r="I30" s="370"/>
      <c r="J30" s="370"/>
      <c r="K30" s="247"/>
    </row>
    <row r="31" spans="2:11" ht="15" customHeight="1">
      <c r="B31" s="250"/>
      <c r="C31" s="251"/>
      <c r="D31" s="370" t="s">
        <v>679</v>
      </c>
      <c r="E31" s="370"/>
      <c r="F31" s="370"/>
      <c r="G31" s="370"/>
      <c r="H31" s="370"/>
      <c r="I31" s="370"/>
      <c r="J31" s="370"/>
      <c r="K31" s="247"/>
    </row>
    <row r="32" spans="2:1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pans="2:11" ht="15" customHeight="1">
      <c r="B33" s="250"/>
      <c r="C33" s="251"/>
      <c r="D33" s="370" t="s">
        <v>680</v>
      </c>
      <c r="E33" s="370"/>
      <c r="F33" s="370"/>
      <c r="G33" s="370"/>
      <c r="H33" s="370"/>
      <c r="I33" s="370"/>
      <c r="J33" s="370"/>
      <c r="K33" s="247"/>
    </row>
    <row r="34" spans="2:11" ht="15" customHeight="1">
      <c r="B34" s="250"/>
      <c r="C34" s="251"/>
      <c r="D34" s="370" t="s">
        <v>681</v>
      </c>
      <c r="E34" s="370"/>
      <c r="F34" s="370"/>
      <c r="G34" s="370"/>
      <c r="H34" s="370"/>
      <c r="I34" s="370"/>
      <c r="J34" s="370"/>
      <c r="K34" s="247"/>
    </row>
    <row r="35" spans="2:11" ht="15" customHeight="1">
      <c r="B35" s="250"/>
      <c r="C35" s="251"/>
      <c r="D35" s="370" t="s">
        <v>682</v>
      </c>
      <c r="E35" s="370"/>
      <c r="F35" s="370"/>
      <c r="G35" s="370"/>
      <c r="H35" s="370"/>
      <c r="I35" s="370"/>
      <c r="J35" s="370"/>
      <c r="K35" s="247"/>
    </row>
    <row r="36" spans="2:11" ht="15" customHeight="1">
      <c r="B36" s="250"/>
      <c r="C36" s="251"/>
      <c r="D36" s="249"/>
      <c r="E36" s="252" t="s">
        <v>144</v>
      </c>
      <c r="F36" s="249"/>
      <c r="G36" s="370" t="s">
        <v>683</v>
      </c>
      <c r="H36" s="370"/>
      <c r="I36" s="370"/>
      <c r="J36" s="370"/>
      <c r="K36" s="247"/>
    </row>
    <row r="37" spans="2:11" ht="30.75" customHeight="1">
      <c r="B37" s="250"/>
      <c r="C37" s="251"/>
      <c r="D37" s="249"/>
      <c r="E37" s="252" t="s">
        <v>684</v>
      </c>
      <c r="F37" s="249"/>
      <c r="G37" s="370" t="s">
        <v>685</v>
      </c>
      <c r="H37" s="370"/>
      <c r="I37" s="370"/>
      <c r="J37" s="370"/>
      <c r="K37" s="247"/>
    </row>
    <row r="38" spans="2:11" ht="15" customHeight="1">
      <c r="B38" s="250"/>
      <c r="C38" s="251"/>
      <c r="D38" s="249"/>
      <c r="E38" s="252" t="s">
        <v>57</v>
      </c>
      <c r="F38" s="249"/>
      <c r="G38" s="370" t="s">
        <v>686</v>
      </c>
      <c r="H38" s="370"/>
      <c r="I38" s="370"/>
      <c r="J38" s="370"/>
      <c r="K38" s="247"/>
    </row>
    <row r="39" spans="2:11" ht="15" customHeight="1">
      <c r="B39" s="250"/>
      <c r="C39" s="251"/>
      <c r="D39" s="249"/>
      <c r="E39" s="252" t="s">
        <v>58</v>
      </c>
      <c r="F39" s="249"/>
      <c r="G39" s="370" t="s">
        <v>687</v>
      </c>
      <c r="H39" s="370"/>
      <c r="I39" s="370"/>
      <c r="J39" s="370"/>
      <c r="K39" s="247"/>
    </row>
    <row r="40" spans="2:11" ht="15" customHeight="1">
      <c r="B40" s="250"/>
      <c r="C40" s="251"/>
      <c r="D40" s="249"/>
      <c r="E40" s="252" t="s">
        <v>145</v>
      </c>
      <c r="F40" s="249"/>
      <c r="G40" s="370" t="s">
        <v>688</v>
      </c>
      <c r="H40" s="370"/>
      <c r="I40" s="370"/>
      <c r="J40" s="370"/>
      <c r="K40" s="247"/>
    </row>
    <row r="41" spans="2:11" ht="15" customHeight="1">
      <c r="B41" s="250"/>
      <c r="C41" s="251"/>
      <c r="D41" s="249"/>
      <c r="E41" s="252" t="s">
        <v>146</v>
      </c>
      <c r="F41" s="249"/>
      <c r="G41" s="370" t="s">
        <v>689</v>
      </c>
      <c r="H41" s="370"/>
      <c r="I41" s="370"/>
      <c r="J41" s="370"/>
      <c r="K41" s="247"/>
    </row>
    <row r="42" spans="2:11" ht="15" customHeight="1">
      <c r="B42" s="250"/>
      <c r="C42" s="251"/>
      <c r="D42" s="249"/>
      <c r="E42" s="252" t="s">
        <v>690</v>
      </c>
      <c r="F42" s="249"/>
      <c r="G42" s="370" t="s">
        <v>691</v>
      </c>
      <c r="H42" s="370"/>
      <c r="I42" s="370"/>
      <c r="J42" s="370"/>
      <c r="K42" s="247"/>
    </row>
    <row r="43" spans="2:11" ht="15" customHeight="1">
      <c r="B43" s="250"/>
      <c r="C43" s="251"/>
      <c r="D43" s="249"/>
      <c r="E43" s="252"/>
      <c r="F43" s="249"/>
      <c r="G43" s="370" t="s">
        <v>692</v>
      </c>
      <c r="H43" s="370"/>
      <c r="I43" s="370"/>
      <c r="J43" s="370"/>
      <c r="K43" s="247"/>
    </row>
    <row r="44" spans="2:11" ht="15" customHeight="1">
      <c r="B44" s="250"/>
      <c r="C44" s="251"/>
      <c r="D44" s="249"/>
      <c r="E44" s="252" t="s">
        <v>693</v>
      </c>
      <c r="F44" s="249"/>
      <c r="G44" s="370" t="s">
        <v>694</v>
      </c>
      <c r="H44" s="370"/>
      <c r="I44" s="370"/>
      <c r="J44" s="370"/>
      <c r="K44" s="247"/>
    </row>
    <row r="45" spans="2:11" ht="15" customHeight="1">
      <c r="B45" s="250"/>
      <c r="C45" s="251"/>
      <c r="D45" s="249"/>
      <c r="E45" s="252" t="s">
        <v>148</v>
      </c>
      <c r="F45" s="249"/>
      <c r="G45" s="370" t="s">
        <v>695</v>
      </c>
      <c r="H45" s="370"/>
      <c r="I45" s="370"/>
      <c r="J45" s="370"/>
      <c r="K45" s="247"/>
    </row>
    <row r="46" spans="2:1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pans="2:11" ht="15" customHeight="1">
      <c r="B47" s="250"/>
      <c r="C47" s="251"/>
      <c r="D47" s="370" t="s">
        <v>696</v>
      </c>
      <c r="E47" s="370"/>
      <c r="F47" s="370"/>
      <c r="G47" s="370"/>
      <c r="H47" s="370"/>
      <c r="I47" s="370"/>
      <c r="J47" s="370"/>
      <c r="K47" s="247"/>
    </row>
    <row r="48" spans="2:11" ht="15" customHeight="1">
      <c r="B48" s="250"/>
      <c r="C48" s="251"/>
      <c r="D48" s="251"/>
      <c r="E48" s="370" t="s">
        <v>697</v>
      </c>
      <c r="F48" s="370"/>
      <c r="G48" s="370"/>
      <c r="H48" s="370"/>
      <c r="I48" s="370"/>
      <c r="J48" s="370"/>
      <c r="K48" s="247"/>
    </row>
    <row r="49" spans="2:11" ht="15" customHeight="1">
      <c r="B49" s="250"/>
      <c r="C49" s="251"/>
      <c r="D49" s="251"/>
      <c r="E49" s="370" t="s">
        <v>698</v>
      </c>
      <c r="F49" s="370"/>
      <c r="G49" s="370"/>
      <c r="H49" s="370"/>
      <c r="I49" s="370"/>
      <c r="J49" s="370"/>
      <c r="K49" s="247"/>
    </row>
    <row r="50" spans="2:11" ht="15" customHeight="1">
      <c r="B50" s="250"/>
      <c r="C50" s="251"/>
      <c r="D50" s="251"/>
      <c r="E50" s="370" t="s">
        <v>699</v>
      </c>
      <c r="F50" s="370"/>
      <c r="G50" s="370"/>
      <c r="H50" s="370"/>
      <c r="I50" s="370"/>
      <c r="J50" s="370"/>
      <c r="K50" s="247"/>
    </row>
    <row r="51" spans="2:11" ht="15" customHeight="1">
      <c r="B51" s="250"/>
      <c r="C51" s="251"/>
      <c r="D51" s="370" t="s">
        <v>700</v>
      </c>
      <c r="E51" s="370"/>
      <c r="F51" s="370"/>
      <c r="G51" s="370"/>
      <c r="H51" s="370"/>
      <c r="I51" s="370"/>
      <c r="J51" s="370"/>
      <c r="K51" s="247"/>
    </row>
    <row r="52" spans="2:11" ht="25.5" customHeight="1">
      <c r="B52" s="246"/>
      <c r="C52" s="373" t="s">
        <v>701</v>
      </c>
      <c r="D52" s="373"/>
      <c r="E52" s="373"/>
      <c r="F52" s="373"/>
      <c r="G52" s="373"/>
      <c r="H52" s="373"/>
      <c r="I52" s="373"/>
      <c r="J52" s="373"/>
      <c r="K52" s="247"/>
    </row>
    <row r="53" spans="2:11" ht="5.25" customHeight="1">
      <c r="B53" s="246"/>
      <c r="C53" s="248"/>
      <c r="D53" s="248"/>
      <c r="E53" s="248"/>
      <c r="F53" s="248"/>
      <c r="G53" s="248"/>
      <c r="H53" s="248"/>
      <c r="I53" s="248"/>
      <c r="J53" s="248"/>
      <c r="K53" s="247"/>
    </row>
    <row r="54" spans="2:11" ht="15" customHeight="1">
      <c r="B54" s="246"/>
      <c r="C54" s="370" t="s">
        <v>702</v>
      </c>
      <c r="D54" s="370"/>
      <c r="E54" s="370"/>
      <c r="F54" s="370"/>
      <c r="G54" s="370"/>
      <c r="H54" s="370"/>
      <c r="I54" s="370"/>
      <c r="J54" s="370"/>
      <c r="K54" s="247"/>
    </row>
    <row r="55" spans="2:11" ht="15" customHeight="1">
      <c r="B55" s="246"/>
      <c r="C55" s="370" t="s">
        <v>703</v>
      </c>
      <c r="D55" s="370"/>
      <c r="E55" s="370"/>
      <c r="F55" s="370"/>
      <c r="G55" s="370"/>
      <c r="H55" s="370"/>
      <c r="I55" s="370"/>
      <c r="J55" s="370"/>
      <c r="K55" s="247"/>
    </row>
    <row r="56" spans="2:11" ht="12.75" customHeight="1">
      <c r="B56" s="246"/>
      <c r="C56" s="249"/>
      <c r="D56" s="249"/>
      <c r="E56" s="249"/>
      <c r="F56" s="249"/>
      <c r="G56" s="249"/>
      <c r="H56" s="249"/>
      <c r="I56" s="249"/>
      <c r="J56" s="249"/>
      <c r="K56" s="247"/>
    </row>
    <row r="57" spans="2:11" ht="15" customHeight="1">
      <c r="B57" s="246"/>
      <c r="C57" s="370" t="s">
        <v>704</v>
      </c>
      <c r="D57" s="370"/>
      <c r="E57" s="370"/>
      <c r="F57" s="370"/>
      <c r="G57" s="370"/>
      <c r="H57" s="370"/>
      <c r="I57" s="370"/>
      <c r="J57" s="370"/>
      <c r="K57" s="247"/>
    </row>
    <row r="58" spans="2:11" ht="15" customHeight="1">
      <c r="B58" s="246"/>
      <c r="C58" s="251"/>
      <c r="D58" s="370" t="s">
        <v>705</v>
      </c>
      <c r="E58" s="370"/>
      <c r="F58" s="370"/>
      <c r="G58" s="370"/>
      <c r="H58" s="370"/>
      <c r="I58" s="370"/>
      <c r="J58" s="370"/>
      <c r="K58" s="247"/>
    </row>
    <row r="59" spans="2:11" ht="15" customHeight="1">
      <c r="B59" s="246"/>
      <c r="C59" s="251"/>
      <c r="D59" s="370" t="s">
        <v>706</v>
      </c>
      <c r="E59" s="370"/>
      <c r="F59" s="370"/>
      <c r="G59" s="370"/>
      <c r="H59" s="370"/>
      <c r="I59" s="370"/>
      <c r="J59" s="370"/>
      <c r="K59" s="247"/>
    </row>
    <row r="60" spans="2:11" ht="15" customHeight="1">
      <c r="B60" s="246"/>
      <c r="C60" s="251"/>
      <c r="D60" s="370" t="s">
        <v>707</v>
      </c>
      <c r="E60" s="370"/>
      <c r="F60" s="370"/>
      <c r="G60" s="370"/>
      <c r="H60" s="370"/>
      <c r="I60" s="370"/>
      <c r="J60" s="370"/>
      <c r="K60" s="247"/>
    </row>
    <row r="61" spans="2:11" ht="15" customHeight="1">
      <c r="B61" s="246"/>
      <c r="C61" s="251"/>
      <c r="D61" s="370" t="s">
        <v>708</v>
      </c>
      <c r="E61" s="370"/>
      <c r="F61" s="370"/>
      <c r="G61" s="370"/>
      <c r="H61" s="370"/>
      <c r="I61" s="370"/>
      <c r="J61" s="370"/>
      <c r="K61" s="247"/>
    </row>
    <row r="62" spans="2:11" ht="15" customHeight="1">
      <c r="B62" s="246"/>
      <c r="C62" s="251"/>
      <c r="D62" s="372" t="s">
        <v>709</v>
      </c>
      <c r="E62" s="372"/>
      <c r="F62" s="372"/>
      <c r="G62" s="372"/>
      <c r="H62" s="372"/>
      <c r="I62" s="372"/>
      <c r="J62" s="372"/>
      <c r="K62" s="247"/>
    </row>
    <row r="63" spans="2:11" ht="15" customHeight="1">
      <c r="B63" s="246"/>
      <c r="C63" s="251"/>
      <c r="D63" s="370" t="s">
        <v>710</v>
      </c>
      <c r="E63" s="370"/>
      <c r="F63" s="370"/>
      <c r="G63" s="370"/>
      <c r="H63" s="370"/>
      <c r="I63" s="370"/>
      <c r="J63" s="370"/>
      <c r="K63" s="247"/>
    </row>
    <row r="64" spans="2:11" ht="12.75" customHeight="1">
      <c r="B64" s="246"/>
      <c r="C64" s="251"/>
      <c r="D64" s="251"/>
      <c r="E64" s="254"/>
      <c r="F64" s="251"/>
      <c r="G64" s="251"/>
      <c r="H64" s="251"/>
      <c r="I64" s="251"/>
      <c r="J64" s="251"/>
      <c r="K64" s="247"/>
    </row>
    <row r="65" spans="2:11" ht="15" customHeight="1">
      <c r="B65" s="246"/>
      <c r="C65" s="251"/>
      <c r="D65" s="370" t="s">
        <v>711</v>
      </c>
      <c r="E65" s="370"/>
      <c r="F65" s="370"/>
      <c r="G65" s="370"/>
      <c r="H65" s="370"/>
      <c r="I65" s="370"/>
      <c r="J65" s="370"/>
      <c r="K65" s="247"/>
    </row>
    <row r="66" spans="2:11" ht="15" customHeight="1">
      <c r="B66" s="246"/>
      <c r="C66" s="251"/>
      <c r="D66" s="372" t="s">
        <v>712</v>
      </c>
      <c r="E66" s="372"/>
      <c r="F66" s="372"/>
      <c r="G66" s="372"/>
      <c r="H66" s="372"/>
      <c r="I66" s="372"/>
      <c r="J66" s="372"/>
      <c r="K66" s="247"/>
    </row>
    <row r="67" spans="2:11" ht="15" customHeight="1">
      <c r="B67" s="246"/>
      <c r="C67" s="251"/>
      <c r="D67" s="370" t="s">
        <v>713</v>
      </c>
      <c r="E67" s="370"/>
      <c r="F67" s="370"/>
      <c r="G67" s="370"/>
      <c r="H67" s="370"/>
      <c r="I67" s="370"/>
      <c r="J67" s="370"/>
      <c r="K67" s="247"/>
    </row>
    <row r="68" spans="2:11" ht="15" customHeight="1">
      <c r="B68" s="246"/>
      <c r="C68" s="251"/>
      <c r="D68" s="370" t="s">
        <v>714</v>
      </c>
      <c r="E68" s="370"/>
      <c r="F68" s="370"/>
      <c r="G68" s="370"/>
      <c r="H68" s="370"/>
      <c r="I68" s="370"/>
      <c r="J68" s="370"/>
      <c r="K68" s="247"/>
    </row>
    <row r="69" spans="2:11" ht="15" customHeight="1">
      <c r="B69" s="246"/>
      <c r="C69" s="251"/>
      <c r="D69" s="370" t="s">
        <v>715</v>
      </c>
      <c r="E69" s="370"/>
      <c r="F69" s="370"/>
      <c r="G69" s="370"/>
      <c r="H69" s="370"/>
      <c r="I69" s="370"/>
      <c r="J69" s="370"/>
      <c r="K69" s="247"/>
    </row>
    <row r="70" spans="2:11" ht="15" customHeight="1">
      <c r="B70" s="246"/>
      <c r="C70" s="251"/>
      <c r="D70" s="370" t="s">
        <v>716</v>
      </c>
      <c r="E70" s="370"/>
      <c r="F70" s="370"/>
      <c r="G70" s="370"/>
      <c r="H70" s="370"/>
      <c r="I70" s="370"/>
      <c r="J70" s="370"/>
      <c r="K70" s="247"/>
    </row>
    <row r="71" spans="2:1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2:1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pans="2:1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pans="2:11" ht="45" customHeight="1">
      <c r="B75" s="263"/>
      <c r="C75" s="371" t="s">
        <v>717</v>
      </c>
      <c r="D75" s="371"/>
      <c r="E75" s="371"/>
      <c r="F75" s="371"/>
      <c r="G75" s="371"/>
      <c r="H75" s="371"/>
      <c r="I75" s="371"/>
      <c r="J75" s="371"/>
      <c r="K75" s="264"/>
    </row>
    <row r="76" spans="2:11" ht="17.25" customHeight="1">
      <c r="B76" s="263"/>
      <c r="C76" s="265" t="s">
        <v>718</v>
      </c>
      <c r="D76" s="265"/>
      <c r="E76" s="265"/>
      <c r="F76" s="265" t="s">
        <v>719</v>
      </c>
      <c r="G76" s="266"/>
      <c r="H76" s="265" t="s">
        <v>58</v>
      </c>
      <c r="I76" s="265" t="s">
        <v>61</v>
      </c>
      <c r="J76" s="265" t="s">
        <v>720</v>
      </c>
      <c r="K76" s="264"/>
    </row>
    <row r="77" spans="2:11" ht="17.25" customHeight="1">
      <c r="B77" s="263"/>
      <c r="C77" s="267" t="s">
        <v>721</v>
      </c>
      <c r="D77" s="267"/>
      <c r="E77" s="267"/>
      <c r="F77" s="268" t="s">
        <v>722</v>
      </c>
      <c r="G77" s="269"/>
      <c r="H77" s="267"/>
      <c r="I77" s="267"/>
      <c r="J77" s="267" t="s">
        <v>723</v>
      </c>
      <c r="K77" s="264"/>
    </row>
    <row r="78" spans="2:11" ht="5.25" customHeight="1">
      <c r="B78" s="263"/>
      <c r="C78" s="270"/>
      <c r="D78" s="270"/>
      <c r="E78" s="270"/>
      <c r="F78" s="270"/>
      <c r="G78" s="271"/>
      <c r="H78" s="270"/>
      <c r="I78" s="270"/>
      <c r="J78" s="270"/>
      <c r="K78" s="264"/>
    </row>
    <row r="79" spans="2:11" ht="15" customHeight="1">
      <c r="B79" s="263"/>
      <c r="C79" s="252" t="s">
        <v>57</v>
      </c>
      <c r="D79" s="270"/>
      <c r="E79" s="270"/>
      <c r="F79" s="272" t="s">
        <v>724</v>
      </c>
      <c r="G79" s="271"/>
      <c r="H79" s="252" t="s">
        <v>725</v>
      </c>
      <c r="I79" s="252" t="s">
        <v>726</v>
      </c>
      <c r="J79" s="252">
        <v>20</v>
      </c>
      <c r="K79" s="264"/>
    </row>
    <row r="80" spans="2:11" ht="15" customHeight="1">
      <c r="B80" s="263"/>
      <c r="C80" s="252" t="s">
        <v>727</v>
      </c>
      <c r="D80" s="252"/>
      <c r="E80" s="252"/>
      <c r="F80" s="272" t="s">
        <v>724</v>
      </c>
      <c r="G80" s="271"/>
      <c r="H80" s="252" t="s">
        <v>728</v>
      </c>
      <c r="I80" s="252" t="s">
        <v>726</v>
      </c>
      <c r="J80" s="252">
        <v>120</v>
      </c>
      <c r="K80" s="264"/>
    </row>
    <row r="81" spans="2:11" ht="15" customHeight="1">
      <c r="B81" s="273"/>
      <c r="C81" s="252" t="s">
        <v>729</v>
      </c>
      <c r="D81" s="252"/>
      <c r="E81" s="252"/>
      <c r="F81" s="272" t="s">
        <v>730</v>
      </c>
      <c r="G81" s="271"/>
      <c r="H81" s="252" t="s">
        <v>731</v>
      </c>
      <c r="I81" s="252" t="s">
        <v>726</v>
      </c>
      <c r="J81" s="252">
        <v>50</v>
      </c>
      <c r="K81" s="264"/>
    </row>
    <row r="82" spans="2:11" ht="15" customHeight="1">
      <c r="B82" s="273"/>
      <c r="C82" s="252" t="s">
        <v>732</v>
      </c>
      <c r="D82" s="252"/>
      <c r="E82" s="252"/>
      <c r="F82" s="272" t="s">
        <v>724</v>
      </c>
      <c r="G82" s="271"/>
      <c r="H82" s="252" t="s">
        <v>733</v>
      </c>
      <c r="I82" s="252" t="s">
        <v>734</v>
      </c>
      <c r="J82" s="252"/>
      <c r="K82" s="264"/>
    </row>
    <row r="83" spans="2:11" ht="15" customHeight="1">
      <c r="B83" s="273"/>
      <c r="C83" s="274" t="s">
        <v>735</v>
      </c>
      <c r="D83" s="274"/>
      <c r="E83" s="274"/>
      <c r="F83" s="275" t="s">
        <v>730</v>
      </c>
      <c r="G83" s="274"/>
      <c r="H83" s="274" t="s">
        <v>736</v>
      </c>
      <c r="I83" s="274" t="s">
        <v>726</v>
      </c>
      <c r="J83" s="274">
        <v>15</v>
      </c>
      <c r="K83" s="264"/>
    </row>
    <row r="84" spans="2:11" ht="15" customHeight="1">
      <c r="B84" s="273"/>
      <c r="C84" s="274" t="s">
        <v>737</v>
      </c>
      <c r="D84" s="274"/>
      <c r="E84" s="274"/>
      <c r="F84" s="275" t="s">
        <v>730</v>
      </c>
      <c r="G84" s="274"/>
      <c r="H84" s="274" t="s">
        <v>738</v>
      </c>
      <c r="I84" s="274" t="s">
        <v>726</v>
      </c>
      <c r="J84" s="274">
        <v>15</v>
      </c>
      <c r="K84" s="264"/>
    </row>
    <row r="85" spans="2:11" ht="15" customHeight="1">
      <c r="B85" s="273"/>
      <c r="C85" s="274" t="s">
        <v>739</v>
      </c>
      <c r="D85" s="274"/>
      <c r="E85" s="274"/>
      <c r="F85" s="275" t="s">
        <v>730</v>
      </c>
      <c r="G85" s="274"/>
      <c r="H85" s="274" t="s">
        <v>740</v>
      </c>
      <c r="I85" s="274" t="s">
        <v>726</v>
      </c>
      <c r="J85" s="274">
        <v>20</v>
      </c>
      <c r="K85" s="264"/>
    </row>
    <row r="86" spans="2:11" ht="15" customHeight="1">
      <c r="B86" s="273"/>
      <c r="C86" s="274" t="s">
        <v>741</v>
      </c>
      <c r="D86" s="274"/>
      <c r="E86" s="274"/>
      <c r="F86" s="275" t="s">
        <v>730</v>
      </c>
      <c r="G86" s="274"/>
      <c r="H86" s="274" t="s">
        <v>742</v>
      </c>
      <c r="I86" s="274" t="s">
        <v>726</v>
      </c>
      <c r="J86" s="274">
        <v>20</v>
      </c>
      <c r="K86" s="264"/>
    </row>
    <row r="87" spans="2:11" ht="15" customHeight="1">
      <c r="B87" s="273"/>
      <c r="C87" s="252" t="s">
        <v>743</v>
      </c>
      <c r="D87" s="252"/>
      <c r="E87" s="252"/>
      <c r="F87" s="272" t="s">
        <v>730</v>
      </c>
      <c r="G87" s="271"/>
      <c r="H87" s="252" t="s">
        <v>744</v>
      </c>
      <c r="I87" s="252" t="s">
        <v>726</v>
      </c>
      <c r="J87" s="252">
        <v>50</v>
      </c>
      <c r="K87" s="264"/>
    </row>
    <row r="88" spans="2:11" ht="15" customHeight="1">
      <c r="B88" s="273"/>
      <c r="C88" s="252" t="s">
        <v>745</v>
      </c>
      <c r="D88" s="252"/>
      <c r="E88" s="252"/>
      <c r="F88" s="272" t="s">
        <v>730</v>
      </c>
      <c r="G88" s="271"/>
      <c r="H88" s="252" t="s">
        <v>746</v>
      </c>
      <c r="I88" s="252" t="s">
        <v>726</v>
      </c>
      <c r="J88" s="252">
        <v>20</v>
      </c>
      <c r="K88" s="264"/>
    </row>
    <row r="89" spans="2:11" ht="15" customHeight="1">
      <c r="B89" s="273"/>
      <c r="C89" s="252" t="s">
        <v>747</v>
      </c>
      <c r="D89" s="252"/>
      <c r="E89" s="252"/>
      <c r="F89" s="272" t="s">
        <v>730</v>
      </c>
      <c r="G89" s="271"/>
      <c r="H89" s="252" t="s">
        <v>748</v>
      </c>
      <c r="I89" s="252" t="s">
        <v>726</v>
      </c>
      <c r="J89" s="252">
        <v>20</v>
      </c>
      <c r="K89" s="264"/>
    </row>
    <row r="90" spans="2:11" ht="15" customHeight="1">
      <c r="B90" s="273"/>
      <c r="C90" s="252" t="s">
        <v>749</v>
      </c>
      <c r="D90" s="252"/>
      <c r="E90" s="252"/>
      <c r="F90" s="272" t="s">
        <v>730</v>
      </c>
      <c r="G90" s="271"/>
      <c r="H90" s="252" t="s">
        <v>750</v>
      </c>
      <c r="I90" s="252" t="s">
        <v>726</v>
      </c>
      <c r="J90" s="252">
        <v>50</v>
      </c>
      <c r="K90" s="264"/>
    </row>
    <row r="91" spans="2:11" ht="15" customHeight="1">
      <c r="B91" s="273"/>
      <c r="C91" s="252" t="s">
        <v>751</v>
      </c>
      <c r="D91" s="252"/>
      <c r="E91" s="252"/>
      <c r="F91" s="272" t="s">
        <v>730</v>
      </c>
      <c r="G91" s="271"/>
      <c r="H91" s="252" t="s">
        <v>751</v>
      </c>
      <c r="I91" s="252" t="s">
        <v>726</v>
      </c>
      <c r="J91" s="252">
        <v>50</v>
      </c>
      <c r="K91" s="264"/>
    </row>
    <row r="92" spans="2:11" ht="15" customHeight="1">
      <c r="B92" s="273"/>
      <c r="C92" s="252" t="s">
        <v>752</v>
      </c>
      <c r="D92" s="252"/>
      <c r="E92" s="252"/>
      <c r="F92" s="272" t="s">
        <v>730</v>
      </c>
      <c r="G92" s="271"/>
      <c r="H92" s="252" t="s">
        <v>753</v>
      </c>
      <c r="I92" s="252" t="s">
        <v>726</v>
      </c>
      <c r="J92" s="252">
        <v>255</v>
      </c>
      <c r="K92" s="264"/>
    </row>
    <row r="93" spans="2:11" ht="15" customHeight="1">
      <c r="B93" s="273"/>
      <c r="C93" s="252" t="s">
        <v>754</v>
      </c>
      <c r="D93" s="252"/>
      <c r="E93" s="252"/>
      <c r="F93" s="272" t="s">
        <v>724</v>
      </c>
      <c r="G93" s="271"/>
      <c r="H93" s="252" t="s">
        <v>755</v>
      </c>
      <c r="I93" s="252" t="s">
        <v>756</v>
      </c>
      <c r="J93" s="252"/>
      <c r="K93" s="264"/>
    </row>
    <row r="94" spans="2:11" ht="15" customHeight="1">
      <c r="B94" s="273"/>
      <c r="C94" s="252" t="s">
        <v>757</v>
      </c>
      <c r="D94" s="252"/>
      <c r="E94" s="252"/>
      <c r="F94" s="272" t="s">
        <v>724</v>
      </c>
      <c r="G94" s="271"/>
      <c r="H94" s="252" t="s">
        <v>758</v>
      </c>
      <c r="I94" s="252" t="s">
        <v>759</v>
      </c>
      <c r="J94" s="252"/>
      <c r="K94" s="264"/>
    </row>
    <row r="95" spans="2:11" ht="15" customHeight="1">
      <c r="B95" s="273"/>
      <c r="C95" s="252" t="s">
        <v>760</v>
      </c>
      <c r="D95" s="252"/>
      <c r="E95" s="252"/>
      <c r="F95" s="272" t="s">
        <v>724</v>
      </c>
      <c r="G95" s="271"/>
      <c r="H95" s="252" t="s">
        <v>760</v>
      </c>
      <c r="I95" s="252" t="s">
        <v>759</v>
      </c>
      <c r="J95" s="252"/>
      <c r="K95" s="264"/>
    </row>
    <row r="96" spans="2:11" ht="15" customHeight="1">
      <c r="B96" s="273"/>
      <c r="C96" s="252" t="s">
        <v>42</v>
      </c>
      <c r="D96" s="252"/>
      <c r="E96" s="252"/>
      <c r="F96" s="272" t="s">
        <v>724</v>
      </c>
      <c r="G96" s="271"/>
      <c r="H96" s="252" t="s">
        <v>761</v>
      </c>
      <c r="I96" s="252" t="s">
        <v>759</v>
      </c>
      <c r="J96" s="252"/>
      <c r="K96" s="264"/>
    </row>
    <row r="97" spans="2:11" ht="15" customHeight="1">
      <c r="B97" s="273"/>
      <c r="C97" s="252" t="s">
        <v>52</v>
      </c>
      <c r="D97" s="252"/>
      <c r="E97" s="252"/>
      <c r="F97" s="272" t="s">
        <v>724</v>
      </c>
      <c r="G97" s="271"/>
      <c r="H97" s="252" t="s">
        <v>762</v>
      </c>
      <c r="I97" s="252" t="s">
        <v>759</v>
      </c>
      <c r="J97" s="252"/>
      <c r="K97" s="264"/>
    </row>
    <row r="98" spans="2:1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pans="2:1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pans="2:1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pans="2:1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pans="2:11" ht="45" customHeight="1">
      <c r="B102" s="263"/>
      <c r="C102" s="371" t="s">
        <v>763</v>
      </c>
      <c r="D102" s="371"/>
      <c r="E102" s="371"/>
      <c r="F102" s="371"/>
      <c r="G102" s="371"/>
      <c r="H102" s="371"/>
      <c r="I102" s="371"/>
      <c r="J102" s="371"/>
      <c r="K102" s="264"/>
    </row>
    <row r="103" spans="2:11" ht="17.25" customHeight="1">
      <c r="B103" s="263"/>
      <c r="C103" s="265" t="s">
        <v>718</v>
      </c>
      <c r="D103" s="265"/>
      <c r="E103" s="265"/>
      <c r="F103" s="265" t="s">
        <v>719</v>
      </c>
      <c r="G103" s="266"/>
      <c r="H103" s="265" t="s">
        <v>58</v>
      </c>
      <c r="I103" s="265" t="s">
        <v>61</v>
      </c>
      <c r="J103" s="265" t="s">
        <v>720</v>
      </c>
      <c r="K103" s="264"/>
    </row>
    <row r="104" spans="2:11" ht="17.25" customHeight="1">
      <c r="B104" s="263"/>
      <c r="C104" s="267" t="s">
        <v>721</v>
      </c>
      <c r="D104" s="267"/>
      <c r="E104" s="267"/>
      <c r="F104" s="268" t="s">
        <v>722</v>
      </c>
      <c r="G104" s="269"/>
      <c r="H104" s="267"/>
      <c r="I104" s="267"/>
      <c r="J104" s="267" t="s">
        <v>723</v>
      </c>
      <c r="K104" s="264"/>
    </row>
    <row r="105" spans="2:11" ht="5.25" customHeight="1">
      <c r="B105" s="263"/>
      <c r="C105" s="265"/>
      <c r="D105" s="265"/>
      <c r="E105" s="265"/>
      <c r="F105" s="265"/>
      <c r="G105" s="281"/>
      <c r="H105" s="265"/>
      <c r="I105" s="265"/>
      <c r="J105" s="265"/>
      <c r="K105" s="264"/>
    </row>
    <row r="106" spans="2:11" ht="15" customHeight="1">
      <c r="B106" s="263"/>
      <c r="C106" s="252" t="s">
        <v>57</v>
      </c>
      <c r="D106" s="270"/>
      <c r="E106" s="270"/>
      <c r="F106" s="272" t="s">
        <v>724</v>
      </c>
      <c r="G106" s="281"/>
      <c r="H106" s="252" t="s">
        <v>764</v>
      </c>
      <c r="I106" s="252" t="s">
        <v>726</v>
      </c>
      <c r="J106" s="252">
        <v>20</v>
      </c>
      <c r="K106" s="264"/>
    </row>
    <row r="107" spans="2:11" ht="15" customHeight="1">
      <c r="B107" s="263"/>
      <c r="C107" s="252" t="s">
        <v>727</v>
      </c>
      <c r="D107" s="252"/>
      <c r="E107" s="252"/>
      <c r="F107" s="272" t="s">
        <v>724</v>
      </c>
      <c r="G107" s="252"/>
      <c r="H107" s="252" t="s">
        <v>764</v>
      </c>
      <c r="I107" s="252" t="s">
        <v>726</v>
      </c>
      <c r="J107" s="252">
        <v>120</v>
      </c>
      <c r="K107" s="264"/>
    </row>
    <row r="108" spans="2:11" ht="15" customHeight="1">
      <c r="B108" s="273"/>
      <c r="C108" s="252" t="s">
        <v>729</v>
      </c>
      <c r="D108" s="252"/>
      <c r="E108" s="252"/>
      <c r="F108" s="272" t="s">
        <v>730</v>
      </c>
      <c r="G108" s="252"/>
      <c r="H108" s="252" t="s">
        <v>764</v>
      </c>
      <c r="I108" s="252" t="s">
        <v>726</v>
      </c>
      <c r="J108" s="252">
        <v>50</v>
      </c>
      <c r="K108" s="264"/>
    </row>
    <row r="109" spans="2:11" ht="15" customHeight="1">
      <c r="B109" s="273"/>
      <c r="C109" s="252" t="s">
        <v>732</v>
      </c>
      <c r="D109" s="252"/>
      <c r="E109" s="252"/>
      <c r="F109" s="272" t="s">
        <v>724</v>
      </c>
      <c r="G109" s="252"/>
      <c r="H109" s="252" t="s">
        <v>764</v>
      </c>
      <c r="I109" s="252" t="s">
        <v>734</v>
      </c>
      <c r="J109" s="252"/>
      <c r="K109" s="264"/>
    </row>
    <row r="110" spans="2:11" ht="15" customHeight="1">
      <c r="B110" s="273"/>
      <c r="C110" s="252" t="s">
        <v>743</v>
      </c>
      <c r="D110" s="252"/>
      <c r="E110" s="252"/>
      <c r="F110" s="272" t="s">
        <v>730</v>
      </c>
      <c r="G110" s="252"/>
      <c r="H110" s="252" t="s">
        <v>764</v>
      </c>
      <c r="I110" s="252" t="s">
        <v>726</v>
      </c>
      <c r="J110" s="252">
        <v>50</v>
      </c>
      <c r="K110" s="264"/>
    </row>
    <row r="111" spans="2:11" ht="15" customHeight="1">
      <c r="B111" s="273"/>
      <c r="C111" s="252" t="s">
        <v>751</v>
      </c>
      <c r="D111" s="252"/>
      <c r="E111" s="252"/>
      <c r="F111" s="272" t="s">
        <v>730</v>
      </c>
      <c r="G111" s="252"/>
      <c r="H111" s="252" t="s">
        <v>764</v>
      </c>
      <c r="I111" s="252" t="s">
        <v>726</v>
      </c>
      <c r="J111" s="252">
        <v>50</v>
      </c>
      <c r="K111" s="264"/>
    </row>
    <row r="112" spans="2:11" ht="15" customHeight="1">
      <c r="B112" s="273"/>
      <c r="C112" s="252" t="s">
        <v>749</v>
      </c>
      <c r="D112" s="252"/>
      <c r="E112" s="252"/>
      <c r="F112" s="272" t="s">
        <v>730</v>
      </c>
      <c r="G112" s="252"/>
      <c r="H112" s="252" t="s">
        <v>764</v>
      </c>
      <c r="I112" s="252" t="s">
        <v>726</v>
      </c>
      <c r="J112" s="252">
        <v>50</v>
      </c>
      <c r="K112" s="264"/>
    </row>
    <row r="113" spans="2:11" ht="15" customHeight="1">
      <c r="B113" s="273"/>
      <c r="C113" s="252" t="s">
        <v>57</v>
      </c>
      <c r="D113" s="252"/>
      <c r="E113" s="252"/>
      <c r="F113" s="272" t="s">
        <v>724</v>
      </c>
      <c r="G113" s="252"/>
      <c r="H113" s="252" t="s">
        <v>765</v>
      </c>
      <c r="I113" s="252" t="s">
        <v>726</v>
      </c>
      <c r="J113" s="252">
        <v>20</v>
      </c>
      <c r="K113" s="264"/>
    </row>
    <row r="114" spans="2:11" ht="15" customHeight="1">
      <c r="B114" s="273"/>
      <c r="C114" s="252" t="s">
        <v>766</v>
      </c>
      <c r="D114" s="252"/>
      <c r="E114" s="252"/>
      <c r="F114" s="272" t="s">
        <v>724</v>
      </c>
      <c r="G114" s="252"/>
      <c r="H114" s="252" t="s">
        <v>767</v>
      </c>
      <c r="I114" s="252" t="s">
        <v>726</v>
      </c>
      <c r="J114" s="252">
        <v>120</v>
      </c>
      <c r="K114" s="264"/>
    </row>
    <row r="115" spans="2:11" ht="15" customHeight="1">
      <c r="B115" s="273"/>
      <c r="C115" s="252" t="s">
        <v>42</v>
      </c>
      <c r="D115" s="252"/>
      <c r="E115" s="252"/>
      <c r="F115" s="272" t="s">
        <v>724</v>
      </c>
      <c r="G115" s="252"/>
      <c r="H115" s="252" t="s">
        <v>768</v>
      </c>
      <c r="I115" s="252" t="s">
        <v>759</v>
      </c>
      <c r="J115" s="252"/>
      <c r="K115" s="264"/>
    </row>
    <row r="116" spans="2:11" ht="15" customHeight="1">
      <c r="B116" s="273"/>
      <c r="C116" s="252" t="s">
        <v>52</v>
      </c>
      <c r="D116" s="252"/>
      <c r="E116" s="252"/>
      <c r="F116" s="272" t="s">
        <v>724</v>
      </c>
      <c r="G116" s="252"/>
      <c r="H116" s="252" t="s">
        <v>769</v>
      </c>
      <c r="I116" s="252" t="s">
        <v>759</v>
      </c>
      <c r="J116" s="252"/>
      <c r="K116" s="264"/>
    </row>
    <row r="117" spans="2:11" ht="15" customHeight="1">
      <c r="B117" s="273"/>
      <c r="C117" s="252" t="s">
        <v>61</v>
      </c>
      <c r="D117" s="252"/>
      <c r="E117" s="252"/>
      <c r="F117" s="272" t="s">
        <v>724</v>
      </c>
      <c r="G117" s="252"/>
      <c r="H117" s="252" t="s">
        <v>770</v>
      </c>
      <c r="I117" s="252" t="s">
        <v>771</v>
      </c>
      <c r="J117" s="252"/>
      <c r="K117" s="264"/>
    </row>
    <row r="118" spans="2:1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pans="2:11" ht="18.75" customHeight="1">
      <c r="B119" s="283"/>
      <c r="C119" s="249"/>
      <c r="D119" s="249"/>
      <c r="E119" s="249"/>
      <c r="F119" s="284"/>
      <c r="G119" s="249"/>
      <c r="H119" s="249"/>
      <c r="I119" s="249"/>
      <c r="J119" s="249"/>
      <c r="K119" s="283"/>
    </row>
    <row r="120" spans="2:1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pans="2:1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pans="2:11" ht="45" customHeight="1">
      <c r="B122" s="288"/>
      <c r="C122" s="374" t="s">
        <v>772</v>
      </c>
      <c r="D122" s="374"/>
      <c r="E122" s="374"/>
      <c r="F122" s="374"/>
      <c r="G122" s="374"/>
      <c r="H122" s="374"/>
      <c r="I122" s="374"/>
      <c r="J122" s="374"/>
      <c r="K122" s="289"/>
    </row>
    <row r="123" spans="2:11" ht="17.25" customHeight="1">
      <c r="B123" s="290"/>
      <c r="C123" s="265" t="s">
        <v>718</v>
      </c>
      <c r="D123" s="265"/>
      <c r="E123" s="265"/>
      <c r="F123" s="265" t="s">
        <v>719</v>
      </c>
      <c r="G123" s="266"/>
      <c r="H123" s="265" t="s">
        <v>58</v>
      </c>
      <c r="I123" s="265" t="s">
        <v>61</v>
      </c>
      <c r="J123" s="265" t="s">
        <v>720</v>
      </c>
      <c r="K123" s="291"/>
    </row>
    <row r="124" spans="2:11" ht="17.25" customHeight="1">
      <c r="B124" s="290"/>
      <c r="C124" s="267" t="s">
        <v>721</v>
      </c>
      <c r="D124" s="267"/>
      <c r="E124" s="267"/>
      <c r="F124" s="268" t="s">
        <v>722</v>
      </c>
      <c r="G124" s="269"/>
      <c r="H124" s="267"/>
      <c r="I124" s="267"/>
      <c r="J124" s="267" t="s">
        <v>723</v>
      </c>
      <c r="K124" s="291"/>
    </row>
    <row r="125" spans="2:11" ht="5.25" customHeight="1">
      <c r="B125" s="292"/>
      <c r="C125" s="270"/>
      <c r="D125" s="270"/>
      <c r="E125" s="270"/>
      <c r="F125" s="270"/>
      <c r="G125" s="252"/>
      <c r="H125" s="270"/>
      <c r="I125" s="270"/>
      <c r="J125" s="270"/>
      <c r="K125" s="293"/>
    </row>
    <row r="126" spans="2:11" ht="15" customHeight="1">
      <c r="B126" s="292"/>
      <c r="C126" s="252" t="s">
        <v>727</v>
      </c>
      <c r="D126" s="270"/>
      <c r="E126" s="270"/>
      <c r="F126" s="272" t="s">
        <v>724</v>
      </c>
      <c r="G126" s="252"/>
      <c r="H126" s="252" t="s">
        <v>764</v>
      </c>
      <c r="I126" s="252" t="s">
        <v>726</v>
      </c>
      <c r="J126" s="252">
        <v>120</v>
      </c>
      <c r="K126" s="294"/>
    </row>
    <row r="127" spans="2:11" ht="15" customHeight="1">
      <c r="B127" s="292"/>
      <c r="C127" s="252" t="s">
        <v>773</v>
      </c>
      <c r="D127" s="252"/>
      <c r="E127" s="252"/>
      <c r="F127" s="272" t="s">
        <v>724</v>
      </c>
      <c r="G127" s="252"/>
      <c r="H127" s="252" t="s">
        <v>774</v>
      </c>
      <c r="I127" s="252" t="s">
        <v>726</v>
      </c>
      <c r="J127" s="252" t="s">
        <v>775</v>
      </c>
      <c r="K127" s="294"/>
    </row>
    <row r="128" spans="2:11" ht="15" customHeight="1">
      <c r="B128" s="292"/>
      <c r="C128" s="252" t="s">
        <v>88</v>
      </c>
      <c r="D128" s="252"/>
      <c r="E128" s="252"/>
      <c r="F128" s="272" t="s">
        <v>724</v>
      </c>
      <c r="G128" s="252"/>
      <c r="H128" s="252" t="s">
        <v>776</v>
      </c>
      <c r="I128" s="252" t="s">
        <v>726</v>
      </c>
      <c r="J128" s="252" t="s">
        <v>775</v>
      </c>
      <c r="K128" s="294"/>
    </row>
    <row r="129" spans="2:11" ht="15" customHeight="1">
      <c r="B129" s="292"/>
      <c r="C129" s="252" t="s">
        <v>735</v>
      </c>
      <c r="D129" s="252"/>
      <c r="E129" s="252"/>
      <c r="F129" s="272" t="s">
        <v>730</v>
      </c>
      <c r="G129" s="252"/>
      <c r="H129" s="252" t="s">
        <v>736</v>
      </c>
      <c r="I129" s="252" t="s">
        <v>726</v>
      </c>
      <c r="J129" s="252">
        <v>15</v>
      </c>
      <c r="K129" s="294"/>
    </row>
    <row r="130" spans="2:11" ht="15" customHeight="1">
      <c r="B130" s="292"/>
      <c r="C130" s="274" t="s">
        <v>737</v>
      </c>
      <c r="D130" s="274"/>
      <c r="E130" s="274"/>
      <c r="F130" s="275" t="s">
        <v>730</v>
      </c>
      <c r="G130" s="274"/>
      <c r="H130" s="274" t="s">
        <v>738</v>
      </c>
      <c r="I130" s="274" t="s">
        <v>726</v>
      </c>
      <c r="J130" s="274">
        <v>15</v>
      </c>
      <c r="K130" s="294"/>
    </row>
    <row r="131" spans="2:11" ht="15" customHeight="1">
      <c r="B131" s="292"/>
      <c r="C131" s="274" t="s">
        <v>739</v>
      </c>
      <c r="D131" s="274"/>
      <c r="E131" s="274"/>
      <c r="F131" s="275" t="s">
        <v>730</v>
      </c>
      <c r="G131" s="274"/>
      <c r="H131" s="274" t="s">
        <v>740</v>
      </c>
      <c r="I131" s="274" t="s">
        <v>726</v>
      </c>
      <c r="J131" s="274">
        <v>20</v>
      </c>
      <c r="K131" s="294"/>
    </row>
    <row r="132" spans="2:11" ht="15" customHeight="1">
      <c r="B132" s="292"/>
      <c r="C132" s="274" t="s">
        <v>741</v>
      </c>
      <c r="D132" s="274"/>
      <c r="E132" s="274"/>
      <c r="F132" s="275" t="s">
        <v>730</v>
      </c>
      <c r="G132" s="274"/>
      <c r="H132" s="274" t="s">
        <v>742</v>
      </c>
      <c r="I132" s="274" t="s">
        <v>726</v>
      </c>
      <c r="J132" s="274">
        <v>20</v>
      </c>
      <c r="K132" s="294"/>
    </row>
    <row r="133" spans="2:11" ht="15" customHeight="1">
      <c r="B133" s="292"/>
      <c r="C133" s="252" t="s">
        <v>729</v>
      </c>
      <c r="D133" s="252"/>
      <c r="E133" s="252"/>
      <c r="F133" s="272" t="s">
        <v>730</v>
      </c>
      <c r="G133" s="252"/>
      <c r="H133" s="252" t="s">
        <v>764</v>
      </c>
      <c r="I133" s="252" t="s">
        <v>726</v>
      </c>
      <c r="J133" s="252">
        <v>50</v>
      </c>
      <c r="K133" s="294"/>
    </row>
    <row r="134" spans="2:11" ht="15" customHeight="1">
      <c r="B134" s="292"/>
      <c r="C134" s="252" t="s">
        <v>743</v>
      </c>
      <c r="D134" s="252"/>
      <c r="E134" s="252"/>
      <c r="F134" s="272" t="s">
        <v>730</v>
      </c>
      <c r="G134" s="252"/>
      <c r="H134" s="252" t="s">
        <v>764</v>
      </c>
      <c r="I134" s="252" t="s">
        <v>726</v>
      </c>
      <c r="J134" s="252">
        <v>50</v>
      </c>
      <c r="K134" s="294"/>
    </row>
    <row r="135" spans="2:11" ht="15" customHeight="1">
      <c r="B135" s="292"/>
      <c r="C135" s="252" t="s">
        <v>749</v>
      </c>
      <c r="D135" s="252"/>
      <c r="E135" s="252"/>
      <c r="F135" s="272" t="s">
        <v>730</v>
      </c>
      <c r="G135" s="252"/>
      <c r="H135" s="252" t="s">
        <v>764</v>
      </c>
      <c r="I135" s="252" t="s">
        <v>726</v>
      </c>
      <c r="J135" s="252">
        <v>50</v>
      </c>
      <c r="K135" s="294"/>
    </row>
    <row r="136" spans="2:11" ht="15" customHeight="1">
      <c r="B136" s="292"/>
      <c r="C136" s="252" t="s">
        <v>751</v>
      </c>
      <c r="D136" s="252"/>
      <c r="E136" s="252"/>
      <c r="F136" s="272" t="s">
        <v>730</v>
      </c>
      <c r="G136" s="252"/>
      <c r="H136" s="252" t="s">
        <v>764</v>
      </c>
      <c r="I136" s="252" t="s">
        <v>726</v>
      </c>
      <c r="J136" s="252">
        <v>50</v>
      </c>
      <c r="K136" s="294"/>
    </row>
    <row r="137" spans="2:11" ht="15" customHeight="1">
      <c r="B137" s="292"/>
      <c r="C137" s="252" t="s">
        <v>752</v>
      </c>
      <c r="D137" s="252"/>
      <c r="E137" s="252"/>
      <c r="F137" s="272" t="s">
        <v>730</v>
      </c>
      <c r="G137" s="252"/>
      <c r="H137" s="252" t="s">
        <v>777</v>
      </c>
      <c r="I137" s="252" t="s">
        <v>726</v>
      </c>
      <c r="J137" s="252">
        <v>255</v>
      </c>
      <c r="K137" s="294"/>
    </row>
    <row r="138" spans="2:11" ht="15" customHeight="1">
      <c r="B138" s="292"/>
      <c r="C138" s="252" t="s">
        <v>754</v>
      </c>
      <c r="D138" s="252"/>
      <c r="E138" s="252"/>
      <c r="F138" s="272" t="s">
        <v>724</v>
      </c>
      <c r="G138" s="252"/>
      <c r="H138" s="252" t="s">
        <v>778</v>
      </c>
      <c r="I138" s="252" t="s">
        <v>756</v>
      </c>
      <c r="J138" s="252"/>
      <c r="K138" s="294"/>
    </row>
    <row r="139" spans="2:11" ht="15" customHeight="1">
      <c r="B139" s="292"/>
      <c r="C139" s="252" t="s">
        <v>757</v>
      </c>
      <c r="D139" s="252"/>
      <c r="E139" s="252"/>
      <c r="F139" s="272" t="s">
        <v>724</v>
      </c>
      <c r="G139" s="252"/>
      <c r="H139" s="252" t="s">
        <v>779</v>
      </c>
      <c r="I139" s="252" t="s">
        <v>759</v>
      </c>
      <c r="J139" s="252"/>
      <c r="K139" s="294"/>
    </row>
    <row r="140" spans="2:11" ht="15" customHeight="1">
      <c r="B140" s="292"/>
      <c r="C140" s="252" t="s">
        <v>760</v>
      </c>
      <c r="D140" s="252"/>
      <c r="E140" s="252"/>
      <c r="F140" s="272" t="s">
        <v>724</v>
      </c>
      <c r="G140" s="252"/>
      <c r="H140" s="252" t="s">
        <v>760</v>
      </c>
      <c r="I140" s="252" t="s">
        <v>759</v>
      </c>
      <c r="J140" s="252"/>
      <c r="K140" s="294"/>
    </row>
    <row r="141" spans="2:11" ht="15" customHeight="1">
      <c r="B141" s="292"/>
      <c r="C141" s="252" t="s">
        <v>42</v>
      </c>
      <c r="D141" s="252"/>
      <c r="E141" s="252"/>
      <c r="F141" s="272" t="s">
        <v>724</v>
      </c>
      <c r="G141" s="252"/>
      <c r="H141" s="252" t="s">
        <v>780</v>
      </c>
      <c r="I141" s="252" t="s">
        <v>759</v>
      </c>
      <c r="J141" s="252"/>
      <c r="K141" s="294"/>
    </row>
    <row r="142" spans="2:11" ht="15" customHeight="1">
      <c r="B142" s="292"/>
      <c r="C142" s="252" t="s">
        <v>781</v>
      </c>
      <c r="D142" s="252"/>
      <c r="E142" s="252"/>
      <c r="F142" s="272" t="s">
        <v>724</v>
      </c>
      <c r="G142" s="252"/>
      <c r="H142" s="252" t="s">
        <v>782</v>
      </c>
      <c r="I142" s="252" t="s">
        <v>759</v>
      </c>
      <c r="J142" s="252"/>
      <c r="K142" s="294"/>
    </row>
    <row r="143" spans="2:1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ht="18.75" customHeight="1">
      <c r="B144" s="249"/>
      <c r="C144" s="249"/>
      <c r="D144" s="249"/>
      <c r="E144" s="249"/>
      <c r="F144" s="284"/>
      <c r="G144" s="249"/>
      <c r="H144" s="249"/>
      <c r="I144" s="249"/>
      <c r="J144" s="249"/>
      <c r="K144" s="249"/>
    </row>
    <row r="145" spans="2:1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pans="2:1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pans="2:11" ht="45" customHeight="1">
      <c r="B147" s="263"/>
      <c r="C147" s="371" t="s">
        <v>783</v>
      </c>
      <c r="D147" s="371"/>
      <c r="E147" s="371"/>
      <c r="F147" s="371"/>
      <c r="G147" s="371"/>
      <c r="H147" s="371"/>
      <c r="I147" s="371"/>
      <c r="J147" s="371"/>
      <c r="K147" s="264"/>
    </row>
    <row r="148" spans="2:11" ht="17.25" customHeight="1">
      <c r="B148" s="263"/>
      <c r="C148" s="265" t="s">
        <v>718</v>
      </c>
      <c r="D148" s="265"/>
      <c r="E148" s="265"/>
      <c r="F148" s="265" t="s">
        <v>719</v>
      </c>
      <c r="G148" s="266"/>
      <c r="H148" s="265" t="s">
        <v>58</v>
      </c>
      <c r="I148" s="265" t="s">
        <v>61</v>
      </c>
      <c r="J148" s="265" t="s">
        <v>720</v>
      </c>
      <c r="K148" s="264"/>
    </row>
    <row r="149" spans="2:11" ht="17.25" customHeight="1">
      <c r="B149" s="263"/>
      <c r="C149" s="267" t="s">
        <v>721</v>
      </c>
      <c r="D149" s="267"/>
      <c r="E149" s="267"/>
      <c r="F149" s="268" t="s">
        <v>722</v>
      </c>
      <c r="G149" s="269"/>
      <c r="H149" s="267"/>
      <c r="I149" s="267"/>
      <c r="J149" s="267" t="s">
        <v>723</v>
      </c>
      <c r="K149" s="264"/>
    </row>
    <row r="150" spans="2:11" ht="5.25" customHeight="1">
      <c r="B150" s="273"/>
      <c r="C150" s="270"/>
      <c r="D150" s="270"/>
      <c r="E150" s="270"/>
      <c r="F150" s="270"/>
      <c r="G150" s="271"/>
      <c r="H150" s="270"/>
      <c r="I150" s="270"/>
      <c r="J150" s="270"/>
      <c r="K150" s="294"/>
    </row>
    <row r="151" spans="2:11" ht="15" customHeight="1">
      <c r="B151" s="273"/>
      <c r="C151" s="298" t="s">
        <v>727</v>
      </c>
      <c r="D151" s="252"/>
      <c r="E151" s="252"/>
      <c r="F151" s="299" t="s">
        <v>724</v>
      </c>
      <c r="G151" s="252"/>
      <c r="H151" s="298" t="s">
        <v>764</v>
      </c>
      <c r="I151" s="298" t="s">
        <v>726</v>
      </c>
      <c r="J151" s="298">
        <v>120</v>
      </c>
      <c r="K151" s="294"/>
    </row>
    <row r="152" spans="2:11" ht="15" customHeight="1">
      <c r="B152" s="273"/>
      <c r="C152" s="298" t="s">
        <v>773</v>
      </c>
      <c r="D152" s="252"/>
      <c r="E152" s="252"/>
      <c r="F152" s="299" t="s">
        <v>724</v>
      </c>
      <c r="G152" s="252"/>
      <c r="H152" s="298" t="s">
        <v>784</v>
      </c>
      <c r="I152" s="298" t="s">
        <v>726</v>
      </c>
      <c r="J152" s="298" t="s">
        <v>775</v>
      </c>
      <c r="K152" s="294"/>
    </row>
    <row r="153" spans="2:11" ht="15" customHeight="1">
      <c r="B153" s="273"/>
      <c r="C153" s="298" t="s">
        <v>88</v>
      </c>
      <c r="D153" s="252"/>
      <c r="E153" s="252"/>
      <c r="F153" s="299" t="s">
        <v>724</v>
      </c>
      <c r="G153" s="252"/>
      <c r="H153" s="298" t="s">
        <v>785</v>
      </c>
      <c r="I153" s="298" t="s">
        <v>726</v>
      </c>
      <c r="J153" s="298" t="s">
        <v>775</v>
      </c>
      <c r="K153" s="294"/>
    </row>
    <row r="154" spans="2:11" ht="15" customHeight="1">
      <c r="B154" s="273"/>
      <c r="C154" s="298" t="s">
        <v>729</v>
      </c>
      <c r="D154" s="252"/>
      <c r="E154" s="252"/>
      <c r="F154" s="299" t="s">
        <v>730</v>
      </c>
      <c r="G154" s="252"/>
      <c r="H154" s="298" t="s">
        <v>764</v>
      </c>
      <c r="I154" s="298" t="s">
        <v>726</v>
      </c>
      <c r="J154" s="298">
        <v>50</v>
      </c>
      <c r="K154" s="294"/>
    </row>
    <row r="155" spans="2:11" ht="15" customHeight="1">
      <c r="B155" s="273"/>
      <c r="C155" s="298" t="s">
        <v>732</v>
      </c>
      <c r="D155" s="252"/>
      <c r="E155" s="252"/>
      <c r="F155" s="299" t="s">
        <v>724</v>
      </c>
      <c r="G155" s="252"/>
      <c r="H155" s="298" t="s">
        <v>764</v>
      </c>
      <c r="I155" s="298" t="s">
        <v>734</v>
      </c>
      <c r="J155" s="298"/>
      <c r="K155" s="294"/>
    </row>
    <row r="156" spans="2:11" ht="15" customHeight="1">
      <c r="B156" s="273"/>
      <c r="C156" s="298" t="s">
        <v>743</v>
      </c>
      <c r="D156" s="252"/>
      <c r="E156" s="252"/>
      <c r="F156" s="299" t="s">
        <v>730</v>
      </c>
      <c r="G156" s="252"/>
      <c r="H156" s="298" t="s">
        <v>764</v>
      </c>
      <c r="I156" s="298" t="s">
        <v>726</v>
      </c>
      <c r="J156" s="298">
        <v>50</v>
      </c>
      <c r="K156" s="294"/>
    </row>
    <row r="157" spans="2:11" ht="15" customHeight="1">
      <c r="B157" s="273"/>
      <c r="C157" s="298" t="s">
        <v>751</v>
      </c>
      <c r="D157" s="252"/>
      <c r="E157" s="252"/>
      <c r="F157" s="299" t="s">
        <v>730</v>
      </c>
      <c r="G157" s="252"/>
      <c r="H157" s="298" t="s">
        <v>764</v>
      </c>
      <c r="I157" s="298" t="s">
        <v>726</v>
      </c>
      <c r="J157" s="298">
        <v>50</v>
      </c>
      <c r="K157" s="294"/>
    </row>
    <row r="158" spans="2:11" ht="15" customHeight="1">
      <c r="B158" s="273"/>
      <c r="C158" s="298" t="s">
        <v>749</v>
      </c>
      <c r="D158" s="252"/>
      <c r="E158" s="252"/>
      <c r="F158" s="299" t="s">
        <v>730</v>
      </c>
      <c r="G158" s="252"/>
      <c r="H158" s="298" t="s">
        <v>764</v>
      </c>
      <c r="I158" s="298" t="s">
        <v>726</v>
      </c>
      <c r="J158" s="298">
        <v>50</v>
      </c>
      <c r="K158" s="294"/>
    </row>
    <row r="159" spans="2:11" ht="15" customHeight="1">
      <c r="B159" s="273"/>
      <c r="C159" s="298" t="s">
        <v>119</v>
      </c>
      <c r="D159" s="252"/>
      <c r="E159" s="252"/>
      <c r="F159" s="299" t="s">
        <v>724</v>
      </c>
      <c r="G159" s="252"/>
      <c r="H159" s="298" t="s">
        <v>786</v>
      </c>
      <c r="I159" s="298" t="s">
        <v>726</v>
      </c>
      <c r="J159" s="298" t="s">
        <v>787</v>
      </c>
      <c r="K159" s="294"/>
    </row>
    <row r="160" spans="2:11" ht="15" customHeight="1">
      <c r="B160" s="273"/>
      <c r="C160" s="298" t="s">
        <v>788</v>
      </c>
      <c r="D160" s="252"/>
      <c r="E160" s="252"/>
      <c r="F160" s="299" t="s">
        <v>724</v>
      </c>
      <c r="G160" s="252"/>
      <c r="H160" s="298" t="s">
        <v>789</v>
      </c>
      <c r="I160" s="298" t="s">
        <v>759</v>
      </c>
      <c r="J160" s="298"/>
      <c r="K160" s="294"/>
    </row>
    <row r="161" spans="2:11" ht="15" customHeight="1">
      <c r="B161" s="300"/>
      <c r="C161" s="282"/>
      <c r="D161" s="282"/>
      <c r="E161" s="282"/>
      <c r="F161" s="282"/>
      <c r="G161" s="282"/>
      <c r="H161" s="282"/>
      <c r="I161" s="282"/>
      <c r="J161" s="282"/>
      <c r="K161" s="301"/>
    </row>
    <row r="162" spans="2:11" ht="18.75" customHeight="1">
      <c r="B162" s="249"/>
      <c r="C162" s="252"/>
      <c r="D162" s="252"/>
      <c r="E162" s="252"/>
      <c r="F162" s="272"/>
      <c r="G162" s="252"/>
      <c r="H162" s="252"/>
      <c r="I162" s="252"/>
      <c r="J162" s="252"/>
      <c r="K162" s="249"/>
    </row>
    <row r="163" spans="2:1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pans="2:1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pans="2:11" ht="45" customHeight="1">
      <c r="B165" s="244"/>
      <c r="C165" s="374" t="s">
        <v>790</v>
      </c>
      <c r="D165" s="374"/>
      <c r="E165" s="374"/>
      <c r="F165" s="374"/>
      <c r="G165" s="374"/>
      <c r="H165" s="374"/>
      <c r="I165" s="374"/>
      <c r="J165" s="374"/>
      <c r="K165" s="245"/>
    </row>
    <row r="166" spans="2:11" ht="17.25" customHeight="1">
      <c r="B166" s="244"/>
      <c r="C166" s="265" t="s">
        <v>718</v>
      </c>
      <c r="D166" s="265"/>
      <c r="E166" s="265"/>
      <c r="F166" s="265" t="s">
        <v>719</v>
      </c>
      <c r="G166" s="302"/>
      <c r="H166" s="303" t="s">
        <v>58</v>
      </c>
      <c r="I166" s="303" t="s">
        <v>61</v>
      </c>
      <c r="J166" s="265" t="s">
        <v>720</v>
      </c>
      <c r="K166" s="245"/>
    </row>
    <row r="167" spans="2:11" ht="17.25" customHeight="1">
      <c r="B167" s="246"/>
      <c r="C167" s="267" t="s">
        <v>721</v>
      </c>
      <c r="D167" s="267"/>
      <c r="E167" s="267"/>
      <c r="F167" s="268" t="s">
        <v>722</v>
      </c>
      <c r="G167" s="304"/>
      <c r="H167" s="305"/>
      <c r="I167" s="305"/>
      <c r="J167" s="267" t="s">
        <v>723</v>
      </c>
      <c r="K167" s="247"/>
    </row>
    <row r="168" spans="2:11" ht="5.25" customHeight="1">
      <c r="B168" s="273"/>
      <c r="C168" s="270"/>
      <c r="D168" s="270"/>
      <c r="E168" s="270"/>
      <c r="F168" s="270"/>
      <c r="G168" s="271"/>
      <c r="H168" s="270"/>
      <c r="I168" s="270"/>
      <c r="J168" s="270"/>
      <c r="K168" s="294"/>
    </row>
    <row r="169" spans="2:11" ht="15" customHeight="1">
      <c r="B169" s="273"/>
      <c r="C169" s="252" t="s">
        <v>727</v>
      </c>
      <c r="D169" s="252"/>
      <c r="E169" s="252"/>
      <c r="F169" s="272" t="s">
        <v>724</v>
      </c>
      <c r="G169" s="252"/>
      <c r="H169" s="252" t="s">
        <v>764</v>
      </c>
      <c r="I169" s="252" t="s">
        <v>726</v>
      </c>
      <c r="J169" s="252">
        <v>120</v>
      </c>
      <c r="K169" s="294"/>
    </row>
    <row r="170" spans="2:11" ht="15" customHeight="1">
      <c r="B170" s="273"/>
      <c r="C170" s="252" t="s">
        <v>773</v>
      </c>
      <c r="D170" s="252"/>
      <c r="E170" s="252"/>
      <c r="F170" s="272" t="s">
        <v>724</v>
      </c>
      <c r="G170" s="252"/>
      <c r="H170" s="252" t="s">
        <v>774</v>
      </c>
      <c r="I170" s="252" t="s">
        <v>726</v>
      </c>
      <c r="J170" s="252" t="s">
        <v>775</v>
      </c>
      <c r="K170" s="294"/>
    </row>
    <row r="171" spans="2:11" ht="15" customHeight="1">
      <c r="B171" s="273"/>
      <c r="C171" s="252" t="s">
        <v>88</v>
      </c>
      <c r="D171" s="252"/>
      <c r="E171" s="252"/>
      <c r="F171" s="272" t="s">
        <v>724</v>
      </c>
      <c r="G171" s="252"/>
      <c r="H171" s="252" t="s">
        <v>791</v>
      </c>
      <c r="I171" s="252" t="s">
        <v>726</v>
      </c>
      <c r="J171" s="252" t="s">
        <v>775</v>
      </c>
      <c r="K171" s="294"/>
    </row>
    <row r="172" spans="2:11" ht="15" customHeight="1">
      <c r="B172" s="273"/>
      <c r="C172" s="252" t="s">
        <v>729</v>
      </c>
      <c r="D172" s="252"/>
      <c r="E172" s="252"/>
      <c r="F172" s="272" t="s">
        <v>730</v>
      </c>
      <c r="G172" s="252"/>
      <c r="H172" s="252" t="s">
        <v>791</v>
      </c>
      <c r="I172" s="252" t="s">
        <v>726</v>
      </c>
      <c r="J172" s="252">
        <v>50</v>
      </c>
      <c r="K172" s="294"/>
    </row>
    <row r="173" spans="2:11" ht="15" customHeight="1">
      <c r="B173" s="273"/>
      <c r="C173" s="252" t="s">
        <v>732</v>
      </c>
      <c r="D173" s="252"/>
      <c r="E173" s="252"/>
      <c r="F173" s="272" t="s">
        <v>724</v>
      </c>
      <c r="G173" s="252"/>
      <c r="H173" s="252" t="s">
        <v>791</v>
      </c>
      <c r="I173" s="252" t="s">
        <v>734</v>
      </c>
      <c r="J173" s="252"/>
      <c r="K173" s="294"/>
    </row>
    <row r="174" spans="2:11" ht="15" customHeight="1">
      <c r="B174" s="273"/>
      <c r="C174" s="252" t="s">
        <v>743</v>
      </c>
      <c r="D174" s="252"/>
      <c r="E174" s="252"/>
      <c r="F174" s="272" t="s">
        <v>730</v>
      </c>
      <c r="G174" s="252"/>
      <c r="H174" s="252" t="s">
        <v>791</v>
      </c>
      <c r="I174" s="252" t="s">
        <v>726</v>
      </c>
      <c r="J174" s="252">
        <v>50</v>
      </c>
      <c r="K174" s="294"/>
    </row>
    <row r="175" spans="2:11" ht="15" customHeight="1">
      <c r="B175" s="273"/>
      <c r="C175" s="252" t="s">
        <v>751</v>
      </c>
      <c r="D175" s="252"/>
      <c r="E175" s="252"/>
      <c r="F175" s="272" t="s">
        <v>730</v>
      </c>
      <c r="G175" s="252"/>
      <c r="H175" s="252" t="s">
        <v>791</v>
      </c>
      <c r="I175" s="252" t="s">
        <v>726</v>
      </c>
      <c r="J175" s="252">
        <v>50</v>
      </c>
      <c r="K175" s="294"/>
    </row>
    <row r="176" spans="2:11" ht="15" customHeight="1">
      <c r="B176" s="273"/>
      <c r="C176" s="252" t="s">
        <v>749</v>
      </c>
      <c r="D176" s="252"/>
      <c r="E176" s="252"/>
      <c r="F176" s="272" t="s">
        <v>730</v>
      </c>
      <c r="G176" s="252"/>
      <c r="H176" s="252" t="s">
        <v>791</v>
      </c>
      <c r="I176" s="252" t="s">
        <v>726</v>
      </c>
      <c r="J176" s="252">
        <v>50</v>
      </c>
      <c r="K176" s="294"/>
    </row>
    <row r="177" spans="2:11" ht="15" customHeight="1">
      <c r="B177" s="273"/>
      <c r="C177" s="252" t="s">
        <v>144</v>
      </c>
      <c r="D177" s="252"/>
      <c r="E177" s="252"/>
      <c r="F177" s="272" t="s">
        <v>724</v>
      </c>
      <c r="G177" s="252"/>
      <c r="H177" s="252" t="s">
        <v>792</v>
      </c>
      <c r="I177" s="252" t="s">
        <v>793</v>
      </c>
      <c r="J177" s="252"/>
      <c r="K177" s="294"/>
    </row>
    <row r="178" spans="2:11" ht="15" customHeight="1">
      <c r="B178" s="273"/>
      <c r="C178" s="252" t="s">
        <v>61</v>
      </c>
      <c r="D178" s="252"/>
      <c r="E178" s="252"/>
      <c r="F178" s="272" t="s">
        <v>724</v>
      </c>
      <c r="G178" s="252"/>
      <c r="H178" s="252" t="s">
        <v>794</v>
      </c>
      <c r="I178" s="252" t="s">
        <v>795</v>
      </c>
      <c r="J178" s="252">
        <v>1</v>
      </c>
      <c r="K178" s="294"/>
    </row>
    <row r="179" spans="2:11" ht="15" customHeight="1">
      <c r="B179" s="273"/>
      <c r="C179" s="252" t="s">
        <v>57</v>
      </c>
      <c r="D179" s="252"/>
      <c r="E179" s="252"/>
      <c r="F179" s="272" t="s">
        <v>724</v>
      </c>
      <c r="G179" s="252"/>
      <c r="H179" s="252" t="s">
        <v>796</v>
      </c>
      <c r="I179" s="252" t="s">
        <v>726</v>
      </c>
      <c r="J179" s="252">
        <v>20</v>
      </c>
      <c r="K179" s="294"/>
    </row>
    <row r="180" spans="2:11" ht="15" customHeight="1">
      <c r="B180" s="273"/>
      <c r="C180" s="252" t="s">
        <v>58</v>
      </c>
      <c r="D180" s="252"/>
      <c r="E180" s="252"/>
      <c r="F180" s="272" t="s">
        <v>724</v>
      </c>
      <c r="G180" s="252"/>
      <c r="H180" s="252" t="s">
        <v>797</v>
      </c>
      <c r="I180" s="252" t="s">
        <v>726</v>
      </c>
      <c r="J180" s="252">
        <v>255</v>
      </c>
      <c r="K180" s="294"/>
    </row>
    <row r="181" spans="2:11" ht="15" customHeight="1">
      <c r="B181" s="273"/>
      <c r="C181" s="252" t="s">
        <v>145</v>
      </c>
      <c r="D181" s="252"/>
      <c r="E181" s="252"/>
      <c r="F181" s="272" t="s">
        <v>724</v>
      </c>
      <c r="G181" s="252"/>
      <c r="H181" s="252" t="s">
        <v>688</v>
      </c>
      <c r="I181" s="252" t="s">
        <v>726</v>
      </c>
      <c r="J181" s="252">
        <v>10</v>
      </c>
      <c r="K181" s="294"/>
    </row>
    <row r="182" spans="2:11" ht="15" customHeight="1">
      <c r="B182" s="273"/>
      <c r="C182" s="252" t="s">
        <v>146</v>
      </c>
      <c r="D182" s="252"/>
      <c r="E182" s="252"/>
      <c r="F182" s="272" t="s">
        <v>724</v>
      </c>
      <c r="G182" s="252"/>
      <c r="H182" s="252" t="s">
        <v>798</v>
      </c>
      <c r="I182" s="252" t="s">
        <v>759</v>
      </c>
      <c r="J182" s="252"/>
      <c r="K182" s="294"/>
    </row>
    <row r="183" spans="2:11" ht="15" customHeight="1">
      <c r="B183" s="273"/>
      <c r="C183" s="252" t="s">
        <v>799</v>
      </c>
      <c r="D183" s="252"/>
      <c r="E183" s="252"/>
      <c r="F183" s="272" t="s">
        <v>724</v>
      </c>
      <c r="G183" s="252"/>
      <c r="H183" s="252" t="s">
        <v>800</v>
      </c>
      <c r="I183" s="252" t="s">
        <v>759</v>
      </c>
      <c r="J183" s="252"/>
      <c r="K183" s="294"/>
    </row>
    <row r="184" spans="2:11" ht="15" customHeight="1">
      <c r="B184" s="273"/>
      <c r="C184" s="252" t="s">
        <v>788</v>
      </c>
      <c r="D184" s="252"/>
      <c r="E184" s="252"/>
      <c r="F184" s="272" t="s">
        <v>724</v>
      </c>
      <c r="G184" s="252"/>
      <c r="H184" s="252" t="s">
        <v>801</v>
      </c>
      <c r="I184" s="252" t="s">
        <v>759</v>
      </c>
      <c r="J184" s="252"/>
      <c r="K184" s="294"/>
    </row>
    <row r="185" spans="2:11" ht="15" customHeight="1">
      <c r="B185" s="273"/>
      <c r="C185" s="252" t="s">
        <v>148</v>
      </c>
      <c r="D185" s="252"/>
      <c r="E185" s="252"/>
      <c r="F185" s="272" t="s">
        <v>730</v>
      </c>
      <c r="G185" s="252"/>
      <c r="H185" s="252" t="s">
        <v>802</v>
      </c>
      <c r="I185" s="252" t="s">
        <v>726</v>
      </c>
      <c r="J185" s="252">
        <v>50</v>
      </c>
      <c r="K185" s="294"/>
    </row>
    <row r="186" spans="2:11" ht="15" customHeight="1">
      <c r="B186" s="273"/>
      <c r="C186" s="252" t="s">
        <v>803</v>
      </c>
      <c r="D186" s="252"/>
      <c r="E186" s="252"/>
      <c r="F186" s="272" t="s">
        <v>730</v>
      </c>
      <c r="G186" s="252"/>
      <c r="H186" s="252" t="s">
        <v>804</v>
      </c>
      <c r="I186" s="252" t="s">
        <v>805</v>
      </c>
      <c r="J186" s="252"/>
      <c r="K186" s="294"/>
    </row>
    <row r="187" spans="2:11" ht="15" customHeight="1">
      <c r="B187" s="273"/>
      <c r="C187" s="252" t="s">
        <v>806</v>
      </c>
      <c r="D187" s="252"/>
      <c r="E187" s="252"/>
      <c r="F187" s="272" t="s">
        <v>730</v>
      </c>
      <c r="G187" s="252"/>
      <c r="H187" s="252" t="s">
        <v>807</v>
      </c>
      <c r="I187" s="252" t="s">
        <v>805</v>
      </c>
      <c r="J187" s="252"/>
      <c r="K187" s="294"/>
    </row>
    <row r="188" spans="2:11" ht="15" customHeight="1">
      <c r="B188" s="273"/>
      <c r="C188" s="252" t="s">
        <v>808</v>
      </c>
      <c r="D188" s="252"/>
      <c r="E188" s="252"/>
      <c r="F188" s="272" t="s">
        <v>730</v>
      </c>
      <c r="G188" s="252"/>
      <c r="H188" s="252" t="s">
        <v>809</v>
      </c>
      <c r="I188" s="252" t="s">
        <v>805</v>
      </c>
      <c r="J188" s="252"/>
      <c r="K188" s="294"/>
    </row>
    <row r="189" spans="2:11" ht="15" customHeight="1">
      <c r="B189" s="273"/>
      <c r="C189" s="306" t="s">
        <v>810</v>
      </c>
      <c r="D189" s="252"/>
      <c r="E189" s="252"/>
      <c r="F189" s="272" t="s">
        <v>730</v>
      </c>
      <c r="G189" s="252"/>
      <c r="H189" s="252" t="s">
        <v>811</v>
      </c>
      <c r="I189" s="252" t="s">
        <v>812</v>
      </c>
      <c r="J189" s="307" t="s">
        <v>813</v>
      </c>
      <c r="K189" s="294"/>
    </row>
    <row r="190" spans="2:11" ht="15" customHeight="1">
      <c r="B190" s="273"/>
      <c r="C190" s="258" t="s">
        <v>46</v>
      </c>
      <c r="D190" s="252"/>
      <c r="E190" s="252"/>
      <c r="F190" s="272" t="s">
        <v>724</v>
      </c>
      <c r="G190" s="252"/>
      <c r="H190" s="249" t="s">
        <v>814</v>
      </c>
      <c r="I190" s="252" t="s">
        <v>815</v>
      </c>
      <c r="J190" s="252"/>
      <c r="K190" s="294"/>
    </row>
    <row r="191" spans="2:11" ht="15" customHeight="1">
      <c r="B191" s="273"/>
      <c r="C191" s="258" t="s">
        <v>816</v>
      </c>
      <c r="D191" s="252"/>
      <c r="E191" s="252"/>
      <c r="F191" s="272" t="s">
        <v>724</v>
      </c>
      <c r="G191" s="252"/>
      <c r="H191" s="252" t="s">
        <v>817</v>
      </c>
      <c r="I191" s="252" t="s">
        <v>759</v>
      </c>
      <c r="J191" s="252"/>
      <c r="K191" s="294"/>
    </row>
    <row r="192" spans="2:11" ht="15" customHeight="1">
      <c r="B192" s="273"/>
      <c r="C192" s="258" t="s">
        <v>818</v>
      </c>
      <c r="D192" s="252"/>
      <c r="E192" s="252"/>
      <c r="F192" s="272" t="s">
        <v>724</v>
      </c>
      <c r="G192" s="252"/>
      <c r="H192" s="252" t="s">
        <v>819</v>
      </c>
      <c r="I192" s="252" t="s">
        <v>759</v>
      </c>
      <c r="J192" s="252"/>
      <c r="K192" s="294"/>
    </row>
    <row r="193" spans="2:11" ht="15" customHeight="1">
      <c r="B193" s="273"/>
      <c r="C193" s="258" t="s">
        <v>820</v>
      </c>
      <c r="D193" s="252"/>
      <c r="E193" s="252"/>
      <c r="F193" s="272" t="s">
        <v>730</v>
      </c>
      <c r="G193" s="252"/>
      <c r="H193" s="252" t="s">
        <v>821</v>
      </c>
      <c r="I193" s="252" t="s">
        <v>759</v>
      </c>
      <c r="J193" s="252"/>
      <c r="K193" s="294"/>
    </row>
    <row r="194" spans="2:11" ht="15" customHeight="1">
      <c r="B194" s="300"/>
      <c r="C194" s="308"/>
      <c r="D194" s="282"/>
      <c r="E194" s="282"/>
      <c r="F194" s="282"/>
      <c r="G194" s="282"/>
      <c r="H194" s="282"/>
      <c r="I194" s="282"/>
      <c r="J194" s="282"/>
      <c r="K194" s="301"/>
    </row>
    <row r="195" spans="2:11" ht="18.75" customHeight="1">
      <c r="B195" s="249"/>
      <c r="C195" s="252"/>
      <c r="D195" s="252"/>
      <c r="E195" s="252"/>
      <c r="F195" s="272"/>
      <c r="G195" s="252"/>
      <c r="H195" s="252"/>
      <c r="I195" s="252"/>
      <c r="J195" s="252"/>
      <c r="K195" s="249"/>
    </row>
    <row r="196" spans="2:11" ht="18.75" customHeight="1">
      <c r="B196" s="249"/>
      <c r="C196" s="252"/>
      <c r="D196" s="252"/>
      <c r="E196" s="252"/>
      <c r="F196" s="272"/>
      <c r="G196" s="252"/>
      <c r="H196" s="252"/>
      <c r="I196" s="252"/>
      <c r="J196" s="252"/>
      <c r="K196" s="249"/>
    </row>
    <row r="197" spans="2:11" ht="18.75" customHeight="1">
      <c r="B197" s="259"/>
      <c r="C197" s="259"/>
      <c r="D197" s="259"/>
      <c r="E197" s="259"/>
      <c r="F197" s="259"/>
      <c r="G197" s="259"/>
      <c r="H197" s="259"/>
      <c r="I197" s="259"/>
      <c r="J197" s="259"/>
      <c r="K197" s="259"/>
    </row>
    <row r="198" spans="2:11" ht="12">
      <c r="B198" s="241"/>
      <c r="C198" s="242"/>
      <c r="D198" s="242"/>
      <c r="E198" s="242"/>
      <c r="F198" s="242"/>
      <c r="G198" s="242"/>
      <c r="H198" s="242"/>
      <c r="I198" s="242"/>
      <c r="J198" s="242"/>
      <c r="K198" s="243"/>
    </row>
    <row r="199" spans="2:11" ht="22.2">
      <c r="B199" s="244"/>
      <c r="C199" s="374" t="s">
        <v>822</v>
      </c>
      <c r="D199" s="374"/>
      <c r="E199" s="374"/>
      <c r="F199" s="374"/>
      <c r="G199" s="374"/>
      <c r="H199" s="374"/>
      <c r="I199" s="374"/>
      <c r="J199" s="374"/>
      <c r="K199" s="245"/>
    </row>
    <row r="200" spans="2:11" ht="25.5" customHeight="1">
      <c r="B200" s="244"/>
      <c r="C200" s="309" t="s">
        <v>823</v>
      </c>
      <c r="D200" s="309"/>
      <c r="E200" s="309"/>
      <c r="F200" s="309" t="s">
        <v>824</v>
      </c>
      <c r="G200" s="310"/>
      <c r="H200" s="377" t="s">
        <v>825</v>
      </c>
      <c r="I200" s="377"/>
      <c r="J200" s="377"/>
      <c r="K200" s="245"/>
    </row>
    <row r="201" spans="2:11" ht="5.25" customHeight="1">
      <c r="B201" s="273"/>
      <c r="C201" s="270"/>
      <c r="D201" s="270"/>
      <c r="E201" s="270"/>
      <c r="F201" s="270"/>
      <c r="G201" s="252"/>
      <c r="H201" s="270"/>
      <c r="I201" s="270"/>
      <c r="J201" s="270"/>
      <c r="K201" s="294"/>
    </row>
    <row r="202" spans="2:11" ht="15" customHeight="1">
      <c r="B202" s="273"/>
      <c r="C202" s="252" t="s">
        <v>815</v>
      </c>
      <c r="D202" s="252"/>
      <c r="E202" s="252"/>
      <c r="F202" s="272" t="s">
        <v>47</v>
      </c>
      <c r="G202" s="252"/>
      <c r="H202" s="376" t="s">
        <v>826</v>
      </c>
      <c r="I202" s="376"/>
      <c r="J202" s="376"/>
      <c r="K202" s="294"/>
    </row>
    <row r="203" spans="2:11" ht="15" customHeight="1">
      <c r="B203" s="273"/>
      <c r="C203" s="279"/>
      <c r="D203" s="252"/>
      <c r="E203" s="252"/>
      <c r="F203" s="272" t="s">
        <v>48</v>
      </c>
      <c r="G203" s="252"/>
      <c r="H203" s="376" t="s">
        <v>827</v>
      </c>
      <c r="I203" s="376"/>
      <c r="J203" s="376"/>
      <c r="K203" s="294"/>
    </row>
    <row r="204" spans="2:11" ht="15" customHeight="1">
      <c r="B204" s="273"/>
      <c r="C204" s="279"/>
      <c r="D204" s="252"/>
      <c r="E204" s="252"/>
      <c r="F204" s="272" t="s">
        <v>51</v>
      </c>
      <c r="G204" s="252"/>
      <c r="H204" s="376" t="s">
        <v>828</v>
      </c>
      <c r="I204" s="376"/>
      <c r="J204" s="376"/>
      <c r="K204" s="294"/>
    </row>
    <row r="205" spans="2:11" ht="15" customHeight="1">
      <c r="B205" s="273"/>
      <c r="C205" s="252"/>
      <c r="D205" s="252"/>
      <c r="E205" s="252"/>
      <c r="F205" s="272" t="s">
        <v>49</v>
      </c>
      <c r="G205" s="252"/>
      <c r="H205" s="376" t="s">
        <v>829</v>
      </c>
      <c r="I205" s="376"/>
      <c r="J205" s="376"/>
      <c r="K205" s="294"/>
    </row>
    <row r="206" spans="2:11" ht="15" customHeight="1">
      <c r="B206" s="273"/>
      <c r="C206" s="252"/>
      <c r="D206" s="252"/>
      <c r="E206" s="252"/>
      <c r="F206" s="272" t="s">
        <v>50</v>
      </c>
      <c r="G206" s="252"/>
      <c r="H206" s="376" t="s">
        <v>830</v>
      </c>
      <c r="I206" s="376"/>
      <c r="J206" s="376"/>
      <c r="K206" s="294"/>
    </row>
    <row r="207" spans="2:11" ht="15" customHeight="1">
      <c r="B207" s="273"/>
      <c r="C207" s="252"/>
      <c r="D207" s="252"/>
      <c r="E207" s="252"/>
      <c r="F207" s="272"/>
      <c r="G207" s="252"/>
      <c r="H207" s="252"/>
      <c r="I207" s="252"/>
      <c r="J207" s="252"/>
      <c r="K207" s="294"/>
    </row>
    <row r="208" spans="2:11" ht="15" customHeight="1">
      <c r="B208" s="273"/>
      <c r="C208" s="252" t="s">
        <v>771</v>
      </c>
      <c r="D208" s="252"/>
      <c r="E208" s="252"/>
      <c r="F208" s="272" t="s">
        <v>82</v>
      </c>
      <c r="G208" s="252"/>
      <c r="H208" s="376" t="s">
        <v>831</v>
      </c>
      <c r="I208" s="376"/>
      <c r="J208" s="376"/>
      <c r="K208" s="294"/>
    </row>
    <row r="209" spans="2:11" ht="15" customHeight="1">
      <c r="B209" s="273"/>
      <c r="C209" s="279"/>
      <c r="D209" s="252"/>
      <c r="E209" s="252"/>
      <c r="F209" s="272" t="s">
        <v>667</v>
      </c>
      <c r="G209" s="252"/>
      <c r="H209" s="376" t="s">
        <v>668</v>
      </c>
      <c r="I209" s="376"/>
      <c r="J209" s="376"/>
      <c r="K209" s="294"/>
    </row>
    <row r="210" spans="2:11" ht="15" customHeight="1">
      <c r="B210" s="273"/>
      <c r="C210" s="252"/>
      <c r="D210" s="252"/>
      <c r="E210" s="252"/>
      <c r="F210" s="272" t="s">
        <v>665</v>
      </c>
      <c r="G210" s="252"/>
      <c r="H210" s="376" t="s">
        <v>832</v>
      </c>
      <c r="I210" s="376"/>
      <c r="J210" s="376"/>
      <c r="K210" s="294"/>
    </row>
    <row r="211" spans="2:11" ht="15" customHeight="1">
      <c r="B211" s="311"/>
      <c r="C211" s="279"/>
      <c r="D211" s="279"/>
      <c r="E211" s="279"/>
      <c r="F211" s="272" t="s">
        <v>669</v>
      </c>
      <c r="G211" s="258"/>
      <c r="H211" s="375" t="s">
        <v>670</v>
      </c>
      <c r="I211" s="375"/>
      <c r="J211" s="375"/>
      <c r="K211" s="312"/>
    </row>
    <row r="212" spans="2:11" ht="15" customHeight="1">
      <c r="B212" s="311"/>
      <c r="C212" s="279"/>
      <c r="D212" s="279"/>
      <c r="E212" s="279"/>
      <c r="F212" s="272" t="s">
        <v>671</v>
      </c>
      <c r="G212" s="258"/>
      <c r="H212" s="375" t="s">
        <v>833</v>
      </c>
      <c r="I212" s="375"/>
      <c r="J212" s="375"/>
      <c r="K212" s="312"/>
    </row>
    <row r="213" spans="2:11" ht="15" customHeight="1">
      <c r="B213" s="311"/>
      <c r="C213" s="279"/>
      <c r="D213" s="279"/>
      <c r="E213" s="279"/>
      <c r="F213" s="313"/>
      <c r="G213" s="258"/>
      <c r="H213" s="314"/>
      <c r="I213" s="314"/>
      <c r="J213" s="314"/>
      <c r="K213" s="312"/>
    </row>
    <row r="214" spans="2:11" ht="15" customHeight="1">
      <c r="B214" s="311"/>
      <c r="C214" s="252" t="s">
        <v>795</v>
      </c>
      <c r="D214" s="279"/>
      <c r="E214" s="279"/>
      <c r="F214" s="272">
        <v>1</v>
      </c>
      <c r="G214" s="258"/>
      <c r="H214" s="375" t="s">
        <v>834</v>
      </c>
      <c r="I214" s="375"/>
      <c r="J214" s="375"/>
      <c r="K214" s="312"/>
    </row>
    <row r="215" spans="2:11" ht="15" customHeight="1">
      <c r="B215" s="311"/>
      <c r="C215" s="279"/>
      <c r="D215" s="279"/>
      <c r="E215" s="279"/>
      <c r="F215" s="272">
        <v>2</v>
      </c>
      <c r="G215" s="258"/>
      <c r="H215" s="375" t="s">
        <v>835</v>
      </c>
      <c r="I215" s="375"/>
      <c r="J215" s="375"/>
      <c r="K215" s="312"/>
    </row>
    <row r="216" spans="2:11" ht="15" customHeight="1">
      <c r="B216" s="311"/>
      <c r="C216" s="279"/>
      <c r="D216" s="279"/>
      <c r="E216" s="279"/>
      <c r="F216" s="272">
        <v>3</v>
      </c>
      <c r="G216" s="258"/>
      <c r="H216" s="375" t="s">
        <v>836</v>
      </c>
      <c r="I216" s="375"/>
      <c r="J216" s="375"/>
      <c r="K216" s="312"/>
    </row>
    <row r="217" spans="2:11" ht="15" customHeight="1">
      <c r="B217" s="311"/>
      <c r="C217" s="279"/>
      <c r="D217" s="279"/>
      <c r="E217" s="279"/>
      <c r="F217" s="272">
        <v>4</v>
      </c>
      <c r="G217" s="258"/>
      <c r="H217" s="375" t="s">
        <v>837</v>
      </c>
      <c r="I217" s="375"/>
      <c r="J217" s="375"/>
      <c r="K217" s="312"/>
    </row>
    <row r="218" spans="2:11" ht="12.75" customHeight="1">
      <c r="B218" s="315"/>
      <c r="C218" s="316"/>
      <c r="D218" s="316"/>
      <c r="E218" s="316"/>
      <c r="F218" s="316"/>
      <c r="G218" s="316"/>
      <c r="H218" s="316"/>
      <c r="I218" s="316"/>
      <c r="J218" s="316"/>
      <c r="K218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01 - U - Uznatelné nák...</vt:lpstr>
      <vt:lpstr>SO 01 - N - Neuznatelné n...</vt:lpstr>
      <vt:lpstr>SO 02 - U - Uznatelné nák...</vt:lpstr>
      <vt:lpstr>SO 02 - N - Neuznatelné n...</vt:lpstr>
      <vt:lpstr>SO 03 - U - Uznatelné nák...</vt:lpstr>
      <vt:lpstr>SO 03 - N - Neuznatelné n...</vt:lpstr>
      <vt:lpstr>Pokyny pro vyplnění</vt:lpstr>
      <vt:lpstr>'Rekapitulace stavby'!Názvy_tisku</vt:lpstr>
      <vt:lpstr>'SO 01 - N - Neuznatelné n...'!Názvy_tisku</vt:lpstr>
      <vt:lpstr>'SO 01 - U - Uznatelné nák...'!Názvy_tisku</vt:lpstr>
      <vt:lpstr>'SO 02 - N - Neuznatelné n...'!Názvy_tisku</vt:lpstr>
      <vt:lpstr>'SO 02 - U - Uznatelné nák...'!Názvy_tisku</vt:lpstr>
      <vt:lpstr>'SO 03 - N - Neuznatelné n...'!Názvy_tisku</vt:lpstr>
      <vt:lpstr>'SO 03 - U - Uznatelné nák...'!Názvy_tisku</vt:lpstr>
      <vt:lpstr>'Pokyny pro vyplnění'!Oblast_tisku</vt:lpstr>
      <vt:lpstr>'Rekapitulace stavby'!Oblast_tisku</vt:lpstr>
      <vt:lpstr>'SO 01 - N - Neuznatelné n...'!Oblast_tisku</vt:lpstr>
      <vt:lpstr>'SO 01 - U - Uznatelné nák...'!Oblast_tisku</vt:lpstr>
      <vt:lpstr>'SO 02 - N - Neuznatelné n...'!Oblast_tisku</vt:lpstr>
      <vt:lpstr>'SO 02 - U - Uznatelné nák...'!Oblast_tisku</vt:lpstr>
      <vt:lpstr>'SO 03 - N - Neuznatelné n...'!Oblast_tisku</vt:lpstr>
      <vt:lpstr>'SO 03 - U - Uznatelné nák...'!Oblast_tisku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Walach</dc:creator>
  <cp:lastModifiedBy>Marian Walach</cp:lastModifiedBy>
  <cp:lastPrinted>2019-04-18T05:30:31Z</cp:lastPrinted>
  <dcterms:created xsi:type="dcterms:W3CDTF">2019-04-18T05:28:58Z</dcterms:created>
  <dcterms:modified xsi:type="dcterms:W3CDTF">2019-04-18T05:54:15Z</dcterms:modified>
</cp:coreProperties>
</file>