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O T S\Výběrová řízení\Bytová jádra DPS 320\"/>
    </mc:Choice>
  </mc:AlternateContent>
  <bookViews>
    <workbookView xWindow="-28920" yWindow="-120" windowWidth="29040" windowHeight="15996" activeTab="3"/>
  </bookViews>
  <sheets>
    <sheet name="Pokyny pro vyplnění" sheetId="11" r:id="rId1"/>
    <sheet name="Stavba" sheetId="1" r:id="rId2"/>
    <sheet name="VzorPolozky" sheetId="10" state="hidden" r:id="rId3"/>
    <sheet name="SO01 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'SO01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'SO01 1 Pol'!$A$1:$X$241</definedName>
    <definedName name="_xlnm.Print_Area" localSheetId="1">Stavba!$A$1:$J$72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7" i="12" l="1"/>
  <c r="G239" i="12"/>
  <c r="I70" i="1" l="1"/>
  <c r="I69" i="1"/>
  <c r="I68" i="1"/>
  <c r="I66" i="1"/>
  <c r="I65" i="1"/>
  <c r="I64" i="1"/>
  <c r="I63" i="1"/>
  <c r="I62" i="1"/>
  <c r="I61" i="1"/>
  <c r="I60" i="1"/>
  <c r="I59" i="1"/>
  <c r="I58" i="1"/>
  <c r="I57" i="1"/>
  <c r="I56" i="1"/>
  <c r="I55" i="1"/>
  <c r="I53" i="1"/>
  <c r="I52" i="1"/>
  <c r="I51" i="1"/>
  <c r="I50" i="1"/>
  <c r="BA72" i="12"/>
  <c r="BA47" i="12"/>
  <c r="BA43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0" i="12"/>
  <c r="I10" i="12"/>
  <c r="K10" i="12"/>
  <c r="M10" i="12"/>
  <c r="O10" i="12"/>
  <c r="Q10" i="12"/>
  <c r="V10" i="12"/>
  <c r="G11" i="12"/>
  <c r="I11" i="12"/>
  <c r="K11" i="12"/>
  <c r="M11" i="12"/>
  <c r="O11" i="12"/>
  <c r="Q11" i="12"/>
  <c r="V11" i="12"/>
  <c r="G15" i="12"/>
  <c r="I15" i="12"/>
  <c r="K15" i="12"/>
  <c r="O15" i="12"/>
  <c r="O8" i="12" s="1"/>
  <c r="Q15" i="12"/>
  <c r="V15" i="12"/>
  <c r="G18" i="12"/>
  <c r="M18" i="12" s="1"/>
  <c r="I18" i="12"/>
  <c r="K18" i="12"/>
  <c r="O18" i="12"/>
  <c r="Q18" i="12"/>
  <c r="V18" i="12"/>
  <c r="G22" i="12"/>
  <c r="K22" i="12"/>
  <c r="O22" i="12"/>
  <c r="V22" i="12"/>
  <c r="G23" i="12"/>
  <c r="I23" i="12"/>
  <c r="I22" i="12" s="1"/>
  <c r="K23" i="12"/>
  <c r="M23" i="12"/>
  <c r="M22" i="12" s="1"/>
  <c r="O23" i="12"/>
  <c r="Q23" i="12"/>
  <c r="Q22" i="12" s="1"/>
  <c r="V23" i="12"/>
  <c r="G26" i="12"/>
  <c r="O26" i="12"/>
  <c r="G27" i="12"/>
  <c r="I27" i="12"/>
  <c r="I26" i="12" s="1"/>
  <c r="K27" i="12"/>
  <c r="M27" i="12"/>
  <c r="O27" i="12"/>
  <c r="Q27" i="12"/>
  <c r="Q26" i="12" s="1"/>
  <c r="V27" i="12"/>
  <c r="G30" i="12"/>
  <c r="M30" i="12" s="1"/>
  <c r="I30" i="12"/>
  <c r="K30" i="12"/>
  <c r="K26" i="12" s="1"/>
  <c r="O30" i="12"/>
  <c r="Q30" i="12"/>
  <c r="V30" i="12"/>
  <c r="V26" i="12" s="1"/>
  <c r="I35" i="12"/>
  <c r="Q35" i="12"/>
  <c r="G36" i="12"/>
  <c r="G35" i="12" s="1"/>
  <c r="I36" i="12"/>
  <c r="K36" i="12"/>
  <c r="K35" i="12" s="1"/>
  <c r="O36" i="12"/>
  <c r="O35" i="12" s="1"/>
  <c r="Q36" i="12"/>
  <c r="V36" i="12"/>
  <c r="V35" i="12" s="1"/>
  <c r="G39" i="12"/>
  <c r="M39" i="12" s="1"/>
  <c r="M38" i="12" s="1"/>
  <c r="I39" i="12"/>
  <c r="I38" i="12" s="1"/>
  <c r="K39" i="12"/>
  <c r="K38" i="12" s="1"/>
  <c r="O39" i="12"/>
  <c r="O38" i="12" s="1"/>
  <c r="Q39" i="12"/>
  <c r="Q38" i="12" s="1"/>
  <c r="V39" i="12"/>
  <c r="V38" i="12" s="1"/>
  <c r="G42" i="12"/>
  <c r="G41" i="12" s="1"/>
  <c r="I42" i="12"/>
  <c r="K42" i="12"/>
  <c r="K41" i="12" s="1"/>
  <c r="O42" i="12"/>
  <c r="O41" i="12" s="1"/>
  <c r="Q42" i="12"/>
  <c r="V42" i="12"/>
  <c r="V41" i="12" s="1"/>
  <c r="G46" i="12"/>
  <c r="I46" i="12"/>
  <c r="I41" i="12" s="1"/>
  <c r="K46" i="12"/>
  <c r="M46" i="12"/>
  <c r="O46" i="12"/>
  <c r="Q46" i="12"/>
  <c r="Q41" i="12" s="1"/>
  <c r="V46" i="12"/>
  <c r="G50" i="12"/>
  <c r="M50" i="12" s="1"/>
  <c r="I50" i="12"/>
  <c r="K50" i="12"/>
  <c r="O50" i="12"/>
  <c r="Q50" i="12"/>
  <c r="V50" i="12"/>
  <c r="G52" i="12"/>
  <c r="I52" i="12"/>
  <c r="K52" i="12"/>
  <c r="M52" i="12"/>
  <c r="O52" i="12"/>
  <c r="Q52" i="12"/>
  <c r="V52" i="12"/>
  <c r="G55" i="12"/>
  <c r="M55" i="12" s="1"/>
  <c r="I55" i="12"/>
  <c r="K55" i="12"/>
  <c r="O55" i="12"/>
  <c r="Q55" i="12"/>
  <c r="V55" i="12"/>
  <c r="I59" i="12"/>
  <c r="Q59" i="12"/>
  <c r="G60" i="12"/>
  <c r="M60" i="12" s="1"/>
  <c r="M59" i="12" s="1"/>
  <c r="I60" i="12"/>
  <c r="K60" i="12"/>
  <c r="K59" i="12" s="1"/>
  <c r="O60" i="12"/>
  <c r="O59" i="12" s="1"/>
  <c r="Q60" i="12"/>
  <c r="V60" i="12"/>
  <c r="V59" i="12" s="1"/>
  <c r="G63" i="12"/>
  <c r="G62" i="12" s="1"/>
  <c r="I63" i="12"/>
  <c r="I62" i="12" s="1"/>
  <c r="K63" i="12"/>
  <c r="K62" i="12" s="1"/>
  <c r="O63" i="12"/>
  <c r="O62" i="12" s="1"/>
  <c r="Q63" i="12"/>
  <c r="Q62" i="12" s="1"/>
  <c r="V63" i="12"/>
  <c r="V62" i="12" s="1"/>
  <c r="G66" i="12"/>
  <c r="I66" i="12"/>
  <c r="O66" i="12"/>
  <c r="Q66" i="12"/>
  <c r="G67" i="12"/>
  <c r="M67" i="12" s="1"/>
  <c r="M66" i="12" s="1"/>
  <c r="I67" i="12"/>
  <c r="K67" i="12"/>
  <c r="K66" i="12" s="1"/>
  <c r="O67" i="12"/>
  <c r="Q67" i="12"/>
  <c r="V67" i="12"/>
  <c r="V66" i="12" s="1"/>
  <c r="G69" i="12"/>
  <c r="G68" i="12" s="1"/>
  <c r="I69" i="12"/>
  <c r="I68" i="12" s="1"/>
  <c r="K69" i="12"/>
  <c r="O69" i="12"/>
  <c r="O68" i="12" s="1"/>
  <c r="Q69" i="12"/>
  <c r="Q68" i="12" s="1"/>
  <c r="V69" i="12"/>
  <c r="G70" i="12"/>
  <c r="M70" i="12" s="1"/>
  <c r="I70" i="12"/>
  <c r="K70" i="12"/>
  <c r="O70" i="12"/>
  <c r="Q70" i="12"/>
  <c r="V70" i="12"/>
  <c r="G71" i="12"/>
  <c r="I71" i="12"/>
  <c r="K71" i="12"/>
  <c r="K68" i="12" s="1"/>
  <c r="M71" i="12"/>
  <c r="O71" i="12"/>
  <c r="Q71" i="12"/>
  <c r="V71" i="12"/>
  <c r="V68" i="12" s="1"/>
  <c r="G81" i="12"/>
  <c r="I81" i="12"/>
  <c r="K81" i="12"/>
  <c r="M81" i="12"/>
  <c r="O81" i="12"/>
  <c r="Q81" i="12"/>
  <c r="V81" i="12"/>
  <c r="G82" i="12"/>
  <c r="M82" i="12" s="1"/>
  <c r="I82" i="12"/>
  <c r="K82" i="12"/>
  <c r="O82" i="12"/>
  <c r="Q82" i="12"/>
  <c r="V82" i="12"/>
  <c r="G85" i="12"/>
  <c r="M85" i="12" s="1"/>
  <c r="I85" i="12"/>
  <c r="K85" i="12"/>
  <c r="K84" i="12" s="1"/>
  <c r="O85" i="12"/>
  <c r="Q85" i="12"/>
  <c r="V85" i="12"/>
  <c r="V84" i="12" s="1"/>
  <c r="G87" i="12"/>
  <c r="I87" i="12"/>
  <c r="K87" i="12"/>
  <c r="M87" i="12"/>
  <c r="O87" i="12"/>
  <c r="Q87" i="12"/>
  <c r="V87" i="12"/>
  <c r="G93" i="12"/>
  <c r="G84" i="12" s="1"/>
  <c r="I93" i="12"/>
  <c r="K93" i="12"/>
  <c r="O93" i="12"/>
  <c r="O84" i="12" s="1"/>
  <c r="Q93" i="12"/>
  <c r="V93" i="12"/>
  <c r="G98" i="12"/>
  <c r="M98" i="12" s="1"/>
  <c r="I98" i="12"/>
  <c r="I84" i="12" s="1"/>
  <c r="K98" i="12"/>
  <c r="O98" i="12"/>
  <c r="Q98" i="12"/>
  <c r="Q84" i="12" s="1"/>
  <c r="V98" i="12"/>
  <c r="G100" i="12"/>
  <c r="I100" i="12"/>
  <c r="K100" i="12"/>
  <c r="M100" i="12"/>
  <c r="O100" i="12"/>
  <c r="Q100" i="12"/>
  <c r="V100" i="12"/>
  <c r="G102" i="12"/>
  <c r="I102" i="12"/>
  <c r="K102" i="12"/>
  <c r="M102" i="12"/>
  <c r="O102" i="12"/>
  <c r="Q102" i="12"/>
  <c r="V102" i="12"/>
  <c r="G103" i="12"/>
  <c r="M103" i="12" s="1"/>
  <c r="I103" i="12"/>
  <c r="K103" i="12"/>
  <c r="O103" i="12"/>
  <c r="Q103" i="12"/>
  <c r="V103" i="12"/>
  <c r="G106" i="12"/>
  <c r="M106" i="12" s="1"/>
  <c r="I106" i="12"/>
  <c r="K106" i="12"/>
  <c r="O106" i="12"/>
  <c r="Q106" i="12"/>
  <c r="V106" i="12"/>
  <c r="G109" i="12"/>
  <c r="I109" i="12"/>
  <c r="K109" i="12"/>
  <c r="M109" i="12"/>
  <c r="O109" i="12"/>
  <c r="Q109" i="12"/>
  <c r="V109" i="12"/>
  <c r="G111" i="12"/>
  <c r="G108" i="12" s="1"/>
  <c r="I111" i="12"/>
  <c r="K111" i="12"/>
  <c r="O111" i="12"/>
  <c r="O108" i="12" s="1"/>
  <c r="Q111" i="12"/>
  <c r="V111" i="12"/>
  <c r="G113" i="12"/>
  <c r="M113" i="12" s="1"/>
  <c r="I113" i="12"/>
  <c r="I108" i="12" s="1"/>
  <c r="K113" i="12"/>
  <c r="O113" i="12"/>
  <c r="Q113" i="12"/>
  <c r="Q108" i="12" s="1"/>
  <c r="V113" i="12"/>
  <c r="G115" i="12"/>
  <c r="M115" i="12" s="1"/>
  <c r="I115" i="12"/>
  <c r="K115" i="12"/>
  <c r="K108" i="12" s="1"/>
  <c r="O115" i="12"/>
  <c r="Q115" i="12"/>
  <c r="V115" i="12"/>
  <c r="V108" i="12" s="1"/>
  <c r="G117" i="12"/>
  <c r="I117" i="12"/>
  <c r="K117" i="12"/>
  <c r="M117" i="12"/>
  <c r="O117" i="12"/>
  <c r="Q117" i="12"/>
  <c r="V117" i="12"/>
  <c r="G119" i="12"/>
  <c r="M119" i="12" s="1"/>
  <c r="I119" i="12"/>
  <c r="K119" i="12"/>
  <c r="O119" i="12"/>
  <c r="Q119" i="12"/>
  <c r="V119" i="12"/>
  <c r="G120" i="12"/>
  <c r="M120" i="12" s="1"/>
  <c r="I120" i="12"/>
  <c r="K120" i="12"/>
  <c r="O120" i="12"/>
  <c r="Q120" i="12"/>
  <c r="V120" i="12"/>
  <c r="G121" i="12"/>
  <c r="M121" i="12" s="1"/>
  <c r="I121" i="12"/>
  <c r="K121" i="12"/>
  <c r="O121" i="12"/>
  <c r="Q121" i="12"/>
  <c r="V121" i="12"/>
  <c r="G122" i="12"/>
  <c r="I122" i="12"/>
  <c r="K122" i="12"/>
  <c r="M122" i="12"/>
  <c r="O122" i="12"/>
  <c r="Q122" i="12"/>
  <c r="V122" i="12"/>
  <c r="G123" i="12"/>
  <c r="M123" i="12" s="1"/>
  <c r="I123" i="12"/>
  <c r="K123" i="12"/>
  <c r="O123" i="12"/>
  <c r="Q123" i="12"/>
  <c r="V123" i="12"/>
  <c r="G124" i="12"/>
  <c r="M124" i="12" s="1"/>
  <c r="I124" i="12"/>
  <c r="K124" i="12"/>
  <c r="O124" i="12"/>
  <c r="Q124" i="12"/>
  <c r="V124" i="12"/>
  <c r="G125" i="12"/>
  <c r="M125" i="12" s="1"/>
  <c r="I125" i="12"/>
  <c r="K125" i="12"/>
  <c r="O125" i="12"/>
  <c r="Q125" i="12"/>
  <c r="V125" i="12"/>
  <c r="G126" i="12"/>
  <c r="I126" i="12"/>
  <c r="K126" i="12"/>
  <c r="M126" i="12"/>
  <c r="O126" i="12"/>
  <c r="Q126" i="12"/>
  <c r="V126" i="12"/>
  <c r="G127" i="12"/>
  <c r="M127" i="12" s="1"/>
  <c r="I127" i="12"/>
  <c r="K127" i="12"/>
  <c r="O127" i="12"/>
  <c r="Q127" i="12"/>
  <c r="V127" i="12"/>
  <c r="G128" i="12"/>
  <c r="M128" i="12" s="1"/>
  <c r="I128" i="12"/>
  <c r="K128" i="12"/>
  <c r="O128" i="12"/>
  <c r="Q128" i="12"/>
  <c r="V128" i="12"/>
  <c r="G129" i="12"/>
  <c r="M129" i="12" s="1"/>
  <c r="I129" i="12"/>
  <c r="K129" i="12"/>
  <c r="O129" i="12"/>
  <c r="Q129" i="12"/>
  <c r="V129" i="12"/>
  <c r="G130" i="12"/>
  <c r="I130" i="12"/>
  <c r="K130" i="12"/>
  <c r="M130" i="12"/>
  <c r="O130" i="12"/>
  <c r="Q130" i="12"/>
  <c r="V130" i="12"/>
  <c r="G131" i="12"/>
  <c r="M131" i="12" s="1"/>
  <c r="I131" i="12"/>
  <c r="K131" i="12"/>
  <c r="O131" i="12"/>
  <c r="Q131" i="12"/>
  <c r="V131" i="12"/>
  <c r="G132" i="12"/>
  <c r="M132" i="12" s="1"/>
  <c r="I132" i="12"/>
  <c r="K132" i="12"/>
  <c r="O132" i="12"/>
  <c r="Q132" i="12"/>
  <c r="V132" i="12"/>
  <c r="G134" i="12"/>
  <c r="I134" i="12"/>
  <c r="K134" i="12"/>
  <c r="O134" i="12"/>
  <c r="Q134" i="12"/>
  <c r="V134" i="12"/>
  <c r="G135" i="12"/>
  <c r="I135" i="12"/>
  <c r="K135" i="12"/>
  <c r="M135" i="12"/>
  <c r="M134" i="12" s="1"/>
  <c r="O135" i="12"/>
  <c r="Q135" i="12"/>
  <c r="V135" i="12"/>
  <c r="G136" i="12"/>
  <c r="G137" i="12"/>
  <c r="M137" i="12" s="1"/>
  <c r="I137" i="12"/>
  <c r="I136" i="12" s="1"/>
  <c r="K137" i="12"/>
  <c r="O137" i="12"/>
  <c r="Q137" i="12"/>
  <c r="Q136" i="12" s="1"/>
  <c r="V137" i="12"/>
  <c r="G140" i="12"/>
  <c r="M140" i="12" s="1"/>
  <c r="I140" i="12"/>
  <c r="K140" i="12"/>
  <c r="K136" i="12" s="1"/>
  <c r="O140" i="12"/>
  <c r="Q140" i="12"/>
  <c r="V140" i="12"/>
  <c r="V136" i="12" s="1"/>
  <c r="G142" i="12"/>
  <c r="I142" i="12"/>
  <c r="K142" i="12"/>
  <c r="M142" i="12"/>
  <c r="O142" i="12"/>
  <c r="Q142" i="12"/>
  <c r="V142" i="12"/>
  <c r="G144" i="12"/>
  <c r="M144" i="12" s="1"/>
  <c r="I144" i="12"/>
  <c r="K144" i="12"/>
  <c r="O144" i="12"/>
  <c r="O136" i="12" s="1"/>
  <c r="Q144" i="12"/>
  <c r="V144" i="12"/>
  <c r="G147" i="12"/>
  <c r="M147" i="12" s="1"/>
  <c r="I147" i="12"/>
  <c r="K147" i="12"/>
  <c r="K146" i="12" s="1"/>
  <c r="O147" i="12"/>
  <c r="Q147" i="12"/>
  <c r="V147" i="12"/>
  <c r="V146" i="12" s="1"/>
  <c r="G149" i="12"/>
  <c r="I149" i="12"/>
  <c r="K149" i="12"/>
  <c r="M149" i="12"/>
  <c r="O149" i="12"/>
  <c r="Q149" i="12"/>
  <c r="V149" i="12"/>
  <c r="G151" i="12"/>
  <c r="G146" i="12" s="1"/>
  <c r="I151" i="12"/>
  <c r="K151" i="12"/>
  <c r="O151" i="12"/>
  <c r="O146" i="12" s="1"/>
  <c r="Q151" i="12"/>
  <c r="V151" i="12"/>
  <c r="G154" i="12"/>
  <c r="M154" i="12" s="1"/>
  <c r="I154" i="12"/>
  <c r="I146" i="12" s="1"/>
  <c r="K154" i="12"/>
  <c r="O154" i="12"/>
  <c r="Q154" i="12"/>
  <c r="Q146" i="12" s="1"/>
  <c r="V154" i="12"/>
  <c r="G156" i="12"/>
  <c r="M156" i="12" s="1"/>
  <c r="I156" i="12"/>
  <c r="K156" i="12"/>
  <c r="O156" i="12"/>
  <c r="Q156" i="12"/>
  <c r="V156" i="12"/>
  <c r="G158" i="12"/>
  <c r="I158" i="12"/>
  <c r="K158" i="12"/>
  <c r="M158" i="12"/>
  <c r="O158" i="12"/>
  <c r="Q158" i="12"/>
  <c r="V158" i="12"/>
  <c r="G162" i="12"/>
  <c r="M162" i="12" s="1"/>
  <c r="I162" i="12"/>
  <c r="K162" i="12"/>
  <c r="O162" i="12"/>
  <c r="Q162" i="12"/>
  <c r="V162" i="12"/>
  <c r="G167" i="12"/>
  <c r="M167" i="12" s="1"/>
  <c r="I167" i="12"/>
  <c r="K167" i="12"/>
  <c r="O167" i="12"/>
  <c r="Q167" i="12"/>
  <c r="V167" i="12"/>
  <c r="G171" i="12"/>
  <c r="I171" i="12"/>
  <c r="K171" i="12"/>
  <c r="M171" i="12"/>
  <c r="O171" i="12"/>
  <c r="Q171" i="12"/>
  <c r="V171" i="12"/>
  <c r="G174" i="12"/>
  <c r="I174" i="12"/>
  <c r="K174" i="12"/>
  <c r="M174" i="12"/>
  <c r="O174" i="12"/>
  <c r="Q174" i="12"/>
  <c r="V174" i="12"/>
  <c r="G176" i="12"/>
  <c r="O176" i="12"/>
  <c r="G177" i="12"/>
  <c r="M177" i="12" s="1"/>
  <c r="M176" i="12" s="1"/>
  <c r="I177" i="12"/>
  <c r="I176" i="12" s="1"/>
  <c r="K177" i="12"/>
  <c r="K176" i="12" s="1"/>
  <c r="O177" i="12"/>
  <c r="Q177" i="12"/>
  <c r="Q176" i="12" s="1"/>
  <c r="V177" i="12"/>
  <c r="V176" i="12" s="1"/>
  <c r="G181" i="12"/>
  <c r="I181" i="12"/>
  <c r="K181" i="12"/>
  <c r="M181" i="12"/>
  <c r="O181" i="12"/>
  <c r="Q181" i="12"/>
  <c r="V181" i="12"/>
  <c r="G187" i="12"/>
  <c r="G180" i="12" s="1"/>
  <c r="I187" i="12"/>
  <c r="K187" i="12"/>
  <c r="O187" i="12"/>
  <c r="O180" i="12" s="1"/>
  <c r="Q187" i="12"/>
  <c r="V187" i="12"/>
  <c r="G191" i="12"/>
  <c r="M191" i="12" s="1"/>
  <c r="I191" i="12"/>
  <c r="I180" i="12" s="1"/>
  <c r="K191" i="12"/>
  <c r="O191" i="12"/>
  <c r="Q191" i="12"/>
  <c r="Q180" i="12" s="1"/>
  <c r="V191" i="12"/>
  <c r="G195" i="12"/>
  <c r="M195" i="12" s="1"/>
  <c r="I195" i="12"/>
  <c r="K195" i="12"/>
  <c r="K180" i="12" s="1"/>
  <c r="O195" i="12"/>
  <c r="Q195" i="12"/>
  <c r="V195" i="12"/>
  <c r="V180" i="12" s="1"/>
  <c r="G199" i="12"/>
  <c r="I199" i="12"/>
  <c r="K199" i="12"/>
  <c r="M199" i="12"/>
  <c r="O199" i="12"/>
  <c r="Q199" i="12"/>
  <c r="V199" i="12"/>
  <c r="G202" i="12"/>
  <c r="M202" i="12" s="1"/>
  <c r="I202" i="12"/>
  <c r="K202" i="12"/>
  <c r="O202" i="12"/>
  <c r="Q202" i="12"/>
  <c r="V202" i="12"/>
  <c r="G204" i="12"/>
  <c r="M204" i="12" s="1"/>
  <c r="I204" i="12"/>
  <c r="K204" i="12"/>
  <c r="O204" i="12"/>
  <c r="Q204" i="12"/>
  <c r="V204" i="12"/>
  <c r="G210" i="12"/>
  <c r="M210" i="12" s="1"/>
  <c r="I210" i="12"/>
  <c r="K210" i="12"/>
  <c r="O210" i="12"/>
  <c r="Q210" i="12"/>
  <c r="V210" i="12"/>
  <c r="G212" i="12"/>
  <c r="M212" i="12" s="1"/>
  <c r="I212" i="12"/>
  <c r="K212" i="12"/>
  <c r="O212" i="12"/>
  <c r="Q212" i="12"/>
  <c r="V212" i="12"/>
  <c r="G217" i="12"/>
  <c r="M217" i="12" s="1"/>
  <c r="I217" i="12"/>
  <c r="K217" i="12"/>
  <c r="O217" i="12"/>
  <c r="Q217" i="12"/>
  <c r="Q203" i="12" s="1"/>
  <c r="V217" i="12"/>
  <c r="G220" i="12"/>
  <c r="I220" i="12"/>
  <c r="K220" i="12"/>
  <c r="O220" i="12"/>
  <c r="Q220" i="12"/>
  <c r="V220" i="12"/>
  <c r="G221" i="12"/>
  <c r="I221" i="12"/>
  <c r="K221" i="12"/>
  <c r="M221" i="12"/>
  <c r="M220" i="12" s="1"/>
  <c r="O221" i="12"/>
  <c r="Q221" i="12"/>
  <c r="V221" i="12"/>
  <c r="G225" i="12"/>
  <c r="G226" i="12"/>
  <c r="M226" i="12" s="1"/>
  <c r="M225" i="12" s="1"/>
  <c r="I226" i="12"/>
  <c r="I225" i="12" s="1"/>
  <c r="K226" i="12"/>
  <c r="O226" i="12"/>
  <c r="Q226" i="12"/>
  <c r="Q225" i="12" s="1"/>
  <c r="V226" i="12"/>
  <c r="G228" i="12"/>
  <c r="M228" i="12" s="1"/>
  <c r="I228" i="12"/>
  <c r="K228" i="12"/>
  <c r="K225" i="12" s="1"/>
  <c r="O228" i="12"/>
  <c r="Q228" i="12"/>
  <c r="V228" i="12"/>
  <c r="V225" i="12" s="1"/>
  <c r="G230" i="12"/>
  <c r="I230" i="12"/>
  <c r="K230" i="12"/>
  <c r="M230" i="12"/>
  <c r="O230" i="12"/>
  <c r="Q230" i="12"/>
  <c r="V230" i="12"/>
  <c r="G233" i="12"/>
  <c r="M233" i="12" s="1"/>
  <c r="I233" i="12"/>
  <c r="K233" i="12"/>
  <c r="O233" i="12"/>
  <c r="O225" i="12" s="1"/>
  <c r="Q233" i="12"/>
  <c r="V233" i="12"/>
  <c r="G234" i="12"/>
  <c r="M234" i="12" s="1"/>
  <c r="I234" i="12"/>
  <c r="K234" i="12"/>
  <c r="O234" i="12"/>
  <c r="Q234" i="12"/>
  <c r="V234" i="12"/>
  <c r="G235" i="12"/>
  <c r="I235" i="12"/>
  <c r="K235" i="12"/>
  <c r="O235" i="12"/>
  <c r="Q235" i="12"/>
  <c r="V235" i="12"/>
  <c r="G236" i="12"/>
  <c r="I236" i="12"/>
  <c r="K236" i="12"/>
  <c r="M236" i="12"/>
  <c r="M235" i="12" s="1"/>
  <c r="O236" i="12"/>
  <c r="Q236" i="12"/>
  <c r="V236" i="12"/>
  <c r="K237" i="12"/>
  <c r="O237" i="12"/>
  <c r="V237" i="12"/>
  <c r="G238" i="12"/>
  <c r="M238" i="12" s="1"/>
  <c r="M237" i="12" s="1"/>
  <c r="I238" i="12"/>
  <c r="I237" i="12" s="1"/>
  <c r="K238" i="12"/>
  <c r="O238" i="12"/>
  <c r="Q238" i="12"/>
  <c r="Q237" i="12" s="1"/>
  <c r="V238" i="12"/>
  <c r="AF240" i="12"/>
  <c r="G41" i="1" s="1"/>
  <c r="I19" i="1"/>
  <c r="I18" i="1"/>
  <c r="H40" i="1"/>
  <c r="I40" i="1" s="1"/>
  <c r="I71" i="1" l="1"/>
  <c r="I20" i="1" s="1"/>
  <c r="K203" i="12"/>
  <c r="V203" i="12"/>
  <c r="I203" i="12"/>
  <c r="AE240" i="12"/>
  <c r="F41" i="1" s="1"/>
  <c r="H41" i="1" s="1"/>
  <c r="I41" i="1" s="1"/>
  <c r="G39" i="1"/>
  <c r="G43" i="1" s="1"/>
  <c r="G25" i="1" s="1"/>
  <c r="A25" i="1" s="1"/>
  <c r="G26" i="1" s="1"/>
  <c r="G42" i="1"/>
  <c r="O203" i="12"/>
  <c r="M26" i="12"/>
  <c r="M180" i="12"/>
  <c r="M136" i="12"/>
  <c r="M203" i="12"/>
  <c r="G203" i="12"/>
  <c r="M187" i="12"/>
  <c r="M151" i="12"/>
  <c r="M146" i="12" s="1"/>
  <c r="M111" i="12"/>
  <c r="M108" i="12" s="1"/>
  <c r="M93" i="12"/>
  <c r="M84" i="12" s="1"/>
  <c r="M69" i="12"/>
  <c r="M68" i="12" s="1"/>
  <c r="M63" i="12"/>
  <c r="M62" i="12" s="1"/>
  <c r="G59" i="12"/>
  <c r="M42" i="12"/>
  <c r="M41" i="12" s="1"/>
  <c r="G38" i="12"/>
  <c r="I54" i="1" s="1"/>
  <c r="I16" i="1" s="1"/>
  <c r="M36" i="12"/>
  <c r="M35" i="12" s="1"/>
  <c r="M15" i="12"/>
  <c r="M8" i="12" s="1"/>
  <c r="G8" i="12"/>
  <c r="J28" i="1"/>
  <c r="J26" i="1"/>
  <c r="G38" i="1"/>
  <c r="F38" i="1"/>
  <c r="J23" i="1"/>
  <c r="J24" i="1"/>
  <c r="J25" i="1"/>
  <c r="J27" i="1"/>
  <c r="E24" i="1"/>
  <c r="E26" i="1"/>
  <c r="F42" i="1" l="1"/>
  <c r="H42" i="1" s="1"/>
  <c r="I42" i="1" s="1"/>
  <c r="F39" i="1"/>
  <c r="F43" i="1" s="1"/>
  <c r="A26" i="1"/>
  <c r="I67" i="1"/>
  <c r="G240" i="12"/>
  <c r="H39" i="1" l="1"/>
  <c r="I39" i="1" s="1"/>
  <c r="I43" i="1" s="1"/>
  <c r="I72" i="1"/>
  <c r="I17" i="1"/>
  <c r="I21" i="1" s="1"/>
  <c r="G23" i="1"/>
  <c r="A23" i="1" s="1"/>
  <c r="G28" i="1"/>
  <c r="H43" i="1" l="1"/>
  <c r="J39" i="1"/>
  <c r="J43" i="1" s="1"/>
  <c r="J40" i="1"/>
  <c r="J41" i="1"/>
  <c r="J42" i="1"/>
  <c r="J61" i="1"/>
  <c r="J58" i="1"/>
  <c r="J56" i="1"/>
  <c r="J51" i="1"/>
  <c r="J65" i="1"/>
  <c r="J70" i="1"/>
  <c r="J59" i="1"/>
  <c r="J69" i="1"/>
  <c r="J57" i="1"/>
  <c r="J50" i="1"/>
  <c r="J60" i="1"/>
  <c r="J68" i="1"/>
  <c r="J63" i="1"/>
  <c r="J71" i="1"/>
  <c r="J54" i="1"/>
  <c r="J66" i="1"/>
  <c r="J64" i="1"/>
  <c r="J55" i="1"/>
  <c r="J67" i="1"/>
  <c r="J53" i="1"/>
  <c r="J62" i="1"/>
  <c r="J52" i="1"/>
  <c r="G24" i="1"/>
  <c r="A27" i="1" s="1"/>
  <c r="A29" i="1" s="1"/>
  <c r="G29" i="1" s="1"/>
  <c r="G27" i="1" s="1"/>
  <c r="A24" i="1"/>
  <c r="J72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<sst xmlns="http://schemas.openxmlformats.org/spreadsheetml/2006/main" count="1191" uniqueCount="435">
  <si>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</si>
  <si>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</si>
  <si>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</si>
  <si>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</si>
  <si>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</si>
  <si>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</si>
  <si>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</si>
  <si>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</si>
  <si>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</si>
  <si>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</si>
  <si>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</si>
  <si>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</si>
  <si>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</si>
  <si>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</si>
  <si>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</si>
  <si>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</si>
  <si>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</si>
  <si>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</si>
  <si>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</si>
  <si>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</si>
  <si>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</si>
  <si>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</si>
  <si>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</si>
  <si>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</si>
  <si>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</si>
  <si>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</si>
  <si>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</si>
  <si>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</si>
  <si>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</si>
  <si>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</si>
  <si>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</si>
  <si>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</si>
  <si>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</si>
  <si>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</si>
  <si>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</si>
  <si>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</si>
  <si>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</si>
  <si>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</si>
  <si>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</si>
  <si>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</si>
  <si>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</si>
  <si>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</si>
  <si>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</si>
  <si>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</t>
  </si>
  <si>
    <t>Stavební úpravy bytového jádra v DPS ul. Česká v Kopřivnici</t>
  </si>
  <si>
    <t>SO01</t>
  </si>
  <si>
    <t>Dům s pečovatelskou službou, ul. Česká 320</t>
  </si>
  <si>
    <t>Objekt:</t>
  </si>
  <si>
    <t>Rozpočet:</t>
  </si>
  <si>
    <t>ES2019006</t>
  </si>
  <si>
    <t>Kopřivnice, DPS ul. Česká 320</t>
  </si>
  <si>
    <t>Město Kopřivnice</t>
  </si>
  <si>
    <t>Štefánikova 1163/12</t>
  </si>
  <si>
    <t>Kopřivnice</t>
  </si>
  <si>
    <t>74221</t>
  </si>
  <si>
    <t>00298077</t>
  </si>
  <si>
    <t>CZ00298077</t>
  </si>
  <si>
    <t>Stavba</t>
  </si>
  <si>
    <t>Stavební objekt</t>
  </si>
  <si>
    <t>Celkem za stavbu</t>
  </si>
  <si>
    <t>CZK</t>
  </si>
  <si>
    <t>Rekapitulace dílů</t>
  </si>
  <si>
    <t>Typ dílu</t>
  </si>
  <si>
    <t>3</t>
  </si>
  <si>
    <t>Svislé a kompletní konstrukce</t>
  </si>
  <si>
    <t>4</t>
  </si>
  <si>
    <t>Vodorovné konstrukce</t>
  </si>
  <si>
    <t>61</t>
  </si>
  <si>
    <t>Úpravy povrchů vnitřní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</si>
  <si>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</si>
  <si>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</si>
  <si>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</si>
  <si>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</si>
  <si>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</si>
  <si>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</si>
  <si>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</si>
  <si>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</si>
  <si>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</si>
  <si>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</si>
  <si>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</si>
  <si>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</si>
  <si>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</si>
  <si>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</si>
  <si>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</si>
  <si>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</si>
  <si>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</si>
  <si>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</si>
  <si>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726</t>
  </si>
  <si>
    <t>Instalační prefabrikáty</t>
  </si>
  <si>
    <t>766</t>
  </si>
  <si>
    <t>Konstrukce truhlářské</t>
  </si>
  <si>
    <t>771</t>
  </si>
  <si>
    <t>Podlahy z dlaždic a obklady</t>
  </si>
  <si>
    <t>776</t>
  </si>
  <si>
    <t>Podlahy povlakové</t>
  </si>
  <si>
    <t>781</t>
  </si>
  <si>
    <t>Obklady keramické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</si>
  <si>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</si>
  <si>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</si>
  <si>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</si>
  <si>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</si>
  <si>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</si>
  <si>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</si>
  <si>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</si>
  <si>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</si>
  <si>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</si>
  <si>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</si>
  <si>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</si>
  <si>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</si>
  <si>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</si>
  <si>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</si>
  <si>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</si>
  <si>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</si>
  <si>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</si>
  <si>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</si>
  <si>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</si>
  <si>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</si>
  <si>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</si>
  <si>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</si>
  <si>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</si>
  <si>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</si>
  <si>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</si>
  <si>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</si>
  <si>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</si>
  <si>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</si>
  <si>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</si>
  <si>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</si>
  <si>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</si>
  <si>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</si>
  <si>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</si>
  <si>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</si>
  <si>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</si>
  <si>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</si>
  <si>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</si>
  <si>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317147300R00</t>
  </si>
  <si>
    <t>Překlady pórobetonové nenosné délky 1000 mm, šířky 100 mm, výšky 250 mm</t>
  </si>
  <si>
    <t>kus</t>
  </si>
  <si>
    <t>801-1</t>
  </si>
  <si>
    <t>RTS 19/ I</t>
  </si>
  <si>
    <t>Práce</t>
  </si>
  <si>
    <t>POL1_</t>
  </si>
  <si>
    <t>342263526R00</t>
  </si>
  <si>
    <t>Revizní protipožární dvířka do SDK příček rozměr 600x600 mm, požární odolnost EW 30</t>
  </si>
  <si>
    <t>342255024RT1</t>
  </si>
  <si>
    <t>Příčky z cihel a tvárnic nepálených příčky z příčkovek pórobetonových tloušťky 100 mm</t>
  </si>
  <si>
    <t>m2</t>
  </si>
  <si>
    <t>včetně pomocného lešení</t>
  </si>
  <si>
    <t>SPI</t>
  </si>
  <si>
    <t>vč. 101 : (0,92+0,65+1,15+1,72)*2,8</t>
  </si>
  <si>
    <t>VV</t>
  </si>
  <si>
    <t>-0,7*1,97</t>
  </si>
  <si>
    <t>342948112R00</t>
  </si>
  <si>
    <t>Kotvení příček ke konstrukci přistřelenými kotvami</t>
  </si>
  <si>
    <t>m</t>
  </si>
  <si>
    <t>Včetně dodávky kotev a spojovacího materiálu.</t>
  </si>
  <si>
    <t>vč. 101 : 3*2,8</t>
  </si>
  <si>
    <t>347014113R00</t>
  </si>
  <si>
    <t>Předstěny opláštěné sádrokartonovými deskami předsazené stěny spřažené tl. 55 mm bez minerální izolace 1x ocelová konstrukce CD, tloušťka desky12,5 mm, impregnovaná , požární odolnost EI 15</t>
  </si>
  <si>
    <t xml:space="preserve">vč. 101 : </t>
  </si>
  <si>
    <t>1,05*1</t>
  </si>
  <si>
    <t>(0,915*2+0,98+0,18+0,745)*2,9</t>
  </si>
  <si>
    <t>416021123R00</t>
  </si>
  <si>
    <t>Podhledy na kovové konstrukci opláštěné deskami sádrokartonovými nosná konstrukce z profilů CD s přímým uchycením 1x deska, tloušťky 12,5 mm, impregnovaná, bez izolace</t>
  </si>
  <si>
    <t>2,14*1,72</t>
  </si>
  <si>
    <t>-0,5*0,92</t>
  </si>
  <si>
    <t>602021142R00</t>
  </si>
  <si>
    <t xml:space="preserve">Omítka stěn z hotových směsí vrstva štuková, vápenná,  , tloušťka vrstvy 3 mm,  </t>
  </si>
  <si>
    <t>po jednotlivých vrstvách</t>
  </si>
  <si>
    <t>Odkaz na mn. položky pořadí 8 : 17,06128</t>
  </si>
  <si>
    <t>612481211RT2</t>
  </si>
  <si>
    <t>Vyztužení povrchu vnitřních stěn sklotextilní síťovinou s dodávkou síťoviny a stěrkového tmelu</t>
  </si>
  <si>
    <t>((2,14+1,72)*2*+2*0,18)*0,9</t>
  </si>
  <si>
    <t>(1,72+0,25)*2,8</t>
  </si>
  <si>
    <t>(1,83+2*0,7)*2,8</t>
  </si>
  <si>
    <t>941955002R00</t>
  </si>
  <si>
    <t>Lešení lehké pracovní pomocné pomocné, o výšce lešeňové podlahy přes 1,2 do 1,9 m</t>
  </si>
  <si>
    <t>800-3</t>
  </si>
  <si>
    <t>Odkaz na mn. položky pořadí 10 : 3,68080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</si>
  <si>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</si>
  <si>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</si>
  <si>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962084121R00</t>
  </si>
  <si>
    <t>Bourání zdiva příček deskových a sádrových potažených rabicovým pletivem nebo bez pletiva, sádrokartonových bez kovové konstrukce, tloušťky do 50 mm</t>
  </si>
  <si>
    <t>801-3</t>
  </si>
  <si>
    <t>nebo vybourání otvorů jakýchkoliv rozměrů, včetně pomocného lešení o výšce podlahy do 1900 mm a pro zatížení do 1,5 kPa  (150 kg/m2),</t>
  </si>
  <si>
    <t xml:space="preserve">předstěna UMAKART : </t>
  </si>
  <si>
    <t>(2,14+1,12)*2,8</t>
  </si>
  <si>
    <t>962084131R00</t>
  </si>
  <si>
    <t>Bourání zdiva příček deskových a sádrových potažených rabicovým pletivem nebo bez pletiva, sádrokartonových bez kovové konstrukce, tloušťky do 100 mm</t>
  </si>
  <si>
    <t xml:space="preserve">stáv. UMAKART : </t>
  </si>
  <si>
    <t>(1,72+1,83+0,25+0,98+0,74+1,045)*2,8</t>
  </si>
  <si>
    <t>965048515R00</t>
  </si>
  <si>
    <t>Broušení betonového povrchu do tloušťky 5 mm</t>
  </si>
  <si>
    <t>podlaha : 2,14*1,72</t>
  </si>
  <si>
    <t>968061125R00</t>
  </si>
  <si>
    <t>Vyvěšení nebo zavěšení dřevěných křídel dveří, plochy do 2 m2</t>
  </si>
  <si>
    <t>oken, dveří a vrat, s uložením a opětovným zavěšením po provedení stavebních změn,</t>
  </si>
  <si>
    <t>2</t>
  </si>
  <si>
    <t>978059531R00</t>
  </si>
  <si>
    <t>Odsekání a odebrání obkladů stěn z obkládaček vnitřních z jakýchkoliv materiálů, plochy přes 2 m2</t>
  </si>
  <si>
    <t>včetně otlučení podkladní omítky až na zdivo,</t>
  </si>
  <si>
    <t xml:space="preserve">kuchyňský kout : </t>
  </si>
  <si>
    <t>0,68*2*2,8</t>
  </si>
  <si>
    <t>999281108R00</t>
  </si>
  <si>
    <t xml:space="preserve">Přesun hmot pro opravy a údržbu objektů pro opravy a údržbu dosavadních objektů včetně vnějších plášťů_x000D_
 výšky do 12 m,  </t>
  </si>
  <si>
    <t>t</t>
  </si>
  <si>
    <t>801-4</t>
  </si>
  <si>
    <t>Přesun hmot</t>
  </si>
  <si>
    <t>POL7_</t>
  </si>
  <si>
    <t>oborů 801, 803, 811 a 812</t>
  </si>
  <si>
    <t>711212321R00</t>
  </si>
  <si>
    <t>Izolace proti vodě stěrka hydroizolační  proti vlhkosti</t>
  </si>
  <si>
    <t>800-711</t>
  </si>
  <si>
    <t>podlaha : 2,14*1,72-0,5*0,92</t>
  </si>
  <si>
    <t>sprchový kout : (0,915*2+0,98)*2</t>
  </si>
  <si>
    <t>713552151R00</t>
  </si>
  <si>
    <t>Protipožární kabelové přepážky Protipožární trubní ucpávky EI 120, do D 108 mm, strop</t>
  </si>
  <si>
    <t>800-713</t>
  </si>
  <si>
    <t>721223420RT2</t>
  </si>
  <si>
    <t xml:space="preserve">Vpusť podlahová se zápachovou uzávěrkou průměr 50 mm, s vodorovným odtokem, přítokovou trubkou D 40/50 mm, 123x123mm/115x115mm, mřížka nerez, izolační souprava bez fólie,  </t>
  </si>
  <si>
    <t>800-721</t>
  </si>
  <si>
    <t>202      R0001</t>
  </si>
  <si>
    <t>Zednické výpomoci hsv       čl.13-2, stoupací potrubí větev 4 (účtováno dle skutečnosti)</t>
  </si>
  <si>
    <t xml:space="preserve">hod   </t>
  </si>
  <si>
    <t>Vlastní</t>
  </si>
  <si>
    <t>Indiv</t>
  </si>
  <si>
    <t>721194109R01</t>
  </si>
  <si>
    <t>Instalace vnitřní kanalizace, napojení na stáv. stoupací potrubí</t>
  </si>
  <si>
    <t>kpl</t>
  </si>
  <si>
    <t>Položka obsahuje kompletní provedení nových rozvodů kanalizace napojení na stávající rozvod v instalační šachtě. Vedení potrubí v předstěnách SDK.</t>
  </si>
  <si>
    <t>POP</t>
  </si>
  <si>
    <t>- umyvadlo - cca 3 bm</t>
  </si>
  <si>
    <t>- sprchový kout cca 0,3 bm</t>
  </si>
  <si>
    <t>- závěsný klozet cca 0,3 bm</t>
  </si>
  <si>
    <t>- kuchyňský kout cca 1 bm</t>
  </si>
  <si>
    <t/>
  </si>
  <si>
    <t>Včetně kolen a dalšího příslušenství.</t>
  </si>
  <si>
    <t>Podlahová vpusť, závěsný modul jsou oceněny zvláště.</t>
  </si>
  <si>
    <t>721R0001</t>
  </si>
  <si>
    <t>Demontáž stávajících rozvodů odpadů</t>
  </si>
  <si>
    <t>998721202R00</t>
  </si>
  <si>
    <t>Přesun hmot pro vnitřní kanalizaci v objektech výšky do 12 m</t>
  </si>
  <si>
    <t>50 m vodorovně, měřeno od těžiště půdorysné plochy skládky do těžiště půdorysné plochy objektu</t>
  </si>
  <si>
    <t>722110811R00</t>
  </si>
  <si>
    <t>Demontáž potrubí z litinových trub přírubových TP do DN 80</t>
  </si>
  <si>
    <t>odhad : 8</t>
  </si>
  <si>
    <t>722172311R00</t>
  </si>
  <si>
    <t>Potrubí z plastických hmot polypropylenové potrubí PP-R, D 20 mm, s 2,8 mm, PN 16, polyfúzně svařované, včetně zednických výpomocí</t>
  </si>
  <si>
    <t>včetně tvarovek, bez zednických výpomocí</t>
  </si>
  <si>
    <t>odhad : 3</t>
  </si>
  <si>
    <t>1,5</t>
  </si>
  <si>
    <t>722172330R00</t>
  </si>
  <si>
    <t>Potrubí z plastických hmot polypropylenové potrubí PP-R, D 16 mm, s 2,7 mm, PN 20, polyfúzně svařované, včetně zednických výpomocí</t>
  </si>
  <si>
    <t>RTS 18/ I</t>
  </si>
  <si>
    <t>722181222R00</t>
  </si>
  <si>
    <t>Izolace vodovodního potrubí návleková z trubic z pěnového polyetylenu s povrchovou ochrannou hliníkovou fólií zesílenou sklorohoží 5x5 mm, tloušťka stěny 9 mm, d 12 mm</t>
  </si>
  <si>
    <t>Odkaz na mn. položky pořadí 25 : 10,50000</t>
  </si>
  <si>
    <t>722181224R00</t>
  </si>
  <si>
    <t>Izolace vodovodního potrubí návleková z trubic z pěnového polyetylenu s povrchovou ochrannou hliníkovou fólií zesílenou sklorohoží 5x5 mm, tloušťka stěny 20 mm, d 12 mm</t>
  </si>
  <si>
    <t>Odkaz na mn. položky pořadí 26 : 9,00000</t>
  </si>
  <si>
    <t>722202221R00</t>
  </si>
  <si>
    <t>Nástěnný komplet (dvojnástěnka), vnitřní závit, spoj svařováním,  D 20 mm x DN 15, včetně dodávky materiálu</t>
  </si>
  <si>
    <t>722290234R00</t>
  </si>
  <si>
    <t>Proplach a dezinfekce vodovodního potrubí do DN 80</t>
  </si>
  <si>
    <t>998722202R00</t>
  </si>
  <si>
    <t>Přesun hmot pro vnitřní vodovod v objektech výšky do 12 m</t>
  </si>
  <si>
    <t>vodorovně do 50 m</t>
  </si>
  <si>
    <t>725110814R00</t>
  </si>
  <si>
    <t>Demontáž klozetů kombinovaných</t>
  </si>
  <si>
    <t>soubor</t>
  </si>
  <si>
    <t>725014161R00</t>
  </si>
  <si>
    <t>Klozetové mísy závěsné, bilé, hluboké splachování, zadní, včetně sedátka, šířka 360 mm, hloubka 510 mm, výška 400 mm</t>
  </si>
  <si>
    <t>725119402R00</t>
  </si>
  <si>
    <t>Doplňky Montáž doplňků zařízení záchodů předstěnový systém do sádrokartonu</t>
  </si>
  <si>
    <t>725210821R00</t>
  </si>
  <si>
    <t>725017232R00</t>
  </si>
  <si>
    <t>725220841R00</t>
  </si>
  <si>
    <t>Demontáž van ocelových</t>
  </si>
  <si>
    <t>725823114RT1</t>
  </si>
  <si>
    <t>Baterie umyvadlové a dřezové dřezová, stojánková, ruční ovládání bez otvírání odpadu, standardní, včetně dodávky materiálu</t>
  </si>
  <si>
    <t>725823121RT0</t>
  </si>
  <si>
    <t>Baterie umyvadlové a dřezové umyvadlová, stojánková, ruční ovládání s otvíráním odpadu, základní, včetně dodávky materiálu</t>
  </si>
  <si>
    <t>725820801R00</t>
  </si>
  <si>
    <t>Demontáž baterií nástěnných do G 3/4"</t>
  </si>
  <si>
    <t>725845111RT1</t>
  </si>
  <si>
    <t>Baterie sprchová nástěnná, ruční ovládání bez příslušentsví, standardní, včetně dodávky materiálu</t>
  </si>
  <si>
    <t>725860109R00</t>
  </si>
  <si>
    <t>Zápachová uzávěrka (sifon) pro zařizovací předměty D 40 mm; pro umyvadla; plast, mosaz; příslušenství přípojka pro pračku/myčku, včetně dodávky materiálu</t>
  </si>
  <si>
    <t>725860165R00</t>
  </si>
  <si>
    <t>Zápachová uzávěrka (sifon) pro zařizovací předměty D 110 mm; patní sifon; PP, včetně dodávky materiálu</t>
  </si>
  <si>
    <t>725860213R00</t>
  </si>
  <si>
    <t>Zápachová uzávěrka (sifon) pro zařizovací předměty D 32, 40 mm x 5/4"; pro umyvadla; PP; příslušenství krycí růžice odtoku, zpětný uzávěr, včetně dodávky materiálu</t>
  </si>
  <si>
    <t>725R00012</t>
  </si>
  <si>
    <t>Dodávka a montáž - sedátko sprchový kout</t>
  </si>
  <si>
    <t>725R0013</t>
  </si>
  <si>
    <t>Dodávka a montáž - madlo pevné</t>
  </si>
  <si>
    <t>725R0014</t>
  </si>
  <si>
    <t>Dodávka a montáž - sprchová zástěna</t>
  </si>
  <si>
    <t>725R0015</t>
  </si>
  <si>
    <t>Dodávka a montáž - držák na toaletní papir</t>
  </si>
  <si>
    <t>725R0017</t>
  </si>
  <si>
    <t>Demontáž a opětovná montáž ventilačnéch mřížek, vč. napojení</t>
  </si>
  <si>
    <t>998725202R00</t>
  </si>
  <si>
    <t>Přesun hmot pro zařizovací předměty v objektech výšky do 12 m</t>
  </si>
  <si>
    <t>726211321R00</t>
  </si>
  <si>
    <t>Klozet montážní prvek pro zavěšené WC s nádržkou, pro instalaci suchým procesem do lehkých sádrokartonových příček nebo k instalaci před masivní stěnu, bez soupravy na tlumení hluku, bez ovladacího tlačitka, ovládání zepředu, stavební výška 112 cm, včetně dodávky materiálu</t>
  </si>
  <si>
    <t>766421811R00</t>
  </si>
  <si>
    <t>Demontáž obložení podhledů panely velikosti do 1,5 m2</t>
  </si>
  <si>
    <t>800-766</t>
  </si>
  <si>
    <t xml:space="preserve">podhled UMAKART : </t>
  </si>
  <si>
    <t>2,14*1,72-0,5*0,92</t>
  </si>
  <si>
    <t>766R00012</t>
  </si>
  <si>
    <t>Dodávka a montáž dveří posuvných dle výpisu 01/P vč. obložkové zárubně</t>
  </si>
  <si>
    <t>01/P : 1</t>
  </si>
  <si>
    <t>766R002122</t>
  </si>
  <si>
    <t>Demontáž a opětovná montáž kuchyňské linky, vč. spotřebičů</t>
  </si>
  <si>
    <t>hod</t>
  </si>
  <si>
    <t>předpoklad (účtováno dle sutečnosti) : 20</t>
  </si>
  <si>
    <t>998766202R00</t>
  </si>
  <si>
    <t>Přesun hmot pro konstrukce truhlářské v objektech výšky do 12 m</t>
  </si>
  <si>
    <t>50 m vodorovně</t>
  </si>
  <si>
    <t>771101116R00</t>
  </si>
  <si>
    <t>Příprava podkladu před kladením dlažeb vyrovnání podkladů samonivelační hmotou tl. přes 10 do 30 mm</t>
  </si>
  <si>
    <t>800-771</t>
  </si>
  <si>
    <t>2,14*1,72-0,92*0,5</t>
  </si>
  <si>
    <t>771101121R00</t>
  </si>
  <si>
    <t>Příprava podkladu před kladením dlažeb provedení penetrace podkladu</t>
  </si>
  <si>
    <t>Odkaz na mn. položky pořadí 56 : 3,22080</t>
  </si>
  <si>
    <t>771212113R00</t>
  </si>
  <si>
    <t>Kladení dlažby keramické do tmele velikosti do 400 x 400 m</t>
  </si>
  <si>
    <t>do tmele, rovnoběžně se stěnou, bez skládání složitých vzorů a tvarů.</t>
  </si>
  <si>
    <t>Odkaz na mn. položky pořadí 57 : 3,22080</t>
  </si>
  <si>
    <t>771578011R00</t>
  </si>
  <si>
    <t>Zvláštní úpravy spár spára podlaha-stěna silikonem</t>
  </si>
  <si>
    <t>(2,14+1,72)*2</t>
  </si>
  <si>
    <t>771579793R00</t>
  </si>
  <si>
    <t>Příplatky k položkám montáže podlah keramických příplatek za spárovací hmotu - plošně</t>
  </si>
  <si>
    <t>585817201R</t>
  </si>
  <si>
    <t>vyrovnávací stěrka cementová; pro podlahy; samonivelační; pro interiér; zátěž střední; tl. vrstvy 2,0 až 30,0 mm; barva šedá</t>
  </si>
  <si>
    <t>kg</t>
  </si>
  <si>
    <t>SPCM</t>
  </si>
  <si>
    <t>Specifikace</t>
  </si>
  <si>
    <t>POL3_</t>
  </si>
  <si>
    <t xml:space="preserve">spotřeba 1,7kg/m/1mm : </t>
  </si>
  <si>
    <t xml:space="preserve">předpokald 3 mm =&gt; tj. koef 5,1 : </t>
  </si>
  <si>
    <t>Odkaz na mn. položky pořadí 56 : 3,22080*5,1</t>
  </si>
  <si>
    <t>58582138.AR</t>
  </si>
  <si>
    <t>tmel cementový; C2 T S1; lepicí; pro interiér i exteriér; přilnavost k materiálům kamenina, keram. obklady, dlažby</t>
  </si>
  <si>
    <t xml:space="preserve">spotřeba cca 4kg/m2 : </t>
  </si>
  <si>
    <t xml:space="preserve">+ ztratné. : </t>
  </si>
  <si>
    <t>Odkaz na mn. položky pořadí 60 : 3,22080*4,2</t>
  </si>
  <si>
    <t>585821387R</t>
  </si>
  <si>
    <t>tmel CG2WA; spárovací; š. spáry 2 až 20 mm; pro interiér i exteriér; barva 14 odstínů; přilnavost k materiálům keram. obklady, dlažby</t>
  </si>
  <si>
    <t xml:space="preserve">spotřeba cca 0,5kg/m2 : </t>
  </si>
  <si>
    <t xml:space="preserve">tj. koef 0,65 : </t>
  </si>
  <si>
    <t>Odkaz na mn. položky pořadí 60 : 3,22080*0,65</t>
  </si>
  <si>
    <t>59764210R</t>
  </si>
  <si>
    <t>dlažba keramická š = 300 mm; l = 300 mm; h = 9,0 mm; povch hladký, protiskluzová úprava; pro interiér i exteriér</t>
  </si>
  <si>
    <t xml:space="preserve">ztratné 10% : </t>
  </si>
  <si>
    <t>Odkaz na mn. položky pořadí 60 : 3,22080*1,1</t>
  </si>
  <si>
    <t>998771202R00</t>
  </si>
  <si>
    <t>Přesun hmot pro podlahy z dlaždic v objektech výšky do 12 m</t>
  </si>
  <si>
    <t>776511820R00</t>
  </si>
  <si>
    <t>Odstranění povlakových podlah z nášlapné plochy lepených, s podložkou, z ploch přes 20 m2</t>
  </si>
  <si>
    <t>800-775</t>
  </si>
  <si>
    <t xml:space="preserve">stáv. krytina podlahy : </t>
  </si>
  <si>
    <t>781475118R00</t>
  </si>
  <si>
    <t>Montáž obkladů vnitřních z dlaždic keramických kladených do tmele 450 x 450 mm,  , kladených do flexibilního tmele</t>
  </si>
  <si>
    <t>koupelna : ((2,14+1,72)*2+2*0,18)*2</t>
  </si>
  <si>
    <t>2*0,8*2</t>
  </si>
  <si>
    <t>1,83*0,85</t>
  </si>
  <si>
    <t>781491001RT1</t>
  </si>
  <si>
    <t>Lišty k obkladům bez dodávky materiálu</t>
  </si>
  <si>
    <t xml:space="preserve">nároží, ukončovací prvky : </t>
  </si>
  <si>
    <t>4*2</t>
  </si>
  <si>
    <t>1,05</t>
  </si>
  <si>
    <t>Odkaz na mn. položky pořadí 67 : 19,53650*4,2</t>
  </si>
  <si>
    <t>Odkaz na mn. položky pořadí 67 : 19,53651*0,65</t>
  </si>
  <si>
    <t>597-03T</t>
  </si>
  <si>
    <t>Obklad keramický dodávka (do 350,- Kč/m2)</t>
  </si>
  <si>
    <t>Odkaz na mn. položky pořadí 67 : 19,53650*1,1</t>
  </si>
  <si>
    <t>998781202R00</t>
  </si>
  <si>
    <t>Přesun hmot pro obklady keramické v objektech výšky do 12 m</t>
  </si>
  <si>
    <t>784402801R00</t>
  </si>
  <si>
    <t>Odstranění maleb oškrabáním, v místnostech do 3,8 m</t>
  </si>
  <si>
    <t>800-784</t>
  </si>
  <si>
    <t>chodba : (2,32+1,55+0,6+1,32)*2,8+1,55*2,32</t>
  </si>
  <si>
    <t>-0,8*1,97*2</t>
  </si>
  <si>
    <t>2*0,7*2,8</t>
  </si>
  <si>
    <t>2,8*0,7</t>
  </si>
  <si>
    <t>784411301R00</t>
  </si>
  <si>
    <t>Příprava povrchu Pačokování vápeným mlékem se začištěním v místnostech do 3,8m, jednonásobné s obroušenímk a přesádrováním</t>
  </si>
  <si>
    <t>784191201R00</t>
  </si>
  <si>
    <t>Příprava povrchu Penetrace (napouštění) podkladu disperzní, jednonásobná</t>
  </si>
  <si>
    <t xml:space="preserve">původní omítka : </t>
  </si>
  <si>
    <t xml:space="preserve">nová omítka : </t>
  </si>
  <si>
    <t>Odkaz na mn. položky pořadí 7 : 17,06128</t>
  </si>
  <si>
    <t>784195412R00</t>
  </si>
  <si>
    <t>Malby z malířských směsí otěruvzdorných,  , bělost 92 %, dvojnásobné</t>
  </si>
  <si>
    <t>M21R0121</t>
  </si>
  <si>
    <t>Elektromontáže - úprava elektroinstalace, ODHAD - účtováno dle skutečnosti</t>
  </si>
  <si>
    <t>979011111R00</t>
  </si>
  <si>
    <t>Svislá doprava suti a vybouraných hmot za prvé podlaží nad nebo pod základním podlažím</t>
  </si>
  <si>
    <t>3,51488</t>
  </si>
  <si>
    <t>979011211R00</t>
  </si>
  <si>
    <t>Svislá doprava suti a vybouraných hmot nošením za prvé podlaží nad základním podlažím</t>
  </si>
  <si>
    <t>3,51488*2</t>
  </si>
  <si>
    <t>979081121R00</t>
  </si>
  <si>
    <t>Odvoz suti a vybouraných hmot na skládku příplatek za každý další 1 km</t>
  </si>
  <si>
    <t xml:space="preserve">předpoklad 20 km : </t>
  </si>
  <si>
    <t>Odkaz na mn. položky pořadí 81 : 3,51488*20</t>
  </si>
  <si>
    <t>979990001R00</t>
  </si>
  <si>
    <t>Poplatek za skládku stavební suti</t>
  </si>
  <si>
    <t>979081111R00</t>
  </si>
  <si>
    <t>Odvoz suti a vybouraných hmot na skládku do 1 km</t>
  </si>
  <si>
    <t>Přesun suti</t>
  </si>
  <si>
    <t>POL8_</t>
  </si>
  <si>
    <t>005121 R</t>
  </si>
  <si>
    <t>Zařízení staveniště</t>
  </si>
  <si>
    <t>Soubor</t>
  </si>
  <si>
    <t>VRN</t>
  </si>
  <si>
    <t>POL99_8</t>
  </si>
  <si>
    <t>005261030R</t>
  </si>
  <si>
    <t>SUM</t>
  </si>
  <si>
    <t>END</t>
  </si>
  <si>
    <t>pokoj : (3,45*2,32-1,5*1,5-0,6*2,1)+(5,6*2,32*2)</t>
  </si>
  <si>
    <t>Odkaz na mn. položky pořadí 73 : 67,84</t>
  </si>
  <si>
    <t>Odkaz na mn. položky pořadí 75 : 84,90128</t>
  </si>
  <si>
    <t>Revize a zkoušky</t>
  </si>
  <si>
    <t>Odkaz na mn. položky pořadí 13 : 3,68080+19,32</t>
  </si>
  <si>
    <t>Rezerva objednatele</t>
  </si>
  <si>
    <t>Rozvody el. instalace v koupelně a kuchyňském koutu, napojení na nový rozvaděč vč. kusové zkoušky</t>
  </si>
  <si>
    <t>Osvětlelní - kouplena, vč. vypínačů</t>
  </si>
  <si>
    <t>Zásuvky - 6x pokoj s kuchyní, 2x kouplena, 1x předsíň, 1x sporákový vypínač k napojení el. sporáku</t>
  </si>
  <si>
    <t>Umývadlo rohové na šrouby, bílé, šířka 550 mm, hloubka 560 mm</t>
  </si>
  <si>
    <t>Demontáž umývadel umyvadel bez výtokových armatur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</si>
</sst>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3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4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0" fontId="18" fillId="0" borderId="0" xfId="0" applyFont="1" applyBorder="1" applyAlignment="1">
      <alignment horizontal="center" vertical="top" shrinkToFit="1"/>
    </xf>
    <xf numFmtId="164" fontId="18" fillId="0" borderId="0" xfId="0" applyNumberFormat="1" applyFont="1" applyBorder="1" applyAlignment="1">
      <alignment vertical="top" shrinkToFit="1"/>
    </xf>
    <xf numFmtId="4" fontId="18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16" fillId="0" borderId="0" xfId="0" applyNumberFormat="1" applyFont="1" applyAlignment="1">
      <alignment horizontal="left" vertical="top" wrapText="1"/>
    </xf>
    <xf numFmtId="0" fontId="0" fillId="6" borderId="0" xfId="0" applyFill="1" applyAlignment="1">
      <alignment vertical="top"/>
    </xf>
    <xf numFmtId="0" fontId="0" fillId="0" borderId="37" xfId="0" applyBorder="1" applyAlignment="1">
      <alignment vertical="top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202" t="s">
        <v>39</v>
      </c>
      <c r="B2" s="202"/>
      <c r="C2" s="202"/>
      <c r="D2" s="202"/>
      <c r="E2" s="202"/>
      <c r="F2" s="202"/>
      <c r="G2" s="202"/>
    </row>
  </sheetData>
  <sheetProtection password="DC17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5"/>
  <sheetViews>
    <sheetView showGridLines="0" topLeftCell="B7" zoomScaleNormal="100" zoomScaleSheetLayoutView="75" workbookViewId="0">
      <selection activeCell="I20" sqref="I20:J20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203" t="s">
        <v>41</v>
      </c>
      <c r="C1" s="204"/>
      <c r="D1" s="204"/>
      <c r="E1" s="204"/>
      <c r="F1" s="204"/>
      <c r="G1" s="204"/>
      <c r="H1" s="204"/>
      <c r="I1" s="204"/>
      <c r="J1" s="205"/>
    </row>
    <row r="2" spans="1:15" ht="36" customHeight="1" x14ac:dyDescent="0.25">
      <c r="A2" s="2"/>
      <c r="B2" s="78" t="s">
        <v>22</v>
      </c>
      <c r="C2" s="79"/>
      <c r="D2" s="80" t="s">
        <v>49</v>
      </c>
      <c r="E2" s="212" t="s">
        <v>50</v>
      </c>
      <c r="F2" s="213"/>
      <c r="G2" s="213"/>
      <c r="H2" s="213"/>
      <c r="I2" s="213"/>
      <c r="J2" s="214"/>
      <c r="O2" s="1"/>
    </row>
    <row r="3" spans="1:15" ht="27" customHeight="1" x14ac:dyDescent="0.25">
      <c r="A3" s="2"/>
      <c r="B3" s="81" t="s">
        <v>47</v>
      </c>
      <c r="C3" s="79"/>
      <c r="D3" s="82" t="s">
        <v>45</v>
      </c>
      <c r="E3" s="215" t="s">
        <v>46</v>
      </c>
      <c r="F3" s="216"/>
      <c r="G3" s="216"/>
      <c r="H3" s="216"/>
      <c r="I3" s="216"/>
      <c r="J3" s="217"/>
    </row>
    <row r="4" spans="1:15" ht="23.25" customHeight="1" x14ac:dyDescent="0.25">
      <c r="A4" s="76">
        <v>8015</v>
      </c>
      <c r="B4" s="83" t="s">
        <v>48</v>
      </c>
      <c r="C4" s="84"/>
      <c r="D4" s="85" t="s">
        <v>43</v>
      </c>
      <c r="E4" s="225" t="s">
        <v>44</v>
      </c>
      <c r="F4" s="226"/>
      <c r="G4" s="226"/>
      <c r="H4" s="226"/>
      <c r="I4" s="226"/>
      <c r="J4" s="227"/>
    </row>
    <row r="5" spans="1:15" ht="24" customHeight="1" x14ac:dyDescent="0.25">
      <c r="A5" s="2"/>
      <c r="B5" s="31" t="s">
        <v>42</v>
      </c>
      <c r="D5" s="230" t="s">
        <v>51</v>
      </c>
      <c r="E5" s="231"/>
      <c r="F5" s="231"/>
      <c r="G5" s="231"/>
      <c r="H5" s="18" t="s">
        <v>40</v>
      </c>
      <c r="I5" s="86" t="s">
        <v>55</v>
      </c>
      <c r="J5" s="8"/>
    </row>
    <row r="6" spans="1:15" ht="15.75" customHeight="1" x14ac:dyDescent="0.25">
      <c r="A6" s="2"/>
      <c r="B6" s="28"/>
      <c r="C6" s="55"/>
      <c r="D6" s="232" t="s">
        <v>52</v>
      </c>
      <c r="E6" s="233"/>
      <c r="F6" s="233"/>
      <c r="G6" s="233"/>
      <c r="H6" s="18" t="s">
        <v>34</v>
      </c>
      <c r="I6" s="86" t="s">
        <v>56</v>
      </c>
      <c r="J6" s="8"/>
    </row>
    <row r="7" spans="1:15" ht="15.75" customHeight="1" x14ac:dyDescent="0.25">
      <c r="A7" s="2"/>
      <c r="B7" s="29"/>
      <c r="C7" s="56"/>
      <c r="D7" s="77" t="s">
        <v>54</v>
      </c>
      <c r="E7" s="234" t="s">
        <v>53</v>
      </c>
      <c r="F7" s="235"/>
      <c r="G7" s="235"/>
      <c r="H7" s="24"/>
      <c r="I7" s="23"/>
      <c r="J7" s="34"/>
    </row>
    <row r="8" spans="1:15" ht="24" hidden="1" customHeight="1" x14ac:dyDescent="0.25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19</v>
      </c>
      <c r="D11" s="219"/>
      <c r="E11" s="219"/>
      <c r="F11" s="219"/>
      <c r="G11" s="219"/>
      <c r="H11" s="18" t="s">
        <v>40</v>
      </c>
      <c r="I11" s="88"/>
      <c r="J11" s="8"/>
    </row>
    <row r="12" spans="1:15" ht="15.75" customHeight="1" x14ac:dyDescent="0.25">
      <c r="A12" s="2"/>
      <c r="B12" s="28"/>
      <c r="C12" s="55"/>
      <c r="D12" s="224"/>
      <c r="E12" s="224"/>
      <c r="F12" s="224"/>
      <c r="G12" s="224"/>
      <c r="H12" s="18" t="s">
        <v>34</v>
      </c>
      <c r="I12" s="88"/>
      <c r="J12" s="8"/>
    </row>
    <row r="13" spans="1:15" ht="15.75" customHeight="1" x14ac:dyDescent="0.25">
      <c r="A13" s="2"/>
      <c r="B13" s="29"/>
      <c r="C13" s="56"/>
      <c r="D13" s="87"/>
      <c r="E13" s="228"/>
      <c r="F13" s="229"/>
      <c r="G13" s="229"/>
      <c r="H13" s="19"/>
      <c r="I13" s="23"/>
      <c r="J13" s="34"/>
    </row>
    <row r="14" spans="1:15" ht="24" customHeight="1" x14ac:dyDescent="0.25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18"/>
      <c r="F15" s="218"/>
      <c r="G15" s="220"/>
      <c r="H15" s="220"/>
      <c r="I15" s="220" t="s">
        <v>29</v>
      </c>
      <c r="J15" s="221"/>
    </row>
    <row r="16" spans="1:15" ht="23.25" customHeight="1" x14ac:dyDescent="0.25">
      <c r="A16" s="141" t="s">
        <v>24</v>
      </c>
      <c r="B16" s="38" t="s">
        <v>24</v>
      </c>
      <c r="C16" s="62"/>
      <c r="D16" s="63"/>
      <c r="E16" s="209"/>
      <c r="F16" s="210"/>
      <c r="G16" s="209"/>
      <c r="H16" s="210"/>
      <c r="I16" s="209">
        <f>SUMIF(F50:F71,A16,I50:I71)+SUMIF(F50:F71,"PSU",I50:I71)</f>
        <v>0</v>
      </c>
      <c r="J16" s="211"/>
    </row>
    <row r="17" spans="1:10" ht="23.25" customHeight="1" x14ac:dyDescent="0.25">
      <c r="A17" s="141" t="s">
        <v>25</v>
      </c>
      <c r="B17" s="38" t="s">
        <v>25</v>
      </c>
      <c r="C17" s="62"/>
      <c r="D17" s="63"/>
      <c r="E17" s="209"/>
      <c r="F17" s="210"/>
      <c r="G17" s="209"/>
      <c r="H17" s="210"/>
      <c r="I17" s="209">
        <f>SUMIF(F50:F71,A17,I50:I71)</f>
        <v>0</v>
      </c>
      <c r="J17" s="211"/>
    </row>
    <row r="18" spans="1:10" ht="23.25" customHeight="1" x14ac:dyDescent="0.25">
      <c r="A18" s="141" t="s">
        <v>26</v>
      </c>
      <c r="B18" s="38" t="s">
        <v>26</v>
      </c>
      <c r="C18" s="62"/>
      <c r="D18" s="63"/>
      <c r="E18" s="209"/>
      <c r="F18" s="210"/>
      <c r="G18" s="209"/>
      <c r="H18" s="210"/>
      <c r="I18" s="209">
        <f>SUMIF(F50:F71,A18,I50:I71)</f>
        <v>0</v>
      </c>
      <c r="J18" s="211"/>
    </row>
    <row r="19" spans="1:10" ht="23.25" customHeight="1" x14ac:dyDescent="0.25">
      <c r="A19" s="141" t="s">
        <v>104</v>
      </c>
      <c r="B19" s="38" t="s">
        <v>27</v>
      </c>
      <c r="C19" s="62"/>
      <c r="D19" s="63"/>
      <c r="E19" s="209"/>
      <c r="F19" s="210"/>
      <c r="G19" s="209"/>
      <c r="H19" s="210"/>
      <c r="I19" s="209">
        <f>SUMIF(F50:F71,A19,I50:I71)</f>
        <v>0</v>
      </c>
      <c r="J19" s="211"/>
    </row>
    <row r="20" spans="1:10" ht="23.25" customHeight="1" x14ac:dyDescent="0.25">
      <c r="A20" s="141" t="s">
        <v>105</v>
      </c>
      <c r="B20" s="38" t="s">
        <v>28</v>
      </c>
      <c r="C20" s="62"/>
      <c r="D20" s="63"/>
      <c r="E20" s="209"/>
      <c r="F20" s="210"/>
      <c r="G20" s="209"/>
      <c r="H20" s="210"/>
      <c r="I20" s="209">
        <f>SUMIF(F50:F71,A20,I50:I71)+'SO01 1 Pol'!F239</f>
        <v>0</v>
      </c>
      <c r="J20" s="211"/>
    </row>
    <row r="21" spans="1:10" ht="23.25" customHeight="1" x14ac:dyDescent="0.25">
      <c r="A21" s="2"/>
      <c r="B21" s="48" t="s">
        <v>29</v>
      </c>
      <c r="C21" s="64"/>
      <c r="D21" s="65"/>
      <c r="E21" s="222"/>
      <c r="F21" s="223"/>
      <c r="G21" s="222"/>
      <c r="H21" s="223"/>
      <c r="I21" s="222">
        <f>SUM(I16:J20)</f>
        <v>0</v>
      </c>
      <c r="J21" s="241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239">
        <f>ZakladDPHSniVypocet</f>
        <v>0</v>
      </c>
      <c r="H23" s="240"/>
      <c r="I23" s="240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237">
        <f>A23</f>
        <v>0</v>
      </c>
      <c r="H24" s="238"/>
      <c r="I24" s="238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239">
        <f>ZakladDPHZaklVypocet</f>
        <v>0</v>
      </c>
      <c r="H25" s="240"/>
      <c r="I25" s="240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206">
        <f>A25</f>
        <v>0</v>
      </c>
      <c r="H26" s="207"/>
      <c r="I26" s="207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208">
        <f>CenaCelkem-(ZakladDPHSni+DPHSni+ZakladDPHZakl+DPHZakl)</f>
        <v>0</v>
      </c>
      <c r="H27" s="208"/>
      <c r="I27" s="208"/>
      <c r="J27" s="41" t="str">
        <f t="shared" si="0"/>
        <v>CZK</v>
      </c>
    </row>
    <row r="28" spans="1:10" ht="27.75" hidden="1" customHeight="1" thickBot="1" x14ac:dyDescent="0.3">
      <c r="A28" s="2"/>
      <c r="B28" s="115" t="s">
        <v>23</v>
      </c>
      <c r="C28" s="116"/>
      <c r="D28" s="116"/>
      <c r="E28" s="117"/>
      <c r="F28" s="118"/>
      <c r="G28" s="243">
        <f>ZakladDPHSniVypocet+ZakladDPHZaklVypocet</f>
        <v>0</v>
      </c>
      <c r="H28" s="243"/>
      <c r="I28" s="243"/>
      <c r="J28" s="119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15" t="s">
        <v>35</v>
      </c>
      <c r="C29" s="120"/>
      <c r="D29" s="120"/>
      <c r="E29" s="120"/>
      <c r="F29" s="121"/>
      <c r="G29" s="242">
        <f>IF(A29&gt;50, ROUNDUP(A27, 0), ROUNDDOWN(A27, 0))</f>
        <v>0</v>
      </c>
      <c r="H29" s="242"/>
      <c r="I29" s="242"/>
      <c r="J29" s="122" t="s">
        <v>60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44"/>
      <c r="E34" s="245"/>
      <c r="G34" s="246"/>
      <c r="H34" s="247"/>
      <c r="I34" s="247"/>
      <c r="J34" s="25"/>
    </row>
    <row r="35" spans="1:10" ht="12.75" customHeight="1" x14ac:dyDescent="0.25">
      <c r="A35" s="2"/>
      <c r="B35" s="2"/>
      <c r="D35" s="236" t="s">
        <v>2</v>
      </c>
      <c r="E35" s="236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92" t="s">
        <v>16</v>
      </c>
      <c r="C37" s="93"/>
      <c r="D37" s="93"/>
      <c r="E37" s="93"/>
      <c r="F37" s="94"/>
      <c r="G37" s="94"/>
      <c r="H37" s="94"/>
      <c r="I37" s="94"/>
      <c r="J37" s="95"/>
    </row>
    <row r="38" spans="1:10" ht="25.5" hidden="1" customHeight="1" x14ac:dyDescent="0.25">
      <c r="A38" s="91" t="s">
        <v>37</v>
      </c>
      <c r="B38" s="96" t="s">
        <v>17</v>
      </c>
      <c r="C38" s="97" t="s">
        <v>5</v>
      </c>
      <c r="D38" s="97"/>
      <c r="E38" s="97"/>
      <c r="F38" s="98" t="str">
        <f>B23</f>
        <v>Základ pro sníženou DPH</v>
      </c>
      <c r="G38" s="98" t="str">
        <f>B25</f>
        <v>Základ pro základní DPH</v>
      </c>
      <c r="H38" s="99" t="s">
        <v>18</v>
      </c>
      <c r="I38" s="99" t="s">
        <v>1</v>
      </c>
      <c r="J38" s="100" t="s">
        <v>0</v>
      </c>
    </row>
    <row r="39" spans="1:10" ht="25.5" hidden="1" customHeight="1" x14ac:dyDescent="0.25">
      <c r="A39" s="91">
        <v>1</v>
      </c>
      <c r="B39" s="101" t="s">
        <v>57</v>
      </c>
      <c r="C39" s="248"/>
      <c r="D39" s="248"/>
      <c r="E39" s="248"/>
      <c r="F39" s="102">
        <f>'SO01 1 Pol'!AE240</f>
        <v>0</v>
      </c>
      <c r="G39" s="103">
        <f>'SO01 1 Pol'!AF240</f>
        <v>0</v>
      </c>
      <c r="H39" s="104">
        <f>(F39*SazbaDPH1/100)+(G39*SazbaDPH2/100)</f>
        <v>0</v>
      </c>
      <c r="I39" s="104">
        <f>F39+G39+H39</f>
        <v>0</v>
      </c>
      <c r="J39" s="105" t="str">
        <f>IF(CenaCelkemVypocet=0,"",I39/CenaCelkemVypocet*100)</f>
        <v/>
      </c>
    </row>
    <row r="40" spans="1:10" ht="25.5" hidden="1" customHeight="1" x14ac:dyDescent="0.25">
      <c r="A40" s="91">
        <v>2</v>
      </c>
      <c r="B40" s="106"/>
      <c r="C40" s="249" t="s">
        <v>58</v>
      </c>
      <c r="D40" s="249"/>
      <c r="E40" s="249"/>
      <c r="F40" s="107"/>
      <c r="G40" s="108"/>
      <c r="H40" s="108">
        <f>(F40*SazbaDPH1/100)+(G40*SazbaDPH2/100)</f>
        <v>0</v>
      </c>
      <c r="I40" s="108">
        <f>F40+G40+H40</f>
        <v>0</v>
      </c>
      <c r="J40" s="109" t="str">
        <f>IF(CenaCelkemVypocet=0,"",I40/CenaCelkemVypocet*100)</f>
        <v/>
      </c>
    </row>
    <row r="41" spans="1:10" ht="25.5" hidden="1" customHeight="1" x14ac:dyDescent="0.25">
      <c r="A41" s="91">
        <v>2</v>
      </c>
      <c r="B41" s="106" t="s">
        <v>45</v>
      </c>
      <c r="C41" s="249" t="s">
        <v>46</v>
      </c>
      <c r="D41" s="249"/>
      <c r="E41" s="249"/>
      <c r="F41" s="107">
        <f>'SO01 1 Pol'!AE240</f>
        <v>0</v>
      </c>
      <c r="G41" s="108">
        <f>'SO01 1 Pol'!AF240</f>
        <v>0</v>
      </c>
      <c r="H41" s="108">
        <f>(F41*SazbaDPH1/100)+(G41*SazbaDPH2/100)</f>
        <v>0</v>
      </c>
      <c r="I41" s="108">
        <f>F41+G41+H41</f>
        <v>0</v>
      </c>
      <c r="J41" s="109" t="str">
        <f>IF(CenaCelkemVypocet=0,"",I41/CenaCelkemVypocet*100)</f>
        <v/>
      </c>
    </row>
    <row r="42" spans="1:10" ht="25.5" hidden="1" customHeight="1" x14ac:dyDescent="0.25">
      <c r="A42" s="91">
        <v>3</v>
      </c>
      <c r="B42" s="110" t="s">
        <v>43</v>
      </c>
      <c r="C42" s="248" t="s">
        <v>44</v>
      </c>
      <c r="D42" s="248"/>
      <c r="E42" s="248"/>
      <c r="F42" s="111">
        <f>'SO01 1 Pol'!AE240</f>
        <v>0</v>
      </c>
      <c r="G42" s="104">
        <f>'SO01 1 Pol'!AF240</f>
        <v>0</v>
      </c>
      <c r="H42" s="104">
        <f>(F42*SazbaDPH1/100)+(G42*SazbaDPH2/100)</f>
        <v>0</v>
      </c>
      <c r="I42" s="104">
        <f>F42+G42+H42</f>
        <v>0</v>
      </c>
      <c r="J42" s="105" t="str">
        <f>IF(CenaCelkemVypocet=0,"",I42/CenaCelkemVypocet*100)</f>
        <v/>
      </c>
    </row>
    <row r="43" spans="1:10" ht="25.5" hidden="1" customHeight="1" x14ac:dyDescent="0.25">
      <c r="A43" s="91"/>
      <c r="B43" s="250" t="s">
        <v>59</v>
      </c>
      <c r="C43" s="251"/>
      <c r="D43" s="251"/>
      <c r="E43" s="252"/>
      <c r="F43" s="112">
        <f>SUMIF(A39:A42,"=1",F39:F42)</f>
        <v>0</v>
      </c>
      <c r="G43" s="113">
        <f>SUMIF(A39:A42,"=1",G39:G42)</f>
        <v>0</v>
      </c>
      <c r="H43" s="113">
        <f>SUMIF(A39:A42,"=1",H39:H42)</f>
        <v>0</v>
      </c>
      <c r="I43" s="113">
        <f>SUMIF(A39:A42,"=1",I39:I42)</f>
        <v>0</v>
      </c>
      <c r="J43" s="114">
        <f>SUMIF(A39:A42,"=1",J39:J42)</f>
        <v>0</v>
      </c>
    </row>
    <row r="47" spans="1:10" ht="15.6" x14ac:dyDescent="0.3">
      <c r="B47" s="123" t="s">
        <v>61</v>
      </c>
    </row>
    <row r="49" spans="1:10" ht="25.5" customHeight="1" x14ac:dyDescent="0.25">
      <c r="A49" s="125"/>
      <c r="B49" s="128" t="s">
        <v>17</v>
      </c>
      <c r="C49" s="128" t="s">
        <v>5</v>
      </c>
      <c r="D49" s="129"/>
      <c r="E49" s="129"/>
      <c r="F49" s="130" t="s">
        <v>62</v>
      </c>
      <c r="G49" s="130"/>
      <c r="H49" s="130"/>
      <c r="I49" s="130" t="s">
        <v>29</v>
      </c>
      <c r="J49" s="130" t="s">
        <v>0</v>
      </c>
    </row>
    <row r="50" spans="1:10" ht="36.75" customHeight="1" x14ac:dyDescent="0.25">
      <c r="A50" s="126"/>
      <c r="B50" s="131" t="s">
        <v>63</v>
      </c>
      <c r="C50" s="253" t="s">
        <v>64</v>
      </c>
      <c r="D50" s="254"/>
      <c r="E50" s="254"/>
      <c r="F50" s="137" t="s">
        <v>24</v>
      </c>
      <c r="G50" s="138"/>
      <c r="H50" s="138"/>
      <c r="I50" s="138">
        <f>'SO01 1 Pol'!G8</f>
        <v>0</v>
      </c>
      <c r="J50" s="135" t="str">
        <f>IF(I72=0,"",I50/I72*100)</f>
        <v/>
      </c>
    </row>
    <row r="51" spans="1:10" ht="36.75" customHeight="1" x14ac:dyDescent="0.25">
      <c r="A51" s="126"/>
      <c r="B51" s="131" t="s">
        <v>65</v>
      </c>
      <c r="C51" s="253" t="s">
        <v>66</v>
      </c>
      <c r="D51" s="254"/>
      <c r="E51" s="254"/>
      <c r="F51" s="137" t="s">
        <v>24</v>
      </c>
      <c r="G51" s="138"/>
      <c r="H51" s="138"/>
      <c r="I51" s="138">
        <f>'SO01 1 Pol'!G22</f>
        <v>0</v>
      </c>
      <c r="J51" s="135" t="str">
        <f>IF(I72=0,"",I51/I72*100)</f>
        <v/>
      </c>
    </row>
    <row r="52" spans="1:10" ht="36.75" customHeight="1" x14ac:dyDescent="0.25">
      <c r="A52" s="126"/>
      <c r="B52" s="131" t="s">
        <v>67</v>
      </c>
      <c r="C52" s="253" t="s">
        <v>68</v>
      </c>
      <c r="D52" s="254"/>
      <c r="E52" s="254"/>
      <c r="F52" s="137" t="s">
        <v>24</v>
      </c>
      <c r="G52" s="138"/>
      <c r="H52" s="138"/>
      <c r="I52" s="138">
        <f>'SO01 1 Pol'!G26</f>
        <v>0</v>
      </c>
      <c r="J52" s="135" t="str">
        <f>IF(I72=0,"",I52/I72*100)</f>
        <v/>
      </c>
    </row>
    <row r="53" spans="1:10" ht="36.75" customHeight="1" x14ac:dyDescent="0.25">
      <c r="A53" s="126"/>
      <c r="B53" s="131" t="s">
        <v>69</v>
      </c>
      <c r="C53" s="253" t="s">
        <v>70</v>
      </c>
      <c r="D53" s="254"/>
      <c r="E53" s="254"/>
      <c r="F53" s="137" t="s">
        <v>24</v>
      </c>
      <c r="G53" s="138"/>
      <c r="H53" s="138"/>
      <c r="I53" s="138">
        <f>'SO01 1 Pol'!G35</f>
        <v>0</v>
      </c>
      <c r="J53" s="135" t="str">
        <f>IF(I72=0,"",I53/I72*100)</f>
        <v/>
      </c>
    </row>
    <row r="54" spans="1:10" ht="36.75" customHeight="1" x14ac:dyDescent="0.25">
      <c r="A54" s="126"/>
      <c r="B54" s="131" t="s">
        <v>71</v>
      </c>
      <c r="C54" s="253" t="s">
        <v>72</v>
      </c>
      <c r="D54" s="254"/>
      <c r="E54" s="254"/>
      <c r="F54" s="137" t="s">
        <v>24</v>
      </c>
      <c r="G54" s="138"/>
      <c r="H54" s="138"/>
      <c r="I54" s="138">
        <f>'SO01 1 Pol'!G38</f>
        <v>0</v>
      </c>
      <c r="J54" s="135" t="str">
        <f>IF(I72=0,"",I54/I72*100)</f>
        <v/>
      </c>
    </row>
    <row r="55" spans="1:10" ht="36.75" customHeight="1" x14ac:dyDescent="0.25">
      <c r="A55" s="126"/>
      <c r="B55" s="131" t="s">
        <v>73</v>
      </c>
      <c r="C55" s="253" t="s">
        <v>74</v>
      </c>
      <c r="D55" s="254"/>
      <c r="E55" s="254"/>
      <c r="F55" s="137" t="s">
        <v>24</v>
      </c>
      <c r="G55" s="138"/>
      <c r="H55" s="138"/>
      <c r="I55" s="138">
        <f>'SO01 1 Pol'!G41</f>
        <v>0</v>
      </c>
      <c r="J55" s="135" t="str">
        <f>IF(I72=0,"",I55/I72*100)</f>
        <v/>
      </c>
    </row>
    <row r="56" spans="1:10" ht="36.75" customHeight="1" x14ac:dyDescent="0.25">
      <c r="A56" s="126"/>
      <c r="B56" s="131" t="s">
        <v>75</v>
      </c>
      <c r="C56" s="253" t="s">
        <v>76</v>
      </c>
      <c r="D56" s="254"/>
      <c r="E56" s="254"/>
      <c r="F56" s="137" t="s">
        <v>24</v>
      </c>
      <c r="G56" s="138"/>
      <c r="H56" s="138"/>
      <c r="I56" s="138">
        <f>'SO01 1 Pol'!G59</f>
        <v>0</v>
      </c>
      <c r="J56" s="135" t="str">
        <f>IF(I72=0,"",I56/I72*100)</f>
        <v/>
      </c>
    </row>
    <row r="57" spans="1:10" ht="36.75" customHeight="1" x14ac:dyDescent="0.25">
      <c r="A57" s="126"/>
      <c r="B57" s="131" t="s">
        <v>77</v>
      </c>
      <c r="C57" s="253" t="s">
        <v>78</v>
      </c>
      <c r="D57" s="254"/>
      <c r="E57" s="254"/>
      <c r="F57" s="137" t="s">
        <v>25</v>
      </c>
      <c r="G57" s="138"/>
      <c r="H57" s="138"/>
      <c r="I57" s="138">
        <f>'SO01 1 Pol'!G62</f>
        <v>0</v>
      </c>
      <c r="J57" s="135" t="str">
        <f>IF(I72=0,"",I57/I72*100)</f>
        <v/>
      </c>
    </row>
    <row r="58" spans="1:10" ht="36.75" customHeight="1" x14ac:dyDescent="0.25">
      <c r="A58" s="126"/>
      <c r="B58" s="131" t="s">
        <v>79</v>
      </c>
      <c r="C58" s="253" t="s">
        <v>80</v>
      </c>
      <c r="D58" s="254"/>
      <c r="E58" s="254"/>
      <c r="F58" s="137" t="s">
        <v>25</v>
      </c>
      <c r="G58" s="138"/>
      <c r="H58" s="138"/>
      <c r="I58" s="138">
        <f>'SO01 1 Pol'!G66</f>
        <v>0</v>
      </c>
      <c r="J58" s="135" t="str">
        <f>IF(I72=0,"",I58/I72*100)</f>
        <v/>
      </c>
    </row>
    <row r="59" spans="1:10" ht="36.75" customHeight="1" x14ac:dyDescent="0.25">
      <c r="A59" s="126"/>
      <c r="B59" s="131" t="s">
        <v>81</v>
      </c>
      <c r="C59" s="253" t="s">
        <v>82</v>
      </c>
      <c r="D59" s="254"/>
      <c r="E59" s="254"/>
      <c r="F59" s="137" t="s">
        <v>25</v>
      </c>
      <c r="G59" s="138"/>
      <c r="H59" s="138"/>
      <c r="I59" s="138">
        <f>'SO01 1 Pol'!G68</f>
        <v>0</v>
      </c>
      <c r="J59" s="135" t="str">
        <f>IF(I72=0,"",I59/I72*100)</f>
        <v/>
      </c>
    </row>
    <row r="60" spans="1:10" ht="36.75" customHeight="1" x14ac:dyDescent="0.25">
      <c r="A60" s="126"/>
      <c r="B60" s="131" t="s">
        <v>83</v>
      </c>
      <c r="C60" s="253" t="s">
        <v>84</v>
      </c>
      <c r="D60" s="254"/>
      <c r="E60" s="254"/>
      <c r="F60" s="137" t="s">
        <v>25</v>
      </c>
      <c r="G60" s="138"/>
      <c r="H60" s="138"/>
      <c r="I60" s="138">
        <f>'SO01 1 Pol'!G84</f>
        <v>0</v>
      </c>
      <c r="J60" s="135" t="str">
        <f>IF(I72=0,"",I60/I72*100)</f>
        <v/>
      </c>
    </row>
    <row r="61" spans="1:10" ht="36.75" customHeight="1" x14ac:dyDescent="0.25">
      <c r="A61" s="126"/>
      <c r="B61" s="131" t="s">
        <v>85</v>
      </c>
      <c r="C61" s="253" t="s">
        <v>86</v>
      </c>
      <c r="D61" s="254"/>
      <c r="E61" s="254"/>
      <c r="F61" s="137" t="s">
        <v>25</v>
      </c>
      <c r="G61" s="138"/>
      <c r="H61" s="138"/>
      <c r="I61" s="138">
        <f>'SO01 1 Pol'!G108</f>
        <v>0</v>
      </c>
      <c r="J61" s="135" t="str">
        <f>IF(I72=0,"",I61/I72*100)</f>
        <v/>
      </c>
    </row>
    <row r="62" spans="1:10" ht="36.75" customHeight="1" x14ac:dyDescent="0.25">
      <c r="A62" s="126"/>
      <c r="B62" s="131" t="s">
        <v>87</v>
      </c>
      <c r="C62" s="253" t="s">
        <v>88</v>
      </c>
      <c r="D62" s="254"/>
      <c r="E62" s="254"/>
      <c r="F62" s="137" t="s">
        <v>25</v>
      </c>
      <c r="G62" s="138"/>
      <c r="H62" s="138"/>
      <c r="I62" s="138">
        <f>'SO01 1 Pol'!G134</f>
        <v>0</v>
      </c>
      <c r="J62" s="135" t="str">
        <f>IF(I72=0,"",I62/I72*100)</f>
        <v/>
      </c>
    </row>
    <row r="63" spans="1:10" ht="36.75" customHeight="1" x14ac:dyDescent="0.25">
      <c r="A63" s="126"/>
      <c r="B63" s="131" t="s">
        <v>89</v>
      </c>
      <c r="C63" s="253" t="s">
        <v>90</v>
      </c>
      <c r="D63" s="254"/>
      <c r="E63" s="254"/>
      <c r="F63" s="137" t="s">
        <v>25</v>
      </c>
      <c r="G63" s="138"/>
      <c r="H63" s="138"/>
      <c r="I63" s="138">
        <f>'SO01 1 Pol'!G136</f>
        <v>0</v>
      </c>
      <c r="J63" s="135" t="str">
        <f>IF(I72=0,"",I63/I72*100)</f>
        <v/>
      </c>
    </row>
    <row r="64" spans="1:10" ht="36.75" customHeight="1" x14ac:dyDescent="0.25">
      <c r="A64" s="126"/>
      <c r="B64" s="131" t="s">
        <v>91</v>
      </c>
      <c r="C64" s="253" t="s">
        <v>92</v>
      </c>
      <c r="D64" s="254"/>
      <c r="E64" s="254"/>
      <c r="F64" s="137" t="s">
        <v>25</v>
      </c>
      <c r="G64" s="138"/>
      <c r="H64" s="138"/>
      <c r="I64" s="138">
        <f>'SO01 1 Pol'!G146</f>
        <v>0</v>
      </c>
      <c r="J64" s="135" t="str">
        <f>IF(I72=0,"",I64/I72*100)</f>
        <v/>
      </c>
    </row>
    <row r="65" spans="1:10" ht="36.75" customHeight="1" x14ac:dyDescent="0.25">
      <c r="A65" s="126"/>
      <c r="B65" s="131" t="s">
        <v>93</v>
      </c>
      <c r="C65" s="253" t="s">
        <v>94</v>
      </c>
      <c r="D65" s="254"/>
      <c r="E65" s="254"/>
      <c r="F65" s="137" t="s">
        <v>25</v>
      </c>
      <c r="G65" s="138"/>
      <c r="H65" s="138"/>
      <c r="I65" s="138">
        <f>'SO01 1 Pol'!G176</f>
        <v>0</v>
      </c>
      <c r="J65" s="135" t="str">
        <f>IF(I72=0,"",I65/I72*100)</f>
        <v/>
      </c>
    </row>
    <row r="66" spans="1:10" ht="36.75" customHeight="1" x14ac:dyDescent="0.25">
      <c r="A66" s="126"/>
      <c r="B66" s="131" t="s">
        <v>95</v>
      </c>
      <c r="C66" s="253" t="s">
        <v>96</v>
      </c>
      <c r="D66" s="254"/>
      <c r="E66" s="254"/>
      <c r="F66" s="137" t="s">
        <v>25</v>
      </c>
      <c r="G66" s="138"/>
      <c r="H66" s="138"/>
      <c r="I66" s="138">
        <f>'SO01 1 Pol'!G180</f>
        <v>0</v>
      </c>
      <c r="J66" s="135" t="str">
        <f>IF(I72=0,"",I66/I72*100)</f>
        <v/>
      </c>
    </row>
    <row r="67" spans="1:10" ht="36.75" customHeight="1" x14ac:dyDescent="0.25">
      <c r="A67" s="126"/>
      <c r="B67" s="131" t="s">
        <v>97</v>
      </c>
      <c r="C67" s="253" t="s">
        <v>98</v>
      </c>
      <c r="D67" s="254"/>
      <c r="E67" s="254"/>
      <c r="F67" s="137" t="s">
        <v>25</v>
      </c>
      <c r="G67" s="138"/>
      <c r="H67" s="138"/>
      <c r="I67" s="138">
        <f>'SO01 1 Pol'!G203</f>
        <v>0</v>
      </c>
      <c r="J67" s="135" t="str">
        <f>IF(I72=0,"",I67/I72*100)</f>
        <v/>
      </c>
    </row>
    <row r="68" spans="1:10" ht="36.75" customHeight="1" x14ac:dyDescent="0.25">
      <c r="A68" s="126"/>
      <c r="B68" s="131" t="s">
        <v>99</v>
      </c>
      <c r="C68" s="253" t="s">
        <v>100</v>
      </c>
      <c r="D68" s="254"/>
      <c r="E68" s="254"/>
      <c r="F68" s="137" t="s">
        <v>26</v>
      </c>
      <c r="G68" s="138"/>
      <c r="H68" s="138"/>
      <c r="I68" s="138">
        <f>'SO01 1 Pol'!G220</f>
        <v>0</v>
      </c>
      <c r="J68" s="135" t="str">
        <f>IF(I72=0,"",I68/I72*100)</f>
        <v/>
      </c>
    </row>
    <row r="69" spans="1:10" ht="36.75" customHeight="1" x14ac:dyDescent="0.25">
      <c r="A69" s="126"/>
      <c r="B69" s="131" t="s">
        <v>101</v>
      </c>
      <c r="C69" s="253" t="s">
        <v>102</v>
      </c>
      <c r="D69" s="254"/>
      <c r="E69" s="254"/>
      <c r="F69" s="137" t="s">
        <v>103</v>
      </c>
      <c r="G69" s="138"/>
      <c r="H69" s="138"/>
      <c r="I69" s="138">
        <f>'SO01 1 Pol'!G225</f>
        <v>0</v>
      </c>
      <c r="J69" s="135" t="str">
        <f>IF(I72=0,"",I69/I72*100)</f>
        <v/>
      </c>
    </row>
    <row r="70" spans="1:10" ht="36.75" customHeight="1" x14ac:dyDescent="0.25">
      <c r="A70" s="126"/>
      <c r="B70" s="131" t="s">
        <v>104</v>
      </c>
      <c r="C70" s="253" t="s">
        <v>27</v>
      </c>
      <c r="D70" s="254"/>
      <c r="E70" s="254"/>
      <c r="F70" s="137" t="s">
        <v>104</v>
      </c>
      <c r="G70" s="138"/>
      <c r="H70" s="138"/>
      <c r="I70" s="138">
        <f>'SO01 1 Pol'!G235</f>
        <v>0</v>
      </c>
      <c r="J70" s="135" t="str">
        <f>IF(I72=0,"",I70/I72*100)</f>
        <v/>
      </c>
    </row>
    <row r="71" spans="1:10" ht="36.75" customHeight="1" x14ac:dyDescent="0.25">
      <c r="A71" s="126"/>
      <c r="B71" s="131" t="s">
        <v>105</v>
      </c>
      <c r="C71" s="253" t="s">
        <v>28</v>
      </c>
      <c r="D71" s="254"/>
      <c r="E71" s="254"/>
      <c r="F71" s="137" t="s">
        <v>105</v>
      </c>
      <c r="G71" s="138"/>
      <c r="H71" s="138"/>
      <c r="I71" s="138">
        <f>'SO01 1 Pol'!G237</f>
        <v>0</v>
      </c>
      <c r="J71" s="135" t="str">
        <f>IF(I72=0,"",I71/I72*100)</f>
        <v/>
      </c>
    </row>
    <row r="72" spans="1:10" ht="25.5" customHeight="1" x14ac:dyDescent="0.25">
      <c r="A72" s="127"/>
      <c r="B72" s="132" t="s">
        <v>1</v>
      </c>
      <c r="C72" s="133"/>
      <c r="D72" s="134"/>
      <c r="E72" s="134"/>
      <c r="F72" s="139"/>
      <c r="G72" s="140"/>
      <c r="H72" s="140"/>
      <c r="I72" s="140">
        <f>SUM(I50:I71)</f>
        <v>0</v>
      </c>
      <c r="J72" s="136">
        <f>SUM(J50:J71)</f>
        <v>0</v>
      </c>
    </row>
    <row r="73" spans="1:10" x14ac:dyDescent="0.25">
      <c r="F73" s="89"/>
      <c r="G73" s="89"/>
      <c r="H73" s="89"/>
      <c r="I73" s="89"/>
      <c r="J73" s="90"/>
    </row>
    <row r="74" spans="1:10" x14ac:dyDescent="0.25">
      <c r="F74" s="89"/>
      <c r="G74" s="89"/>
      <c r="H74" s="89"/>
      <c r="I74" s="89"/>
      <c r="J74" s="90"/>
    </row>
    <row r="75" spans="1:10" x14ac:dyDescent="0.25">
      <c r="F75" s="89"/>
      <c r="G75" s="89"/>
      <c r="H75" s="89"/>
      <c r="I75" s="89"/>
      <c r="J75" s="9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8">
    <mergeCell ref="C70:E70"/>
    <mergeCell ref="C71:E71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55" t="s">
        <v>6</v>
      </c>
      <c r="B1" s="255"/>
      <c r="C1" s="256"/>
      <c r="D1" s="255"/>
      <c r="E1" s="255"/>
      <c r="F1" s="255"/>
      <c r="G1" s="255"/>
    </row>
    <row r="2" spans="1:7" ht="24.9" customHeight="1" x14ac:dyDescent="0.25">
      <c r="A2" s="50" t="s">
        <v>7</v>
      </c>
      <c r="B2" s="49"/>
      <c r="C2" s="257"/>
      <c r="D2" s="257"/>
      <c r="E2" s="257"/>
      <c r="F2" s="257"/>
      <c r="G2" s="258"/>
    </row>
    <row r="3" spans="1:7" ht="24.9" customHeight="1" x14ac:dyDescent="0.25">
      <c r="A3" s="50" t="s">
        <v>8</v>
      </c>
      <c r="B3" s="49"/>
      <c r="C3" s="257"/>
      <c r="D3" s="257"/>
      <c r="E3" s="257"/>
      <c r="F3" s="257"/>
      <c r="G3" s="258"/>
    </row>
    <row r="4" spans="1:7" ht="24.9" customHeight="1" x14ac:dyDescent="0.25">
      <c r="A4" s="50" t="s">
        <v>9</v>
      </c>
      <c r="B4" s="49"/>
      <c r="C4" s="257"/>
      <c r="D4" s="257"/>
      <c r="E4" s="257"/>
      <c r="F4" s="257"/>
      <c r="G4" s="258"/>
    </row>
    <row r="5" spans="1:7" x14ac:dyDescent="0.25">
      <c r="B5" s="4"/>
      <c r="C5" s="5"/>
      <c r="D5" s="6"/>
    </row>
  </sheetData>
  <sheetProtection password="DC17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215" activePane="bottomLeft" state="frozen"/>
      <selection pane="bottomLeft" activeCell="C120" sqref="C120"/>
    </sheetView>
  </sheetViews>
  <sheetFormatPr defaultRowHeight="13.2" outlineLevelRow="1" x14ac:dyDescent="0.25"/>
  <cols>
    <col min="1" max="1" width="3.44140625" customWidth="1"/>
    <col min="2" max="2" width="12.6640625" style="124" customWidth="1"/>
    <col min="3" max="3" width="63.33203125" style="124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61" t="s">
        <v>106</v>
      </c>
      <c r="B1" s="261"/>
      <c r="C1" s="261"/>
      <c r="D1" s="261"/>
      <c r="E1" s="261"/>
      <c r="F1" s="261"/>
      <c r="G1" s="261"/>
      <c r="AG1" t="s">
        <v>107</v>
      </c>
    </row>
    <row r="2" spans="1:60" ht="25.05" customHeight="1" x14ac:dyDescent="0.25">
      <c r="A2" s="142" t="s">
        <v>7</v>
      </c>
      <c r="B2" s="49" t="s">
        <v>49</v>
      </c>
      <c r="C2" s="262" t="s">
        <v>50</v>
      </c>
      <c r="D2" s="263"/>
      <c r="E2" s="263"/>
      <c r="F2" s="263"/>
      <c r="G2" s="264"/>
      <c r="AG2" t="s">
        <v>108</v>
      </c>
    </row>
    <row r="3" spans="1:60" ht="25.05" customHeight="1" x14ac:dyDescent="0.25">
      <c r="A3" s="142" t="s">
        <v>8</v>
      </c>
      <c r="B3" s="49" t="s">
        <v>45</v>
      </c>
      <c r="C3" s="262" t="s">
        <v>46</v>
      </c>
      <c r="D3" s="263"/>
      <c r="E3" s="263"/>
      <c r="F3" s="263"/>
      <c r="G3" s="264"/>
      <c r="AC3" s="124" t="s">
        <v>108</v>
      </c>
      <c r="AG3" t="s">
        <v>109</v>
      </c>
    </row>
    <row r="4" spans="1:60" ht="25.05" customHeight="1" x14ac:dyDescent="0.25">
      <c r="A4" s="143" t="s">
        <v>9</v>
      </c>
      <c r="B4" s="144" t="s">
        <v>43</v>
      </c>
      <c r="C4" s="265" t="s">
        <v>44</v>
      </c>
      <c r="D4" s="266"/>
      <c r="E4" s="266"/>
      <c r="F4" s="266"/>
      <c r="G4" s="267"/>
      <c r="AG4" t="s">
        <v>110</v>
      </c>
    </row>
    <row r="5" spans="1:60" x14ac:dyDescent="0.25">
      <c r="D5" s="10"/>
    </row>
    <row r="6" spans="1:60" ht="39.6" x14ac:dyDescent="0.25">
      <c r="A6" s="146" t="s">
        <v>111</v>
      </c>
      <c r="B6" s="148" t="s">
        <v>112</v>
      </c>
      <c r="C6" s="148" t="s">
        <v>113</v>
      </c>
      <c r="D6" s="147" t="s">
        <v>114</v>
      </c>
      <c r="E6" s="146" t="s">
        <v>115</v>
      </c>
      <c r="F6" s="145" t="s">
        <v>116</v>
      </c>
      <c r="G6" s="146" t="s">
        <v>29</v>
      </c>
      <c r="H6" s="149" t="s">
        <v>30</v>
      </c>
      <c r="I6" s="149" t="s">
        <v>117</v>
      </c>
      <c r="J6" s="149" t="s">
        <v>31</v>
      </c>
      <c r="K6" s="149" t="s">
        <v>118</v>
      </c>
      <c r="L6" s="149" t="s">
        <v>119</v>
      </c>
      <c r="M6" s="149" t="s">
        <v>120</v>
      </c>
      <c r="N6" s="149" t="s">
        <v>121</v>
      </c>
      <c r="O6" s="149" t="s">
        <v>122</v>
      </c>
      <c r="P6" s="149" t="s">
        <v>123</v>
      </c>
      <c r="Q6" s="149" t="s">
        <v>124</v>
      </c>
      <c r="R6" s="149" t="s">
        <v>125</v>
      </c>
      <c r="S6" s="149" t="s">
        <v>126</v>
      </c>
      <c r="T6" s="149" t="s">
        <v>127</v>
      </c>
      <c r="U6" s="149" t="s">
        <v>128</v>
      </c>
      <c r="V6" s="149" t="s">
        <v>129</v>
      </c>
      <c r="W6" s="149" t="s">
        <v>130</v>
      </c>
      <c r="X6" s="149" t="s">
        <v>131</v>
      </c>
    </row>
    <row r="7" spans="1:60" hidden="1" x14ac:dyDescent="0.25">
      <c r="A7" s="3"/>
      <c r="B7" s="4"/>
      <c r="C7" s="4"/>
      <c r="D7" s="6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</row>
    <row r="8" spans="1:60" x14ac:dyDescent="0.25">
      <c r="A8" s="168" t="s">
        <v>132</v>
      </c>
      <c r="B8" s="169" t="s">
        <v>63</v>
      </c>
      <c r="C8" s="191" t="s">
        <v>64</v>
      </c>
      <c r="D8" s="170"/>
      <c r="E8" s="171"/>
      <c r="F8" s="172"/>
      <c r="G8" s="172">
        <f>SUMIF(AG9:AG21,"&lt;&gt;NOR",G9:G21)</f>
        <v>0</v>
      </c>
      <c r="H8" s="172"/>
      <c r="I8" s="172">
        <f>SUM(I9:I21)</f>
        <v>0</v>
      </c>
      <c r="J8" s="172"/>
      <c r="K8" s="172">
        <f>SUM(K9:K21)</f>
        <v>0</v>
      </c>
      <c r="L8" s="172"/>
      <c r="M8" s="172">
        <f>SUM(M9:M21)</f>
        <v>0</v>
      </c>
      <c r="N8" s="172"/>
      <c r="O8" s="172">
        <f>SUM(O9:O21)</f>
        <v>1.01</v>
      </c>
      <c r="P8" s="172"/>
      <c r="Q8" s="172">
        <f>SUM(Q9:Q21)</f>
        <v>0</v>
      </c>
      <c r="R8" s="172"/>
      <c r="S8" s="172"/>
      <c r="T8" s="173"/>
      <c r="U8" s="167"/>
      <c r="V8" s="167">
        <f>SUM(V9:V21)</f>
        <v>17.2</v>
      </c>
      <c r="W8" s="167"/>
      <c r="X8" s="167"/>
      <c r="AG8" t="s">
        <v>133</v>
      </c>
    </row>
    <row r="9" spans="1:60" outlineLevel="1" x14ac:dyDescent="0.25">
      <c r="A9" s="181">
        <v>1</v>
      </c>
      <c r="B9" s="182" t="s">
        <v>134</v>
      </c>
      <c r="C9" s="192" t="s">
        <v>135</v>
      </c>
      <c r="D9" s="183" t="s">
        <v>136</v>
      </c>
      <c r="E9" s="184">
        <v>1</v>
      </c>
      <c r="F9" s="185"/>
      <c r="G9" s="186">
        <f>ROUND(E9*F9,2)</f>
        <v>0</v>
      </c>
      <c r="H9" s="185"/>
      <c r="I9" s="186">
        <f>ROUND(E9*H9,2)</f>
        <v>0</v>
      </c>
      <c r="J9" s="185"/>
      <c r="K9" s="186">
        <f>ROUND(E9*J9,2)</f>
        <v>0</v>
      </c>
      <c r="L9" s="186">
        <v>15</v>
      </c>
      <c r="M9" s="186">
        <f>G9*(1+L9/100)</f>
        <v>0</v>
      </c>
      <c r="N9" s="186">
        <v>2.0219999999999998E-2</v>
      </c>
      <c r="O9" s="186">
        <f>ROUND(E9*N9,2)</f>
        <v>0.02</v>
      </c>
      <c r="P9" s="186">
        <v>0</v>
      </c>
      <c r="Q9" s="186">
        <f>ROUND(E9*P9,2)</f>
        <v>0</v>
      </c>
      <c r="R9" s="186" t="s">
        <v>137</v>
      </c>
      <c r="S9" s="186" t="s">
        <v>138</v>
      </c>
      <c r="T9" s="187" t="s">
        <v>138</v>
      </c>
      <c r="U9" s="160">
        <v>0.24199999999999999</v>
      </c>
      <c r="V9" s="160">
        <f>ROUND(E9*U9,2)</f>
        <v>0.24</v>
      </c>
      <c r="W9" s="160"/>
      <c r="X9" s="160" t="s">
        <v>139</v>
      </c>
      <c r="Y9" s="150"/>
      <c r="Z9" s="150"/>
      <c r="AA9" s="150"/>
      <c r="AB9" s="150"/>
      <c r="AC9" s="150"/>
      <c r="AD9" s="150"/>
      <c r="AE9" s="150"/>
      <c r="AF9" s="150"/>
      <c r="AG9" s="150" t="s">
        <v>140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5">
      <c r="A10" s="181">
        <v>2</v>
      </c>
      <c r="B10" s="182" t="s">
        <v>141</v>
      </c>
      <c r="C10" s="192" t="s">
        <v>142</v>
      </c>
      <c r="D10" s="183" t="s">
        <v>136</v>
      </c>
      <c r="E10" s="184">
        <v>1</v>
      </c>
      <c r="F10" s="185"/>
      <c r="G10" s="186">
        <f>ROUND(E10*F10,2)</f>
        <v>0</v>
      </c>
      <c r="H10" s="185"/>
      <c r="I10" s="186">
        <f>ROUND(E10*H10,2)</f>
        <v>0</v>
      </c>
      <c r="J10" s="185"/>
      <c r="K10" s="186">
        <f>ROUND(E10*J10,2)</f>
        <v>0</v>
      </c>
      <c r="L10" s="186">
        <v>15</v>
      </c>
      <c r="M10" s="186">
        <f>G10*(1+L10/100)</f>
        <v>0</v>
      </c>
      <c r="N10" s="186">
        <v>1.3339999999999999E-2</v>
      </c>
      <c r="O10" s="186">
        <f>ROUND(E10*N10,2)</f>
        <v>0.01</v>
      </c>
      <c r="P10" s="186">
        <v>0</v>
      </c>
      <c r="Q10" s="186">
        <f>ROUND(E10*P10,2)</f>
        <v>0</v>
      </c>
      <c r="R10" s="186" t="s">
        <v>137</v>
      </c>
      <c r="S10" s="186" t="s">
        <v>138</v>
      </c>
      <c r="T10" s="187" t="s">
        <v>138</v>
      </c>
      <c r="U10" s="160">
        <v>1.29</v>
      </c>
      <c r="V10" s="160">
        <f>ROUND(E10*U10,2)</f>
        <v>1.29</v>
      </c>
      <c r="W10" s="160"/>
      <c r="X10" s="160" t="s">
        <v>139</v>
      </c>
      <c r="Y10" s="150"/>
      <c r="Z10" s="150"/>
      <c r="AA10" s="150"/>
      <c r="AB10" s="150"/>
      <c r="AC10" s="150"/>
      <c r="AD10" s="150"/>
      <c r="AE10" s="150"/>
      <c r="AF10" s="150"/>
      <c r="AG10" s="150" t="s">
        <v>140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5">
      <c r="A11" s="174">
        <v>3</v>
      </c>
      <c r="B11" s="175" t="s">
        <v>143</v>
      </c>
      <c r="C11" s="193" t="s">
        <v>144</v>
      </c>
      <c r="D11" s="176" t="s">
        <v>145</v>
      </c>
      <c r="E11" s="177">
        <v>11.053000000000001</v>
      </c>
      <c r="F11" s="178"/>
      <c r="G11" s="179">
        <f>ROUND(E11*F11,2)</f>
        <v>0</v>
      </c>
      <c r="H11" s="178"/>
      <c r="I11" s="179">
        <f>ROUND(E11*H11,2)</f>
        <v>0</v>
      </c>
      <c r="J11" s="178"/>
      <c r="K11" s="179">
        <f>ROUND(E11*J11,2)</f>
        <v>0</v>
      </c>
      <c r="L11" s="179">
        <v>15</v>
      </c>
      <c r="M11" s="179">
        <f>G11*(1+L11/100)</f>
        <v>0</v>
      </c>
      <c r="N11" s="179">
        <v>7.4709999999999999E-2</v>
      </c>
      <c r="O11" s="179">
        <f>ROUND(E11*N11,2)</f>
        <v>0.83</v>
      </c>
      <c r="P11" s="179">
        <v>0</v>
      </c>
      <c r="Q11" s="179">
        <f>ROUND(E11*P11,2)</f>
        <v>0</v>
      </c>
      <c r="R11" s="179" t="s">
        <v>137</v>
      </c>
      <c r="S11" s="179" t="s">
        <v>138</v>
      </c>
      <c r="T11" s="180" t="s">
        <v>138</v>
      </c>
      <c r="U11" s="160">
        <v>0.52915000000000001</v>
      </c>
      <c r="V11" s="160">
        <f>ROUND(E11*U11,2)</f>
        <v>5.85</v>
      </c>
      <c r="W11" s="160"/>
      <c r="X11" s="160" t="s">
        <v>139</v>
      </c>
      <c r="Y11" s="150"/>
      <c r="Z11" s="150"/>
      <c r="AA11" s="150"/>
      <c r="AB11" s="150"/>
      <c r="AC11" s="150"/>
      <c r="AD11" s="150"/>
      <c r="AE11" s="150"/>
      <c r="AF11" s="150"/>
      <c r="AG11" s="150" t="s">
        <v>140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5">
      <c r="A12" s="157"/>
      <c r="B12" s="158"/>
      <c r="C12" s="259" t="s">
        <v>146</v>
      </c>
      <c r="D12" s="260"/>
      <c r="E12" s="260"/>
      <c r="F12" s="260"/>
      <c r="G12" s="2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50"/>
      <c r="Z12" s="150"/>
      <c r="AA12" s="150"/>
      <c r="AB12" s="150"/>
      <c r="AC12" s="150"/>
      <c r="AD12" s="150"/>
      <c r="AE12" s="150"/>
      <c r="AF12" s="150"/>
      <c r="AG12" s="150" t="s">
        <v>147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outlineLevel="1" x14ac:dyDescent="0.25">
      <c r="A13" s="157"/>
      <c r="B13" s="158"/>
      <c r="C13" s="194" t="s">
        <v>148</v>
      </c>
      <c r="D13" s="162"/>
      <c r="E13" s="163">
        <v>12.432</v>
      </c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50"/>
      <c r="Z13" s="150"/>
      <c r="AA13" s="150"/>
      <c r="AB13" s="150"/>
      <c r="AC13" s="150"/>
      <c r="AD13" s="150"/>
      <c r="AE13" s="150"/>
      <c r="AF13" s="150"/>
      <c r="AG13" s="150" t="s">
        <v>149</v>
      </c>
      <c r="AH13" s="150">
        <v>0</v>
      </c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outlineLevel="1" x14ac:dyDescent="0.25">
      <c r="A14" s="157"/>
      <c r="B14" s="158"/>
      <c r="C14" s="194" t="s">
        <v>150</v>
      </c>
      <c r="D14" s="162"/>
      <c r="E14" s="163">
        <v>-1.379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50"/>
      <c r="Z14" s="150"/>
      <c r="AA14" s="150"/>
      <c r="AB14" s="150"/>
      <c r="AC14" s="150"/>
      <c r="AD14" s="150"/>
      <c r="AE14" s="150"/>
      <c r="AF14" s="150"/>
      <c r="AG14" s="150" t="s">
        <v>149</v>
      </c>
      <c r="AH14" s="150">
        <v>0</v>
      </c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5">
      <c r="A15" s="174">
        <v>4</v>
      </c>
      <c r="B15" s="175" t="s">
        <v>151</v>
      </c>
      <c r="C15" s="193" t="s">
        <v>152</v>
      </c>
      <c r="D15" s="176" t="s">
        <v>153</v>
      </c>
      <c r="E15" s="177">
        <v>8.4</v>
      </c>
      <c r="F15" s="178"/>
      <c r="G15" s="179">
        <f>ROUND(E15*F15,2)</f>
        <v>0</v>
      </c>
      <c r="H15" s="178"/>
      <c r="I15" s="179">
        <f>ROUND(E15*H15,2)</f>
        <v>0</v>
      </c>
      <c r="J15" s="178"/>
      <c r="K15" s="179">
        <f>ROUND(E15*J15,2)</f>
        <v>0</v>
      </c>
      <c r="L15" s="179">
        <v>15</v>
      </c>
      <c r="M15" s="179">
        <f>G15*(1+L15/100)</f>
        <v>0</v>
      </c>
      <c r="N15" s="179">
        <v>1.0200000000000001E-3</v>
      </c>
      <c r="O15" s="179">
        <f>ROUND(E15*N15,2)</f>
        <v>0.01</v>
      </c>
      <c r="P15" s="179">
        <v>0</v>
      </c>
      <c r="Q15" s="179">
        <f>ROUND(E15*P15,2)</f>
        <v>0</v>
      </c>
      <c r="R15" s="179" t="s">
        <v>137</v>
      </c>
      <c r="S15" s="179" t="s">
        <v>138</v>
      </c>
      <c r="T15" s="180" t="s">
        <v>138</v>
      </c>
      <c r="U15" s="160">
        <v>0.123</v>
      </c>
      <c r="V15" s="160">
        <f>ROUND(E15*U15,2)</f>
        <v>1.03</v>
      </c>
      <c r="W15" s="160"/>
      <c r="X15" s="160" t="s">
        <v>139</v>
      </c>
      <c r="Y15" s="150"/>
      <c r="Z15" s="150"/>
      <c r="AA15" s="150"/>
      <c r="AB15" s="150"/>
      <c r="AC15" s="150"/>
      <c r="AD15" s="150"/>
      <c r="AE15" s="150"/>
      <c r="AF15" s="150"/>
      <c r="AG15" s="150" t="s">
        <v>140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5">
      <c r="A16" s="157"/>
      <c r="B16" s="158"/>
      <c r="C16" s="259" t="s">
        <v>154</v>
      </c>
      <c r="D16" s="260"/>
      <c r="E16" s="260"/>
      <c r="F16" s="260"/>
      <c r="G16" s="2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50"/>
      <c r="Z16" s="150"/>
      <c r="AA16" s="150"/>
      <c r="AB16" s="150"/>
      <c r="AC16" s="150"/>
      <c r="AD16" s="150"/>
      <c r="AE16" s="150"/>
      <c r="AF16" s="150"/>
      <c r="AG16" s="150" t="s">
        <v>147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5">
      <c r="A17" s="157"/>
      <c r="B17" s="158"/>
      <c r="C17" s="194" t="s">
        <v>155</v>
      </c>
      <c r="D17" s="162"/>
      <c r="E17" s="163">
        <v>8.4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50"/>
      <c r="Z17" s="150"/>
      <c r="AA17" s="150"/>
      <c r="AB17" s="150"/>
      <c r="AC17" s="150"/>
      <c r="AD17" s="150"/>
      <c r="AE17" s="150"/>
      <c r="AF17" s="150"/>
      <c r="AG17" s="150" t="s">
        <v>149</v>
      </c>
      <c r="AH17" s="150">
        <v>0</v>
      </c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ht="30.6" outlineLevel="1" x14ac:dyDescent="0.25">
      <c r="A18" s="174">
        <v>5</v>
      </c>
      <c r="B18" s="175" t="s">
        <v>156</v>
      </c>
      <c r="C18" s="193" t="s">
        <v>157</v>
      </c>
      <c r="D18" s="176" t="s">
        <v>145</v>
      </c>
      <c r="E18" s="177">
        <v>11.881500000000001</v>
      </c>
      <c r="F18" s="178"/>
      <c r="G18" s="179">
        <f>ROUND(E18*F18,2)</f>
        <v>0</v>
      </c>
      <c r="H18" s="178"/>
      <c r="I18" s="179">
        <f>ROUND(E18*H18,2)</f>
        <v>0</v>
      </c>
      <c r="J18" s="178"/>
      <c r="K18" s="179">
        <f>ROUND(E18*J18,2)</f>
        <v>0</v>
      </c>
      <c r="L18" s="179">
        <v>15</v>
      </c>
      <c r="M18" s="179">
        <f>G18*(1+L18/100)</f>
        <v>0</v>
      </c>
      <c r="N18" s="179">
        <v>1.158E-2</v>
      </c>
      <c r="O18" s="179">
        <f>ROUND(E18*N18,2)</f>
        <v>0.14000000000000001</v>
      </c>
      <c r="P18" s="179">
        <v>0</v>
      </c>
      <c r="Q18" s="179">
        <f>ROUND(E18*P18,2)</f>
        <v>0</v>
      </c>
      <c r="R18" s="179" t="s">
        <v>137</v>
      </c>
      <c r="S18" s="179" t="s">
        <v>138</v>
      </c>
      <c r="T18" s="180" t="s">
        <v>138</v>
      </c>
      <c r="U18" s="160">
        <v>0.74</v>
      </c>
      <c r="V18" s="160">
        <f>ROUND(E18*U18,2)</f>
        <v>8.7899999999999991</v>
      </c>
      <c r="W18" s="160"/>
      <c r="X18" s="160" t="s">
        <v>139</v>
      </c>
      <c r="Y18" s="150"/>
      <c r="Z18" s="150"/>
      <c r="AA18" s="150"/>
      <c r="AB18" s="150"/>
      <c r="AC18" s="150"/>
      <c r="AD18" s="150"/>
      <c r="AE18" s="150"/>
      <c r="AF18" s="150"/>
      <c r="AG18" s="150" t="s">
        <v>140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5">
      <c r="A19" s="157"/>
      <c r="B19" s="158"/>
      <c r="C19" s="194" t="s">
        <v>158</v>
      </c>
      <c r="D19" s="162"/>
      <c r="E19" s="163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50"/>
      <c r="Z19" s="150"/>
      <c r="AA19" s="150"/>
      <c r="AB19" s="150"/>
      <c r="AC19" s="150"/>
      <c r="AD19" s="150"/>
      <c r="AE19" s="150"/>
      <c r="AF19" s="150"/>
      <c r="AG19" s="150" t="s">
        <v>149</v>
      </c>
      <c r="AH19" s="150">
        <v>0</v>
      </c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5">
      <c r="A20" s="157"/>
      <c r="B20" s="158"/>
      <c r="C20" s="194" t="s">
        <v>159</v>
      </c>
      <c r="D20" s="162"/>
      <c r="E20" s="163">
        <v>1.05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50"/>
      <c r="Z20" s="150"/>
      <c r="AA20" s="150"/>
      <c r="AB20" s="150"/>
      <c r="AC20" s="150"/>
      <c r="AD20" s="150"/>
      <c r="AE20" s="150"/>
      <c r="AF20" s="150"/>
      <c r="AG20" s="150" t="s">
        <v>149</v>
      </c>
      <c r="AH20" s="150">
        <v>0</v>
      </c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5">
      <c r="A21" s="157"/>
      <c r="B21" s="158"/>
      <c r="C21" s="194" t="s">
        <v>160</v>
      </c>
      <c r="D21" s="162"/>
      <c r="E21" s="163">
        <v>10.8315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50"/>
      <c r="Z21" s="150"/>
      <c r="AA21" s="150"/>
      <c r="AB21" s="150"/>
      <c r="AC21" s="150"/>
      <c r="AD21" s="150"/>
      <c r="AE21" s="150"/>
      <c r="AF21" s="150"/>
      <c r="AG21" s="150" t="s">
        <v>149</v>
      </c>
      <c r="AH21" s="150">
        <v>0</v>
      </c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x14ac:dyDescent="0.25">
      <c r="A22" s="168" t="s">
        <v>132</v>
      </c>
      <c r="B22" s="169" t="s">
        <v>65</v>
      </c>
      <c r="C22" s="191" t="s">
        <v>66</v>
      </c>
      <c r="D22" s="170"/>
      <c r="E22" s="171"/>
      <c r="F22" s="172"/>
      <c r="G22" s="172">
        <f>SUMIF(AG23:AG25,"&lt;&gt;NOR",G23:G25)</f>
        <v>0</v>
      </c>
      <c r="H22" s="172"/>
      <c r="I22" s="172">
        <f>SUM(I23:I25)</f>
        <v>0</v>
      </c>
      <c r="J22" s="172"/>
      <c r="K22" s="172">
        <f>SUM(K23:K25)</f>
        <v>0</v>
      </c>
      <c r="L22" s="172"/>
      <c r="M22" s="172">
        <f>SUM(M23:M25)</f>
        <v>0</v>
      </c>
      <c r="N22" s="172"/>
      <c r="O22" s="172">
        <f>SUM(O23:O25)</f>
        <v>0.04</v>
      </c>
      <c r="P22" s="172"/>
      <c r="Q22" s="172">
        <f>SUM(Q23:Q25)</f>
        <v>0</v>
      </c>
      <c r="R22" s="172"/>
      <c r="S22" s="172"/>
      <c r="T22" s="173"/>
      <c r="U22" s="167"/>
      <c r="V22" s="167">
        <f>SUM(V23:V25)</f>
        <v>3.06</v>
      </c>
      <c r="W22" s="167"/>
      <c r="X22" s="167"/>
      <c r="AG22" t="s">
        <v>133</v>
      </c>
    </row>
    <row r="23" spans="1:60" ht="20.399999999999999" outlineLevel="1" x14ac:dyDescent="0.25">
      <c r="A23" s="174">
        <v>6</v>
      </c>
      <c r="B23" s="175" t="s">
        <v>161</v>
      </c>
      <c r="C23" s="193" t="s">
        <v>162</v>
      </c>
      <c r="D23" s="176" t="s">
        <v>145</v>
      </c>
      <c r="E23" s="177">
        <v>3.2208000000000001</v>
      </c>
      <c r="F23" s="178"/>
      <c r="G23" s="179">
        <f>ROUND(E23*F23,2)</f>
        <v>0</v>
      </c>
      <c r="H23" s="178"/>
      <c r="I23" s="179">
        <f>ROUND(E23*H23,2)</f>
        <v>0</v>
      </c>
      <c r="J23" s="178"/>
      <c r="K23" s="179">
        <f>ROUND(E23*J23,2)</f>
        <v>0</v>
      </c>
      <c r="L23" s="179">
        <v>15</v>
      </c>
      <c r="M23" s="179">
        <f>G23*(1+L23/100)</f>
        <v>0</v>
      </c>
      <c r="N23" s="179">
        <v>1.201E-2</v>
      </c>
      <c r="O23" s="179">
        <f>ROUND(E23*N23,2)</f>
        <v>0.04</v>
      </c>
      <c r="P23" s="179">
        <v>0</v>
      </c>
      <c r="Q23" s="179">
        <f>ROUND(E23*P23,2)</f>
        <v>0</v>
      </c>
      <c r="R23" s="179" t="s">
        <v>137</v>
      </c>
      <c r="S23" s="179" t="s">
        <v>138</v>
      </c>
      <c r="T23" s="180" t="s">
        <v>138</v>
      </c>
      <c r="U23" s="160">
        <v>0.95</v>
      </c>
      <c r="V23" s="160">
        <f>ROUND(E23*U23,2)</f>
        <v>3.06</v>
      </c>
      <c r="W23" s="160"/>
      <c r="X23" s="160" t="s">
        <v>139</v>
      </c>
      <c r="Y23" s="150"/>
      <c r="Z23" s="150"/>
      <c r="AA23" s="150"/>
      <c r="AB23" s="150"/>
      <c r="AC23" s="150"/>
      <c r="AD23" s="150"/>
      <c r="AE23" s="150"/>
      <c r="AF23" s="150"/>
      <c r="AG23" s="150" t="s">
        <v>140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outlineLevel="1" x14ac:dyDescent="0.25">
      <c r="A24" s="157"/>
      <c r="B24" s="158"/>
      <c r="C24" s="194" t="s">
        <v>163</v>
      </c>
      <c r="D24" s="162"/>
      <c r="E24" s="163">
        <v>3.6808000000000001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50"/>
      <c r="Z24" s="150"/>
      <c r="AA24" s="150"/>
      <c r="AB24" s="150"/>
      <c r="AC24" s="150"/>
      <c r="AD24" s="150"/>
      <c r="AE24" s="150"/>
      <c r="AF24" s="150"/>
      <c r="AG24" s="150" t="s">
        <v>149</v>
      </c>
      <c r="AH24" s="150">
        <v>0</v>
      </c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outlineLevel="1" x14ac:dyDescent="0.25">
      <c r="A25" s="157"/>
      <c r="B25" s="158"/>
      <c r="C25" s="194" t="s">
        <v>164</v>
      </c>
      <c r="D25" s="162"/>
      <c r="E25" s="163">
        <v>-0.46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50"/>
      <c r="Z25" s="150"/>
      <c r="AA25" s="150"/>
      <c r="AB25" s="150"/>
      <c r="AC25" s="150"/>
      <c r="AD25" s="150"/>
      <c r="AE25" s="150"/>
      <c r="AF25" s="150"/>
      <c r="AG25" s="150" t="s">
        <v>149</v>
      </c>
      <c r="AH25" s="150">
        <v>0</v>
      </c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x14ac:dyDescent="0.25">
      <c r="A26" s="168" t="s">
        <v>132</v>
      </c>
      <c r="B26" s="169" t="s">
        <v>67</v>
      </c>
      <c r="C26" s="191" t="s">
        <v>68</v>
      </c>
      <c r="D26" s="170"/>
      <c r="E26" s="171"/>
      <c r="F26" s="172"/>
      <c r="G26" s="172">
        <f>SUMIF(AG27:AG34,"&lt;&gt;NOR",G27:G34)</f>
        <v>0</v>
      </c>
      <c r="H26" s="172"/>
      <c r="I26" s="172">
        <f>SUM(I27:I34)</f>
        <v>0</v>
      </c>
      <c r="J26" s="172"/>
      <c r="K26" s="172">
        <f>SUM(K27:K34)</f>
        <v>0</v>
      </c>
      <c r="L26" s="172"/>
      <c r="M26" s="172">
        <f>SUM(M27:M34)</f>
        <v>0</v>
      </c>
      <c r="N26" s="172"/>
      <c r="O26" s="172">
        <f>SUM(O27:O34)</f>
        <v>0.12</v>
      </c>
      <c r="P26" s="172"/>
      <c r="Q26" s="172">
        <f>SUM(Q27:Q34)</f>
        <v>0</v>
      </c>
      <c r="R26" s="172"/>
      <c r="S26" s="172"/>
      <c r="T26" s="173"/>
      <c r="U26" s="167"/>
      <c r="V26" s="167">
        <f>SUM(V27:V34)</f>
        <v>10.36</v>
      </c>
      <c r="W26" s="167"/>
      <c r="X26" s="167"/>
      <c r="AG26" t="s">
        <v>133</v>
      </c>
    </row>
    <row r="27" spans="1:60" outlineLevel="1" x14ac:dyDescent="0.25">
      <c r="A27" s="174">
        <v>7</v>
      </c>
      <c r="B27" s="175" t="s">
        <v>165</v>
      </c>
      <c r="C27" s="193" t="s">
        <v>166</v>
      </c>
      <c r="D27" s="176" t="s">
        <v>145</v>
      </c>
      <c r="E27" s="177">
        <v>17.06128</v>
      </c>
      <c r="F27" s="178"/>
      <c r="G27" s="179">
        <f>ROUND(E27*F27,2)</f>
        <v>0</v>
      </c>
      <c r="H27" s="178"/>
      <c r="I27" s="179">
        <f>ROUND(E27*H27,2)</f>
        <v>0</v>
      </c>
      <c r="J27" s="178"/>
      <c r="K27" s="179">
        <f>ROUND(E27*J27,2)</f>
        <v>0</v>
      </c>
      <c r="L27" s="179">
        <v>15</v>
      </c>
      <c r="M27" s="179">
        <f>G27*(1+L27/100)</f>
        <v>0</v>
      </c>
      <c r="N27" s="179">
        <v>3.7799999999999999E-3</v>
      </c>
      <c r="O27" s="179">
        <f>ROUND(E27*N27,2)</f>
        <v>0.06</v>
      </c>
      <c r="P27" s="179">
        <v>0</v>
      </c>
      <c r="Q27" s="179">
        <f>ROUND(E27*P27,2)</f>
        <v>0</v>
      </c>
      <c r="R27" s="179" t="s">
        <v>137</v>
      </c>
      <c r="S27" s="179" t="s">
        <v>138</v>
      </c>
      <c r="T27" s="180" t="s">
        <v>138</v>
      </c>
      <c r="U27" s="160">
        <v>0.245</v>
      </c>
      <c r="V27" s="160">
        <f>ROUND(E27*U27,2)</f>
        <v>4.18</v>
      </c>
      <c r="W27" s="160"/>
      <c r="X27" s="160" t="s">
        <v>139</v>
      </c>
      <c r="Y27" s="150"/>
      <c r="Z27" s="150"/>
      <c r="AA27" s="150"/>
      <c r="AB27" s="150"/>
      <c r="AC27" s="150"/>
      <c r="AD27" s="150"/>
      <c r="AE27" s="150"/>
      <c r="AF27" s="150"/>
      <c r="AG27" s="150" t="s">
        <v>140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outlineLevel="1" x14ac:dyDescent="0.25">
      <c r="A28" s="157"/>
      <c r="B28" s="158"/>
      <c r="C28" s="259" t="s">
        <v>167</v>
      </c>
      <c r="D28" s="260"/>
      <c r="E28" s="260"/>
      <c r="F28" s="260"/>
      <c r="G28" s="2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50"/>
      <c r="Z28" s="150"/>
      <c r="AA28" s="150"/>
      <c r="AB28" s="150"/>
      <c r="AC28" s="150"/>
      <c r="AD28" s="150"/>
      <c r="AE28" s="150"/>
      <c r="AF28" s="150"/>
      <c r="AG28" s="150" t="s">
        <v>147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outlineLevel="1" x14ac:dyDescent="0.25">
      <c r="A29" s="157"/>
      <c r="B29" s="158"/>
      <c r="C29" s="194" t="s">
        <v>168</v>
      </c>
      <c r="D29" s="162"/>
      <c r="E29" s="163">
        <v>17.06128</v>
      </c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50"/>
      <c r="Z29" s="150"/>
      <c r="AA29" s="150"/>
      <c r="AB29" s="150"/>
      <c r="AC29" s="150"/>
      <c r="AD29" s="150"/>
      <c r="AE29" s="150"/>
      <c r="AF29" s="150"/>
      <c r="AG29" s="150" t="s">
        <v>149</v>
      </c>
      <c r="AH29" s="150">
        <v>5</v>
      </c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outlineLevel="1" x14ac:dyDescent="0.25">
      <c r="A30" s="174">
        <v>8</v>
      </c>
      <c r="B30" s="175" t="s">
        <v>169</v>
      </c>
      <c r="C30" s="193" t="s">
        <v>170</v>
      </c>
      <c r="D30" s="176" t="s">
        <v>145</v>
      </c>
      <c r="E30" s="177">
        <v>17.06128</v>
      </c>
      <c r="F30" s="178"/>
      <c r="G30" s="179">
        <f>ROUND(E30*F30,2)</f>
        <v>0</v>
      </c>
      <c r="H30" s="178"/>
      <c r="I30" s="179">
        <f>ROUND(E30*H30,2)</f>
        <v>0</v>
      </c>
      <c r="J30" s="178"/>
      <c r="K30" s="179">
        <f>ROUND(E30*J30,2)</f>
        <v>0</v>
      </c>
      <c r="L30" s="179">
        <v>15</v>
      </c>
      <c r="M30" s="179">
        <f>G30*(1+L30/100)</f>
        <v>0</v>
      </c>
      <c r="N30" s="179">
        <v>3.6700000000000001E-3</v>
      </c>
      <c r="O30" s="179">
        <f>ROUND(E30*N30,2)</f>
        <v>0.06</v>
      </c>
      <c r="P30" s="179">
        <v>0</v>
      </c>
      <c r="Q30" s="179">
        <f>ROUND(E30*P30,2)</f>
        <v>0</v>
      </c>
      <c r="R30" s="179" t="s">
        <v>137</v>
      </c>
      <c r="S30" s="179" t="s">
        <v>138</v>
      </c>
      <c r="T30" s="180" t="s">
        <v>138</v>
      </c>
      <c r="U30" s="160">
        <v>0.36199999999999999</v>
      </c>
      <c r="V30" s="160">
        <f>ROUND(E30*U30,2)</f>
        <v>6.18</v>
      </c>
      <c r="W30" s="160"/>
      <c r="X30" s="160" t="s">
        <v>139</v>
      </c>
      <c r="Y30" s="150"/>
      <c r="Z30" s="150"/>
      <c r="AA30" s="150"/>
      <c r="AB30" s="150"/>
      <c r="AC30" s="150"/>
      <c r="AD30" s="150"/>
      <c r="AE30" s="150"/>
      <c r="AF30" s="150"/>
      <c r="AG30" s="150" t="s">
        <v>140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outlineLevel="1" x14ac:dyDescent="0.25">
      <c r="A31" s="157"/>
      <c r="B31" s="158"/>
      <c r="C31" s="194" t="s">
        <v>158</v>
      </c>
      <c r="D31" s="162"/>
      <c r="E31" s="163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50"/>
      <c r="Z31" s="150"/>
      <c r="AA31" s="150"/>
      <c r="AB31" s="150"/>
      <c r="AC31" s="150"/>
      <c r="AD31" s="150"/>
      <c r="AE31" s="150"/>
      <c r="AF31" s="150"/>
      <c r="AG31" s="150" t="s">
        <v>149</v>
      </c>
      <c r="AH31" s="150">
        <v>0</v>
      </c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outlineLevel="1" x14ac:dyDescent="0.25">
      <c r="A32" s="157"/>
      <c r="B32" s="158"/>
      <c r="C32" s="194" t="s">
        <v>171</v>
      </c>
      <c r="D32" s="162"/>
      <c r="E32" s="163">
        <v>2.5012799999999999</v>
      </c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50"/>
      <c r="Z32" s="150"/>
      <c r="AA32" s="150"/>
      <c r="AB32" s="150"/>
      <c r="AC32" s="150"/>
      <c r="AD32" s="150"/>
      <c r="AE32" s="150"/>
      <c r="AF32" s="150"/>
      <c r="AG32" s="150" t="s">
        <v>149</v>
      </c>
      <c r="AH32" s="150">
        <v>0</v>
      </c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outlineLevel="1" x14ac:dyDescent="0.25">
      <c r="A33" s="157"/>
      <c r="B33" s="158"/>
      <c r="C33" s="194" t="s">
        <v>172</v>
      </c>
      <c r="D33" s="162"/>
      <c r="E33" s="163">
        <v>5.516</v>
      </c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50"/>
      <c r="Z33" s="150"/>
      <c r="AA33" s="150"/>
      <c r="AB33" s="150"/>
      <c r="AC33" s="150"/>
      <c r="AD33" s="150"/>
      <c r="AE33" s="150"/>
      <c r="AF33" s="150"/>
      <c r="AG33" s="150" t="s">
        <v>149</v>
      </c>
      <c r="AH33" s="150">
        <v>0</v>
      </c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outlineLevel="1" x14ac:dyDescent="0.25">
      <c r="A34" s="157"/>
      <c r="B34" s="158"/>
      <c r="C34" s="194" t="s">
        <v>173</v>
      </c>
      <c r="D34" s="162"/>
      <c r="E34" s="163">
        <v>9.0440000000000005</v>
      </c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50"/>
      <c r="Z34" s="150"/>
      <c r="AA34" s="150"/>
      <c r="AB34" s="150"/>
      <c r="AC34" s="150"/>
      <c r="AD34" s="150"/>
      <c r="AE34" s="150"/>
      <c r="AF34" s="150"/>
      <c r="AG34" s="150" t="s">
        <v>149</v>
      </c>
      <c r="AH34" s="150">
        <v>0</v>
      </c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x14ac:dyDescent="0.25">
      <c r="A35" s="168" t="s">
        <v>132</v>
      </c>
      <c r="B35" s="169" t="s">
        <v>69</v>
      </c>
      <c r="C35" s="191" t="s">
        <v>70</v>
      </c>
      <c r="D35" s="170"/>
      <c r="E35" s="171"/>
      <c r="F35" s="172"/>
      <c r="G35" s="172">
        <f>SUMIF(AG36:AG37,"&lt;&gt;NOR",G36:G37)</f>
        <v>0</v>
      </c>
      <c r="H35" s="172"/>
      <c r="I35" s="172">
        <f>SUM(I36:I37)</f>
        <v>0</v>
      </c>
      <c r="J35" s="172"/>
      <c r="K35" s="172">
        <f>SUM(K36:K37)</f>
        <v>0</v>
      </c>
      <c r="L35" s="172"/>
      <c r="M35" s="172">
        <f>SUM(M36:M37)</f>
        <v>0</v>
      </c>
      <c r="N35" s="172"/>
      <c r="O35" s="172">
        <f>SUM(O36:O37)</f>
        <v>0.01</v>
      </c>
      <c r="P35" s="172"/>
      <c r="Q35" s="172">
        <f>SUM(Q36:Q37)</f>
        <v>0</v>
      </c>
      <c r="R35" s="172"/>
      <c r="S35" s="172"/>
      <c r="T35" s="173"/>
      <c r="U35" s="167"/>
      <c r="V35" s="167">
        <f>SUM(V36:V37)</f>
        <v>0.79</v>
      </c>
      <c r="W35" s="167"/>
      <c r="X35" s="167"/>
      <c r="AG35" t="s">
        <v>133</v>
      </c>
    </row>
    <row r="36" spans="1:60" outlineLevel="1" x14ac:dyDescent="0.25">
      <c r="A36" s="174">
        <v>9</v>
      </c>
      <c r="B36" s="175" t="s">
        <v>174</v>
      </c>
      <c r="C36" s="193" t="s">
        <v>175</v>
      </c>
      <c r="D36" s="176" t="s">
        <v>145</v>
      </c>
      <c r="E36" s="177">
        <v>3.6808000000000001</v>
      </c>
      <c r="F36" s="178"/>
      <c r="G36" s="179">
        <f>ROUND(E36*F36,2)</f>
        <v>0</v>
      </c>
      <c r="H36" s="178"/>
      <c r="I36" s="179">
        <f>ROUND(E36*H36,2)</f>
        <v>0</v>
      </c>
      <c r="J36" s="178"/>
      <c r="K36" s="179">
        <f>ROUND(E36*J36,2)</f>
        <v>0</v>
      </c>
      <c r="L36" s="179">
        <v>15</v>
      </c>
      <c r="M36" s="179">
        <f>G36*(1+L36/100)</f>
        <v>0</v>
      </c>
      <c r="N36" s="179">
        <v>1.58E-3</v>
      </c>
      <c r="O36" s="179">
        <f>ROUND(E36*N36,2)</f>
        <v>0.01</v>
      </c>
      <c r="P36" s="179">
        <v>0</v>
      </c>
      <c r="Q36" s="179">
        <f>ROUND(E36*P36,2)</f>
        <v>0</v>
      </c>
      <c r="R36" s="179" t="s">
        <v>176</v>
      </c>
      <c r="S36" s="179" t="s">
        <v>138</v>
      </c>
      <c r="T36" s="180" t="s">
        <v>138</v>
      </c>
      <c r="U36" s="160">
        <v>0.214</v>
      </c>
      <c r="V36" s="160">
        <f>ROUND(E36*U36,2)</f>
        <v>0.79</v>
      </c>
      <c r="W36" s="160"/>
      <c r="X36" s="160" t="s">
        <v>139</v>
      </c>
      <c r="Y36" s="150"/>
      <c r="Z36" s="150"/>
      <c r="AA36" s="150"/>
      <c r="AB36" s="150"/>
      <c r="AC36" s="150"/>
      <c r="AD36" s="150"/>
      <c r="AE36" s="150"/>
      <c r="AF36" s="150"/>
      <c r="AG36" s="150" t="s">
        <v>140</v>
      </c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outlineLevel="1" x14ac:dyDescent="0.25">
      <c r="A37" s="157"/>
      <c r="B37" s="158"/>
      <c r="C37" s="194" t="s">
        <v>177</v>
      </c>
      <c r="D37" s="162"/>
      <c r="E37" s="163">
        <v>3.6808000000000001</v>
      </c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50"/>
      <c r="Z37" s="150"/>
      <c r="AA37" s="150"/>
      <c r="AB37" s="150"/>
      <c r="AC37" s="150"/>
      <c r="AD37" s="150"/>
      <c r="AE37" s="150"/>
      <c r="AF37" s="150"/>
      <c r="AG37" s="150" t="s">
        <v>149</v>
      </c>
      <c r="AH37" s="150">
        <v>5</v>
      </c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x14ac:dyDescent="0.25">
      <c r="A38" s="168" t="s">
        <v>132</v>
      </c>
      <c r="B38" s="169" t="s">
        <v>71</v>
      </c>
      <c r="C38" s="191" t="s">
        <v>72</v>
      </c>
      <c r="D38" s="170"/>
      <c r="E38" s="171"/>
      <c r="F38" s="172"/>
      <c r="G38" s="172">
        <f>SUMIF(AG39:AG40,"&lt;&gt;NOR",G39:G40)</f>
        <v>0</v>
      </c>
      <c r="H38" s="172"/>
      <c r="I38" s="172">
        <f>SUM(I39:I40)</f>
        <v>0</v>
      </c>
      <c r="J38" s="172"/>
      <c r="K38" s="172">
        <f>SUM(K39:K40)</f>
        <v>0</v>
      </c>
      <c r="L38" s="172"/>
      <c r="M38" s="172">
        <f>SUM(M39:M40)</f>
        <v>0</v>
      </c>
      <c r="N38" s="172"/>
      <c r="O38" s="172">
        <f>SUM(O39:O40)</f>
        <v>0</v>
      </c>
      <c r="P38" s="172"/>
      <c r="Q38" s="172">
        <f>SUM(Q39:Q40)</f>
        <v>0</v>
      </c>
      <c r="R38" s="172"/>
      <c r="S38" s="172"/>
      <c r="T38" s="173"/>
      <c r="U38" s="167"/>
      <c r="V38" s="167">
        <f>SUM(V39:V40)</f>
        <v>7.08</v>
      </c>
      <c r="W38" s="167"/>
      <c r="X38" s="167"/>
      <c r="AG38" t="s">
        <v>133</v>
      </c>
    </row>
    <row r="39" spans="1:60" ht="40.799999999999997" outlineLevel="1" x14ac:dyDescent="0.25">
      <c r="A39" s="174">
        <v>10</v>
      </c>
      <c r="B39" s="175" t="s">
        <v>178</v>
      </c>
      <c r="C39" s="193" t="s">
        <v>179</v>
      </c>
      <c r="D39" s="176" t="s">
        <v>145</v>
      </c>
      <c r="E39" s="177">
        <v>23.000800000000002</v>
      </c>
      <c r="F39" s="178"/>
      <c r="G39" s="179">
        <f>ROUND(E39*F39,2)</f>
        <v>0</v>
      </c>
      <c r="H39" s="178"/>
      <c r="I39" s="179">
        <f>ROUND(E39*H39,2)</f>
        <v>0</v>
      </c>
      <c r="J39" s="178"/>
      <c r="K39" s="179">
        <f>ROUND(E39*J39,2)</f>
        <v>0</v>
      </c>
      <c r="L39" s="179">
        <v>15</v>
      </c>
      <c r="M39" s="179">
        <f>G39*(1+L39/100)</f>
        <v>0</v>
      </c>
      <c r="N39" s="179">
        <v>4.0000000000000003E-5</v>
      </c>
      <c r="O39" s="179">
        <f>ROUND(E39*N39,2)</f>
        <v>0</v>
      </c>
      <c r="P39" s="179">
        <v>0</v>
      </c>
      <c r="Q39" s="179">
        <f>ROUND(E39*P39,2)</f>
        <v>0</v>
      </c>
      <c r="R39" s="179" t="s">
        <v>137</v>
      </c>
      <c r="S39" s="179" t="s">
        <v>138</v>
      </c>
      <c r="T39" s="180" t="s">
        <v>138</v>
      </c>
      <c r="U39" s="160">
        <v>0.308</v>
      </c>
      <c r="V39" s="160">
        <f>ROUND(E39*U39,2)</f>
        <v>7.08</v>
      </c>
      <c r="W39" s="160"/>
      <c r="X39" s="160" t="s">
        <v>139</v>
      </c>
      <c r="Y39" s="150"/>
      <c r="Z39" s="150"/>
      <c r="AA39" s="150"/>
      <c r="AB39" s="150"/>
      <c r="AC39" s="150"/>
      <c r="AD39" s="150"/>
      <c r="AE39" s="150"/>
      <c r="AF39" s="150"/>
      <c r="AG39" s="150" t="s">
        <v>140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outlineLevel="1" x14ac:dyDescent="0.25">
      <c r="A40" s="157"/>
      <c r="B40" s="158"/>
      <c r="C40" s="194" t="s">
        <v>428</v>
      </c>
      <c r="D40" s="162"/>
      <c r="E40" s="163">
        <v>3.6808000000000001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50"/>
      <c r="Z40" s="150"/>
      <c r="AA40" s="150"/>
      <c r="AB40" s="150"/>
      <c r="AC40" s="150"/>
      <c r="AD40" s="150"/>
      <c r="AE40" s="150"/>
      <c r="AF40" s="150"/>
      <c r="AG40" s="150" t="s">
        <v>149</v>
      </c>
      <c r="AH40" s="150">
        <v>5</v>
      </c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x14ac:dyDescent="0.25">
      <c r="A41" s="168" t="s">
        <v>132</v>
      </c>
      <c r="B41" s="169" t="s">
        <v>73</v>
      </c>
      <c r="C41" s="191" t="s">
        <v>74</v>
      </c>
      <c r="D41" s="170"/>
      <c r="E41" s="171"/>
      <c r="F41" s="172"/>
      <c r="G41" s="172">
        <f>SUMIF(AG42:AG58,"&lt;&gt;NOR",G42:G58)</f>
        <v>0</v>
      </c>
      <c r="H41" s="172"/>
      <c r="I41" s="172">
        <f>SUM(I42:I58)</f>
        <v>0</v>
      </c>
      <c r="J41" s="172"/>
      <c r="K41" s="172">
        <f>SUM(K42:K58)</f>
        <v>0</v>
      </c>
      <c r="L41" s="172"/>
      <c r="M41" s="172">
        <f>SUM(M42:M58)</f>
        <v>0</v>
      </c>
      <c r="N41" s="172"/>
      <c r="O41" s="172">
        <f>SUM(O42:O58)</f>
        <v>0.02</v>
      </c>
      <c r="P41" s="172"/>
      <c r="Q41" s="172">
        <f>SUM(Q42:Q58)</f>
        <v>3.0599999999999996</v>
      </c>
      <c r="R41" s="172"/>
      <c r="S41" s="172"/>
      <c r="T41" s="173"/>
      <c r="U41" s="167"/>
      <c r="V41" s="167">
        <f>SUM(V42:V58)</f>
        <v>11.230000000000002</v>
      </c>
      <c r="W41" s="167"/>
      <c r="X41" s="167"/>
      <c r="AG41" t="s">
        <v>133</v>
      </c>
    </row>
    <row r="42" spans="1:60" ht="20.399999999999999" outlineLevel="1" x14ac:dyDescent="0.25">
      <c r="A42" s="174">
        <v>11</v>
      </c>
      <c r="B42" s="175" t="s">
        <v>180</v>
      </c>
      <c r="C42" s="193" t="s">
        <v>181</v>
      </c>
      <c r="D42" s="176" t="s">
        <v>145</v>
      </c>
      <c r="E42" s="177">
        <v>9.1280000000000001</v>
      </c>
      <c r="F42" s="178"/>
      <c r="G42" s="179">
        <f>ROUND(E42*F42,2)</f>
        <v>0</v>
      </c>
      <c r="H42" s="178"/>
      <c r="I42" s="179">
        <f>ROUND(E42*H42,2)</f>
        <v>0</v>
      </c>
      <c r="J42" s="178"/>
      <c r="K42" s="179">
        <f>ROUND(E42*J42,2)</f>
        <v>0</v>
      </c>
      <c r="L42" s="179">
        <v>15</v>
      </c>
      <c r="M42" s="179">
        <f>G42*(1+L42/100)</f>
        <v>0</v>
      </c>
      <c r="N42" s="179">
        <v>6.7000000000000002E-4</v>
      </c>
      <c r="O42" s="179">
        <f>ROUND(E42*N42,2)</f>
        <v>0.01</v>
      </c>
      <c r="P42" s="179">
        <v>0.1</v>
      </c>
      <c r="Q42" s="179">
        <f>ROUND(E42*P42,2)</f>
        <v>0.91</v>
      </c>
      <c r="R42" s="179" t="s">
        <v>182</v>
      </c>
      <c r="S42" s="179" t="s">
        <v>138</v>
      </c>
      <c r="T42" s="180" t="s">
        <v>138</v>
      </c>
      <c r="U42" s="160">
        <v>0.24099999999999999</v>
      </c>
      <c r="V42" s="160">
        <f>ROUND(E42*U42,2)</f>
        <v>2.2000000000000002</v>
      </c>
      <c r="W42" s="160"/>
      <c r="X42" s="160" t="s">
        <v>139</v>
      </c>
      <c r="Y42" s="150"/>
      <c r="Z42" s="150"/>
      <c r="AA42" s="150"/>
      <c r="AB42" s="150"/>
      <c r="AC42" s="150"/>
      <c r="AD42" s="150"/>
      <c r="AE42" s="150"/>
      <c r="AF42" s="150"/>
      <c r="AG42" s="150" t="s">
        <v>140</v>
      </c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outlineLevel="1" x14ac:dyDescent="0.25">
      <c r="A43" s="157"/>
      <c r="B43" s="158"/>
      <c r="C43" s="259" t="s">
        <v>183</v>
      </c>
      <c r="D43" s="260"/>
      <c r="E43" s="260"/>
      <c r="F43" s="260"/>
      <c r="G43" s="2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50"/>
      <c r="Z43" s="150"/>
      <c r="AA43" s="150"/>
      <c r="AB43" s="150"/>
      <c r="AC43" s="150"/>
      <c r="AD43" s="150"/>
      <c r="AE43" s="150"/>
      <c r="AF43" s="150"/>
      <c r="AG43" s="150" t="s">
        <v>147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88" t="str">
        <f>C43</f>
        <v>nebo vybourání otvorů jakýchkoliv rozměrů, včetně pomocného lešení o výšce podlahy do 1900 mm a pro zatížení do 1,5 kPa  (150 kg/m2),</v>
      </c>
      <c r="BB43" s="150"/>
      <c r="BC43" s="150"/>
      <c r="BD43" s="150"/>
      <c r="BE43" s="150"/>
      <c r="BF43" s="150"/>
      <c r="BG43" s="150"/>
      <c r="BH43" s="150"/>
    </row>
    <row r="44" spans="1:60" outlineLevel="1" x14ac:dyDescent="0.25">
      <c r="A44" s="157"/>
      <c r="B44" s="158"/>
      <c r="C44" s="194" t="s">
        <v>184</v>
      </c>
      <c r="D44" s="162"/>
      <c r="E44" s="163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50"/>
      <c r="Z44" s="150"/>
      <c r="AA44" s="150"/>
      <c r="AB44" s="150"/>
      <c r="AC44" s="150"/>
      <c r="AD44" s="150"/>
      <c r="AE44" s="150"/>
      <c r="AF44" s="150"/>
      <c r="AG44" s="150" t="s">
        <v>149</v>
      </c>
      <c r="AH44" s="150">
        <v>0</v>
      </c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outlineLevel="1" x14ac:dyDescent="0.25">
      <c r="A45" s="157"/>
      <c r="B45" s="158"/>
      <c r="C45" s="194" t="s">
        <v>185</v>
      </c>
      <c r="D45" s="162"/>
      <c r="E45" s="163">
        <v>9.1280000000000001</v>
      </c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50"/>
      <c r="Z45" s="150"/>
      <c r="AA45" s="150"/>
      <c r="AB45" s="150"/>
      <c r="AC45" s="150"/>
      <c r="AD45" s="150"/>
      <c r="AE45" s="150"/>
      <c r="AF45" s="150"/>
      <c r="AG45" s="150" t="s">
        <v>149</v>
      </c>
      <c r="AH45" s="150">
        <v>0</v>
      </c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ht="20.399999999999999" outlineLevel="1" x14ac:dyDescent="0.25">
      <c r="A46" s="174">
        <v>12</v>
      </c>
      <c r="B46" s="175" t="s">
        <v>186</v>
      </c>
      <c r="C46" s="193" t="s">
        <v>187</v>
      </c>
      <c r="D46" s="176" t="s">
        <v>145</v>
      </c>
      <c r="E46" s="177">
        <v>18.382000000000001</v>
      </c>
      <c r="F46" s="178"/>
      <c r="G46" s="179">
        <f>ROUND(E46*F46,2)</f>
        <v>0</v>
      </c>
      <c r="H46" s="178"/>
      <c r="I46" s="179">
        <f>ROUND(E46*H46,2)</f>
        <v>0</v>
      </c>
      <c r="J46" s="178"/>
      <c r="K46" s="179">
        <f>ROUND(E46*J46,2)</f>
        <v>0</v>
      </c>
      <c r="L46" s="179">
        <v>15</v>
      </c>
      <c r="M46" s="179">
        <f>G46*(1+L46/100)</f>
        <v>0</v>
      </c>
      <c r="N46" s="179">
        <v>6.7000000000000002E-4</v>
      </c>
      <c r="O46" s="179">
        <f>ROUND(E46*N46,2)</f>
        <v>0.01</v>
      </c>
      <c r="P46" s="179">
        <v>0.1</v>
      </c>
      <c r="Q46" s="179">
        <f>ROUND(E46*P46,2)</f>
        <v>1.84</v>
      </c>
      <c r="R46" s="179" t="s">
        <v>182</v>
      </c>
      <c r="S46" s="179" t="s">
        <v>138</v>
      </c>
      <c r="T46" s="180" t="s">
        <v>138</v>
      </c>
      <c r="U46" s="160">
        <v>0.35799999999999998</v>
      </c>
      <c r="V46" s="160">
        <f>ROUND(E46*U46,2)</f>
        <v>6.58</v>
      </c>
      <c r="W46" s="160"/>
      <c r="X46" s="160" t="s">
        <v>139</v>
      </c>
      <c r="Y46" s="150"/>
      <c r="Z46" s="150"/>
      <c r="AA46" s="150"/>
      <c r="AB46" s="150"/>
      <c r="AC46" s="150"/>
      <c r="AD46" s="150"/>
      <c r="AE46" s="150"/>
      <c r="AF46" s="150"/>
      <c r="AG46" s="150" t="s">
        <v>140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outlineLevel="1" x14ac:dyDescent="0.25">
      <c r="A47" s="157"/>
      <c r="B47" s="158"/>
      <c r="C47" s="259" t="s">
        <v>183</v>
      </c>
      <c r="D47" s="260"/>
      <c r="E47" s="260"/>
      <c r="F47" s="260"/>
      <c r="G47" s="2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50"/>
      <c r="Z47" s="150"/>
      <c r="AA47" s="150"/>
      <c r="AB47" s="150"/>
      <c r="AC47" s="150"/>
      <c r="AD47" s="150"/>
      <c r="AE47" s="150"/>
      <c r="AF47" s="150"/>
      <c r="AG47" s="150" t="s">
        <v>147</v>
      </c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88" t="str">
        <f>C47</f>
        <v>nebo vybourání otvorů jakýchkoliv rozměrů, včetně pomocného lešení o výšce podlahy do 1900 mm a pro zatížení do 1,5 kPa  (150 kg/m2),</v>
      </c>
      <c r="BB47" s="150"/>
      <c r="BC47" s="150"/>
      <c r="BD47" s="150"/>
      <c r="BE47" s="150"/>
      <c r="BF47" s="150"/>
      <c r="BG47" s="150"/>
      <c r="BH47" s="150"/>
    </row>
    <row r="48" spans="1:60" outlineLevel="1" x14ac:dyDescent="0.25">
      <c r="A48" s="157"/>
      <c r="B48" s="158"/>
      <c r="C48" s="194" t="s">
        <v>188</v>
      </c>
      <c r="D48" s="162"/>
      <c r="E48" s="163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50"/>
      <c r="Z48" s="150"/>
      <c r="AA48" s="150"/>
      <c r="AB48" s="150"/>
      <c r="AC48" s="150"/>
      <c r="AD48" s="150"/>
      <c r="AE48" s="150"/>
      <c r="AF48" s="150"/>
      <c r="AG48" s="150" t="s">
        <v>149</v>
      </c>
      <c r="AH48" s="150">
        <v>0</v>
      </c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outlineLevel="1" x14ac:dyDescent="0.25">
      <c r="A49" s="157"/>
      <c r="B49" s="158"/>
      <c r="C49" s="194" t="s">
        <v>189</v>
      </c>
      <c r="D49" s="162"/>
      <c r="E49" s="163">
        <v>18.382000000000001</v>
      </c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50"/>
      <c r="Z49" s="150"/>
      <c r="AA49" s="150"/>
      <c r="AB49" s="150"/>
      <c r="AC49" s="150"/>
      <c r="AD49" s="150"/>
      <c r="AE49" s="150"/>
      <c r="AF49" s="150"/>
      <c r="AG49" s="150" t="s">
        <v>149</v>
      </c>
      <c r="AH49" s="150">
        <v>0</v>
      </c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outlineLevel="1" x14ac:dyDescent="0.25">
      <c r="A50" s="174">
        <v>13</v>
      </c>
      <c r="B50" s="175" t="s">
        <v>190</v>
      </c>
      <c r="C50" s="193" t="s">
        <v>191</v>
      </c>
      <c r="D50" s="176" t="s">
        <v>145</v>
      </c>
      <c r="E50" s="177">
        <v>3.6808000000000001</v>
      </c>
      <c r="F50" s="178"/>
      <c r="G50" s="179">
        <f>ROUND(E50*F50,2)</f>
        <v>0</v>
      </c>
      <c r="H50" s="178"/>
      <c r="I50" s="179">
        <f>ROUND(E50*H50,2)</f>
        <v>0</v>
      </c>
      <c r="J50" s="178"/>
      <c r="K50" s="179">
        <f>ROUND(E50*J50,2)</f>
        <v>0</v>
      </c>
      <c r="L50" s="179">
        <v>15</v>
      </c>
      <c r="M50" s="179">
        <f>G50*(1+L50/100)</f>
        <v>0</v>
      </c>
      <c r="N50" s="179">
        <v>0</v>
      </c>
      <c r="O50" s="179">
        <f>ROUND(E50*N50,2)</f>
        <v>0</v>
      </c>
      <c r="P50" s="179">
        <v>1.26E-2</v>
      </c>
      <c r="Q50" s="179">
        <f>ROUND(E50*P50,2)</f>
        <v>0.05</v>
      </c>
      <c r="R50" s="179" t="s">
        <v>182</v>
      </c>
      <c r="S50" s="179" t="s">
        <v>138</v>
      </c>
      <c r="T50" s="180" t="s">
        <v>138</v>
      </c>
      <c r="U50" s="160">
        <v>0.33</v>
      </c>
      <c r="V50" s="160">
        <f>ROUND(E50*U50,2)</f>
        <v>1.21</v>
      </c>
      <c r="W50" s="160"/>
      <c r="X50" s="160" t="s">
        <v>139</v>
      </c>
      <c r="Y50" s="150"/>
      <c r="Z50" s="150"/>
      <c r="AA50" s="150"/>
      <c r="AB50" s="150"/>
      <c r="AC50" s="150"/>
      <c r="AD50" s="150"/>
      <c r="AE50" s="150"/>
      <c r="AF50" s="150"/>
      <c r="AG50" s="150" t="s">
        <v>140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outlineLevel="1" x14ac:dyDescent="0.25">
      <c r="A51" s="157"/>
      <c r="B51" s="158"/>
      <c r="C51" s="194" t="s">
        <v>192</v>
      </c>
      <c r="D51" s="162"/>
      <c r="E51" s="163">
        <v>3.6808000000000001</v>
      </c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50"/>
      <c r="Z51" s="150"/>
      <c r="AA51" s="150"/>
      <c r="AB51" s="150"/>
      <c r="AC51" s="150"/>
      <c r="AD51" s="150"/>
      <c r="AE51" s="150"/>
      <c r="AF51" s="150"/>
      <c r="AG51" s="150" t="s">
        <v>149</v>
      </c>
      <c r="AH51" s="150">
        <v>0</v>
      </c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outlineLevel="1" x14ac:dyDescent="0.25">
      <c r="A52" s="174">
        <v>14</v>
      </c>
      <c r="B52" s="175" t="s">
        <v>193</v>
      </c>
      <c r="C52" s="193" t="s">
        <v>194</v>
      </c>
      <c r="D52" s="176" t="s">
        <v>136</v>
      </c>
      <c r="E52" s="177">
        <v>2</v>
      </c>
      <c r="F52" s="178"/>
      <c r="G52" s="179">
        <f>ROUND(E52*F52,2)</f>
        <v>0</v>
      </c>
      <c r="H52" s="178"/>
      <c r="I52" s="179">
        <f>ROUND(E52*H52,2)</f>
        <v>0</v>
      </c>
      <c r="J52" s="178"/>
      <c r="K52" s="179">
        <f>ROUND(E52*J52,2)</f>
        <v>0</v>
      </c>
      <c r="L52" s="179">
        <v>15</v>
      </c>
      <c r="M52" s="179">
        <f>G52*(1+L52/100)</f>
        <v>0</v>
      </c>
      <c r="N52" s="179">
        <v>0</v>
      </c>
      <c r="O52" s="179">
        <f>ROUND(E52*N52,2)</f>
        <v>0</v>
      </c>
      <c r="P52" s="179">
        <v>0</v>
      </c>
      <c r="Q52" s="179">
        <f>ROUND(E52*P52,2)</f>
        <v>0</v>
      </c>
      <c r="R52" s="179" t="s">
        <v>182</v>
      </c>
      <c r="S52" s="179" t="s">
        <v>138</v>
      </c>
      <c r="T52" s="180" t="s">
        <v>138</v>
      </c>
      <c r="U52" s="160">
        <v>0.05</v>
      </c>
      <c r="V52" s="160">
        <f>ROUND(E52*U52,2)</f>
        <v>0.1</v>
      </c>
      <c r="W52" s="160"/>
      <c r="X52" s="160" t="s">
        <v>139</v>
      </c>
      <c r="Y52" s="150"/>
      <c r="Z52" s="150"/>
      <c r="AA52" s="150"/>
      <c r="AB52" s="150"/>
      <c r="AC52" s="150"/>
      <c r="AD52" s="150"/>
      <c r="AE52" s="150"/>
      <c r="AF52" s="150"/>
      <c r="AG52" s="150" t="s">
        <v>140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outlineLevel="1" x14ac:dyDescent="0.25">
      <c r="A53" s="157"/>
      <c r="B53" s="158"/>
      <c r="C53" s="259" t="s">
        <v>195</v>
      </c>
      <c r="D53" s="260"/>
      <c r="E53" s="260"/>
      <c r="F53" s="260"/>
      <c r="G53" s="2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50"/>
      <c r="Z53" s="150"/>
      <c r="AA53" s="150"/>
      <c r="AB53" s="150"/>
      <c r="AC53" s="150"/>
      <c r="AD53" s="150"/>
      <c r="AE53" s="150"/>
      <c r="AF53" s="150"/>
      <c r="AG53" s="150" t="s">
        <v>147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outlineLevel="1" x14ac:dyDescent="0.25">
      <c r="A54" s="157"/>
      <c r="B54" s="158"/>
      <c r="C54" s="194" t="s">
        <v>196</v>
      </c>
      <c r="D54" s="162"/>
      <c r="E54" s="163">
        <v>2</v>
      </c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50"/>
      <c r="Z54" s="150"/>
      <c r="AA54" s="150"/>
      <c r="AB54" s="150"/>
      <c r="AC54" s="150"/>
      <c r="AD54" s="150"/>
      <c r="AE54" s="150"/>
      <c r="AF54" s="150"/>
      <c r="AG54" s="150" t="s">
        <v>149</v>
      </c>
      <c r="AH54" s="150">
        <v>0</v>
      </c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60" ht="20.399999999999999" outlineLevel="1" x14ac:dyDescent="0.25">
      <c r="A55" s="174">
        <v>15</v>
      </c>
      <c r="B55" s="175" t="s">
        <v>197</v>
      </c>
      <c r="C55" s="193" t="s">
        <v>198</v>
      </c>
      <c r="D55" s="176" t="s">
        <v>145</v>
      </c>
      <c r="E55" s="177">
        <v>3.8079999999999998</v>
      </c>
      <c r="F55" s="178"/>
      <c r="G55" s="179">
        <f>ROUND(E55*F55,2)</f>
        <v>0</v>
      </c>
      <c r="H55" s="178"/>
      <c r="I55" s="179">
        <f>ROUND(E55*H55,2)</f>
        <v>0</v>
      </c>
      <c r="J55" s="178"/>
      <c r="K55" s="179">
        <f>ROUND(E55*J55,2)</f>
        <v>0</v>
      </c>
      <c r="L55" s="179">
        <v>15</v>
      </c>
      <c r="M55" s="179">
        <f>G55*(1+L55/100)</f>
        <v>0</v>
      </c>
      <c r="N55" s="179">
        <v>0</v>
      </c>
      <c r="O55" s="179">
        <f>ROUND(E55*N55,2)</f>
        <v>0</v>
      </c>
      <c r="P55" s="179">
        <v>6.8000000000000005E-2</v>
      </c>
      <c r="Q55" s="179">
        <f>ROUND(E55*P55,2)</f>
        <v>0.26</v>
      </c>
      <c r="R55" s="179" t="s">
        <v>182</v>
      </c>
      <c r="S55" s="179" t="s">
        <v>138</v>
      </c>
      <c r="T55" s="180" t="s">
        <v>138</v>
      </c>
      <c r="U55" s="160">
        <v>0.3</v>
      </c>
      <c r="V55" s="160">
        <f>ROUND(E55*U55,2)</f>
        <v>1.1399999999999999</v>
      </c>
      <c r="W55" s="160"/>
      <c r="X55" s="160" t="s">
        <v>139</v>
      </c>
      <c r="Y55" s="150"/>
      <c r="Z55" s="150"/>
      <c r="AA55" s="150"/>
      <c r="AB55" s="150"/>
      <c r="AC55" s="150"/>
      <c r="AD55" s="150"/>
      <c r="AE55" s="150"/>
      <c r="AF55" s="150"/>
      <c r="AG55" s="150" t="s">
        <v>140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outlineLevel="1" x14ac:dyDescent="0.25">
      <c r="A56" s="157"/>
      <c r="B56" s="158"/>
      <c r="C56" s="259" t="s">
        <v>199</v>
      </c>
      <c r="D56" s="260"/>
      <c r="E56" s="260"/>
      <c r="F56" s="260"/>
      <c r="G56" s="2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50"/>
      <c r="Z56" s="150"/>
      <c r="AA56" s="150"/>
      <c r="AB56" s="150"/>
      <c r="AC56" s="150"/>
      <c r="AD56" s="150"/>
      <c r="AE56" s="150"/>
      <c r="AF56" s="150"/>
      <c r="AG56" s="150" t="s">
        <v>147</v>
      </c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outlineLevel="1" x14ac:dyDescent="0.25">
      <c r="A57" s="157"/>
      <c r="B57" s="158"/>
      <c r="C57" s="194" t="s">
        <v>200</v>
      </c>
      <c r="D57" s="162"/>
      <c r="E57" s="163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50"/>
      <c r="Z57" s="150"/>
      <c r="AA57" s="150"/>
      <c r="AB57" s="150"/>
      <c r="AC57" s="150"/>
      <c r="AD57" s="150"/>
      <c r="AE57" s="150"/>
      <c r="AF57" s="150"/>
      <c r="AG57" s="150" t="s">
        <v>149</v>
      </c>
      <c r="AH57" s="150">
        <v>0</v>
      </c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outlineLevel="1" x14ac:dyDescent="0.25">
      <c r="A58" s="157"/>
      <c r="B58" s="158"/>
      <c r="C58" s="194" t="s">
        <v>201</v>
      </c>
      <c r="D58" s="162"/>
      <c r="E58" s="163">
        <v>3.8079999999999998</v>
      </c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50"/>
      <c r="Z58" s="150"/>
      <c r="AA58" s="150"/>
      <c r="AB58" s="150"/>
      <c r="AC58" s="150"/>
      <c r="AD58" s="150"/>
      <c r="AE58" s="150"/>
      <c r="AF58" s="150"/>
      <c r="AG58" s="150" t="s">
        <v>149</v>
      </c>
      <c r="AH58" s="150">
        <v>0</v>
      </c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x14ac:dyDescent="0.25">
      <c r="A59" s="168" t="s">
        <v>132</v>
      </c>
      <c r="B59" s="169" t="s">
        <v>75</v>
      </c>
      <c r="C59" s="191" t="s">
        <v>76</v>
      </c>
      <c r="D59" s="170"/>
      <c r="E59" s="171"/>
      <c r="F59" s="172"/>
      <c r="G59" s="172">
        <f>SUMIF(AG60:AG61,"&lt;&gt;NOR",G60:G61)</f>
        <v>0</v>
      </c>
      <c r="H59" s="172"/>
      <c r="I59" s="172">
        <f>SUM(I60:I61)</f>
        <v>0</v>
      </c>
      <c r="J59" s="172"/>
      <c r="K59" s="172">
        <f>SUM(K60:K61)</f>
        <v>0</v>
      </c>
      <c r="L59" s="172"/>
      <c r="M59" s="172">
        <f>SUM(M60:M61)</f>
        <v>0</v>
      </c>
      <c r="N59" s="172"/>
      <c r="O59" s="172">
        <f>SUM(O60:O61)</f>
        <v>0</v>
      </c>
      <c r="P59" s="172"/>
      <c r="Q59" s="172">
        <f>SUM(Q60:Q61)</f>
        <v>0</v>
      </c>
      <c r="R59" s="172"/>
      <c r="S59" s="172"/>
      <c r="T59" s="173"/>
      <c r="U59" s="167"/>
      <c r="V59" s="167">
        <f>SUM(V60:V61)</f>
        <v>2.2599999999999998</v>
      </c>
      <c r="W59" s="167"/>
      <c r="X59" s="167"/>
      <c r="AG59" t="s">
        <v>133</v>
      </c>
    </row>
    <row r="60" spans="1:60" ht="30.6" outlineLevel="1" x14ac:dyDescent="0.25">
      <c r="A60" s="174">
        <v>16</v>
      </c>
      <c r="B60" s="175" t="s">
        <v>202</v>
      </c>
      <c r="C60" s="193" t="s">
        <v>203</v>
      </c>
      <c r="D60" s="176" t="s">
        <v>204</v>
      </c>
      <c r="E60" s="177">
        <v>1.19567</v>
      </c>
      <c r="F60" s="178"/>
      <c r="G60" s="179">
        <f>ROUND(E60*F60,2)</f>
        <v>0</v>
      </c>
      <c r="H60" s="178"/>
      <c r="I60" s="179">
        <f>ROUND(E60*H60,2)</f>
        <v>0</v>
      </c>
      <c r="J60" s="178"/>
      <c r="K60" s="179">
        <f>ROUND(E60*J60,2)</f>
        <v>0</v>
      </c>
      <c r="L60" s="179">
        <v>15</v>
      </c>
      <c r="M60" s="179">
        <f>G60*(1+L60/100)</f>
        <v>0</v>
      </c>
      <c r="N60" s="179">
        <v>0</v>
      </c>
      <c r="O60" s="179">
        <f>ROUND(E60*N60,2)</f>
        <v>0</v>
      </c>
      <c r="P60" s="179">
        <v>0</v>
      </c>
      <c r="Q60" s="179">
        <f>ROUND(E60*P60,2)</f>
        <v>0</v>
      </c>
      <c r="R60" s="179" t="s">
        <v>205</v>
      </c>
      <c r="S60" s="179" t="s">
        <v>138</v>
      </c>
      <c r="T60" s="180" t="s">
        <v>138</v>
      </c>
      <c r="U60" s="160">
        <v>1.8919999999999999</v>
      </c>
      <c r="V60" s="160">
        <f>ROUND(E60*U60,2)</f>
        <v>2.2599999999999998</v>
      </c>
      <c r="W60" s="160"/>
      <c r="X60" s="160" t="s">
        <v>206</v>
      </c>
      <c r="Y60" s="150"/>
      <c r="Z60" s="150"/>
      <c r="AA60" s="150"/>
      <c r="AB60" s="150"/>
      <c r="AC60" s="150"/>
      <c r="AD60" s="150"/>
      <c r="AE60" s="150"/>
      <c r="AF60" s="150"/>
      <c r="AG60" s="150" t="s">
        <v>207</v>
      </c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outlineLevel="1" x14ac:dyDescent="0.25">
      <c r="A61" s="157"/>
      <c r="B61" s="158"/>
      <c r="C61" s="259" t="s">
        <v>208</v>
      </c>
      <c r="D61" s="260"/>
      <c r="E61" s="260"/>
      <c r="F61" s="260"/>
      <c r="G61" s="2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50"/>
      <c r="Z61" s="150"/>
      <c r="AA61" s="150"/>
      <c r="AB61" s="150"/>
      <c r="AC61" s="150"/>
      <c r="AD61" s="150"/>
      <c r="AE61" s="150"/>
      <c r="AF61" s="150"/>
      <c r="AG61" s="150" t="s">
        <v>147</v>
      </c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x14ac:dyDescent="0.25">
      <c r="A62" s="168" t="s">
        <v>132</v>
      </c>
      <c r="B62" s="169" t="s">
        <v>77</v>
      </c>
      <c r="C62" s="191" t="s">
        <v>78</v>
      </c>
      <c r="D62" s="170"/>
      <c r="E62" s="171"/>
      <c r="F62" s="172"/>
      <c r="G62" s="172">
        <f>SUMIF(AG63:AG65,"&lt;&gt;NOR",G63:G65)</f>
        <v>0</v>
      </c>
      <c r="H62" s="172"/>
      <c r="I62" s="172">
        <f>SUM(I63:I65)</f>
        <v>0</v>
      </c>
      <c r="J62" s="172"/>
      <c r="K62" s="172">
        <f>SUM(K63:K65)</f>
        <v>0</v>
      </c>
      <c r="L62" s="172"/>
      <c r="M62" s="172">
        <f>SUM(M63:M65)</f>
        <v>0</v>
      </c>
      <c r="N62" s="172"/>
      <c r="O62" s="172">
        <f>SUM(O63:O65)</f>
        <v>0.02</v>
      </c>
      <c r="P62" s="172"/>
      <c r="Q62" s="172">
        <f>SUM(Q63:Q65)</f>
        <v>0</v>
      </c>
      <c r="R62" s="172"/>
      <c r="S62" s="172"/>
      <c r="T62" s="173"/>
      <c r="U62" s="167"/>
      <c r="V62" s="167">
        <f>SUM(V63:V65)</f>
        <v>3.4</v>
      </c>
      <c r="W62" s="167"/>
      <c r="X62" s="167"/>
      <c r="AG62" t="s">
        <v>133</v>
      </c>
    </row>
    <row r="63" spans="1:60" outlineLevel="1" x14ac:dyDescent="0.25">
      <c r="A63" s="174">
        <v>17</v>
      </c>
      <c r="B63" s="175" t="s">
        <v>209</v>
      </c>
      <c r="C63" s="193" t="s">
        <v>210</v>
      </c>
      <c r="D63" s="176" t="s">
        <v>145</v>
      </c>
      <c r="E63" s="177">
        <v>8.8407999999999998</v>
      </c>
      <c r="F63" s="178"/>
      <c r="G63" s="179">
        <f>ROUND(E63*F63,2)</f>
        <v>0</v>
      </c>
      <c r="H63" s="178"/>
      <c r="I63" s="179">
        <f>ROUND(E63*H63,2)</f>
        <v>0</v>
      </c>
      <c r="J63" s="178"/>
      <c r="K63" s="179">
        <f>ROUND(E63*J63,2)</f>
        <v>0</v>
      </c>
      <c r="L63" s="179">
        <v>15</v>
      </c>
      <c r="M63" s="179">
        <f>G63*(1+L63/100)</f>
        <v>0</v>
      </c>
      <c r="N63" s="179">
        <v>2.63E-3</v>
      </c>
      <c r="O63" s="179">
        <f>ROUND(E63*N63,2)</f>
        <v>0.02</v>
      </c>
      <c r="P63" s="179">
        <v>0</v>
      </c>
      <c r="Q63" s="179">
        <f>ROUND(E63*P63,2)</f>
        <v>0</v>
      </c>
      <c r="R63" s="179" t="s">
        <v>211</v>
      </c>
      <c r="S63" s="179" t="s">
        <v>138</v>
      </c>
      <c r="T63" s="180" t="s">
        <v>138</v>
      </c>
      <c r="U63" s="160">
        <v>0.38500000000000001</v>
      </c>
      <c r="V63" s="160">
        <f>ROUND(E63*U63,2)</f>
        <v>3.4</v>
      </c>
      <c r="W63" s="160"/>
      <c r="X63" s="160" t="s">
        <v>139</v>
      </c>
      <c r="Y63" s="150"/>
      <c r="Z63" s="150"/>
      <c r="AA63" s="150"/>
      <c r="AB63" s="150"/>
      <c r="AC63" s="150"/>
      <c r="AD63" s="150"/>
      <c r="AE63" s="150"/>
      <c r="AF63" s="150"/>
      <c r="AG63" s="150" t="s">
        <v>140</v>
      </c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</row>
    <row r="64" spans="1:60" outlineLevel="1" x14ac:dyDescent="0.25">
      <c r="A64" s="157"/>
      <c r="B64" s="158"/>
      <c r="C64" s="194" t="s">
        <v>212</v>
      </c>
      <c r="D64" s="162"/>
      <c r="E64" s="163">
        <v>3.2208000000000001</v>
      </c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50"/>
      <c r="Z64" s="150"/>
      <c r="AA64" s="150"/>
      <c r="AB64" s="150"/>
      <c r="AC64" s="150"/>
      <c r="AD64" s="150"/>
      <c r="AE64" s="150"/>
      <c r="AF64" s="150"/>
      <c r="AG64" s="150" t="s">
        <v>149</v>
      </c>
      <c r="AH64" s="150">
        <v>0</v>
      </c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outlineLevel="1" x14ac:dyDescent="0.25">
      <c r="A65" s="157"/>
      <c r="B65" s="158"/>
      <c r="C65" s="194" t="s">
        <v>213</v>
      </c>
      <c r="D65" s="162"/>
      <c r="E65" s="163">
        <v>5.62</v>
      </c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50"/>
      <c r="Z65" s="150"/>
      <c r="AA65" s="150"/>
      <c r="AB65" s="150"/>
      <c r="AC65" s="150"/>
      <c r="AD65" s="150"/>
      <c r="AE65" s="150"/>
      <c r="AF65" s="150"/>
      <c r="AG65" s="150" t="s">
        <v>149</v>
      </c>
      <c r="AH65" s="150">
        <v>0</v>
      </c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x14ac:dyDescent="0.25">
      <c r="A66" s="168" t="s">
        <v>132</v>
      </c>
      <c r="B66" s="169" t="s">
        <v>79</v>
      </c>
      <c r="C66" s="191" t="s">
        <v>80</v>
      </c>
      <c r="D66" s="170"/>
      <c r="E66" s="171"/>
      <c r="F66" s="172"/>
      <c r="G66" s="172">
        <f>SUMIF(AG67:AG67,"&lt;&gt;NOR",G67:G67)</f>
        <v>0</v>
      </c>
      <c r="H66" s="172"/>
      <c r="I66" s="172">
        <f>SUM(I67:I67)</f>
        <v>0</v>
      </c>
      <c r="J66" s="172"/>
      <c r="K66" s="172">
        <f>SUM(K67:K67)</f>
        <v>0</v>
      </c>
      <c r="L66" s="172"/>
      <c r="M66" s="172">
        <f>SUM(M67:M67)</f>
        <v>0</v>
      </c>
      <c r="N66" s="172"/>
      <c r="O66" s="172">
        <f>SUM(O67:O67)</f>
        <v>0</v>
      </c>
      <c r="P66" s="172"/>
      <c r="Q66" s="172">
        <f>SUM(Q67:Q67)</f>
        <v>0</v>
      </c>
      <c r="R66" s="172"/>
      <c r="S66" s="172"/>
      <c r="T66" s="173"/>
      <c r="U66" s="167"/>
      <c r="V66" s="167">
        <f>SUM(V67:V67)</f>
        <v>2.98</v>
      </c>
      <c r="W66" s="167"/>
      <c r="X66" s="167"/>
      <c r="AG66" t="s">
        <v>133</v>
      </c>
    </row>
    <row r="67" spans="1:60" outlineLevel="1" x14ac:dyDescent="0.25">
      <c r="A67" s="181">
        <v>18</v>
      </c>
      <c r="B67" s="182" t="s">
        <v>214</v>
      </c>
      <c r="C67" s="192" t="s">
        <v>215</v>
      </c>
      <c r="D67" s="183" t="s">
        <v>136</v>
      </c>
      <c r="E67" s="184">
        <v>2</v>
      </c>
      <c r="F67" s="185"/>
      <c r="G67" s="186">
        <f>ROUND(E67*F67,2)</f>
        <v>0</v>
      </c>
      <c r="H67" s="185"/>
      <c r="I67" s="186">
        <f>ROUND(E67*H67,2)</f>
        <v>0</v>
      </c>
      <c r="J67" s="185"/>
      <c r="K67" s="186">
        <f>ROUND(E67*J67,2)</f>
        <v>0</v>
      </c>
      <c r="L67" s="186">
        <v>15</v>
      </c>
      <c r="M67" s="186">
        <f>G67*(1+L67/100)</f>
        <v>0</v>
      </c>
      <c r="N67" s="186">
        <v>2.4599999999999999E-3</v>
      </c>
      <c r="O67" s="186">
        <f>ROUND(E67*N67,2)</f>
        <v>0</v>
      </c>
      <c r="P67" s="186">
        <v>0</v>
      </c>
      <c r="Q67" s="186">
        <f>ROUND(E67*P67,2)</f>
        <v>0</v>
      </c>
      <c r="R67" s="186" t="s">
        <v>216</v>
      </c>
      <c r="S67" s="186" t="s">
        <v>138</v>
      </c>
      <c r="T67" s="187" t="s">
        <v>138</v>
      </c>
      <c r="U67" s="160">
        <v>1.49</v>
      </c>
      <c r="V67" s="160">
        <f>ROUND(E67*U67,2)</f>
        <v>2.98</v>
      </c>
      <c r="W67" s="160"/>
      <c r="X67" s="160" t="s">
        <v>139</v>
      </c>
      <c r="Y67" s="150"/>
      <c r="Z67" s="150"/>
      <c r="AA67" s="150"/>
      <c r="AB67" s="150"/>
      <c r="AC67" s="150"/>
      <c r="AD67" s="150"/>
      <c r="AE67" s="150"/>
      <c r="AF67" s="150"/>
      <c r="AG67" s="150" t="s">
        <v>140</v>
      </c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x14ac:dyDescent="0.25">
      <c r="A68" s="168" t="s">
        <v>132</v>
      </c>
      <c r="B68" s="169" t="s">
        <v>81</v>
      </c>
      <c r="C68" s="191" t="s">
        <v>82</v>
      </c>
      <c r="D68" s="170"/>
      <c r="E68" s="171"/>
      <c r="F68" s="172"/>
      <c r="G68" s="172">
        <f>SUMIF(AG69:AG83,"&lt;&gt;NOR",G69:G83)</f>
        <v>0</v>
      </c>
      <c r="H68" s="172"/>
      <c r="I68" s="172">
        <f>SUM(I69:I83)</f>
        <v>0</v>
      </c>
      <c r="J68" s="172"/>
      <c r="K68" s="172">
        <f>SUM(K69:K83)</f>
        <v>0</v>
      </c>
      <c r="L68" s="172"/>
      <c r="M68" s="172">
        <f>SUM(M69:M83)</f>
        <v>0</v>
      </c>
      <c r="N68" s="172"/>
      <c r="O68" s="172">
        <f>SUM(O69:O83)</f>
        <v>0</v>
      </c>
      <c r="P68" s="172"/>
      <c r="Q68" s="172">
        <f>SUM(Q69:Q83)</f>
        <v>0</v>
      </c>
      <c r="R68" s="172"/>
      <c r="S68" s="172"/>
      <c r="T68" s="173"/>
      <c r="U68" s="167"/>
      <c r="V68" s="167">
        <f>SUM(V69:V83)</f>
        <v>0.52</v>
      </c>
      <c r="W68" s="167"/>
      <c r="X68" s="167"/>
      <c r="AG68" t="s">
        <v>133</v>
      </c>
    </row>
    <row r="69" spans="1:60" ht="20.399999999999999" outlineLevel="1" x14ac:dyDescent="0.25">
      <c r="A69" s="181">
        <v>19</v>
      </c>
      <c r="B69" s="182" t="s">
        <v>217</v>
      </c>
      <c r="C69" s="192" t="s">
        <v>218</v>
      </c>
      <c r="D69" s="183" t="s">
        <v>136</v>
      </c>
      <c r="E69" s="184">
        <v>1</v>
      </c>
      <c r="F69" s="185"/>
      <c r="G69" s="186">
        <f>ROUND(E69*F69,2)</f>
        <v>0</v>
      </c>
      <c r="H69" s="185"/>
      <c r="I69" s="186">
        <f>ROUND(E69*H69,2)</f>
        <v>0</v>
      </c>
      <c r="J69" s="185"/>
      <c r="K69" s="186">
        <f>ROUND(E69*J69,2)</f>
        <v>0</v>
      </c>
      <c r="L69" s="186">
        <v>15</v>
      </c>
      <c r="M69" s="186">
        <f>G69*(1+L69/100)</f>
        <v>0</v>
      </c>
      <c r="N69" s="186">
        <v>1.0499999999999999E-3</v>
      </c>
      <c r="O69" s="186">
        <f>ROUND(E69*N69,2)</f>
        <v>0</v>
      </c>
      <c r="P69" s="186">
        <v>0</v>
      </c>
      <c r="Q69" s="186">
        <f>ROUND(E69*P69,2)</f>
        <v>0</v>
      </c>
      <c r="R69" s="186" t="s">
        <v>219</v>
      </c>
      <c r="S69" s="186" t="s">
        <v>138</v>
      </c>
      <c r="T69" s="187" t="s">
        <v>138</v>
      </c>
      <c r="U69" s="160">
        <v>0.2</v>
      </c>
      <c r="V69" s="160">
        <f>ROUND(E69*U69,2)</f>
        <v>0.2</v>
      </c>
      <c r="W69" s="160"/>
      <c r="X69" s="160" t="s">
        <v>139</v>
      </c>
      <c r="Y69" s="150"/>
      <c r="Z69" s="150"/>
      <c r="AA69" s="150"/>
      <c r="AB69" s="150"/>
      <c r="AC69" s="150"/>
      <c r="AD69" s="150"/>
      <c r="AE69" s="150"/>
      <c r="AF69" s="150"/>
      <c r="AG69" s="150" t="s">
        <v>140</v>
      </c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outlineLevel="1" x14ac:dyDescent="0.25">
      <c r="A70" s="181">
        <v>20</v>
      </c>
      <c r="B70" s="182" t="s">
        <v>220</v>
      </c>
      <c r="C70" s="192" t="s">
        <v>221</v>
      </c>
      <c r="D70" s="183" t="s">
        <v>222</v>
      </c>
      <c r="E70" s="184">
        <v>8</v>
      </c>
      <c r="F70" s="185"/>
      <c r="G70" s="186">
        <f>ROUND(E70*F70,2)</f>
        <v>0</v>
      </c>
      <c r="H70" s="185"/>
      <c r="I70" s="186">
        <f>ROUND(E70*H70,2)</f>
        <v>0</v>
      </c>
      <c r="J70" s="185"/>
      <c r="K70" s="186">
        <f>ROUND(E70*J70,2)</f>
        <v>0</v>
      </c>
      <c r="L70" s="186">
        <v>15</v>
      </c>
      <c r="M70" s="186">
        <f>G70*(1+L70/100)</f>
        <v>0</v>
      </c>
      <c r="N70" s="186">
        <v>0</v>
      </c>
      <c r="O70" s="186">
        <f>ROUND(E70*N70,2)</f>
        <v>0</v>
      </c>
      <c r="P70" s="186">
        <v>0</v>
      </c>
      <c r="Q70" s="186">
        <f>ROUND(E70*P70,2)</f>
        <v>0</v>
      </c>
      <c r="R70" s="186"/>
      <c r="S70" s="186" t="s">
        <v>223</v>
      </c>
      <c r="T70" s="187" t="s">
        <v>224</v>
      </c>
      <c r="U70" s="160">
        <v>6.8999999999999999E-3</v>
      </c>
      <c r="V70" s="160">
        <f>ROUND(E70*U70,2)</f>
        <v>0.06</v>
      </c>
      <c r="W70" s="160"/>
      <c r="X70" s="160" t="s">
        <v>139</v>
      </c>
      <c r="Y70" s="150"/>
      <c r="Z70" s="150"/>
      <c r="AA70" s="150"/>
      <c r="AB70" s="150"/>
      <c r="AC70" s="150"/>
      <c r="AD70" s="150"/>
      <c r="AE70" s="150"/>
      <c r="AF70" s="150"/>
      <c r="AG70" s="150" t="s">
        <v>140</v>
      </c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outlineLevel="1" x14ac:dyDescent="0.25">
      <c r="A71" s="174">
        <v>21</v>
      </c>
      <c r="B71" s="175" t="s">
        <v>225</v>
      </c>
      <c r="C71" s="193" t="s">
        <v>226</v>
      </c>
      <c r="D71" s="176" t="s">
        <v>227</v>
      </c>
      <c r="E71" s="177">
        <v>1</v>
      </c>
      <c r="F71" s="178"/>
      <c r="G71" s="179">
        <f>ROUND(E71*F71,2)</f>
        <v>0</v>
      </c>
      <c r="H71" s="178"/>
      <c r="I71" s="179">
        <f>ROUND(E71*H71,2)</f>
        <v>0</v>
      </c>
      <c r="J71" s="178"/>
      <c r="K71" s="179">
        <f>ROUND(E71*J71,2)</f>
        <v>0</v>
      </c>
      <c r="L71" s="179">
        <v>15</v>
      </c>
      <c r="M71" s="179">
        <f>G71*(1+L71/100)</f>
        <v>0</v>
      </c>
      <c r="N71" s="179">
        <v>0</v>
      </c>
      <c r="O71" s="179">
        <f>ROUND(E71*N71,2)</f>
        <v>0</v>
      </c>
      <c r="P71" s="179">
        <v>0</v>
      </c>
      <c r="Q71" s="179">
        <f>ROUND(E71*P71,2)</f>
        <v>0</v>
      </c>
      <c r="R71" s="179"/>
      <c r="S71" s="179" t="s">
        <v>223</v>
      </c>
      <c r="T71" s="180" t="s">
        <v>224</v>
      </c>
      <c r="U71" s="160">
        <v>0.25900000000000001</v>
      </c>
      <c r="V71" s="160">
        <f>ROUND(E71*U71,2)</f>
        <v>0.26</v>
      </c>
      <c r="W71" s="160"/>
      <c r="X71" s="160" t="s">
        <v>139</v>
      </c>
      <c r="Y71" s="150"/>
      <c r="Z71" s="150"/>
      <c r="AA71" s="150"/>
      <c r="AB71" s="150"/>
      <c r="AC71" s="150"/>
      <c r="AD71" s="150"/>
      <c r="AE71" s="150"/>
      <c r="AF71" s="150"/>
      <c r="AG71" s="150" t="s">
        <v>140</v>
      </c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ht="21" outlineLevel="1" x14ac:dyDescent="0.25">
      <c r="A72" s="157"/>
      <c r="B72" s="158"/>
      <c r="C72" s="270" t="s">
        <v>228</v>
      </c>
      <c r="D72" s="271"/>
      <c r="E72" s="271"/>
      <c r="F72" s="271"/>
      <c r="G72" s="271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50"/>
      <c r="Z72" s="150"/>
      <c r="AA72" s="150"/>
      <c r="AB72" s="150"/>
      <c r="AC72" s="150"/>
      <c r="AD72" s="150"/>
      <c r="AE72" s="150"/>
      <c r="AF72" s="150"/>
      <c r="AG72" s="150" t="s">
        <v>229</v>
      </c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88" t="str">
        <f>C72</f>
        <v>Položka obsahuje kompletní provedení nových rozvodů kanalizace napojení na stávající rozvod v instalační šachtě. Vedení potrubí v předstěnách SDK.</v>
      </c>
      <c r="BB72" s="150"/>
      <c r="BC72" s="150"/>
      <c r="BD72" s="150"/>
      <c r="BE72" s="150"/>
      <c r="BF72" s="150"/>
      <c r="BG72" s="150"/>
      <c r="BH72" s="150"/>
    </row>
    <row r="73" spans="1:60" outlineLevel="1" x14ac:dyDescent="0.25">
      <c r="A73" s="157"/>
      <c r="B73" s="158"/>
      <c r="C73" s="268" t="s">
        <v>230</v>
      </c>
      <c r="D73" s="269"/>
      <c r="E73" s="269"/>
      <c r="F73" s="269"/>
      <c r="G73" s="269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50"/>
      <c r="Z73" s="150"/>
      <c r="AA73" s="150"/>
      <c r="AB73" s="150"/>
      <c r="AC73" s="150"/>
      <c r="AD73" s="150"/>
      <c r="AE73" s="150"/>
      <c r="AF73" s="150"/>
      <c r="AG73" s="150" t="s">
        <v>229</v>
      </c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</row>
    <row r="74" spans="1:60" outlineLevel="1" x14ac:dyDescent="0.25">
      <c r="A74" s="157"/>
      <c r="B74" s="158"/>
      <c r="C74" s="268" t="s">
        <v>231</v>
      </c>
      <c r="D74" s="269"/>
      <c r="E74" s="269"/>
      <c r="F74" s="269"/>
      <c r="G74" s="269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50"/>
      <c r="Z74" s="150"/>
      <c r="AA74" s="150"/>
      <c r="AB74" s="150"/>
      <c r="AC74" s="150"/>
      <c r="AD74" s="150"/>
      <c r="AE74" s="150"/>
      <c r="AF74" s="150"/>
      <c r="AG74" s="150" t="s">
        <v>229</v>
      </c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outlineLevel="1" x14ac:dyDescent="0.25">
      <c r="A75" s="157"/>
      <c r="B75" s="158"/>
      <c r="C75" s="268" t="s">
        <v>232</v>
      </c>
      <c r="D75" s="269"/>
      <c r="E75" s="269"/>
      <c r="F75" s="269"/>
      <c r="G75" s="269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50"/>
      <c r="Z75" s="150"/>
      <c r="AA75" s="150"/>
      <c r="AB75" s="150"/>
      <c r="AC75" s="150"/>
      <c r="AD75" s="150"/>
      <c r="AE75" s="150"/>
      <c r="AF75" s="150"/>
      <c r="AG75" s="150" t="s">
        <v>229</v>
      </c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</row>
    <row r="76" spans="1:60" outlineLevel="1" x14ac:dyDescent="0.25">
      <c r="A76" s="157"/>
      <c r="B76" s="158"/>
      <c r="C76" s="268" t="s">
        <v>233</v>
      </c>
      <c r="D76" s="269"/>
      <c r="E76" s="269"/>
      <c r="F76" s="269"/>
      <c r="G76" s="269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50"/>
      <c r="Z76" s="150"/>
      <c r="AA76" s="150"/>
      <c r="AB76" s="150"/>
      <c r="AC76" s="150"/>
      <c r="AD76" s="150"/>
      <c r="AE76" s="150"/>
      <c r="AF76" s="150"/>
      <c r="AG76" s="150" t="s">
        <v>229</v>
      </c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outlineLevel="1" x14ac:dyDescent="0.25">
      <c r="A77" s="157"/>
      <c r="B77" s="158"/>
      <c r="C77" s="195" t="s">
        <v>234</v>
      </c>
      <c r="D77" s="164"/>
      <c r="E77" s="165"/>
      <c r="F77" s="166"/>
      <c r="G77" s="166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50"/>
      <c r="Z77" s="150"/>
      <c r="AA77" s="150"/>
      <c r="AB77" s="150"/>
      <c r="AC77" s="150"/>
      <c r="AD77" s="150"/>
      <c r="AE77" s="150"/>
      <c r="AF77" s="150"/>
      <c r="AG77" s="150" t="s">
        <v>229</v>
      </c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outlineLevel="1" x14ac:dyDescent="0.25">
      <c r="A78" s="157"/>
      <c r="B78" s="158"/>
      <c r="C78" s="268" t="s">
        <v>235</v>
      </c>
      <c r="D78" s="269"/>
      <c r="E78" s="269"/>
      <c r="F78" s="269"/>
      <c r="G78" s="269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50"/>
      <c r="Z78" s="150"/>
      <c r="AA78" s="150"/>
      <c r="AB78" s="150"/>
      <c r="AC78" s="150"/>
      <c r="AD78" s="150"/>
      <c r="AE78" s="150"/>
      <c r="AF78" s="150"/>
      <c r="AG78" s="150" t="s">
        <v>229</v>
      </c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outlineLevel="1" x14ac:dyDescent="0.25">
      <c r="A79" s="157"/>
      <c r="B79" s="158"/>
      <c r="C79" s="195" t="s">
        <v>234</v>
      </c>
      <c r="D79" s="164"/>
      <c r="E79" s="165"/>
      <c r="F79" s="166"/>
      <c r="G79" s="166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50"/>
      <c r="Z79" s="150"/>
      <c r="AA79" s="150"/>
      <c r="AB79" s="150"/>
      <c r="AC79" s="150"/>
      <c r="AD79" s="150"/>
      <c r="AE79" s="150"/>
      <c r="AF79" s="150"/>
      <c r="AG79" s="150" t="s">
        <v>229</v>
      </c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outlineLevel="1" x14ac:dyDescent="0.25">
      <c r="A80" s="157"/>
      <c r="B80" s="158"/>
      <c r="C80" s="268" t="s">
        <v>236</v>
      </c>
      <c r="D80" s="269"/>
      <c r="E80" s="269"/>
      <c r="F80" s="269"/>
      <c r="G80" s="269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50"/>
      <c r="Z80" s="150"/>
      <c r="AA80" s="150"/>
      <c r="AB80" s="150"/>
      <c r="AC80" s="150"/>
      <c r="AD80" s="150"/>
      <c r="AE80" s="150"/>
      <c r="AF80" s="150"/>
      <c r="AG80" s="150" t="s">
        <v>229</v>
      </c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outlineLevel="1" x14ac:dyDescent="0.25">
      <c r="A81" s="174">
        <v>22</v>
      </c>
      <c r="B81" s="175" t="s">
        <v>237</v>
      </c>
      <c r="C81" s="193" t="s">
        <v>238</v>
      </c>
      <c r="D81" s="176" t="s">
        <v>227</v>
      </c>
      <c r="E81" s="177">
        <v>1</v>
      </c>
      <c r="F81" s="178"/>
      <c r="G81" s="179">
        <f>ROUND(E81*F81,2)</f>
        <v>0</v>
      </c>
      <c r="H81" s="178"/>
      <c r="I81" s="179">
        <f>ROUND(E81*H81,2)</f>
        <v>0</v>
      </c>
      <c r="J81" s="178"/>
      <c r="K81" s="179">
        <f>ROUND(E81*J81,2)</f>
        <v>0</v>
      </c>
      <c r="L81" s="179">
        <v>15</v>
      </c>
      <c r="M81" s="179">
        <f>G81*(1+L81/100)</f>
        <v>0</v>
      </c>
      <c r="N81" s="179">
        <v>0</v>
      </c>
      <c r="O81" s="179">
        <f>ROUND(E81*N81,2)</f>
        <v>0</v>
      </c>
      <c r="P81" s="179">
        <v>0</v>
      </c>
      <c r="Q81" s="179">
        <f>ROUND(E81*P81,2)</f>
        <v>0</v>
      </c>
      <c r="R81" s="179"/>
      <c r="S81" s="179" t="s">
        <v>223</v>
      </c>
      <c r="T81" s="180" t="s">
        <v>224</v>
      </c>
      <c r="U81" s="160">
        <v>0</v>
      </c>
      <c r="V81" s="160">
        <f>ROUND(E81*U81,2)</f>
        <v>0</v>
      </c>
      <c r="W81" s="160"/>
      <c r="X81" s="160" t="s">
        <v>139</v>
      </c>
      <c r="Y81" s="150"/>
      <c r="Z81" s="150"/>
      <c r="AA81" s="150"/>
      <c r="AB81" s="150"/>
      <c r="AC81" s="150"/>
      <c r="AD81" s="150"/>
      <c r="AE81" s="150"/>
      <c r="AF81" s="150"/>
      <c r="AG81" s="150" t="s">
        <v>140</v>
      </c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outlineLevel="1" x14ac:dyDescent="0.25">
      <c r="A82" s="157">
        <v>23</v>
      </c>
      <c r="B82" s="158" t="s">
        <v>239</v>
      </c>
      <c r="C82" s="196" t="s">
        <v>240</v>
      </c>
      <c r="D82" s="159" t="s">
        <v>0</v>
      </c>
      <c r="E82" s="189"/>
      <c r="F82" s="161"/>
      <c r="G82" s="160">
        <f>ROUND(E82*F82,2)</f>
        <v>0</v>
      </c>
      <c r="H82" s="161"/>
      <c r="I82" s="160">
        <f>ROUND(E82*H82,2)</f>
        <v>0</v>
      </c>
      <c r="J82" s="161"/>
      <c r="K82" s="160">
        <f>ROUND(E82*J82,2)</f>
        <v>0</v>
      </c>
      <c r="L82" s="160">
        <v>15</v>
      </c>
      <c r="M82" s="160">
        <f>G82*(1+L82/100)</f>
        <v>0</v>
      </c>
      <c r="N82" s="160">
        <v>0</v>
      </c>
      <c r="O82" s="160">
        <f>ROUND(E82*N82,2)</f>
        <v>0</v>
      </c>
      <c r="P82" s="160">
        <v>0</v>
      </c>
      <c r="Q82" s="160">
        <f>ROUND(E82*P82,2)</f>
        <v>0</v>
      </c>
      <c r="R82" s="160" t="s">
        <v>219</v>
      </c>
      <c r="S82" s="160" t="s">
        <v>138</v>
      </c>
      <c r="T82" s="160" t="s">
        <v>138</v>
      </c>
      <c r="U82" s="160">
        <v>0</v>
      </c>
      <c r="V82" s="160">
        <f>ROUND(E82*U82,2)</f>
        <v>0</v>
      </c>
      <c r="W82" s="160"/>
      <c r="X82" s="160" t="s">
        <v>206</v>
      </c>
      <c r="Y82" s="150"/>
      <c r="Z82" s="150"/>
      <c r="AA82" s="150"/>
      <c r="AB82" s="150"/>
      <c r="AC82" s="150"/>
      <c r="AD82" s="150"/>
      <c r="AE82" s="150"/>
      <c r="AF82" s="150"/>
      <c r="AG82" s="150" t="s">
        <v>207</v>
      </c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</row>
    <row r="83" spans="1:60" outlineLevel="1" x14ac:dyDescent="0.25">
      <c r="A83" s="157"/>
      <c r="B83" s="158"/>
      <c r="C83" s="272" t="s">
        <v>241</v>
      </c>
      <c r="D83" s="273"/>
      <c r="E83" s="273"/>
      <c r="F83" s="273"/>
      <c r="G83" s="273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50"/>
      <c r="Z83" s="150"/>
      <c r="AA83" s="150"/>
      <c r="AB83" s="150"/>
      <c r="AC83" s="150"/>
      <c r="AD83" s="150"/>
      <c r="AE83" s="150"/>
      <c r="AF83" s="150"/>
      <c r="AG83" s="150" t="s">
        <v>147</v>
      </c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x14ac:dyDescent="0.25">
      <c r="A84" s="168" t="s">
        <v>132</v>
      </c>
      <c r="B84" s="169" t="s">
        <v>83</v>
      </c>
      <c r="C84" s="191" t="s">
        <v>84</v>
      </c>
      <c r="D84" s="170"/>
      <c r="E84" s="171"/>
      <c r="F84" s="172"/>
      <c r="G84" s="172">
        <f>SUMIF(AG85:AG107,"&lt;&gt;NOR",G85:G107)</f>
        <v>0</v>
      </c>
      <c r="H84" s="172"/>
      <c r="I84" s="172">
        <f>SUM(I85:I107)</f>
        <v>0</v>
      </c>
      <c r="J84" s="172"/>
      <c r="K84" s="172">
        <f>SUM(K85:K107)</f>
        <v>0</v>
      </c>
      <c r="L84" s="172"/>
      <c r="M84" s="172">
        <f>SUM(M85:M107)</f>
        <v>0</v>
      </c>
      <c r="N84" s="172"/>
      <c r="O84" s="172">
        <f>SUM(O85:O107)</f>
        <v>0.08</v>
      </c>
      <c r="P84" s="172"/>
      <c r="Q84" s="172">
        <f>SUM(Q85:Q107)</f>
        <v>0.28999999999999998</v>
      </c>
      <c r="R84" s="172"/>
      <c r="S84" s="172"/>
      <c r="T84" s="173"/>
      <c r="U84" s="167"/>
      <c r="V84" s="167">
        <f>SUM(V85:V107)</f>
        <v>24.319999999999997</v>
      </c>
      <c r="W84" s="167"/>
      <c r="X84" s="167"/>
      <c r="AG84" t="s">
        <v>133</v>
      </c>
    </row>
    <row r="85" spans="1:60" outlineLevel="1" x14ac:dyDescent="0.25">
      <c r="A85" s="174">
        <v>24</v>
      </c>
      <c r="B85" s="175" t="s">
        <v>242</v>
      </c>
      <c r="C85" s="193" t="s">
        <v>243</v>
      </c>
      <c r="D85" s="176" t="s">
        <v>153</v>
      </c>
      <c r="E85" s="177">
        <v>8</v>
      </c>
      <c r="F85" s="178"/>
      <c r="G85" s="179">
        <f>ROUND(E85*F85,2)</f>
        <v>0</v>
      </c>
      <c r="H85" s="178"/>
      <c r="I85" s="179">
        <f>ROUND(E85*H85,2)</f>
        <v>0</v>
      </c>
      <c r="J85" s="178"/>
      <c r="K85" s="179">
        <f>ROUND(E85*J85,2)</f>
        <v>0</v>
      </c>
      <c r="L85" s="179">
        <v>15</v>
      </c>
      <c r="M85" s="179">
        <f>G85*(1+L85/100)</f>
        <v>0</v>
      </c>
      <c r="N85" s="179">
        <v>0</v>
      </c>
      <c r="O85" s="179">
        <f>ROUND(E85*N85,2)</f>
        <v>0</v>
      </c>
      <c r="P85" s="179">
        <v>3.5920000000000001E-2</v>
      </c>
      <c r="Q85" s="179">
        <f>ROUND(E85*P85,2)</f>
        <v>0.28999999999999998</v>
      </c>
      <c r="R85" s="179" t="s">
        <v>219</v>
      </c>
      <c r="S85" s="179" t="s">
        <v>138</v>
      </c>
      <c r="T85" s="180" t="s">
        <v>138</v>
      </c>
      <c r="U85" s="160">
        <v>0.878</v>
      </c>
      <c r="V85" s="160">
        <f>ROUND(E85*U85,2)</f>
        <v>7.02</v>
      </c>
      <c r="W85" s="160"/>
      <c r="X85" s="160" t="s">
        <v>139</v>
      </c>
      <c r="Y85" s="150"/>
      <c r="Z85" s="150"/>
      <c r="AA85" s="150"/>
      <c r="AB85" s="150"/>
      <c r="AC85" s="150"/>
      <c r="AD85" s="150"/>
      <c r="AE85" s="150"/>
      <c r="AF85" s="150"/>
      <c r="AG85" s="150" t="s">
        <v>140</v>
      </c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</row>
    <row r="86" spans="1:60" outlineLevel="1" x14ac:dyDescent="0.25">
      <c r="A86" s="157"/>
      <c r="B86" s="158"/>
      <c r="C86" s="194" t="s">
        <v>244</v>
      </c>
      <c r="D86" s="162"/>
      <c r="E86" s="163">
        <v>8</v>
      </c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50"/>
      <c r="Z86" s="150"/>
      <c r="AA86" s="150"/>
      <c r="AB86" s="150"/>
      <c r="AC86" s="150"/>
      <c r="AD86" s="150"/>
      <c r="AE86" s="150"/>
      <c r="AF86" s="150"/>
      <c r="AG86" s="150" t="s">
        <v>149</v>
      </c>
      <c r="AH86" s="150">
        <v>0</v>
      </c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ht="20.399999999999999" outlineLevel="1" x14ac:dyDescent="0.25">
      <c r="A87" s="174">
        <v>25</v>
      </c>
      <c r="B87" s="175" t="s">
        <v>245</v>
      </c>
      <c r="C87" s="193" t="s">
        <v>246</v>
      </c>
      <c r="D87" s="176" t="s">
        <v>153</v>
      </c>
      <c r="E87" s="177">
        <v>10.5</v>
      </c>
      <c r="F87" s="178"/>
      <c r="G87" s="179">
        <f>ROUND(E87*F87,2)</f>
        <v>0</v>
      </c>
      <c r="H87" s="178"/>
      <c r="I87" s="179">
        <f>ROUND(E87*H87,2)</f>
        <v>0</v>
      </c>
      <c r="J87" s="178"/>
      <c r="K87" s="179">
        <f>ROUND(E87*J87,2)</f>
        <v>0</v>
      </c>
      <c r="L87" s="179">
        <v>15</v>
      </c>
      <c r="M87" s="179">
        <f>G87*(1+L87/100)</f>
        <v>0</v>
      </c>
      <c r="N87" s="179">
        <v>3.9899999999999996E-3</v>
      </c>
      <c r="O87" s="179">
        <f>ROUND(E87*N87,2)</f>
        <v>0.04</v>
      </c>
      <c r="P87" s="179">
        <v>0</v>
      </c>
      <c r="Q87" s="179">
        <f>ROUND(E87*P87,2)</f>
        <v>0</v>
      </c>
      <c r="R87" s="179" t="s">
        <v>219</v>
      </c>
      <c r="S87" s="179" t="s">
        <v>138</v>
      </c>
      <c r="T87" s="180" t="s">
        <v>138</v>
      </c>
      <c r="U87" s="160">
        <v>0.54290000000000005</v>
      </c>
      <c r="V87" s="160">
        <f>ROUND(E87*U87,2)</f>
        <v>5.7</v>
      </c>
      <c r="W87" s="160"/>
      <c r="X87" s="160" t="s">
        <v>139</v>
      </c>
      <c r="Y87" s="150"/>
      <c r="Z87" s="150"/>
      <c r="AA87" s="150"/>
      <c r="AB87" s="150"/>
      <c r="AC87" s="150"/>
      <c r="AD87" s="150"/>
      <c r="AE87" s="150"/>
      <c r="AF87" s="150"/>
      <c r="AG87" s="150" t="s">
        <v>140</v>
      </c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outlineLevel="1" x14ac:dyDescent="0.25">
      <c r="A88" s="157"/>
      <c r="B88" s="158"/>
      <c r="C88" s="259" t="s">
        <v>247</v>
      </c>
      <c r="D88" s="260"/>
      <c r="E88" s="260"/>
      <c r="F88" s="260"/>
      <c r="G88" s="2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50"/>
      <c r="Z88" s="150"/>
      <c r="AA88" s="150"/>
      <c r="AB88" s="150"/>
      <c r="AC88" s="150"/>
      <c r="AD88" s="150"/>
      <c r="AE88" s="150"/>
      <c r="AF88" s="150"/>
      <c r="AG88" s="150" t="s">
        <v>147</v>
      </c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outlineLevel="1" x14ac:dyDescent="0.25">
      <c r="A89" s="157"/>
      <c r="B89" s="158"/>
      <c r="C89" s="194" t="s">
        <v>248</v>
      </c>
      <c r="D89" s="162"/>
      <c r="E89" s="163">
        <v>3</v>
      </c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50"/>
      <c r="Z89" s="150"/>
      <c r="AA89" s="150"/>
      <c r="AB89" s="150"/>
      <c r="AC89" s="150"/>
      <c r="AD89" s="150"/>
      <c r="AE89" s="150"/>
      <c r="AF89" s="150"/>
      <c r="AG89" s="150" t="s">
        <v>149</v>
      </c>
      <c r="AH89" s="150">
        <v>0</v>
      </c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outlineLevel="1" x14ac:dyDescent="0.25">
      <c r="A90" s="157"/>
      <c r="B90" s="158"/>
      <c r="C90" s="194" t="s">
        <v>196</v>
      </c>
      <c r="D90" s="162"/>
      <c r="E90" s="163">
        <v>2</v>
      </c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50"/>
      <c r="Z90" s="150"/>
      <c r="AA90" s="150"/>
      <c r="AB90" s="150"/>
      <c r="AC90" s="150"/>
      <c r="AD90" s="150"/>
      <c r="AE90" s="150"/>
      <c r="AF90" s="150"/>
      <c r="AG90" s="150" t="s">
        <v>149</v>
      </c>
      <c r="AH90" s="150">
        <v>0</v>
      </c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outlineLevel="1" x14ac:dyDescent="0.25">
      <c r="A91" s="157"/>
      <c r="B91" s="158"/>
      <c r="C91" s="194" t="s">
        <v>65</v>
      </c>
      <c r="D91" s="162"/>
      <c r="E91" s="163">
        <v>4</v>
      </c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50"/>
      <c r="Z91" s="150"/>
      <c r="AA91" s="150"/>
      <c r="AB91" s="150"/>
      <c r="AC91" s="150"/>
      <c r="AD91" s="150"/>
      <c r="AE91" s="150"/>
      <c r="AF91" s="150"/>
      <c r="AG91" s="150" t="s">
        <v>149</v>
      </c>
      <c r="AH91" s="150">
        <v>0</v>
      </c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outlineLevel="1" x14ac:dyDescent="0.25">
      <c r="A92" s="157"/>
      <c r="B92" s="158"/>
      <c r="C92" s="194" t="s">
        <v>249</v>
      </c>
      <c r="D92" s="162"/>
      <c r="E92" s="163">
        <v>1.5</v>
      </c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50"/>
      <c r="Z92" s="150"/>
      <c r="AA92" s="150"/>
      <c r="AB92" s="150"/>
      <c r="AC92" s="150"/>
      <c r="AD92" s="150"/>
      <c r="AE92" s="150"/>
      <c r="AF92" s="150"/>
      <c r="AG92" s="150" t="s">
        <v>149</v>
      </c>
      <c r="AH92" s="150">
        <v>0</v>
      </c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ht="20.399999999999999" outlineLevel="1" x14ac:dyDescent="0.25">
      <c r="A93" s="174">
        <v>26</v>
      </c>
      <c r="B93" s="175" t="s">
        <v>250</v>
      </c>
      <c r="C93" s="193" t="s">
        <v>251</v>
      </c>
      <c r="D93" s="176" t="s">
        <v>153</v>
      </c>
      <c r="E93" s="177">
        <v>9</v>
      </c>
      <c r="F93" s="178"/>
      <c r="G93" s="179">
        <f>ROUND(E93*F93,2)</f>
        <v>0</v>
      </c>
      <c r="H93" s="178"/>
      <c r="I93" s="179">
        <f>ROUND(E93*H93,2)</f>
        <v>0</v>
      </c>
      <c r="J93" s="178"/>
      <c r="K93" s="179">
        <f>ROUND(E93*J93,2)</f>
        <v>0</v>
      </c>
      <c r="L93" s="179">
        <v>15</v>
      </c>
      <c r="M93" s="179">
        <f>G93*(1+L93/100)</f>
        <v>0</v>
      </c>
      <c r="N93" s="179">
        <v>3.9300000000000003E-3</v>
      </c>
      <c r="O93" s="179">
        <f>ROUND(E93*N93,2)</f>
        <v>0.04</v>
      </c>
      <c r="P93" s="179">
        <v>0</v>
      </c>
      <c r="Q93" s="179">
        <f>ROUND(E93*P93,2)</f>
        <v>0</v>
      </c>
      <c r="R93" s="179" t="s">
        <v>219</v>
      </c>
      <c r="S93" s="179" t="s">
        <v>252</v>
      </c>
      <c r="T93" s="180" t="s">
        <v>252</v>
      </c>
      <c r="U93" s="160">
        <v>0.52200000000000002</v>
      </c>
      <c r="V93" s="160">
        <f>ROUND(E93*U93,2)</f>
        <v>4.7</v>
      </c>
      <c r="W93" s="160"/>
      <c r="X93" s="160" t="s">
        <v>139</v>
      </c>
      <c r="Y93" s="150"/>
      <c r="Z93" s="150"/>
      <c r="AA93" s="150"/>
      <c r="AB93" s="150"/>
      <c r="AC93" s="150"/>
      <c r="AD93" s="150"/>
      <c r="AE93" s="150"/>
      <c r="AF93" s="150"/>
      <c r="AG93" s="150" t="s">
        <v>140</v>
      </c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outlineLevel="1" x14ac:dyDescent="0.25">
      <c r="A94" s="157"/>
      <c r="B94" s="158"/>
      <c r="C94" s="259" t="s">
        <v>247</v>
      </c>
      <c r="D94" s="260"/>
      <c r="E94" s="260"/>
      <c r="F94" s="260"/>
      <c r="G94" s="2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50"/>
      <c r="Z94" s="150"/>
      <c r="AA94" s="150"/>
      <c r="AB94" s="150"/>
      <c r="AC94" s="150"/>
      <c r="AD94" s="150"/>
      <c r="AE94" s="150"/>
      <c r="AF94" s="150"/>
      <c r="AG94" s="150" t="s">
        <v>147</v>
      </c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outlineLevel="1" x14ac:dyDescent="0.25">
      <c r="A95" s="157"/>
      <c r="B95" s="158"/>
      <c r="C95" s="194" t="s">
        <v>248</v>
      </c>
      <c r="D95" s="162"/>
      <c r="E95" s="163">
        <v>3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50"/>
      <c r="Z95" s="150"/>
      <c r="AA95" s="150"/>
      <c r="AB95" s="150"/>
      <c r="AC95" s="150"/>
      <c r="AD95" s="150"/>
      <c r="AE95" s="150"/>
      <c r="AF95" s="150"/>
      <c r="AG95" s="150" t="s">
        <v>149</v>
      </c>
      <c r="AH95" s="150">
        <v>0</v>
      </c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outlineLevel="1" x14ac:dyDescent="0.25">
      <c r="A96" s="157"/>
      <c r="B96" s="158"/>
      <c r="C96" s="194" t="s">
        <v>196</v>
      </c>
      <c r="D96" s="162"/>
      <c r="E96" s="163">
        <v>2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50"/>
      <c r="Z96" s="150"/>
      <c r="AA96" s="150"/>
      <c r="AB96" s="150"/>
      <c r="AC96" s="150"/>
      <c r="AD96" s="150"/>
      <c r="AE96" s="150"/>
      <c r="AF96" s="150"/>
      <c r="AG96" s="150" t="s">
        <v>149</v>
      </c>
      <c r="AH96" s="150">
        <v>0</v>
      </c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outlineLevel="1" x14ac:dyDescent="0.25">
      <c r="A97" s="157"/>
      <c r="B97" s="158"/>
      <c r="C97" s="194" t="s">
        <v>65</v>
      </c>
      <c r="D97" s="162"/>
      <c r="E97" s="163">
        <v>4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50"/>
      <c r="Z97" s="150"/>
      <c r="AA97" s="150"/>
      <c r="AB97" s="150"/>
      <c r="AC97" s="150"/>
      <c r="AD97" s="150"/>
      <c r="AE97" s="150"/>
      <c r="AF97" s="150"/>
      <c r="AG97" s="150" t="s">
        <v>149</v>
      </c>
      <c r="AH97" s="150">
        <v>0</v>
      </c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ht="20.399999999999999" outlineLevel="1" x14ac:dyDescent="0.25">
      <c r="A98" s="174">
        <v>27</v>
      </c>
      <c r="B98" s="175" t="s">
        <v>253</v>
      </c>
      <c r="C98" s="193" t="s">
        <v>254</v>
      </c>
      <c r="D98" s="176" t="s">
        <v>153</v>
      </c>
      <c r="E98" s="177">
        <v>10.5</v>
      </c>
      <c r="F98" s="178"/>
      <c r="G98" s="179">
        <f>ROUND(E98*F98,2)</f>
        <v>0</v>
      </c>
      <c r="H98" s="178"/>
      <c r="I98" s="179">
        <f>ROUND(E98*H98,2)</f>
        <v>0</v>
      </c>
      <c r="J98" s="178"/>
      <c r="K98" s="179">
        <f>ROUND(E98*J98,2)</f>
        <v>0</v>
      </c>
      <c r="L98" s="179">
        <v>15</v>
      </c>
      <c r="M98" s="179">
        <f>G98*(1+L98/100)</f>
        <v>0</v>
      </c>
      <c r="N98" s="179">
        <v>1.0000000000000001E-5</v>
      </c>
      <c r="O98" s="179">
        <f>ROUND(E98*N98,2)</f>
        <v>0</v>
      </c>
      <c r="P98" s="179">
        <v>0</v>
      </c>
      <c r="Q98" s="179">
        <f>ROUND(E98*P98,2)</f>
        <v>0</v>
      </c>
      <c r="R98" s="179" t="s">
        <v>219</v>
      </c>
      <c r="S98" s="179" t="s">
        <v>138</v>
      </c>
      <c r="T98" s="180" t="s">
        <v>138</v>
      </c>
      <c r="U98" s="160">
        <v>0.13500000000000001</v>
      </c>
      <c r="V98" s="160">
        <f>ROUND(E98*U98,2)</f>
        <v>1.42</v>
      </c>
      <c r="W98" s="160"/>
      <c r="X98" s="160" t="s">
        <v>139</v>
      </c>
      <c r="Y98" s="150"/>
      <c r="Z98" s="150"/>
      <c r="AA98" s="150"/>
      <c r="AB98" s="150"/>
      <c r="AC98" s="150"/>
      <c r="AD98" s="150"/>
      <c r="AE98" s="150"/>
      <c r="AF98" s="150"/>
      <c r="AG98" s="150" t="s">
        <v>140</v>
      </c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outlineLevel="1" x14ac:dyDescent="0.25">
      <c r="A99" s="157"/>
      <c r="B99" s="158"/>
      <c r="C99" s="194" t="s">
        <v>255</v>
      </c>
      <c r="D99" s="162"/>
      <c r="E99" s="163">
        <v>10.5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50"/>
      <c r="Z99" s="150"/>
      <c r="AA99" s="150"/>
      <c r="AB99" s="150"/>
      <c r="AC99" s="150"/>
      <c r="AD99" s="150"/>
      <c r="AE99" s="150"/>
      <c r="AF99" s="150"/>
      <c r="AG99" s="150" t="s">
        <v>149</v>
      </c>
      <c r="AH99" s="150">
        <v>5</v>
      </c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ht="20.399999999999999" outlineLevel="1" x14ac:dyDescent="0.25">
      <c r="A100" s="174">
        <v>28</v>
      </c>
      <c r="B100" s="175" t="s">
        <v>256</v>
      </c>
      <c r="C100" s="193" t="s">
        <v>257</v>
      </c>
      <c r="D100" s="176" t="s">
        <v>153</v>
      </c>
      <c r="E100" s="177">
        <v>9</v>
      </c>
      <c r="F100" s="178"/>
      <c r="G100" s="179">
        <f>ROUND(E100*F100,2)</f>
        <v>0</v>
      </c>
      <c r="H100" s="178"/>
      <c r="I100" s="179">
        <f>ROUND(E100*H100,2)</f>
        <v>0</v>
      </c>
      <c r="J100" s="178"/>
      <c r="K100" s="179">
        <f>ROUND(E100*J100,2)</f>
        <v>0</v>
      </c>
      <c r="L100" s="179">
        <v>15</v>
      </c>
      <c r="M100" s="179">
        <f>G100*(1+L100/100)</f>
        <v>0</v>
      </c>
      <c r="N100" s="179">
        <v>1.0000000000000001E-5</v>
      </c>
      <c r="O100" s="179">
        <f>ROUND(E100*N100,2)</f>
        <v>0</v>
      </c>
      <c r="P100" s="179">
        <v>0</v>
      </c>
      <c r="Q100" s="179">
        <f>ROUND(E100*P100,2)</f>
        <v>0</v>
      </c>
      <c r="R100" s="179" t="s">
        <v>219</v>
      </c>
      <c r="S100" s="179" t="s">
        <v>138</v>
      </c>
      <c r="T100" s="180" t="s">
        <v>138</v>
      </c>
      <c r="U100" s="160">
        <v>0.13500000000000001</v>
      </c>
      <c r="V100" s="160">
        <f>ROUND(E100*U100,2)</f>
        <v>1.22</v>
      </c>
      <c r="W100" s="160"/>
      <c r="X100" s="160" t="s">
        <v>139</v>
      </c>
      <c r="Y100" s="150"/>
      <c r="Z100" s="150"/>
      <c r="AA100" s="150"/>
      <c r="AB100" s="150"/>
      <c r="AC100" s="150"/>
      <c r="AD100" s="150"/>
      <c r="AE100" s="150"/>
      <c r="AF100" s="150"/>
      <c r="AG100" s="150" t="s">
        <v>140</v>
      </c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outlineLevel="1" x14ac:dyDescent="0.25">
      <c r="A101" s="157"/>
      <c r="B101" s="158"/>
      <c r="C101" s="194" t="s">
        <v>258</v>
      </c>
      <c r="D101" s="162"/>
      <c r="E101" s="163">
        <v>9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50"/>
      <c r="Z101" s="150"/>
      <c r="AA101" s="150"/>
      <c r="AB101" s="150"/>
      <c r="AC101" s="150"/>
      <c r="AD101" s="150"/>
      <c r="AE101" s="150"/>
      <c r="AF101" s="150"/>
      <c r="AG101" s="150" t="s">
        <v>149</v>
      </c>
      <c r="AH101" s="150">
        <v>5</v>
      </c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0" ht="20.399999999999999" outlineLevel="1" x14ac:dyDescent="0.25">
      <c r="A102" s="181">
        <v>29</v>
      </c>
      <c r="B102" s="182" t="s">
        <v>259</v>
      </c>
      <c r="C102" s="192" t="s">
        <v>260</v>
      </c>
      <c r="D102" s="183" t="s">
        <v>136</v>
      </c>
      <c r="E102" s="184">
        <v>6</v>
      </c>
      <c r="F102" s="185"/>
      <c r="G102" s="186">
        <f>ROUND(E102*F102,2)</f>
        <v>0</v>
      </c>
      <c r="H102" s="185"/>
      <c r="I102" s="186">
        <f>ROUND(E102*H102,2)</f>
        <v>0</v>
      </c>
      <c r="J102" s="185"/>
      <c r="K102" s="186">
        <f>ROUND(E102*J102,2)</f>
        <v>0</v>
      </c>
      <c r="L102" s="186">
        <v>15</v>
      </c>
      <c r="M102" s="186">
        <f>G102*(1+L102/100)</f>
        <v>0</v>
      </c>
      <c r="N102" s="186">
        <v>4.0999999999999999E-4</v>
      </c>
      <c r="O102" s="186">
        <f>ROUND(E102*N102,2)</f>
        <v>0</v>
      </c>
      <c r="P102" s="186">
        <v>0</v>
      </c>
      <c r="Q102" s="186">
        <f>ROUND(E102*P102,2)</f>
        <v>0</v>
      </c>
      <c r="R102" s="186" t="s">
        <v>219</v>
      </c>
      <c r="S102" s="186" t="s">
        <v>138</v>
      </c>
      <c r="T102" s="187" t="s">
        <v>138</v>
      </c>
      <c r="U102" s="160">
        <v>0.50800000000000001</v>
      </c>
      <c r="V102" s="160">
        <f>ROUND(E102*U102,2)</f>
        <v>3.05</v>
      </c>
      <c r="W102" s="160"/>
      <c r="X102" s="160" t="s">
        <v>139</v>
      </c>
      <c r="Y102" s="150"/>
      <c r="Z102" s="150"/>
      <c r="AA102" s="150"/>
      <c r="AB102" s="150"/>
      <c r="AC102" s="150"/>
      <c r="AD102" s="150"/>
      <c r="AE102" s="150"/>
      <c r="AF102" s="150"/>
      <c r="AG102" s="150" t="s">
        <v>140</v>
      </c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outlineLevel="1" x14ac:dyDescent="0.25">
      <c r="A103" s="174">
        <v>30</v>
      </c>
      <c r="B103" s="175" t="s">
        <v>261</v>
      </c>
      <c r="C103" s="193" t="s">
        <v>262</v>
      </c>
      <c r="D103" s="176" t="s">
        <v>153</v>
      </c>
      <c r="E103" s="177">
        <v>19.5</v>
      </c>
      <c r="F103" s="178"/>
      <c r="G103" s="179">
        <f>ROUND(E103*F103,2)</f>
        <v>0</v>
      </c>
      <c r="H103" s="178"/>
      <c r="I103" s="179">
        <f>ROUND(E103*H103,2)</f>
        <v>0</v>
      </c>
      <c r="J103" s="178"/>
      <c r="K103" s="179">
        <f>ROUND(E103*J103,2)</f>
        <v>0</v>
      </c>
      <c r="L103" s="179">
        <v>15</v>
      </c>
      <c r="M103" s="179">
        <f>G103*(1+L103/100)</f>
        <v>0</v>
      </c>
      <c r="N103" s="179">
        <v>1.0000000000000001E-5</v>
      </c>
      <c r="O103" s="179">
        <f>ROUND(E103*N103,2)</f>
        <v>0</v>
      </c>
      <c r="P103" s="179">
        <v>0</v>
      </c>
      <c r="Q103" s="179">
        <f>ROUND(E103*P103,2)</f>
        <v>0</v>
      </c>
      <c r="R103" s="179" t="s">
        <v>219</v>
      </c>
      <c r="S103" s="179" t="s">
        <v>138</v>
      </c>
      <c r="T103" s="180" t="s">
        <v>138</v>
      </c>
      <c r="U103" s="160">
        <v>6.2E-2</v>
      </c>
      <c r="V103" s="160">
        <f>ROUND(E103*U103,2)</f>
        <v>1.21</v>
      </c>
      <c r="W103" s="160"/>
      <c r="X103" s="160" t="s">
        <v>139</v>
      </c>
      <c r="Y103" s="150"/>
      <c r="Z103" s="150"/>
      <c r="AA103" s="150"/>
      <c r="AB103" s="150"/>
      <c r="AC103" s="150"/>
      <c r="AD103" s="150"/>
      <c r="AE103" s="150"/>
      <c r="AF103" s="150"/>
      <c r="AG103" s="150" t="s">
        <v>140</v>
      </c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0" outlineLevel="1" x14ac:dyDescent="0.25">
      <c r="A104" s="157"/>
      <c r="B104" s="158"/>
      <c r="C104" s="194" t="s">
        <v>258</v>
      </c>
      <c r="D104" s="162"/>
      <c r="E104" s="163">
        <v>9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50"/>
      <c r="Z104" s="150"/>
      <c r="AA104" s="150"/>
      <c r="AB104" s="150"/>
      <c r="AC104" s="150"/>
      <c r="AD104" s="150"/>
      <c r="AE104" s="150"/>
      <c r="AF104" s="150"/>
      <c r="AG104" s="150" t="s">
        <v>149</v>
      </c>
      <c r="AH104" s="150">
        <v>5</v>
      </c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0" outlineLevel="1" x14ac:dyDescent="0.25">
      <c r="A105" s="157"/>
      <c r="B105" s="158"/>
      <c r="C105" s="194" t="s">
        <v>255</v>
      </c>
      <c r="D105" s="162"/>
      <c r="E105" s="163">
        <v>10.5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50"/>
      <c r="Z105" s="150"/>
      <c r="AA105" s="150"/>
      <c r="AB105" s="150"/>
      <c r="AC105" s="150"/>
      <c r="AD105" s="150"/>
      <c r="AE105" s="150"/>
      <c r="AF105" s="150"/>
      <c r="AG105" s="150" t="s">
        <v>149</v>
      </c>
      <c r="AH105" s="150">
        <v>5</v>
      </c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outlineLevel="1" x14ac:dyDescent="0.25">
      <c r="A106" s="157">
        <v>31</v>
      </c>
      <c r="B106" s="158" t="s">
        <v>263</v>
      </c>
      <c r="C106" s="196" t="s">
        <v>264</v>
      </c>
      <c r="D106" s="159" t="s">
        <v>0</v>
      </c>
      <c r="E106" s="189"/>
      <c r="F106" s="161"/>
      <c r="G106" s="160">
        <f>ROUND(E106*F106,2)</f>
        <v>0</v>
      </c>
      <c r="H106" s="161"/>
      <c r="I106" s="160">
        <f>ROUND(E106*H106,2)</f>
        <v>0</v>
      </c>
      <c r="J106" s="161"/>
      <c r="K106" s="160">
        <f>ROUND(E106*J106,2)</f>
        <v>0</v>
      </c>
      <c r="L106" s="160">
        <v>15</v>
      </c>
      <c r="M106" s="160">
        <f>G106*(1+L106/100)</f>
        <v>0</v>
      </c>
      <c r="N106" s="160">
        <v>0</v>
      </c>
      <c r="O106" s="160">
        <f>ROUND(E106*N106,2)</f>
        <v>0</v>
      </c>
      <c r="P106" s="160">
        <v>0</v>
      </c>
      <c r="Q106" s="160">
        <f>ROUND(E106*P106,2)</f>
        <v>0</v>
      </c>
      <c r="R106" s="160" t="s">
        <v>219</v>
      </c>
      <c r="S106" s="160" t="s">
        <v>138</v>
      </c>
      <c r="T106" s="160" t="s">
        <v>138</v>
      </c>
      <c r="U106" s="160">
        <v>0</v>
      </c>
      <c r="V106" s="160">
        <f>ROUND(E106*U106,2)</f>
        <v>0</v>
      </c>
      <c r="W106" s="160"/>
      <c r="X106" s="160" t="s">
        <v>206</v>
      </c>
      <c r="Y106" s="150"/>
      <c r="Z106" s="150"/>
      <c r="AA106" s="150"/>
      <c r="AB106" s="150"/>
      <c r="AC106" s="150"/>
      <c r="AD106" s="150"/>
      <c r="AE106" s="150"/>
      <c r="AF106" s="150"/>
      <c r="AG106" s="150" t="s">
        <v>207</v>
      </c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outlineLevel="1" x14ac:dyDescent="0.25">
      <c r="A107" s="157"/>
      <c r="B107" s="158"/>
      <c r="C107" s="272" t="s">
        <v>265</v>
      </c>
      <c r="D107" s="273"/>
      <c r="E107" s="273"/>
      <c r="F107" s="273"/>
      <c r="G107" s="273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50"/>
      <c r="Z107" s="150"/>
      <c r="AA107" s="150"/>
      <c r="AB107" s="150"/>
      <c r="AC107" s="150"/>
      <c r="AD107" s="150"/>
      <c r="AE107" s="150"/>
      <c r="AF107" s="150"/>
      <c r="AG107" s="150" t="s">
        <v>147</v>
      </c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0" x14ac:dyDescent="0.25">
      <c r="A108" s="168" t="s">
        <v>132</v>
      </c>
      <c r="B108" s="169" t="s">
        <v>85</v>
      </c>
      <c r="C108" s="191" t="s">
        <v>86</v>
      </c>
      <c r="D108" s="170"/>
      <c r="E108" s="171"/>
      <c r="F108" s="172"/>
      <c r="G108" s="172">
        <f>SUMIF(AG109:AG133,"&lt;&gt;NOR",G109:G133)</f>
        <v>0</v>
      </c>
      <c r="H108" s="172"/>
      <c r="I108" s="172">
        <f>SUM(I109:I133)</f>
        <v>0</v>
      </c>
      <c r="J108" s="172"/>
      <c r="K108" s="172">
        <f>SUM(K109:K133)</f>
        <v>0</v>
      </c>
      <c r="L108" s="172"/>
      <c r="M108" s="172">
        <f>SUM(M109:M133)</f>
        <v>0</v>
      </c>
      <c r="N108" s="172"/>
      <c r="O108" s="172">
        <f>SUM(O109:O133)</f>
        <v>0.04</v>
      </c>
      <c r="P108" s="172"/>
      <c r="Q108" s="172">
        <f>SUM(Q109:Q133)</f>
        <v>0.08</v>
      </c>
      <c r="R108" s="172"/>
      <c r="S108" s="172"/>
      <c r="T108" s="173"/>
      <c r="U108" s="167"/>
      <c r="V108" s="167">
        <f>SUM(V109:V133)</f>
        <v>8.08</v>
      </c>
      <c r="W108" s="167"/>
      <c r="X108" s="167"/>
      <c r="AG108" t="s">
        <v>133</v>
      </c>
    </row>
    <row r="109" spans="1:60" outlineLevel="1" x14ac:dyDescent="0.25">
      <c r="A109" s="174">
        <v>32</v>
      </c>
      <c r="B109" s="175" t="s">
        <v>266</v>
      </c>
      <c r="C109" s="193" t="s">
        <v>267</v>
      </c>
      <c r="D109" s="176" t="s">
        <v>268</v>
      </c>
      <c r="E109" s="177">
        <v>1</v>
      </c>
      <c r="F109" s="178"/>
      <c r="G109" s="179">
        <f>ROUND(E109*F109,2)</f>
        <v>0</v>
      </c>
      <c r="H109" s="178"/>
      <c r="I109" s="179">
        <f>ROUND(E109*H109,2)</f>
        <v>0</v>
      </c>
      <c r="J109" s="178"/>
      <c r="K109" s="179">
        <f>ROUND(E109*J109,2)</f>
        <v>0</v>
      </c>
      <c r="L109" s="179">
        <v>15</v>
      </c>
      <c r="M109" s="179">
        <f>G109*(1+L109/100)</f>
        <v>0</v>
      </c>
      <c r="N109" s="179">
        <v>0</v>
      </c>
      <c r="O109" s="179">
        <f>ROUND(E109*N109,2)</f>
        <v>0</v>
      </c>
      <c r="P109" s="179">
        <v>3.4200000000000001E-2</v>
      </c>
      <c r="Q109" s="179">
        <f>ROUND(E109*P109,2)</f>
        <v>0.03</v>
      </c>
      <c r="R109" s="179" t="s">
        <v>219</v>
      </c>
      <c r="S109" s="179" t="s">
        <v>138</v>
      </c>
      <c r="T109" s="180" t="s">
        <v>138</v>
      </c>
      <c r="U109" s="160">
        <v>0.46500000000000002</v>
      </c>
      <c r="V109" s="160">
        <f>ROUND(E109*U109,2)</f>
        <v>0.47</v>
      </c>
      <c r="W109" s="160"/>
      <c r="X109" s="160" t="s">
        <v>139</v>
      </c>
      <c r="Y109" s="150"/>
      <c r="Z109" s="150"/>
      <c r="AA109" s="150"/>
      <c r="AB109" s="150"/>
      <c r="AC109" s="150"/>
      <c r="AD109" s="150"/>
      <c r="AE109" s="150"/>
      <c r="AF109" s="150"/>
      <c r="AG109" s="150" t="s">
        <v>140</v>
      </c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outlineLevel="1" x14ac:dyDescent="0.25">
      <c r="A110" s="157"/>
      <c r="B110" s="158"/>
      <c r="C110" s="194" t="s">
        <v>43</v>
      </c>
      <c r="D110" s="162"/>
      <c r="E110" s="163">
        <v>1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50"/>
      <c r="Z110" s="150"/>
      <c r="AA110" s="150"/>
      <c r="AB110" s="150"/>
      <c r="AC110" s="150"/>
      <c r="AD110" s="150"/>
      <c r="AE110" s="150"/>
      <c r="AF110" s="150"/>
      <c r="AG110" s="150" t="s">
        <v>149</v>
      </c>
      <c r="AH110" s="150">
        <v>0</v>
      </c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</row>
    <row r="111" spans="1:60" ht="20.399999999999999" outlineLevel="1" x14ac:dyDescent="0.25">
      <c r="A111" s="174">
        <v>33</v>
      </c>
      <c r="B111" s="175" t="s">
        <v>269</v>
      </c>
      <c r="C111" s="193" t="s">
        <v>270</v>
      </c>
      <c r="D111" s="176" t="s">
        <v>268</v>
      </c>
      <c r="E111" s="177">
        <v>1</v>
      </c>
      <c r="F111" s="178"/>
      <c r="G111" s="179">
        <f>ROUND(E111*F111,2)</f>
        <v>0</v>
      </c>
      <c r="H111" s="178"/>
      <c r="I111" s="179">
        <f>ROUND(E111*H111,2)</f>
        <v>0</v>
      </c>
      <c r="J111" s="178"/>
      <c r="K111" s="179">
        <f>ROUND(E111*J111,2)</f>
        <v>0</v>
      </c>
      <c r="L111" s="179">
        <v>15</v>
      </c>
      <c r="M111" s="179">
        <f>G111*(1+L111/100)</f>
        <v>0</v>
      </c>
      <c r="N111" s="179">
        <v>1.8890000000000001E-2</v>
      </c>
      <c r="O111" s="179">
        <f>ROUND(E111*N111,2)</f>
        <v>0.02</v>
      </c>
      <c r="P111" s="179">
        <v>0</v>
      </c>
      <c r="Q111" s="179">
        <f>ROUND(E111*P111,2)</f>
        <v>0</v>
      </c>
      <c r="R111" s="179" t="s">
        <v>219</v>
      </c>
      <c r="S111" s="179" t="s">
        <v>138</v>
      </c>
      <c r="T111" s="180" t="s">
        <v>138</v>
      </c>
      <c r="U111" s="160">
        <v>0.97299999999999998</v>
      </c>
      <c r="V111" s="160">
        <f>ROUND(E111*U111,2)</f>
        <v>0.97</v>
      </c>
      <c r="W111" s="160"/>
      <c r="X111" s="160" t="s">
        <v>139</v>
      </c>
      <c r="Y111" s="150"/>
      <c r="Z111" s="150"/>
      <c r="AA111" s="150"/>
      <c r="AB111" s="150"/>
      <c r="AC111" s="150"/>
      <c r="AD111" s="150"/>
      <c r="AE111" s="150"/>
      <c r="AF111" s="150"/>
      <c r="AG111" s="150" t="s">
        <v>140</v>
      </c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</row>
    <row r="112" spans="1:60" outlineLevel="1" x14ac:dyDescent="0.25">
      <c r="A112" s="157"/>
      <c r="B112" s="158"/>
      <c r="C112" s="194" t="s">
        <v>43</v>
      </c>
      <c r="D112" s="162"/>
      <c r="E112" s="163">
        <v>1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50"/>
      <c r="Z112" s="150"/>
      <c r="AA112" s="150"/>
      <c r="AB112" s="150"/>
      <c r="AC112" s="150"/>
      <c r="AD112" s="150"/>
      <c r="AE112" s="150"/>
      <c r="AF112" s="150"/>
      <c r="AG112" s="150" t="s">
        <v>149</v>
      </c>
      <c r="AH112" s="150">
        <v>0</v>
      </c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</row>
    <row r="113" spans="1:60" outlineLevel="1" x14ac:dyDescent="0.25">
      <c r="A113" s="174">
        <v>34</v>
      </c>
      <c r="B113" s="175" t="s">
        <v>271</v>
      </c>
      <c r="C113" s="193" t="s">
        <v>272</v>
      </c>
      <c r="D113" s="176" t="s">
        <v>268</v>
      </c>
      <c r="E113" s="177">
        <v>1</v>
      </c>
      <c r="F113" s="178"/>
      <c r="G113" s="179">
        <f>ROUND(E113*F113,2)</f>
        <v>0</v>
      </c>
      <c r="H113" s="178"/>
      <c r="I113" s="179">
        <f>ROUND(E113*H113,2)</f>
        <v>0</v>
      </c>
      <c r="J113" s="178"/>
      <c r="K113" s="179">
        <f>ROUND(E113*J113,2)</f>
        <v>0</v>
      </c>
      <c r="L113" s="179">
        <v>15</v>
      </c>
      <c r="M113" s="179">
        <f>G113*(1+L113/100)</f>
        <v>0</v>
      </c>
      <c r="N113" s="179">
        <v>0</v>
      </c>
      <c r="O113" s="179">
        <f>ROUND(E113*N113,2)</f>
        <v>0</v>
      </c>
      <c r="P113" s="179">
        <v>0</v>
      </c>
      <c r="Q113" s="179">
        <f>ROUND(E113*P113,2)</f>
        <v>0</v>
      </c>
      <c r="R113" s="179" t="s">
        <v>219</v>
      </c>
      <c r="S113" s="179" t="s">
        <v>138</v>
      </c>
      <c r="T113" s="180" t="s">
        <v>138</v>
      </c>
      <c r="U113" s="160">
        <v>1.9</v>
      </c>
      <c r="V113" s="160">
        <f>ROUND(E113*U113,2)</f>
        <v>1.9</v>
      </c>
      <c r="W113" s="160"/>
      <c r="X113" s="160" t="s">
        <v>139</v>
      </c>
      <c r="Y113" s="150"/>
      <c r="Z113" s="150"/>
      <c r="AA113" s="150"/>
      <c r="AB113" s="150"/>
      <c r="AC113" s="150"/>
      <c r="AD113" s="150"/>
      <c r="AE113" s="150"/>
      <c r="AF113" s="150"/>
      <c r="AG113" s="150" t="s">
        <v>140</v>
      </c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</row>
    <row r="114" spans="1:60" outlineLevel="1" x14ac:dyDescent="0.25">
      <c r="A114" s="157"/>
      <c r="B114" s="158"/>
      <c r="C114" s="194" t="s">
        <v>43</v>
      </c>
      <c r="D114" s="162"/>
      <c r="E114" s="163">
        <v>1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50"/>
      <c r="Z114" s="150"/>
      <c r="AA114" s="150"/>
      <c r="AB114" s="150"/>
      <c r="AC114" s="150"/>
      <c r="AD114" s="150"/>
      <c r="AE114" s="150"/>
      <c r="AF114" s="150"/>
      <c r="AG114" s="150" t="s">
        <v>149</v>
      </c>
      <c r="AH114" s="150">
        <v>0</v>
      </c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</row>
    <row r="115" spans="1:60" outlineLevel="1" x14ac:dyDescent="0.25">
      <c r="A115" s="174">
        <v>35</v>
      </c>
      <c r="B115" s="175" t="s">
        <v>273</v>
      </c>
      <c r="C115" s="193" t="s">
        <v>434</v>
      </c>
      <c r="D115" s="176" t="s">
        <v>268</v>
      </c>
      <c r="E115" s="177">
        <v>1</v>
      </c>
      <c r="F115" s="178"/>
      <c r="G115" s="179">
        <f>ROUND(E115*F115,2)</f>
        <v>0</v>
      </c>
      <c r="H115" s="178"/>
      <c r="I115" s="179">
        <f>ROUND(E115*H115,2)</f>
        <v>0</v>
      </c>
      <c r="J115" s="178"/>
      <c r="K115" s="179">
        <f>ROUND(E115*J115,2)</f>
        <v>0</v>
      </c>
      <c r="L115" s="179">
        <v>15</v>
      </c>
      <c r="M115" s="179">
        <f>G115*(1+L115/100)</f>
        <v>0</v>
      </c>
      <c r="N115" s="179">
        <v>0</v>
      </c>
      <c r="O115" s="179">
        <f>ROUND(E115*N115,2)</f>
        <v>0</v>
      </c>
      <c r="P115" s="179">
        <v>1.9460000000000002E-2</v>
      </c>
      <c r="Q115" s="179">
        <f>ROUND(E115*P115,2)</f>
        <v>0.02</v>
      </c>
      <c r="R115" s="179" t="s">
        <v>219</v>
      </c>
      <c r="S115" s="179" t="s">
        <v>138</v>
      </c>
      <c r="T115" s="180" t="s">
        <v>138</v>
      </c>
      <c r="U115" s="160">
        <v>0.38200000000000001</v>
      </c>
      <c r="V115" s="160">
        <f>ROUND(E115*U115,2)</f>
        <v>0.38</v>
      </c>
      <c r="W115" s="160"/>
      <c r="X115" s="160" t="s">
        <v>139</v>
      </c>
      <c r="Y115" s="150"/>
      <c r="Z115" s="150"/>
      <c r="AA115" s="150"/>
      <c r="AB115" s="150"/>
      <c r="AC115" s="150"/>
      <c r="AD115" s="150"/>
      <c r="AE115" s="150"/>
      <c r="AF115" s="150"/>
      <c r="AG115" s="150" t="s">
        <v>140</v>
      </c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</row>
    <row r="116" spans="1:60" outlineLevel="1" x14ac:dyDescent="0.25">
      <c r="A116" s="157"/>
      <c r="B116" s="158"/>
      <c r="C116" s="194" t="s">
        <v>43</v>
      </c>
      <c r="D116" s="162"/>
      <c r="E116" s="163">
        <v>1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50"/>
      <c r="Z116" s="150"/>
      <c r="AA116" s="150"/>
      <c r="AB116" s="150"/>
      <c r="AC116" s="150"/>
      <c r="AD116" s="150"/>
      <c r="AE116" s="150"/>
      <c r="AF116" s="150"/>
      <c r="AG116" s="150" t="s">
        <v>149</v>
      </c>
      <c r="AH116" s="150">
        <v>0</v>
      </c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</row>
    <row r="117" spans="1:60" outlineLevel="1" x14ac:dyDescent="0.25">
      <c r="A117" s="174">
        <v>36</v>
      </c>
      <c r="B117" s="175" t="s">
        <v>274</v>
      </c>
      <c r="C117" s="193" t="s">
        <v>433</v>
      </c>
      <c r="D117" s="176" t="s">
        <v>268</v>
      </c>
      <c r="E117" s="177">
        <v>1</v>
      </c>
      <c r="F117" s="178"/>
      <c r="G117" s="179">
        <f>ROUND(E117*F117,2)</f>
        <v>0</v>
      </c>
      <c r="H117" s="178"/>
      <c r="I117" s="179">
        <f>ROUND(E117*H117,2)</f>
        <v>0</v>
      </c>
      <c r="J117" s="178"/>
      <c r="K117" s="179">
        <f>ROUND(E117*J117,2)</f>
        <v>0</v>
      </c>
      <c r="L117" s="179">
        <v>15</v>
      </c>
      <c r="M117" s="179">
        <f>G117*(1+L117/100)</f>
        <v>0</v>
      </c>
      <c r="N117" s="179">
        <v>1.7010000000000001E-2</v>
      </c>
      <c r="O117" s="179">
        <f>ROUND(E117*N117,2)</f>
        <v>0.02</v>
      </c>
      <c r="P117" s="179">
        <v>0</v>
      </c>
      <c r="Q117" s="179">
        <f>ROUND(E117*P117,2)</f>
        <v>0</v>
      </c>
      <c r="R117" s="179" t="s">
        <v>219</v>
      </c>
      <c r="S117" s="179" t="s">
        <v>138</v>
      </c>
      <c r="T117" s="180" t="s">
        <v>138</v>
      </c>
      <c r="U117" s="160">
        <v>1.1890000000000001</v>
      </c>
      <c r="V117" s="160">
        <f>ROUND(E117*U117,2)</f>
        <v>1.19</v>
      </c>
      <c r="W117" s="160"/>
      <c r="X117" s="160" t="s">
        <v>139</v>
      </c>
      <c r="Y117" s="150"/>
      <c r="Z117" s="150"/>
      <c r="AA117" s="150"/>
      <c r="AB117" s="150"/>
      <c r="AC117" s="150"/>
      <c r="AD117" s="150"/>
      <c r="AE117" s="150"/>
      <c r="AF117" s="150"/>
      <c r="AG117" s="150" t="s">
        <v>140</v>
      </c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</row>
    <row r="118" spans="1:60" outlineLevel="1" x14ac:dyDescent="0.25">
      <c r="A118" s="157"/>
      <c r="B118" s="158"/>
      <c r="C118" s="194" t="s">
        <v>43</v>
      </c>
      <c r="D118" s="162"/>
      <c r="E118" s="163">
        <v>1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50"/>
      <c r="Z118" s="150"/>
      <c r="AA118" s="150"/>
      <c r="AB118" s="150"/>
      <c r="AC118" s="150"/>
      <c r="AD118" s="150"/>
      <c r="AE118" s="150"/>
      <c r="AF118" s="150"/>
      <c r="AG118" s="150" t="s">
        <v>149</v>
      </c>
      <c r="AH118" s="150">
        <v>0</v>
      </c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</row>
    <row r="119" spans="1:60" outlineLevel="1" x14ac:dyDescent="0.25">
      <c r="A119" s="181">
        <v>37</v>
      </c>
      <c r="B119" s="182" t="s">
        <v>275</v>
      </c>
      <c r="C119" s="192" t="s">
        <v>276</v>
      </c>
      <c r="D119" s="183" t="s">
        <v>268</v>
      </c>
      <c r="E119" s="184">
        <v>1</v>
      </c>
      <c r="F119" s="185"/>
      <c r="G119" s="186">
        <f t="shared" ref="G119:G132" si="0">ROUND(E119*F119,2)</f>
        <v>0</v>
      </c>
      <c r="H119" s="185"/>
      <c r="I119" s="186">
        <f t="shared" ref="I119:I132" si="1">ROUND(E119*H119,2)</f>
        <v>0</v>
      </c>
      <c r="J119" s="185"/>
      <c r="K119" s="186">
        <f t="shared" ref="K119:K132" si="2">ROUND(E119*J119,2)</f>
        <v>0</v>
      </c>
      <c r="L119" s="186">
        <v>15</v>
      </c>
      <c r="M119" s="186">
        <f t="shared" ref="M119:M132" si="3">G119*(1+L119/100)</f>
        <v>0</v>
      </c>
      <c r="N119" s="186">
        <v>0</v>
      </c>
      <c r="O119" s="186">
        <f t="shared" ref="O119:O132" si="4">ROUND(E119*N119,2)</f>
        <v>0</v>
      </c>
      <c r="P119" s="186">
        <v>3.2899999999999999E-2</v>
      </c>
      <c r="Q119" s="186">
        <f t="shared" ref="Q119:Q132" si="5">ROUND(E119*P119,2)</f>
        <v>0.03</v>
      </c>
      <c r="R119" s="186" t="s">
        <v>219</v>
      </c>
      <c r="S119" s="186" t="s">
        <v>138</v>
      </c>
      <c r="T119" s="187" t="s">
        <v>138</v>
      </c>
      <c r="U119" s="160">
        <v>0.432</v>
      </c>
      <c r="V119" s="160">
        <f t="shared" ref="V119:V132" si="6">ROUND(E119*U119,2)</f>
        <v>0.43</v>
      </c>
      <c r="W119" s="160"/>
      <c r="X119" s="160" t="s">
        <v>139</v>
      </c>
      <c r="Y119" s="150"/>
      <c r="Z119" s="150"/>
      <c r="AA119" s="150"/>
      <c r="AB119" s="150"/>
      <c r="AC119" s="150"/>
      <c r="AD119" s="150"/>
      <c r="AE119" s="150"/>
      <c r="AF119" s="150"/>
      <c r="AG119" s="150" t="s">
        <v>140</v>
      </c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</row>
    <row r="120" spans="1:60" ht="20.399999999999999" outlineLevel="1" x14ac:dyDescent="0.25">
      <c r="A120" s="181">
        <v>38</v>
      </c>
      <c r="B120" s="182" t="s">
        <v>277</v>
      </c>
      <c r="C120" s="192" t="s">
        <v>278</v>
      </c>
      <c r="D120" s="183" t="s">
        <v>136</v>
      </c>
      <c r="E120" s="184">
        <v>1</v>
      </c>
      <c r="F120" s="185"/>
      <c r="G120" s="186">
        <f t="shared" si="0"/>
        <v>0</v>
      </c>
      <c r="H120" s="185"/>
      <c r="I120" s="186">
        <f t="shared" si="1"/>
        <v>0</v>
      </c>
      <c r="J120" s="185"/>
      <c r="K120" s="186">
        <f t="shared" si="2"/>
        <v>0</v>
      </c>
      <c r="L120" s="186">
        <v>15</v>
      </c>
      <c r="M120" s="186">
        <f t="shared" si="3"/>
        <v>0</v>
      </c>
      <c r="N120" s="186">
        <v>1.64E-3</v>
      </c>
      <c r="O120" s="186">
        <f t="shared" si="4"/>
        <v>0</v>
      </c>
      <c r="P120" s="186">
        <v>0</v>
      </c>
      <c r="Q120" s="186">
        <f t="shared" si="5"/>
        <v>0</v>
      </c>
      <c r="R120" s="186" t="s">
        <v>219</v>
      </c>
      <c r="S120" s="186" t="s">
        <v>138</v>
      </c>
      <c r="T120" s="187" t="s">
        <v>138</v>
      </c>
      <c r="U120" s="160">
        <v>0.44500000000000001</v>
      </c>
      <c r="V120" s="160">
        <f t="shared" si="6"/>
        <v>0.45</v>
      </c>
      <c r="W120" s="160"/>
      <c r="X120" s="160" t="s">
        <v>139</v>
      </c>
      <c r="Y120" s="150"/>
      <c r="Z120" s="150"/>
      <c r="AA120" s="150"/>
      <c r="AB120" s="150"/>
      <c r="AC120" s="150"/>
      <c r="AD120" s="150"/>
      <c r="AE120" s="150"/>
      <c r="AF120" s="150"/>
      <c r="AG120" s="150" t="s">
        <v>140</v>
      </c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</row>
    <row r="121" spans="1:60" ht="20.399999999999999" outlineLevel="1" x14ac:dyDescent="0.25">
      <c r="A121" s="181">
        <v>39</v>
      </c>
      <c r="B121" s="182" t="s">
        <v>279</v>
      </c>
      <c r="C121" s="192" t="s">
        <v>280</v>
      </c>
      <c r="D121" s="183" t="s">
        <v>136</v>
      </c>
      <c r="E121" s="184">
        <v>1</v>
      </c>
      <c r="F121" s="185"/>
      <c r="G121" s="186">
        <f t="shared" si="0"/>
        <v>0</v>
      </c>
      <c r="H121" s="185"/>
      <c r="I121" s="186">
        <f t="shared" si="1"/>
        <v>0</v>
      </c>
      <c r="J121" s="185"/>
      <c r="K121" s="186">
        <f t="shared" si="2"/>
        <v>0</v>
      </c>
      <c r="L121" s="186">
        <v>15</v>
      </c>
      <c r="M121" s="186">
        <f t="shared" si="3"/>
        <v>0</v>
      </c>
      <c r="N121" s="186">
        <v>1.2999999999999999E-3</v>
      </c>
      <c r="O121" s="186">
        <f t="shared" si="4"/>
        <v>0</v>
      </c>
      <c r="P121" s="186">
        <v>0</v>
      </c>
      <c r="Q121" s="186">
        <f t="shared" si="5"/>
        <v>0</v>
      </c>
      <c r="R121" s="186" t="s">
        <v>219</v>
      </c>
      <c r="S121" s="186" t="s">
        <v>138</v>
      </c>
      <c r="T121" s="187" t="s">
        <v>138</v>
      </c>
      <c r="U121" s="160">
        <v>0.48499999999999999</v>
      </c>
      <c r="V121" s="160">
        <f t="shared" si="6"/>
        <v>0.49</v>
      </c>
      <c r="W121" s="160"/>
      <c r="X121" s="160" t="s">
        <v>139</v>
      </c>
      <c r="Y121" s="150"/>
      <c r="Z121" s="150"/>
      <c r="AA121" s="150"/>
      <c r="AB121" s="150"/>
      <c r="AC121" s="150"/>
      <c r="AD121" s="150"/>
      <c r="AE121" s="150"/>
      <c r="AF121" s="150"/>
      <c r="AG121" s="150" t="s">
        <v>140</v>
      </c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</row>
    <row r="122" spans="1:60" outlineLevel="1" x14ac:dyDescent="0.25">
      <c r="A122" s="181">
        <v>40</v>
      </c>
      <c r="B122" s="182" t="s">
        <v>281</v>
      </c>
      <c r="C122" s="192" t="s">
        <v>282</v>
      </c>
      <c r="D122" s="183" t="s">
        <v>268</v>
      </c>
      <c r="E122" s="184">
        <v>1</v>
      </c>
      <c r="F122" s="185"/>
      <c r="G122" s="186">
        <f t="shared" si="0"/>
        <v>0</v>
      </c>
      <c r="H122" s="185"/>
      <c r="I122" s="186">
        <f t="shared" si="1"/>
        <v>0</v>
      </c>
      <c r="J122" s="185"/>
      <c r="K122" s="186">
        <f t="shared" si="2"/>
        <v>0</v>
      </c>
      <c r="L122" s="186">
        <v>15</v>
      </c>
      <c r="M122" s="186">
        <f t="shared" si="3"/>
        <v>0</v>
      </c>
      <c r="N122" s="186">
        <v>0</v>
      </c>
      <c r="O122" s="186">
        <f t="shared" si="4"/>
        <v>0</v>
      </c>
      <c r="P122" s="186">
        <v>1.56E-3</v>
      </c>
      <c r="Q122" s="186">
        <f t="shared" si="5"/>
        <v>0</v>
      </c>
      <c r="R122" s="186" t="s">
        <v>219</v>
      </c>
      <c r="S122" s="186" t="s">
        <v>138</v>
      </c>
      <c r="T122" s="187" t="s">
        <v>138</v>
      </c>
      <c r="U122" s="160">
        <v>0.217</v>
      </c>
      <c r="V122" s="160">
        <f t="shared" si="6"/>
        <v>0.22</v>
      </c>
      <c r="W122" s="160"/>
      <c r="X122" s="160" t="s">
        <v>139</v>
      </c>
      <c r="Y122" s="150"/>
      <c r="Z122" s="150"/>
      <c r="AA122" s="150"/>
      <c r="AB122" s="150"/>
      <c r="AC122" s="150"/>
      <c r="AD122" s="150"/>
      <c r="AE122" s="150"/>
      <c r="AF122" s="150"/>
      <c r="AG122" s="150" t="s">
        <v>140</v>
      </c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</row>
    <row r="123" spans="1:60" ht="20.399999999999999" outlineLevel="1" x14ac:dyDescent="0.25">
      <c r="A123" s="181">
        <v>41</v>
      </c>
      <c r="B123" s="182" t="s">
        <v>283</v>
      </c>
      <c r="C123" s="192" t="s">
        <v>284</v>
      </c>
      <c r="D123" s="183" t="s">
        <v>136</v>
      </c>
      <c r="E123" s="184">
        <v>1</v>
      </c>
      <c r="F123" s="185"/>
      <c r="G123" s="186">
        <f t="shared" si="0"/>
        <v>0</v>
      </c>
      <c r="H123" s="185"/>
      <c r="I123" s="186">
        <f t="shared" si="1"/>
        <v>0</v>
      </c>
      <c r="J123" s="185"/>
      <c r="K123" s="186">
        <f t="shared" si="2"/>
        <v>0</v>
      </c>
      <c r="L123" s="186">
        <v>15</v>
      </c>
      <c r="M123" s="186">
        <f t="shared" si="3"/>
        <v>0</v>
      </c>
      <c r="N123" s="186">
        <v>1.5200000000000001E-3</v>
      </c>
      <c r="O123" s="186">
        <f t="shared" si="4"/>
        <v>0</v>
      </c>
      <c r="P123" s="186">
        <v>0</v>
      </c>
      <c r="Q123" s="186">
        <f t="shared" si="5"/>
        <v>0</v>
      </c>
      <c r="R123" s="186" t="s">
        <v>219</v>
      </c>
      <c r="S123" s="186" t="s">
        <v>138</v>
      </c>
      <c r="T123" s="187" t="s">
        <v>138</v>
      </c>
      <c r="U123" s="160">
        <v>0.58699999999999997</v>
      </c>
      <c r="V123" s="160">
        <f t="shared" si="6"/>
        <v>0.59</v>
      </c>
      <c r="W123" s="160"/>
      <c r="X123" s="160" t="s">
        <v>139</v>
      </c>
      <c r="Y123" s="150"/>
      <c r="Z123" s="150"/>
      <c r="AA123" s="150"/>
      <c r="AB123" s="150"/>
      <c r="AC123" s="150"/>
      <c r="AD123" s="150"/>
      <c r="AE123" s="150"/>
      <c r="AF123" s="150"/>
      <c r="AG123" s="150" t="s">
        <v>140</v>
      </c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</row>
    <row r="124" spans="1:60" ht="20.399999999999999" outlineLevel="1" x14ac:dyDescent="0.25">
      <c r="A124" s="181">
        <v>42</v>
      </c>
      <c r="B124" s="182" t="s">
        <v>285</v>
      </c>
      <c r="C124" s="192" t="s">
        <v>286</v>
      </c>
      <c r="D124" s="183" t="s">
        <v>136</v>
      </c>
      <c r="E124" s="184">
        <v>1</v>
      </c>
      <c r="F124" s="185"/>
      <c r="G124" s="186">
        <f t="shared" si="0"/>
        <v>0</v>
      </c>
      <c r="H124" s="185"/>
      <c r="I124" s="186">
        <f t="shared" si="1"/>
        <v>0</v>
      </c>
      <c r="J124" s="185"/>
      <c r="K124" s="186">
        <f t="shared" si="2"/>
        <v>0</v>
      </c>
      <c r="L124" s="186">
        <v>15</v>
      </c>
      <c r="M124" s="186">
        <f t="shared" si="3"/>
        <v>0</v>
      </c>
      <c r="N124" s="186">
        <v>4.2000000000000002E-4</v>
      </c>
      <c r="O124" s="186">
        <f t="shared" si="4"/>
        <v>0</v>
      </c>
      <c r="P124" s="186">
        <v>0</v>
      </c>
      <c r="Q124" s="186">
        <f t="shared" si="5"/>
        <v>0</v>
      </c>
      <c r="R124" s="186" t="s">
        <v>219</v>
      </c>
      <c r="S124" s="186" t="s">
        <v>138</v>
      </c>
      <c r="T124" s="187" t="s">
        <v>138</v>
      </c>
      <c r="U124" s="160">
        <v>0.246</v>
      </c>
      <c r="V124" s="160">
        <f t="shared" si="6"/>
        <v>0.25</v>
      </c>
      <c r="W124" s="160"/>
      <c r="X124" s="160" t="s">
        <v>139</v>
      </c>
      <c r="Y124" s="150"/>
      <c r="Z124" s="150"/>
      <c r="AA124" s="150"/>
      <c r="AB124" s="150"/>
      <c r="AC124" s="150"/>
      <c r="AD124" s="150"/>
      <c r="AE124" s="150"/>
      <c r="AF124" s="150"/>
      <c r="AG124" s="150" t="s">
        <v>140</v>
      </c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</row>
    <row r="125" spans="1:60" ht="20.399999999999999" outlineLevel="1" x14ac:dyDescent="0.25">
      <c r="A125" s="181">
        <v>43</v>
      </c>
      <c r="B125" s="182" t="s">
        <v>287</v>
      </c>
      <c r="C125" s="192" t="s">
        <v>288</v>
      </c>
      <c r="D125" s="183" t="s">
        <v>136</v>
      </c>
      <c r="E125" s="184">
        <v>1</v>
      </c>
      <c r="F125" s="185"/>
      <c r="G125" s="186">
        <f t="shared" si="0"/>
        <v>0</v>
      </c>
      <c r="H125" s="185"/>
      <c r="I125" s="186">
        <f t="shared" si="1"/>
        <v>0</v>
      </c>
      <c r="J125" s="185"/>
      <c r="K125" s="186">
        <f t="shared" si="2"/>
        <v>0</v>
      </c>
      <c r="L125" s="186">
        <v>15</v>
      </c>
      <c r="M125" s="186">
        <f t="shared" si="3"/>
        <v>0</v>
      </c>
      <c r="N125" s="186">
        <v>6.7000000000000002E-4</v>
      </c>
      <c r="O125" s="186">
        <f t="shared" si="4"/>
        <v>0</v>
      </c>
      <c r="P125" s="186">
        <v>0</v>
      </c>
      <c r="Q125" s="186">
        <f t="shared" si="5"/>
        <v>0</v>
      </c>
      <c r="R125" s="186" t="s">
        <v>219</v>
      </c>
      <c r="S125" s="186" t="s">
        <v>138</v>
      </c>
      <c r="T125" s="187" t="s">
        <v>138</v>
      </c>
      <c r="U125" s="160">
        <v>0.246</v>
      </c>
      <c r="V125" s="160">
        <f t="shared" si="6"/>
        <v>0.25</v>
      </c>
      <c r="W125" s="160"/>
      <c r="X125" s="160" t="s">
        <v>139</v>
      </c>
      <c r="Y125" s="150"/>
      <c r="Z125" s="150"/>
      <c r="AA125" s="150"/>
      <c r="AB125" s="150"/>
      <c r="AC125" s="150"/>
      <c r="AD125" s="150"/>
      <c r="AE125" s="150"/>
      <c r="AF125" s="150"/>
      <c r="AG125" s="150" t="s">
        <v>140</v>
      </c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</row>
    <row r="126" spans="1:60" ht="20.399999999999999" outlineLevel="1" x14ac:dyDescent="0.25">
      <c r="A126" s="181">
        <v>44</v>
      </c>
      <c r="B126" s="182" t="s">
        <v>289</v>
      </c>
      <c r="C126" s="192" t="s">
        <v>290</v>
      </c>
      <c r="D126" s="183" t="s">
        <v>136</v>
      </c>
      <c r="E126" s="184">
        <v>2</v>
      </c>
      <c r="F126" s="185"/>
      <c r="G126" s="186">
        <f t="shared" si="0"/>
        <v>0</v>
      </c>
      <c r="H126" s="185"/>
      <c r="I126" s="186">
        <f t="shared" si="1"/>
        <v>0</v>
      </c>
      <c r="J126" s="185"/>
      <c r="K126" s="186">
        <f t="shared" si="2"/>
        <v>0</v>
      </c>
      <c r="L126" s="186">
        <v>15</v>
      </c>
      <c r="M126" s="186">
        <f t="shared" si="3"/>
        <v>0</v>
      </c>
      <c r="N126" s="186">
        <v>2.0000000000000001E-4</v>
      </c>
      <c r="O126" s="186">
        <f t="shared" si="4"/>
        <v>0</v>
      </c>
      <c r="P126" s="186">
        <v>0</v>
      </c>
      <c r="Q126" s="186">
        <f t="shared" si="5"/>
        <v>0</v>
      </c>
      <c r="R126" s="186" t="s">
        <v>219</v>
      </c>
      <c r="S126" s="186" t="s">
        <v>138</v>
      </c>
      <c r="T126" s="187" t="s">
        <v>138</v>
      </c>
      <c r="U126" s="160">
        <v>0.246</v>
      </c>
      <c r="V126" s="160">
        <f t="shared" si="6"/>
        <v>0.49</v>
      </c>
      <c r="W126" s="160"/>
      <c r="X126" s="160" t="s">
        <v>139</v>
      </c>
      <c r="Y126" s="150"/>
      <c r="Z126" s="150"/>
      <c r="AA126" s="150"/>
      <c r="AB126" s="150"/>
      <c r="AC126" s="150"/>
      <c r="AD126" s="150"/>
      <c r="AE126" s="150"/>
      <c r="AF126" s="150"/>
      <c r="AG126" s="150" t="s">
        <v>140</v>
      </c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</row>
    <row r="127" spans="1:60" outlineLevel="1" x14ac:dyDescent="0.25">
      <c r="A127" s="181">
        <v>45</v>
      </c>
      <c r="B127" s="182" t="s">
        <v>291</v>
      </c>
      <c r="C127" s="192" t="s">
        <v>292</v>
      </c>
      <c r="D127" s="183" t="s">
        <v>227</v>
      </c>
      <c r="E127" s="184">
        <v>1</v>
      </c>
      <c r="F127" s="185"/>
      <c r="G127" s="186">
        <f t="shared" si="0"/>
        <v>0</v>
      </c>
      <c r="H127" s="185"/>
      <c r="I127" s="186">
        <f t="shared" si="1"/>
        <v>0</v>
      </c>
      <c r="J127" s="185"/>
      <c r="K127" s="186">
        <f t="shared" si="2"/>
        <v>0</v>
      </c>
      <c r="L127" s="186">
        <v>15</v>
      </c>
      <c r="M127" s="186">
        <f t="shared" si="3"/>
        <v>0</v>
      </c>
      <c r="N127" s="186">
        <v>0</v>
      </c>
      <c r="O127" s="186">
        <f t="shared" si="4"/>
        <v>0</v>
      </c>
      <c r="P127" s="186">
        <v>0</v>
      </c>
      <c r="Q127" s="186">
        <f t="shared" si="5"/>
        <v>0</v>
      </c>
      <c r="R127" s="186"/>
      <c r="S127" s="186" t="s">
        <v>223</v>
      </c>
      <c r="T127" s="187" t="s">
        <v>224</v>
      </c>
      <c r="U127" s="160">
        <v>0</v>
      </c>
      <c r="V127" s="160">
        <f t="shared" si="6"/>
        <v>0</v>
      </c>
      <c r="W127" s="160"/>
      <c r="X127" s="160" t="s">
        <v>139</v>
      </c>
      <c r="Y127" s="150"/>
      <c r="Z127" s="150"/>
      <c r="AA127" s="150"/>
      <c r="AB127" s="150"/>
      <c r="AC127" s="150"/>
      <c r="AD127" s="150"/>
      <c r="AE127" s="150"/>
      <c r="AF127" s="150"/>
      <c r="AG127" s="150" t="s">
        <v>140</v>
      </c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</row>
    <row r="128" spans="1:60" outlineLevel="1" x14ac:dyDescent="0.25">
      <c r="A128" s="181">
        <v>46</v>
      </c>
      <c r="B128" s="182" t="s">
        <v>293</v>
      </c>
      <c r="C128" s="192" t="s">
        <v>294</v>
      </c>
      <c r="D128" s="183" t="s">
        <v>136</v>
      </c>
      <c r="E128" s="184">
        <v>2</v>
      </c>
      <c r="F128" s="185"/>
      <c r="G128" s="186">
        <f t="shared" si="0"/>
        <v>0</v>
      </c>
      <c r="H128" s="185"/>
      <c r="I128" s="186">
        <f t="shared" si="1"/>
        <v>0</v>
      </c>
      <c r="J128" s="185"/>
      <c r="K128" s="186">
        <f t="shared" si="2"/>
        <v>0</v>
      </c>
      <c r="L128" s="186">
        <v>15</v>
      </c>
      <c r="M128" s="186">
        <f t="shared" si="3"/>
        <v>0</v>
      </c>
      <c r="N128" s="186">
        <v>0</v>
      </c>
      <c r="O128" s="186">
        <f t="shared" si="4"/>
        <v>0</v>
      </c>
      <c r="P128" s="186">
        <v>0</v>
      </c>
      <c r="Q128" s="186">
        <f t="shared" si="5"/>
        <v>0</v>
      </c>
      <c r="R128" s="186"/>
      <c r="S128" s="186" t="s">
        <v>223</v>
      </c>
      <c r="T128" s="187" t="s">
        <v>224</v>
      </c>
      <c r="U128" s="160">
        <v>0</v>
      </c>
      <c r="V128" s="160">
        <f t="shared" si="6"/>
        <v>0</v>
      </c>
      <c r="W128" s="160"/>
      <c r="X128" s="160" t="s">
        <v>139</v>
      </c>
      <c r="Y128" s="150"/>
      <c r="Z128" s="150"/>
      <c r="AA128" s="150"/>
      <c r="AB128" s="150"/>
      <c r="AC128" s="150"/>
      <c r="AD128" s="150"/>
      <c r="AE128" s="150"/>
      <c r="AF128" s="150"/>
      <c r="AG128" s="150" t="s">
        <v>140</v>
      </c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</row>
    <row r="129" spans="1:60" outlineLevel="1" x14ac:dyDescent="0.25">
      <c r="A129" s="181">
        <v>47</v>
      </c>
      <c r="B129" s="182" t="s">
        <v>295</v>
      </c>
      <c r="C129" s="192" t="s">
        <v>296</v>
      </c>
      <c r="D129" s="183" t="s">
        <v>227</v>
      </c>
      <c r="E129" s="184">
        <v>1</v>
      </c>
      <c r="F129" s="185"/>
      <c r="G129" s="186">
        <f t="shared" si="0"/>
        <v>0</v>
      </c>
      <c r="H129" s="185"/>
      <c r="I129" s="186">
        <f t="shared" si="1"/>
        <v>0</v>
      </c>
      <c r="J129" s="185"/>
      <c r="K129" s="186">
        <f t="shared" si="2"/>
        <v>0</v>
      </c>
      <c r="L129" s="186">
        <v>15</v>
      </c>
      <c r="M129" s="186">
        <f t="shared" si="3"/>
        <v>0</v>
      </c>
      <c r="N129" s="186">
        <v>0</v>
      </c>
      <c r="O129" s="186">
        <f t="shared" si="4"/>
        <v>0</v>
      </c>
      <c r="P129" s="186">
        <v>0</v>
      </c>
      <c r="Q129" s="186">
        <f t="shared" si="5"/>
        <v>0</v>
      </c>
      <c r="R129" s="186"/>
      <c r="S129" s="186" t="s">
        <v>223</v>
      </c>
      <c r="T129" s="187" t="s">
        <v>224</v>
      </c>
      <c r="U129" s="160">
        <v>0</v>
      </c>
      <c r="V129" s="160">
        <f t="shared" si="6"/>
        <v>0</v>
      </c>
      <c r="W129" s="160"/>
      <c r="X129" s="160" t="s">
        <v>139</v>
      </c>
      <c r="Y129" s="150"/>
      <c r="Z129" s="150"/>
      <c r="AA129" s="150"/>
      <c r="AB129" s="150"/>
      <c r="AC129" s="150"/>
      <c r="AD129" s="150"/>
      <c r="AE129" s="150"/>
      <c r="AF129" s="150"/>
      <c r="AG129" s="150" t="s">
        <v>140</v>
      </c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</row>
    <row r="130" spans="1:60" outlineLevel="1" x14ac:dyDescent="0.25">
      <c r="A130" s="181">
        <v>48</v>
      </c>
      <c r="B130" s="182" t="s">
        <v>297</v>
      </c>
      <c r="C130" s="192" t="s">
        <v>298</v>
      </c>
      <c r="D130" s="183" t="s">
        <v>227</v>
      </c>
      <c r="E130" s="184">
        <v>1</v>
      </c>
      <c r="F130" s="185"/>
      <c r="G130" s="186">
        <f t="shared" si="0"/>
        <v>0</v>
      </c>
      <c r="H130" s="185"/>
      <c r="I130" s="186">
        <f t="shared" si="1"/>
        <v>0</v>
      </c>
      <c r="J130" s="185"/>
      <c r="K130" s="186">
        <f t="shared" si="2"/>
        <v>0</v>
      </c>
      <c r="L130" s="186">
        <v>15</v>
      </c>
      <c r="M130" s="186">
        <f t="shared" si="3"/>
        <v>0</v>
      </c>
      <c r="N130" s="186">
        <v>0</v>
      </c>
      <c r="O130" s="186">
        <f t="shared" si="4"/>
        <v>0</v>
      </c>
      <c r="P130" s="186">
        <v>0</v>
      </c>
      <c r="Q130" s="186">
        <f t="shared" si="5"/>
        <v>0</v>
      </c>
      <c r="R130" s="186"/>
      <c r="S130" s="186" t="s">
        <v>223</v>
      </c>
      <c r="T130" s="187" t="s">
        <v>224</v>
      </c>
      <c r="U130" s="160">
        <v>0</v>
      </c>
      <c r="V130" s="160">
        <f t="shared" si="6"/>
        <v>0</v>
      </c>
      <c r="W130" s="160"/>
      <c r="X130" s="160" t="s">
        <v>139</v>
      </c>
      <c r="Y130" s="150"/>
      <c r="Z130" s="150"/>
      <c r="AA130" s="150"/>
      <c r="AB130" s="150"/>
      <c r="AC130" s="150"/>
      <c r="AD130" s="150"/>
      <c r="AE130" s="150"/>
      <c r="AF130" s="150"/>
      <c r="AG130" s="150" t="s">
        <v>140</v>
      </c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</row>
    <row r="131" spans="1:60" outlineLevel="1" x14ac:dyDescent="0.25">
      <c r="A131" s="174">
        <v>49</v>
      </c>
      <c r="B131" s="175" t="s">
        <v>299</v>
      </c>
      <c r="C131" s="193" t="s">
        <v>300</v>
      </c>
      <c r="D131" s="176" t="s">
        <v>227</v>
      </c>
      <c r="E131" s="177">
        <v>1</v>
      </c>
      <c r="F131" s="178"/>
      <c r="G131" s="179">
        <f t="shared" si="0"/>
        <v>0</v>
      </c>
      <c r="H131" s="178"/>
      <c r="I131" s="179">
        <f t="shared" si="1"/>
        <v>0</v>
      </c>
      <c r="J131" s="178"/>
      <c r="K131" s="179">
        <f t="shared" si="2"/>
        <v>0</v>
      </c>
      <c r="L131" s="179">
        <v>15</v>
      </c>
      <c r="M131" s="179">
        <f t="shared" si="3"/>
        <v>0</v>
      </c>
      <c r="N131" s="179">
        <v>0</v>
      </c>
      <c r="O131" s="179">
        <f t="shared" si="4"/>
        <v>0</v>
      </c>
      <c r="P131" s="179">
        <v>0</v>
      </c>
      <c r="Q131" s="179">
        <f t="shared" si="5"/>
        <v>0</v>
      </c>
      <c r="R131" s="179"/>
      <c r="S131" s="179" t="s">
        <v>223</v>
      </c>
      <c r="T131" s="180" t="s">
        <v>224</v>
      </c>
      <c r="U131" s="160">
        <v>0</v>
      </c>
      <c r="V131" s="160">
        <f t="shared" si="6"/>
        <v>0</v>
      </c>
      <c r="W131" s="160"/>
      <c r="X131" s="160" t="s">
        <v>139</v>
      </c>
      <c r="Y131" s="150"/>
      <c r="Z131" s="150"/>
      <c r="AA131" s="150"/>
      <c r="AB131" s="150"/>
      <c r="AC131" s="150"/>
      <c r="AD131" s="150"/>
      <c r="AE131" s="150"/>
      <c r="AF131" s="150"/>
      <c r="AG131" s="150" t="s">
        <v>140</v>
      </c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</row>
    <row r="132" spans="1:60" outlineLevel="1" x14ac:dyDescent="0.25">
      <c r="A132" s="157">
        <v>50</v>
      </c>
      <c r="B132" s="158" t="s">
        <v>301</v>
      </c>
      <c r="C132" s="196" t="s">
        <v>302</v>
      </c>
      <c r="D132" s="159" t="s">
        <v>0</v>
      </c>
      <c r="E132" s="189"/>
      <c r="F132" s="161"/>
      <c r="G132" s="160">
        <f t="shared" si="0"/>
        <v>0</v>
      </c>
      <c r="H132" s="161"/>
      <c r="I132" s="160">
        <f t="shared" si="1"/>
        <v>0</v>
      </c>
      <c r="J132" s="161"/>
      <c r="K132" s="160">
        <f t="shared" si="2"/>
        <v>0</v>
      </c>
      <c r="L132" s="160">
        <v>15</v>
      </c>
      <c r="M132" s="160">
        <f t="shared" si="3"/>
        <v>0</v>
      </c>
      <c r="N132" s="160">
        <v>0</v>
      </c>
      <c r="O132" s="160">
        <f t="shared" si="4"/>
        <v>0</v>
      </c>
      <c r="P132" s="160">
        <v>0</v>
      </c>
      <c r="Q132" s="160">
        <f t="shared" si="5"/>
        <v>0</v>
      </c>
      <c r="R132" s="160" t="s">
        <v>219</v>
      </c>
      <c r="S132" s="160" t="s">
        <v>138</v>
      </c>
      <c r="T132" s="160" t="s">
        <v>138</v>
      </c>
      <c r="U132" s="160">
        <v>0</v>
      </c>
      <c r="V132" s="160">
        <f t="shared" si="6"/>
        <v>0</v>
      </c>
      <c r="W132" s="160"/>
      <c r="X132" s="160" t="s">
        <v>206</v>
      </c>
      <c r="Y132" s="150"/>
      <c r="Z132" s="150"/>
      <c r="AA132" s="150"/>
      <c r="AB132" s="150"/>
      <c r="AC132" s="150"/>
      <c r="AD132" s="150"/>
      <c r="AE132" s="150"/>
      <c r="AF132" s="150"/>
      <c r="AG132" s="150" t="s">
        <v>207</v>
      </c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</row>
    <row r="133" spans="1:60" outlineLevel="1" x14ac:dyDescent="0.25">
      <c r="A133" s="157"/>
      <c r="B133" s="158"/>
      <c r="C133" s="272" t="s">
        <v>265</v>
      </c>
      <c r="D133" s="273"/>
      <c r="E133" s="273"/>
      <c r="F133" s="273"/>
      <c r="G133" s="273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50"/>
      <c r="Z133" s="150"/>
      <c r="AA133" s="150"/>
      <c r="AB133" s="150"/>
      <c r="AC133" s="150"/>
      <c r="AD133" s="150"/>
      <c r="AE133" s="150"/>
      <c r="AF133" s="150"/>
      <c r="AG133" s="150" t="s">
        <v>147</v>
      </c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</row>
    <row r="134" spans="1:60" x14ac:dyDescent="0.25">
      <c r="A134" s="168" t="s">
        <v>132</v>
      </c>
      <c r="B134" s="169" t="s">
        <v>87</v>
      </c>
      <c r="C134" s="191" t="s">
        <v>88</v>
      </c>
      <c r="D134" s="170"/>
      <c r="E134" s="171"/>
      <c r="F134" s="172"/>
      <c r="G134" s="172">
        <f>SUMIF(AG135:AG135,"&lt;&gt;NOR",G135:G135)</f>
        <v>0</v>
      </c>
      <c r="H134" s="172"/>
      <c r="I134" s="172">
        <f>SUM(I135:I135)</f>
        <v>0</v>
      </c>
      <c r="J134" s="172"/>
      <c r="K134" s="172">
        <f>SUM(K135:K135)</f>
        <v>0</v>
      </c>
      <c r="L134" s="172"/>
      <c r="M134" s="172">
        <f>SUM(M135:M135)</f>
        <v>0</v>
      </c>
      <c r="N134" s="172"/>
      <c r="O134" s="172">
        <f>SUM(O135:O135)</f>
        <v>0.01</v>
      </c>
      <c r="P134" s="172"/>
      <c r="Q134" s="172">
        <f>SUM(Q135:Q135)</f>
        <v>0</v>
      </c>
      <c r="R134" s="172"/>
      <c r="S134" s="172"/>
      <c r="T134" s="173"/>
      <c r="U134" s="167"/>
      <c r="V134" s="167">
        <f>SUM(V135:V135)</f>
        <v>1.9</v>
      </c>
      <c r="W134" s="167"/>
      <c r="X134" s="167"/>
      <c r="AG134" t="s">
        <v>133</v>
      </c>
    </row>
    <row r="135" spans="1:60" ht="40.799999999999997" outlineLevel="1" x14ac:dyDescent="0.25">
      <c r="A135" s="181">
        <v>51</v>
      </c>
      <c r="B135" s="182" t="s">
        <v>303</v>
      </c>
      <c r="C135" s="192" t="s">
        <v>304</v>
      </c>
      <c r="D135" s="183" t="s">
        <v>268</v>
      </c>
      <c r="E135" s="184">
        <v>1</v>
      </c>
      <c r="F135" s="185"/>
      <c r="G135" s="186">
        <f>ROUND(E135*F135,2)</f>
        <v>0</v>
      </c>
      <c r="H135" s="185"/>
      <c r="I135" s="186">
        <f>ROUND(E135*H135,2)</f>
        <v>0</v>
      </c>
      <c r="J135" s="185"/>
      <c r="K135" s="186">
        <f>ROUND(E135*J135,2)</f>
        <v>0</v>
      </c>
      <c r="L135" s="186">
        <v>15</v>
      </c>
      <c r="M135" s="186">
        <f>G135*(1+L135/100)</f>
        <v>0</v>
      </c>
      <c r="N135" s="186">
        <v>1.2970000000000001E-2</v>
      </c>
      <c r="O135" s="186">
        <f>ROUND(E135*N135,2)</f>
        <v>0.01</v>
      </c>
      <c r="P135" s="186">
        <v>0</v>
      </c>
      <c r="Q135" s="186">
        <f>ROUND(E135*P135,2)</f>
        <v>0</v>
      </c>
      <c r="R135" s="186" t="s">
        <v>219</v>
      </c>
      <c r="S135" s="186" t="s">
        <v>138</v>
      </c>
      <c r="T135" s="187" t="s">
        <v>138</v>
      </c>
      <c r="U135" s="160">
        <v>1.9</v>
      </c>
      <c r="V135" s="160">
        <f>ROUND(E135*U135,2)</f>
        <v>1.9</v>
      </c>
      <c r="W135" s="160"/>
      <c r="X135" s="160" t="s">
        <v>139</v>
      </c>
      <c r="Y135" s="150"/>
      <c r="Z135" s="150"/>
      <c r="AA135" s="150"/>
      <c r="AB135" s="150"/>
      <c r="AC135" s="150"/>
      <c r="AD135" s="150"/>
      <c r="AE135" s="150"/>
      <c r="AF135" s="150"/>
      <c r="AG135" s="150" t="s">
        <v>140</v>
      </c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</row>
    <row r="136" spans="1:60" x14ac:dyDescent="0.25">
      <c r="A136" s="168" t="s">
        <v>132</v>
      </c>
      <c r="B136" s="169" t="s">
        <v>89</v>
      </c>
      <c r="C136" s="191" t="s">
        <v>90</v>
      </c>
      <c r="D136" s="170"/>
      <c r="E136" s="171"/>
      <c r="F136" s="172"/>
      <c r="G136" s="172">
        <f>SUMIF(AG137:AG145,"&lt;&gt;NOR",G137:G145)</f>
        <v>0</v>
      </c>
      <c r="H136" s="172"/>
      <c r="I136" s="172">
        <f>SUM(I137:I145)</f>
        <v>0</v>
      </c>
      <c r="J136" s="172"/>
      <c r="K136" s="172">
        <f>SUM(K137:K145)</f>
        <v>0</v>
      </c>
      <c r="L136" s="172"/>
      <c r="M136" s="172">
        <f>SUM(M137:M145)</f>
        <v>0</v>
      </c>
      <c r="N136" s="172"/>
      <c r="O136" s="172">
        <f>SUM(O137:O145)</f>
        <v>0</v>
      </c>
      <c r="P136" s="172"/>
      <c r="Q136" s="172">
        <f>SUM(Q137:Q145)</f>
        <v>0.08</v>
      </c>
      <c r="R136" s="172"/>
      <c r="S136" s="172"/>
      <c r="T136" s="173"/>
      <c r="U136" s="167"/>
      <c r="V136" s="167">
        <f>SUM(V137:V145)</f>
        <v>2.42</v>
      </c>
      <c r="W136" s="167"/>
      <c r="X136" s="167"/>
      <c r="AG136" t="s">
        <v>133</v>
      </c>
    </row>
    <row r="137" spans="1:60" outlineLevel="1" x14ac:dyDescent="0.25">
      <c r="A137" s="174">
        <v>52</v>
      </c>
      <c r="B137" s="175" t="s">
        <v>305</v>
      </c>
      <c r="C137" s="193" t="s">
        <v>306</v>
      </c>
      <c r="D137" s="176" t="s">
        <v>145</v>
      </c>
      <c r="E137" s="177">
        <v>3.2208000000000001</v>
      </c>
      <c r="F137" s="178"/>
      <c r="G137" s="179">
        <f>ROUND(E137*F137,2)</f>
        <v>0</v>
      </c>
      <c r="H137" s="178"/>
      <c r="I137" s="179">
        <f>ROUND(E137*H137,2)</f>
        <v>0</v>
      </c>
      <c r="J137" s="178"/>
      <c r="K137" s="179">
        <f>ROUND(E137*J137,2)</f>
        <v>0</v>
      </c>
      <c r="L137" s="179">
        <v>15</v>
      </c>
      <c r="M137" s="179">
        <f>G137*(1+L137/100)</f>
        <v>0</v>
      </c>
      <c r="N137" s="179">
        <v>0</v>
      </c>
      <c r="O137" s="179">
        <f>ROUND(E137*N137,2)</f>
        <v>0</v>
      </c>
      <c r="P137" s="179">
        <v>2.4649999999999998E-2</v>
      </c>
      <c r="Q137" s="179">
        <f>ROUND(E137*P137,2)</f>
        <v>0.08</v>
      </c>
      <c r="R137" s="179" t="s">
        <v>307</v>
      </c>
      <c r="S137" s="179" t="s">
        <v>138</v>
      </c>
      <c r="T137" s="180" t="s">
        <v>138</v>
      </c>
      <c r="U137" s="160">
        <v>0.3</v>
      </c>
      <c r="V137" s="160">
        <f>ROUND(E137*U137,2)</f>
        <v>0.97</v>
      </c>
      <c r="W137" s="160"/>
      <c r="X137" s="160" t="s">
        <v>139</v>
      </c>
      <c r="Y137" s="150"/>
      <c r="Z137" s="150"/>
      <c r="AA137" s="150"/>
      <c r="AB137" s="150"/>
      <c r="AC137" s="150"/>
      <c r="AD137" s="150"/>
      <c r="AE137" s="150"/>
      <c r="AF137" s="150"/>
      <c r="AG137" s="150" t="s">
        <v>140</v>
      </c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</row>
    <row r="138" spans="1:60" outlineLevel="1" x14ac:dyDescent="0.25">
      <c r="A138" s="157"/>
      <c r="B138" s="158"/>
      <c r="C138" s="194" t="s">
        <v>308</v>
      </c>
      <c r="D138" s="162"/>
      <c r="E138" s="163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50"/>
      <c r="Z138" s="150"/>
      <c r="AA138" s="150"/>
      <c r="AB138" s="150"/>
      <c r="AC138" s="150"/>
      <c r="AD138" s="150"/>
      <c r="AE138" s="150"/>
      <c r="AF138" s="150"/>
      <c r="AG138" s="150" t="s">
        <v>149</v>
      </c>
      <c r="AH138" s="150">
        <v>0</v>
      </c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</row>
    <row r="139" spans="1:60" outlineLevel="1" x14ac:dyDescent="0.25">
      <c r="A139" s="157"/>
      <c r="B139" s="158"/>
      <c r="C139" s="194" t="s">
        <v>309</v>
      </c>
      <c r="D139" s="162"/>
      <c r="E139" s="163">
        <v>3.2208000000000001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50"/>
      <c r="Z139" s="150"/>
      <c r="AA139" s="150"/>
      <c r="AB139" s="150"/>
      <c r="AC139" s="150"/>
      <c r="AD139" s="150"/>
      <c r="AE139" s="150"/>
      <c r="AF139" s="150"/>
      <c r="AG139" s="150" t="s">
        <v>149</v>
      </c>
      <c r="AH139" s="150">
        <v>0</v>
      </c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</row>
    <row r="140" spans="1:60" outlineLevel="1" x14ac:dyDescent="0.25">
      <c r="A140" s="174">
        <v>53</v>
      </c>
      <c r="B140" s="175" t="s">
        <v>310</v>
      </c>
      <c r="C140" s="193" t="s">
        <v>311</v>
      </c>
      <c r="D140" s="176" t="s">
        <v>136</v>
      </c>
      <c r="E140" s="177">
        <v>1</v>
      </c>
      <c r="F140" s="178"/>
      <c r="G140" s="179">
        <f>ROUND(E140*F140,2)</f>
        <v>0</v>
      </c>
      <c r="H140" s="178"/>
      <c r="I140" s="179">
        <f>ROUND(E140*H140,2)</f>
        <v>0</v>
      </c>
      <c r="J140" s="178"/>
      <c r="K140" s="179">
        <f>ROUND(E140*J140,2)</f>
        <v>0</v>
      </c>
      <c r="L140" s="179">
        <v>15</v>
      </c>
      <c r="M140" s="179">
        <f>G140*(1+L140/100)</f>
        <v>0</v>
      </c>
      <c r="N140" s="179">
        <v>0</v>
      </c>
      <c r="O140" s="179">
        <f>ROUND(E140*N140,2)</f>
        <v>0</v>
      </c>
      <c r="P140" s="179">
        <v>0</v>
      </c>
      <c r="Q140" s="179">
        <f>ROUND(E140*P140,2)</f>
        <v>0</v>
      </c>
      <c r="R140" s="179"/>
      <c r="S140" s="179" t="s">
        <v>223</v>
      </c>
      <c r="T140" s="180" t="s">
        <v>224</v>
      </c>
      <c r="U140" s="160">
        <v>1.45</v>
      </c>
      <c r="V140" s="160">
        <f>ROUND(E140*U140,2)</f>
        <v>1.45</v>
      </c>
      <c r="W140" s="160"/>
      <c r="X140" s="160" t="s">
        <v>139</v>
      </c>
      <c r="Y140" s="150"/>
      <c r="Z140" s="150"/>
      <c r="AA140" s="150"/>
      <c r="AB140" s="150"/>
      <c r="AC140" s="150"/>
      <c r="AD140" s="150"/>
      <c r="AE140" s="150"/>
      <c r="AF140" s="150"/>
      <c r="AG140" s="150" t="s">
        <v>140</v>
      </c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</row>
    <row r="141" spans="1:60" outlineLevel="1" x14ac:dyDescent="0.25">
      <c r="A141" s="157"/>
      <c r="B141" s="158"/>
      <c r="C141" s="194" t="s">
        <v>312</v>
      </c>
      <c r="D141" s="162"/>
      <c r="E141" s="163">
        <v>1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50"/>
      <c r="Z141" s="150"/>
      <c r="AA141" s="150"/>
      <c r="AB141" s="150"/>
      <c r="AC141" s="150"/>
      <c r="AD141" s="150"/>
      <c r="AE141" s="150"/>
      <c r="AF141" s="150"/>
      <c r="AG141" s="150" t="s">
        <v>149</v>
      </c>
      <c r="AH141" s="150">
        <v>0</v>
      </c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</row>
    <row r="142" spans="1:60" outlineLevel="1" x14ac:dyDescent="0.25">
      <c r="A142" s="174">
        <v>54</v>
      </c>
      <c r="B142" s="175" t="s">
        <v>313</v>
      </c>
      <c r="C142" s="193" t="s">
        <v>314</v>
      </c>
      <c r="D142" s="176" t="s">
        <v>315</v>
      </c>
      <c r="E142" s="177">
        <v>20</v>
      </c>
      <c r="F142" s="178"/>
      <c r="G142" s="179">
        <f>ROUND(E142*F142,2)</f>
        <v>0</v>
      </c>
      <c r="H142" s="178"/>
      <c r="I142" s="179">
        <f>ROUND(E142*H142,2)</f>
        <v>0</v>
      </c>
      <c r="J142" s="178"/>
      <c r="K142" s="179">
        <f>ROUND(E142*J142,2)</f>
        <v>0</v>
      </c>
      <c r="L142" s="179">
        <v>15</v>
      </c>
      <c r="M142" s="179">
        <f>G142*(1+L142/100)</f>
        <v>0</v>
      </c>
      <c r="N142" s="179">
        <v>0</v>
      </c>
      <c r="O142" s="179">
        <f>ROUND(E142*N142,2)</f>
        <v>0</v>
      </c>
      <c r="P142" s="179">
        <v>0</v>
      </c>
      <c r="Q142" s="179">
        <f>ROUND(E142*P142,2)</f>
        <v>0</v>
      </c>
      <c r="R142" s="179"/>
      <c r="S142" s="179" t="s">
        <v>223</v>
      </c>
      <c r="T142" s="180" t="s">
        <v>224</v>
      </c>
      <c r="U142" s="160">
        <v>0</v>
      </c>
      <c r="V142" s="160">
        <f>ROUND(E142*U142,2)</f>
        <v>0</v>
      </c>
      <c r="W142" s="160"/>
      <c r="X142" s="160" t="s">
        <v>139</v>
      </c>
      <c r="Y142" s="150"/>
      <c r="Z142" s="150"/>
      <c r="AA142" s="150"/>
      <c r="AB142" s="150"/>
      <c r="AC142" s="150"/>
      <c r="AD142" s="150"/>
      <c r="AE142" s="150"/>
      <c r="AF142" s="150"/>
      <c r="AG142" s="150" t="s">
        <v>140</v>
      </c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</row>
    <row r="143" spans="1:60" outlineLevel="1" x14ac:dyDescent="0.25">
      <c r="A143" s="157"/>
      <c r="B143" s="158"/>
      <c r="C143" s="194" t="s">
        <v>316</v>
      </c>
      <c r="D143" s="162"/>
      <c r="E143" s="163">
        <v>20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50"/>
      <c r="Z143" s="150"/>
      <c r="AA143" s="150"/>
      <c r="AB143" s="150"/>
      <c r="AC143" s="150"/>
      <c r="AD143" s="150"/>
      <c r="AE143" s="150"/>
      <c r="AF143" s="150"/>
      <c r="AG143" s="150" t="s">
        <v>149</v>
      </c>
      <c r="AH143" s="150">
        <v>0</v>
      </c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</row>
    <row r="144" spans="1:60" outlineLevel="1" x14ac:dyDescent="0.25">
      <c r="A144" s="157">
        <v>55</v>
      </c>
      <c r="B144" s="158" t="s">
        <v>317</v>
      </c>
      <c r="C144" s="196" t="s">
        <v>318</v>
      </c>
      <c r="D144" s="159" t="s">
        <v>0</v>
      </c>
      <c r="E144" s="189"/>
      <c r="F144" s="161"/>
      <c r="G144" s="160">
        <f>ROUND(E144*F144,2)</f>
        <v>0</v>
      </c>
      <c r="H144" s="161"/>
      <c r="I144" s="160">
        <f>ROUND(E144*H144,2)</f>
        <v>0</v>
      </c>
      <c r="J144" s="161"/>
      <c r="K144" s="160">
        <f>ROUND(E144*J144,2)</f>
        <v>0</v>
      </c>
      <c r="L144" s="160">
        <v>15</v>
      </c>
      <c r="M144" s="160">
        <f>G144*(1+L144/100)</f>
        <v>0</v>
      </c>
      <c r="N144" s="160">
        <v>0</v>
      </c>
      <c r="O144" s="160">
        <f>ROUND(E144*N144,2)</f>
        <v>0</v>
      </c>
      <c r="P144" s="160">
        <v>0</v>
      </c>
      <c r="Q144" s="160">
        <f>ROUND(E144*P144,2)</f>
        <v>0</v>
      </c>
      <c r="R144" s="160" t="s">
        <v>307</v>
      </c>
      <c r="S144" s="160" t="s">
        <v>138</v>
      </c>
      <c r="T144" s="160" t="s">
        <v>138</v>
      </c>
      <c r="U144" s="160">
        <v>0</v>
      </c>
      <c r="V144" s="160">
        <f>ROUND(E144*U144,2)</f>
        <v>0</v>
      </c>
      <c r="W144" s="160"/>
      <c r="X144" s="160" t="s">
        <v>206</v>
      </c>
      <c r="Y144" s="150"/>
      <c r="Z144" s="150"/>
      <c r="AA144" s="150"/>
      <c r="AB144" s="150"/>
      <c r="AC144" s="150"/>
      <c r="AD144" s="150"/>
      <c r="AE144" s="150"/>
      <c r="AF144" s="150"/>
      <c r="AG144" s="150" t="s">
        <v>207</v>
      </c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</row>
    <row r="145" spans="1:60" outlineLevel="1" x14ac:dyDescent="0.25">
      <c r="A145" s="157"/>
      <c r="B145" s="158"/>
      <c r="C145" s="272" t="s">
        <v>319</v>
      </c>
      <c r="D145" s="273"/>
      <c r="E145" s="273"/>
      <c r="F145" s="273"/>
      <c r="G145" s="273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50"/>
      <c r="Z145" s="150"/>
      <c r="AA145" s="150"/>
      <c r="AB145" s="150"/>
      <c r="AC145" s="150"/>
      <c r="AD145" s="150"/>
      <c r="AE145" s="150"/>
      <c r="AF145" s="150"/>
      <c r="AG145" s="150" t="s">
        <v>147</v>
      </c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</row>
    <row r="146" spans="1:60" x14ac:dyDescent="0.25">
      <c r="A146" s="168" t="s">
        <v>132</v>
      </c>
      <c r="B146" s="169" t="s">
        <v>91</v>
      </c>
      <c r="C146" s="191" t="s">
        <v>92</v>
      </c>
      <c r="D146" s="170"/>
      <c r="E146" s="171"/>
      <c r="F146" s="172"/>
      <c r="G146" s="172">
        <f>SUMIF(AG147:AG175,"&lt;&gt;NOR",G147:G175)</f>
        <v>0</v>
      </c>
      <c r="H146" s="172"/>
      <c r="I146" s="172">
        <f>SUM(I147:I175)</f>
        <v>0</v>
      </c>
      <c r="J146" s="172"/>
      <c r="K146" s="172">
        <f>SUM(K147:K175)</f>
        <v>0</v>
      </c>
      <c r="L146" s="172"/>
      <c r="M146" s="172">
        <f>SUM(M147:M175)</f>
        <v>0</v>
      </c>
      <c r="N146" s="172"/>
      <c r="O146" s="172">
        <f>SUM(O147:O175)</f>
        <v>0.1</v>
      </c>
      <c r="P146" s="172"/>
      <c r="Q146" s="172">
        <f>SUM(Q147:Q175)</f>
        <v>0</v>
      </c>
      <c r="R146" s="172"/>
      <c r="S146" s="172"/>
      <c r="T146" s="173"/>
      <c r="U146" s="167"/>
      <c r="V146" s="167">
        <f>SUM(V147:V175)</f>
        <v>4.95</v>
      </c>
      <c r="W146" s="167"/>
      <c r="X146" s="167"/>
      <c r="AG146" t="s">
        <v>133</v>
      </c>
    </row>
    <row r="147" spans="1:60" ht="20.399999999999999" outlineLevel="1" x14ac:dyDescent="0.25">
      <c r="A147" s="174">
        <v>56</v>
      </c>
      <c r="B147" s="175" t="s">
        <v>320</v>
      </c>
      <c r="C147" s="193" t="s">
        <v>321</v>
      </c>
      <c r="D147" s="176" t="s">
        <v>145</v>
      </c>
      <c r="E147" s="177">
        <v>3.2208000000000001</v>
      </c>
      <c r="F147" s="178"/>
      <c r="G147" s="179">
        <f>ROUND(E147*F147,2)</f>
        <v>0</v>
      </c>
      <c r="H147" s="178"/>
      <c r="I147" s="179">
        <f>ROUND(E147*H147,2)</f>
        <v>0</v>
      </c>
      <c r="J147" s="178"/>
      <c r="K147" s="179">
        <f>ROUND(E147*J147,2)</f>
        <v>0</v>
      </c>
      <c r="L147" s="179">
        <v>15</v>
      </c>
      <c r="M147" s="179">
        <f>G147*(1+L147/100)</f>
        <v>0</v>
      </c>
      <c r="N147" s="179">
        <v>0</v>
      </c>
      <c r="O147" s="179">
        <f>ROUND(E147*N147,2)</f>
        <v>0</v>
      </c>
      <c r="P147" s="179">
        <v>0</v>
      </c>
      <c r="Q147" s="179">
        <f>ROUND(E147*P147,2)</f>
        <v>0</v>
      </c>
      <c r="R147" s="179" t="s">
        <v>322</v>
      </c>
      <c r="S147" s="179" t="s">
        <v>138</v>
      </c>
      <c r="T147" s="180" t="s">
        <v>138</v>
      </c>
      <c r="U147" s="160">
        <v>0.34</v>
      </c>
      <c r="V147" s="160">
        <f>ROUND(E147*U147,2)</f>
        <v>1.1000000000000001</v>
      </c>
      <c r="W147" s="160"/>
      <c r="X147" s="160" t="s">
        <v>139</v>
      </c>
      <c r="Y147" s="150"/>
      <c r="Z147" s="150"/>
      <c r="AA147" s="150"/>
      <c r="AB147" s="150"/>
      <c r="AC147" s="150"/>
      <c r="AD147" s="150"/>
      <c r="AE147" s="150"/>
      <c r="AF147" s="150"/>
      <c r="AG147" s="150" t="s">
        <v>140</v>
      </c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</row>
    <row r="148" spans="1:60" outlineLevel="1" x14ac:dyDescent="0.25">
      <c r="A148" s="157"/>
      <c r="B148" s="158"/>
      <c r="C148" s="194" t="s">
        <v>323</v>
      </c>
      <c r="D148" s="162"/>
      <c r="E148" s="163">
        <v>3.2208000000000001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50"/>
      <c r="Z148" s="150"/>
      <c r="AA148" s="150"/>
      <c r="AB148" s="150"/>
      <c r="AC148" s="150"/>
      <c r="AD148" s="150"/>
      <c r="AE148" s="150"/>
      <c r="AF148" s="150"/>
      <c r="AG148" s="150" t="s">
        <v>149</v>
      </c>
      <c r="AH148" s="150">
        <v>0</v>
      </c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</row>
    <row r="149" spans="1:60" outlineLevel="1" x14ac:dyDescent="0.25">
      <c r="A149" s="174">
        <v>57</v>
      </c>
      <c r="B149" s="175" t="s">
        <v>324</v>
      </c>
      <c r="C149" s="193" t="s">
        <v>325</v>
      </c>
      <c r="D149" s="176" t="s">
        <v>145</v>
      </c>
      <c r="E149" s="177">
        <v>3.2208000000000001</v>
      </c>
      <c r="F149" s="178"/>
      <c r="G149" s="179">
        <f>ROUND(E149*F149,2)</f>
        <v>0</v>
      </c>
      <c r="H149" s="178"/>
      <c r="I149" s="179">
        <f>ROUND(E149*H149,2)</f>
        <v>0</v>
      </c>
      <c r="J149" s="178"/>
      <c r="K149" s="179">
        <f>ROUND(E149*J149,2)</f>
        <v>0</v>
      </c>
      <c r="L149" s="179">
        <v>15</v>
      </c>
      <c r="M149" s="179">
        <f>G149*(1+L149/100)</f>
        <v>0</v>
      </c>
      <c r="N149" s="179">
        <v>0</v>
      </c>
      <c r="O149" s="179">
        <f>ROUND(E149*N149,2)</f>
        <v>0</v>
      </c>
      <c r="P149" s="179">
        <v>0</v>
      </c>
      <c r="Q149" s="179">
        <f>ROUND(E149*P149,2)</f>
        <v>0</v>
      </c>
      <c r="R149" s="179" t="s">
        <v>322</v>
      </c>
      <c r="S149" s="179" t="s">
        <v>138</v>
      </c>
      <c r="T149" s="180" t="s">
        <v>138</v>
      </c>
      <c r="U149" s="160">
        <v>0.05</v>
      </c>
      <c r="V149" s="160">
        <f>ROUND(E149*U149,2)</f>
        <v>0.16</v>
      </c>
      <c r="W149" s="160"/>
      <c r="X149" s="160" t="s">
        <v>139</v>
      </c>
      <c r="Y149" s="150"/>
      <c r="Z149" s="150"/>
      <c r="AA149" s="150"/>
      <c r="AB149" s="150"/>
      <c r="AC149" s="150"/>
      <c r="AD149" s="150"/>
      <c r="AE149" s="150"/>
      <c r="AF149" s="150"/>
      <c r="AG149" s="150" t="s">
        <v>140</v>
      </c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</row>
    <row r="150" spans="1:60" outlineLevel="1" x14ac:dyDescent="0.25">
      <c r="A150" s="157"/>
      <c r="B150" s="158"/>
      <c r="C150" s="194" t="s">
        <v>326</v>
      </c>
      <c r="D150" s="162"/>
      <c r="E150" s="163">
        <v>3.2208000000000001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50"/>
      <c r="Z150" s="150"/>
      <c r="AA150" s="150"/>
      <c r="AB150" s="150"/>
      <c r="AC150" s="150"/>
      <c r="AD150" s="150"/>
      <c r="AE150" s="150"/>
      <c r="AF150" s="150"/>
      <c r="AG150" s="150" t="s">
        <v>149</v>
      </c>
      <c r="AH150" s="150">
        <v>5</v>
      </c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</row>
    <row r="151" spans="1:60" outlineLevel="1" x14ac:dyDescent="0.25">
      <c r="A151" s="174">
        <v>58</v>
      </c>
      <c r="B151" s="175" t="s">
        <v>327</v>
      </c>
      <c r="C151" s="193" t="s">
        <v>328</v>
      </c>
      <c r="D151" s="176" t="s">
        <v>145</v>
      </c>
      <c r="E151" s="177">
        <v>3.2208000000000001</v>
      </c>
      <c r="F151" s="178"/>
      <c r="G151" s="179">
        <f>ROUND(E151*F151,2)</f>
        <v>0</v>
      </c>
      <c r="H151" s="178"/>
      <c r="I151" s="179">
        <f>ROUND(E151*H151,2)</f>
        <v>0</v>
      </c>
      <c r="J151" s="178"/>
      <c r="K151" s="179">
        <f>ROUND(E151*J151,2)</f>
        <v>0</v>
      </c>
      <c r="L151" s="179">
        <v>15</v>
      </c>
      <c r="M151" s="179">
        <f>G151*(1+L151/100)</f>
        <v>0</v>
      </c>
      <c r="N151" s="179">
        <v>0</v>
      </c>
      <c r="O151" s="179">
        <f>ROUND(E151*N151,2)</f>
        <v>0</v>
      </c>
      <c r="P151" s="179">
        <v>0</v>
      </c>
      <c r="Q151" s="179">
        <f>ROUND(E151*P151,2)</f>
        <v>0</v>
      </c>
      <c r="R151" s="179" t="s">
        <v>322</v>
      </c>
      <c r="S151" s="179" t="s">
        <v>138</v>
      </c>
      <c r="T151" s="180" t="s">
        <v>138</v>
      </c>
      <c r="U151" s="160">
        <v>0.97799999999999998</v>
      </c>
      <c r="V151" s="160">
        <f>ROUND(E151*U151,2)</f>
        <v>3.15</v>
      </c>
      <c r="W151" s="160"/>
      <c r="X151" s="160" t="s">
        <v>139</v>
      </c>
      <c r="Y151" s="150"/>
      <c r="Z151" s="150"/>
      <c r="AA151" s="150"/>
      <c r="AB151" s="150"/>
      <c r="AC151" s="150"/>
      <c r="AD151" s="150"/>
      <c r="AE151" s="150"/>
      <c r="AF151" s="150"/>
      <c r="AG151" s="150" t="s">
        <v>140</v>
      </c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</row>
    <row r="152" spans="1:60" outlineLevel="1" x14ac:dyDescent="0.25">
      <c r="A152" s="157"/>
      <c r="B152" s="158"/>
      <c r="C152" s="259" t="s">
        <v>329</v>
      </c>
      <c r="D152" s="260"/>
      <c r="E152" s="260"/>
      <c r="F152" s="260"/>
      <c r="G152" s="2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50"/>
      <c r="Z152" s="150"/>
      <c r="AA152" s="150"/>
      <c r="AB152" s="150"/>
      <c r="AC152" s="150"/>
      <c r="AD152" s="150"/>
      <c r="AE152" s="150"/>
      <c r="AF152" s="150"/>
      <c r="AG152" s="150" t="s">
        <v>147</v>
      </c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</row>
    <row r="153" spans="1:60" outlineLevel="1" x14ac:dyDescent="0.25">
      <c r="A153" s="157"/>
      <c r="B153" s="158"/>
      <c r="C153" s="194" t="s">
        <v>330</v>
      </c>
      <c r="D153" s="162"/>
      <c r="E153" s="163">
        <v>3.2208000000000001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50"/>
      <c r="Z153" s="150"/>
      <c r="AA153" s="150"/>
      <c r="AB153" s="150"/>
      <c r="AC153" s="150"/>
      <c r="AD153" s="150"/>
      <c r="AE153" s="150"/>
      <c r="AF153" s="150"/>
      <c r="AG153" s="150" t="s">
        <v>149</v>
      </c>
      <c r="AH153" s="150">
        <v>5</v>
      </c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</row>
    <row r="154" spans="1:60" outlineLevel="1" x14ac:dyDescent="0.25">
      <c r="A154" s="174">
        <v>59</v>
      </c>
      <c r="B154" s="175" t="s">
        <v>331</v>
      </c>
      <c r="C154" s="193" t="s">
        <v>332</v>
      </c>
      <c r="D154" s="176" t="s">
        <v>153</v>
      </c>
      <c r="E154" s="177">
        <v>7.72</v>
      </c>
      <c r="F154" s="178"/>
      <c r="G154" s="179">
        <f>ROUND(E154*F154,2)</f>
        <v>0</v>
      </c>
      <c r="H154" s="178"/>
      <c r="I154" s="179">
        <f>ROUND(E154*H154,2)</f>
        <v>0</v>
      </c>
      <c r="J154" s="178"/>
      <c r="K154" s="179">
        <f>ROUND(E154*J154,2)</f>
        <v>0</v>
      </c>
      <c r="L154" s="179">
        <v>15</v>
      </c>
      <c r="M154" s="179">
        <f>G154*(1+L154/100)</f>
        <v>0</v>
      </c>
      <c r="N154" s="179">
        <v>4.0000000000000003E-5</v>
      </c>
      <c r="O154" s="179">
        <f>ROUND(E154*N154,2)</f>
        <v>0</v>
      </c>
      <c r="P154" s="179">
        <v>0</v>
      </c>
      <c r="Q154" s="179">
        <f>ROUND(E154*P154,2)</f>
        <v>0</v>
      </c>
      <c r="R154" s="179" t="s">
        <v>322</v>
      </c>
      <c r="S154" s="179" t="s">
        <v>138</v>
      </c>
      <c r="T154" s="180" t="s">
        <v>138</v>
      </c>
      <c r="U154" s="160">
        <v>7.0000000000000007E-2</v>
      </c>
      <c r="V154" s="160">
        <f>ROUND(E154*U154,2)</f>
        <v>0.54</v>
      </c>
      <c r="W154" s="160"/>
      <c r="X154" s="160" t="s">
        <v>139</v>
      </c>
      <c r="Y154" s="150"/>
      <c r="Z154" s="150"/>
      <c r="AA154" s="150"/>
      <c r="AB154" s="150"/>
      <c r="AC154" s="150"/>
      <c r="AD154" s="150"/>
      <c r="AE154" s="150"/>
      <c r="AF154" s="150"/>
      <c r="AG154" s="150" t="s">
        <v>140</v>
      </c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</row>
    <row r="155" spans="1:60" outlineLevel="1" x14ac:dyDescent="0.25">
      <c r="A155" s="157"/>
      <c r="B155" s="158"/>
      <c r="C155" s="194" t="s">
        <v>333</v>
      </c>
      <c r="D155" s="162"/>
      <c r="E155" s="163">
        <v>7.72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50"/>
      <c r="Z155" s="150"/>
      <c r="AA155" s="150"/>
      <c r="AB155" s="150"/>
      <c r="AC155" s="150"/>
      <c r="AD155" s="150"/>
      <c r="AE155" s="150"/>
      <c r="AF155" s="150"/>
      <c r="AG155" s="150" t="s">
        <v>149</v>
      </c>
      <c r="AH155" s="150">
        <v>0</v>
      </c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</row>
    <row r="156" spans="1:60" outlineLevel="1" x14ac:dyDescent="0.25">
      <c r="A156" s="174">
        <v>60</v>
      </c>
      <c r="B156" s="175" t="s">
        <v>334</v>
      </c>
      <c r="C156" s="193" t="s">
        <v>335</v>
      </c>
      <c r="D156" s="176" t="s">
        <v>145</v>
      </c>
      <c r="E156" s="177">
        <v>3.2208000000000001</v>
      </c>
      <c r="F156" s="178"/>
      <c r="G156" s="179">
        <f>ROUND(E156*F156,2)</f>
        <v>0</v>
      </c>
      <c r="H156" s="178"/>
      <c r="I156" s="179">
        <f>ROUND(E156*H156,2)</f>
        <v>0</v>
      </c>
      <c r="J156" s="178"/>
      <c r="K156" s="179">
        <f>ROUND(E156*J156,2)</f>
        <v>0</v>
      </c>
      <c r="L156" s="179">
        <v>15</v>
      </c>
      <c r="M156" s="179">
        <f>G156*(1+L156/100)</f>
        <v>0</v>
      </c>
      <c r="N156" s="179">
        <v>1.1999999999999999E-3</v>
      </c>
      <c r="O156" s="179">
        <f>ROUND(E156*N156,2)</f>
        <v>0</v>
      </c>
      <c r="P156" s="179">
        <v>0</v>
      </c>
      <c r="Q156" s="179">
        <f>ROUND(E156*P156,2)</f>
        <v>0</v>
      </c>
      <c r="R156" s="179" t="s">
        <v>322</v>
      </c>
      <c r="S156" s="179" t="s">
        <v>138</v>
      </c>
      <c r="T156" s="180" t="s">
        <v>138</v>
      </c>
      <c r="U156" s="160">
        <v>0</v>
      </c>
      <c r="V156" s="160">
        <f>ROUND(E156*U156,2)</f>
        <v>0</v>
      </c>
      <c r="W156" s="160"/>
      <c r="X156" s="160" t="s">
        <v>139</v>
      </c>
      <c r="Y156" s="150"/>
      <c r="Z156" s="150"/>
      <c r="AA156" s="150"/>
      <c r="AB156" s="150"/>
      <c r="AC156" s="150"/>
      <c r="AD156" s="150"/>
      <c r="AE156" s="150"/>
      <c r="AF156" s="150"/>
      <c r="AG156" s="150" t="s">
        <v>140</v>
      </c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</row>
    <row r="157" spans="1:60" outlineLevel="1" x14ac:dyDescent="0.25">
      <c r="A157" s="157"/>
      <c r="B157" s="158"/>
      <c r="C157" s="194" t="s">
        <v>330</v>
      </c>
      <c r="D157" s="162"/>
      <c r="E157" s="163">
        <v>3.2208000000000001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50"/>
      <c r="Z157" s="150"/>
      <c r="AA157" s="150"/>
      <c r="AB157" s="150"/>
      <c r="AC157" s="150"/>
      <c r="AD157" s="150"/>
      <c r="AE157" s="150"/>
      <c r="AF157" s="150"/>
      <c r="AG157" s="150" t="s">
        <v>149</v>
      </c>
      <c r="AH157" s="150">
        <v>5</v>
      </c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</row>
    <row r="158" spans="1:60" ht="20.399999999999999" outlineLevel="1" x14ac:dyDescent="0.25">
      <c r="A158" s="174">
        <v>61</v>
      </c>
      <c r="B158" s="175" t="s">
        <v>336</v>
      </c>
      <c r="C158" s="193" t="s">
        <v>337</v>
      </c>
      <c r="D158" s="176" t="s">
        <v>338</v>
      </c>
      <c r="E158" s="177">
        <v>16.426079999999999</v>
      </c>
      <c r="F158" s="178"/>
      <c r="G158" s="179">
        <f>ROUND(E158*F158,2)</f>
        <v>0</v>
      </c>
      <c r="H158" s="178"/>
      <c r="I158" s="179">
        <f>ROUND(E158*H158,2)</f>
        <v>0</v>
      </c>
      <c r="J158" s="178"/>
      <c r="K158" s="179">
        <f>ROUND(E158*J158,2)</f>
        <v>0</v>
      </c>
      <c r="L158" s="179">
        <v>15</v>
      </c>
      <c r="M158" s="179">
        <f>G158*(1+L158/100)</f>
        <v>0</v>
      </c>
      <c r="N158" s="179">
        <v>1E-3</v>
      </c>
      <c r="O158" s="179">
        <f>ROUND(E158*N158,2)</f>
        <v>0.02</v>
      </c>
      <c r="P158" s="179">
        <v>0</v>
      </c>
      <c r="Q158" s="179">
        <f>ROUND(E158*P158,2)</f>
        <v>0</v>
      </c>
      <c r="R158" s="179" t="s">
        <v>339</v>
      </c>
      <c r="S158" s="179" t="s">
        <v>138</v>
      </c>
      <c r="T158" s="180" t="s">
        <v>138</v>
      </c>
      <c r="U158" s="160">
        <v>0</v>
      </c>
      <c r="V158" s="160">
        <f>ROUND(E158*U158,2)</f>
        <v>0</v>
      </c>
      <c r="W158" s="160"/>
      <c r="X158" s="160" t="s">
        <v>340</v>
      </c>
      <c r="Y158" s="150"/>
      <c r="Z158" s="150"/>
      <c r="AA158" s="150"/>
      <c r="AB158" s="150"/>
      <c r="AC158" s="150"/>
      <c r="AD158" s="150"/>
      <c r="AE158" s="150"/>
      <c r="AF158" s="150"/>
      <c r="AG158" s="150" t="s">
        <v>341</v>
      </c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</row>
    <row r="159" spans="1:60" outlineLevel="1" x14ac:dyDescent="0.25">
      <c r="A159" s="157"/>
      <c r="B159" s="158"/>
      <c r="C159" s="194" t="s">
        <v>342</v>
      </c>
      <c r="D159" s="162"/>
      <c r="E159" s="163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50"/>
      <c r="Z159" s="150"/>
      <c r="AA159" s="150"/>
      <c r="AB159" s="150"/>
      <c r="AC159" s="150"/>
      <c r="AD159" s="150"/>
      <c r="AE159" s="150"/>
      <c r="AF159" s="150"/>
      <c r="AG159" s="150" t="s">
        <v>149</v>
      </c>
      <c r="AH159" s="150">
        <v>0</v>
      </c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</row>
    <row r="160" spans="1:60" outlineLevel="1" x14ac:dyDescent="0.25">
      <c r="A160" s="157"/>
      <c r="B160" s="158"/>
      <c r="C160" s="194" t="s">
        <v>343</v>
      </c>
      <c r="D160" s="162"/>
      <c r="E160" s="163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50"/>
      <c r="Z160" s="150"/>
      <c r="AA160" s="150"/>
      <c r="AB160" s="150"/>
      <c r="AC160" s="150"/>
      <c r="AD160" s="150"/>
      <c r="AE160" s="150"/>
      <c r="AF160" s="150"/>
      <c r="AG160" s="150" t="s">
        <v>149</v>
      </c>
      <c r="AH160" s="150">
        <v>0</v>
      </c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</row>
    <row r="161" spans="1:60" outlineLevel="1" x14ac:dyDescent="0.25">
      <c r="A161" s="157"/>
      <c r="B161" s="158"/>
      <c r="C161" s="194" t="s">
        <v>344</v>
      </c>
      <c r="D161" s="162"/>
      <c r="E161" s="163">
        <v>16.426079999999999</v>
      </c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50"/>
      <c r="Z161" s="150"/>
      <c r="AA161" s="150"/>
      <c r="AB161" s="150"/>
      <c r="AC161" s="150"/>
      <c r="AD161" s="150"/>
      <c r="AE161" s="150"/>
      <c r="AF161" s="150"/>
      <c r="AG161" s="150" t="s">
        <v>149</v>
      </c>
      <c r="AH161" s="150">
        <v>5</v>
      </c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</row>
    <row r="162" spans="1:60" ht="20.399999999999999" outlineLevel="1" x14ac:dyDescent="0.25">
      <c r="A162" s="174">
        <v>62</v>
      </c>
      <c r="B162" s="175" t="s">
        <v>345</v>
      </c>
      <c r="C162" s="193" t="s">
        <v>346</v>
      </c>
      <c r="D162" s="176" t="s">
        <v>338</v>
      </c>
      <c r="E162" s="177">
        <v>13.52736</v>
      </c>
      <c r="F162" s="178"/>
      <c r="G162" s="179">
        <f>ROUND(E162*F162,2)</f>
        <v>0</v>
      </c>
      <c r="H162" s="178"/>
      <c r="I162" s="179">
        <f>ROUND(E162*H162,2)</f>
        <v>0</v>
      </c>
      <c r="J162" s="178"/>
      <c r="K162" s="179">
        <f>ROUND(E162*J162,2)</f>
        <v>0</v>
      </c>
      <c r="L162" s="179">
        <v>15</v>
      </c>
      <c r="M162" s="179">
        <f>G162*(1+L162/100)</f>
        <v>0</v>
      </c>
      <c r="N162" s="179">
        <v>1E-3</v>
      </c>
      <c r="O162" s="179">
        <f>ROUND(E162*N162,2)</f>
        <v>0.01</v>
      </c>
      <c r="P162" s="179">
        <v>0</v>
      </c>
      <c r="Q162" s="179">
        <f>ROUND(E162*P162,2)</f>
        <v>0</v>
      </c>
      <c r="R162" s="179" t="s">
        <v>339</v>
      </c>
      <c r="S162" s="179" t="s">
        <v>138</v>
      </c>
      <c r="T162" s="180" t="s">
        <v>138</v>
      </c>
      <c r="U162" s="160">
        <v>0</v>
      </c>
      <c r="V162" s="160">
        <f>ROUND(E162*U162,2)</f>
        <v>0</v>
      </c>
      <c r="W162" s="160"/>
      <c r="X162" s="160" t="s">
        <v>340</v>
      </c>
      <c r="Y162" s="150"/>
      <c r="Z162" s="150"/>
      <c r="AA162" s="150"/>
      <c r="AB162" s="150"/>
      <c r="AC162" s="150"/>
      <c r="AD162" s="150"/>
      <c r="AE162" s="150"/>
      <c r="AF162" s="150"/>
      <c r="AG162" s="150" t="s">
        <v>341</v>
      </c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</row>
    <row r="163" spans="1:60" outlineLevel="1" x14ac:dyDescent="0.25">
      <c r="A163" s="157"/>
      <c r="B163" s="158"/>
      <c r="C163" s="194" t="s">
        <v>347</v>
      </c>
      <c r="D163" s="162"/>
      <c r="E163" s="163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50"/>
      <c r="Z163" s="150"/>
      <c r="AA163" s="150"/>
      <c r="AB163" s="150"/>
      <c r="AC163" s="150"/>
      <c r="AD163" s="150"/>
      <c r="AE163" s="150"/>
      <c r="AF163" s="150"/>
      <c r="AG163" s="150" t="s">
        <v>149</v>
      </c>
      <c r="AH163" s="150">
        <v>0</v>
      </c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</row>
    <row r="164" spans="1:60" outlineLevel="1" x14ac:dyDescent="0.25">
      <c r="A164" s="157"/>
      <c r="B164" s="158"/>
      <c r="C164" s="194" t="s">
        <v>348</v>
      </c>
      <c r="D164" s="162"/>
      <c r="E164" s="163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50"/>
      <c r="Z164" s="150"/>
      <c r="AA164" s="150"/>
      <c r="AB164" s="150"/>
      <c r="AC164" s="150"/>
      <c r="AD164" s="150"/>
      <c r="AE164" s="150"/>
      <c r="AF164" s="150"/>
      <c r="AG164" s="150" t="s">
        <v>149</v>
      </c>
      <c r="AH164" s="150">
        <v>0</v>
      </c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</row>
    <row r="165" spans="1:60" outlineLevel="1" x14ac:dyDescent="0.25">
      <c r="A165" s="157"/>
      <c r="B165" s="158"/>
      <c r="C165" s="194" t="s">
        <v>234</v>
      </c>
      <c r="D165" s="162"/>
      <c r="E165" s="163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50"/>
      <c r="Z165" s="150"/>
      <c r="AA165" s="150"/>
      <c r="AB165" s="150"/>
      <c r="AC165" s="150"/>
      <c r="AD165" s="150"/>
      <c r="AE165" s="150"/>
      <c r="AF165" s="150"/>
      <c r="AG165" s="150" t="s">
        <v>149</v>
      </c>
      <c r="AH165" s="150">
        <v>0</v>
      </c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  <c r="BD165" s="150"/>
      <c r="BE165" s="150"/>
      <c r="BF165" s="150"/>
      <c r="BG165" s="150"/>
      <c r="BH165" s="150"/>
    </row>
    <row r="166" spans="1:60" outlineLevel="1" x14ac:dyDescent="0.25">
      <c r="A166" s="157"/>
      <c r="B166" s="158"/>
      <c r="C166" s="194" t="s">
        <v>349</v>
      </c>
      <c r="D166" s="162"/>
      <c r="E166" s="163">
        <v>13.52736</v>
      </c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50"/>
      <c r="Z166" s="150"/>
      <c r="AA166" s="150"/>
      <c r="AB166" s="150"/>
      <c r="AC166" s="150"/>
      <c r="AD166" s="150"/>
      <c r="AE166" s="150"/>
      <c r="AF166" s="150"/>
      <c r="AG166" s="150" t="s">
        <v>149</v>
      </c>
      <c r="AH166" s="150">
        <v>5</v>
      </c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  <c r="BG166" s="150"/>
      <c r="BH166" s="150"/>
    </row>
    <row r="167" spans="1:60" ht="20.399999999999999" outlineLevel="1" x14ac:dyDescent="0.25">
      <c r="A167" s="174">
        <v>63</v>
      </c>
      <c r="B167" s="175" t="s">
        <v>350</v>
      </c>
      <c r="C167" s="193" t="s">
        <v>351</v>
      </c>
      <c r="D167" s="176" t="s">
        <v>338</v>
      </c>
      <c r="E167" s="177">
        <v>2.0935199999999998</v>
      </c>
      <c r="F167" s="178"/>
      <c r="G167" s="179">
        <f>ROUND(E167*F167,2)</f>
        <v>0</v>
      </c>
      <c r="H167" s="178"/>
      <c r="I167" s="179">
        <f>ROUND(E167*H167,2)</f>
        <v>0</v>
      </c>
      <c r="J167" s="178"/>
      <c r="K167" s="179">
        <f>ROUND(E167*J167,2)</f>
        <v>0</v>
      </c>
      <c r="L167" s="179">
        <v>15</v>
      </c>
      <c r="M167" s="179">
        <f>G167*(1+L167/100)</f>
        <v>0</v>
      </c>
      <c r="N167" s="179">
        <v>1E-3</v>
      </c>
      <c r="O167" s="179">
        <f>ROUND(E167*N167,2)</f>
        <v>0</v>
      </c>
      <c r="P167" s="179">
        <v>0</v>
      </c>
      <c r="Q167" s="179">
        <f>ROUND(E167*P167,2)</f>
        <v>0</v>
      </c>
      <c r="R167" s="179" t="s">
        <v>339</v>
      </c>
      <c r="S167" s="179" t="s">
        <v>138</v>
      </c>
      <c r="T167" s="180" t="s">
        <v>138</v>
      </c>
      <c r="U167" s="160">
        <v>0</v>
      </c>
      <c r="V167" s="160">
        <f>ROUND(E167*U167,2)</f>
        <v>0</v>
      </c>
      <c r="W167" s="160"/>
      <c r="X167" s="160" t="s">
        <v>340</v>
      </c>
      <c r="Y167" s="150"/>
      <c r="Z167" s="150"/>
      <c r="AA167" s="150"/>
      <c r="AB167" s="150"/>
      <c r="AC167" s="150"/>
      <c r="AD167" s="150"/>
      <c r="AE167" s="150"/>
      <c r="AF167" s="150"/>
      <c r="AG167" s="150" t="s">
        <v>341</v>
      </c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150"/>
      <c r="BD167" s="150"/>
      <c r="BE167" s="150"/>
      <c r="BF167" s="150"/>
      <c r="BG167" s="150"/>
      <c r="BH167" s="150"/>
    </row>
    <row r="168" spans="1:60" outlineLevel="1" x14ac:dyDescent="0.25">
      <c r="A168" s="157"/>
      <c r="B168" s="158"/>
      <c r="C168" s="194" t="s">
        <v>352</v>
      </c>
      <c r="D168" s="162"/>
      <c r="E168" s="163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50"/>
      <c r="Z168" s="150"/>
      <c r="AA168" s="150"/>
      <c r="AB168" s="150"/>
      <c r="AC168" s="150"/>
      <c r="AD168" s="150"/>
      <c r="AE168" s="150"/>
      <c r="AF168" s="150"/>
      <c r="AG168" s="150" t="s">
        <v>149</v>
      </c>
      <c r="AH168" s="150">
        <v>0</v>
      </c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150"/>
      <c r="BD168" s="150"/>
      <c r="BE168" s="150"/>
      <c r="BF168" s="150"/>
      <c r="BG168" s="150"/>
      <c r="BH168" s="150"/>
    </row>
    <row r="169" spans="1:60" outlineLevel="1" x14ac:dyDescent="0.25">
      <c r="A169" s="157"/>
      <c r="B169" s="158"/>
      <c r="C169" s="194" t="s">
        <v>353</v>
      </c>
      <c r="D169" s="162"/>
      <c r="E169" s="163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50"/>
      <c r="Z169" s="150"/>
      <c r="AA169" s="150"/>
      <c r="AB169" s="150"/>
      <c r="AC169" s="150"/>
      <c r="AD169" s="150"/>
      <c r="AE169" s="150"/>
      <c r="AF169" s="150"/>
      <c r="AG169" s="150" t="s">
        <v>149</v>
      </c>
      <c r="AH169" s="150">
        <v>0</v>
      </c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50"/>
      <c r="BH169" s="150"/>
    </row>
    <row r="170" spans="1:60" outlineLevel="1" x14ac:dyDescent="0.25">
      <c r="A170" s="157"/>
      <c r="B170" s="158"/>
      <c r="C170" s="194" t="s">
        <v>354</v>
      </c>
      <c r="D170" s="162"/>
      <c r="E170" s="163">
        <v>2.0935199999999998</v>
      </c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50"/>
      <c r="Z170" s="150"/>
      <c r="AA170" s="150"/>
      <c r="AB170" s="150"/>
      <c r="AC170" s="150"/>
      <c r="AD170" s="150"/>
      <c r="AE170" s="150"/>
      <c r="AF170" s="150"/>
      <c r="AG170" s="150" t="s">
        <v>149</v>
      </c>
      <c r="AH170" s="150">
        <v>5</v>
      </c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150"/>
      <c r="BD170" s="150"/>
      <c r="BE170" s="150"/>
      <c r="BF170" s="150"/>
      <c r="BG170" s="150"/>
      <c r="BH170" s="150"/>
    </row>
    <row r="171" spans="1:60" ht="20.399999999999999" outlineLevel="1" x14ac:dyDescent="0.25">
      <c r="A171" s="174">
        <v>64</v>
      </c>
      <c r="B171" s="175" t="s">
        <v>355</v>
      </c>
      <c r="C171" s="193" t="s">
        <v>356</v>
      </c>
      <c r="D171" s="176" t="s">
        <v>145</v>
      </c>
      <c r="E171" s="177">
        <v>3.5428799999999998</v>
      </c>
      <c r="F171" s="178"/>
      <c r="G171" s="179">
        <f>ROUND(E171*F171,2)</f>
        <v>0</v>
      </c>
      <c r="H171" s="178"/>
      <c r="I171" s="179">
        <f>ROUND(E171*H171,2)</f>
        <v>0</v>
      </c>
      <c r="J171" s="178"/>
      <c r="K171" s="179">
        <f>ROUND(E171*J171,2)</f>
        <v>0</v>
      </c>
      <c r="L171" s="179">
        <v>15</v>
      </c>
      <c r="M171" s="179">
        <f>G171*(1+L171/100)</f>
        <v>0</v>
      </c>
      <c r="N171" s="179">
        <v>1.9199999999999998E-2</v>
      </c>
      <c r="O171" s="179">
        <f>ROUND(E171*N171,2)</f>
        <v>7.0000000000000007E-2</v>
      </c>
      <c r="P171" s="179">
        <v>0</v>
      </c>
      <c r="Q171" s="179">
        <f>ROUND(E171*P171,2)</f>
        <v>0</v>
      </c>
      <c r="R171" s="179" t="s">
        <v>339</v>
      </c>
      <c r="S171" s="179" t="s">
        <v>138</v>
      </c>
      <c r="T171" s="180" t="s">
        <v>138</v>
      </c>
      <c r="U171" s="160">
        <v>0</v>
      </c>
      <c r="V171" s="160">
        <f>ROUND(E171*U171,2)</f>
        <v>0</v>
      </c>
      <c r="W171" s="160"/>
      <c r="X171" s="160" t="s">
        <v>340</v>
      </c>
      <c r="Y171" s="150"/>
      <c r="Z171" s="150"/>
      <c r="AA171" s="150"/>
      <c r="AB171" s="150"/>
      <c r="AC171" s="150"/>
      <c r="AD171" s="150"/>
      <c r="AE171" s="150"/>
      <c r="AF171" s="150"/>
      <c r="AG171" s="150" t="s">
        <v>341</v>
      </c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  <c r="BG171" s="150"/>
      <c r="BH171" s="150"/>
    </row>
    <row r="172" spans="1:60" outlineLevel="1" x14ac:dyDescent="0.25">
      <c r="A172" s="157"/>
      <c r="B172" s="158"/>
      <c r="C172" s="194" t="s">
        <v>357</v>
      </c>
      <c r="D172" s="162"/>
      <c r="E172" s="163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50"/>
      <c r="Z172" s="150"/>
      <c r="AA172" s="150"/>
      <c r="AB172" s="150"/>
      <c r="AC172" s="150"/>
      <c r="AD172" s="150"/>
      <c r="AE172" s="150"/>
      <c r="AF172" s="150"/>
      <c r="AG172" s="150" t="s">
        <v>149</v>
      </c>
      <c r="AH172" s="150">
        <v>0</v>
      </c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0"/>
      <c r="BC172" s="150"/>
      <c r="BD172" s="150"/>
      <c r="BE172" s="150"/>
      <c r="BF172" s="150"/>
      <c r="BG172" s="150"/>
      <c r="BH172" s="150"/>
    </row>
    <row r="173" spans="1:60" outlineLevel="1" x14ac:dyDescent="0.25">
      <c r="A173" s="157"/>
      <c r="B173" s="158"/>
      <c r="C173" s="194" t="s">
        <v>358</v>
      </c>
      <c r="D173" s="162"/>
      <c r="E173" s="163">
        <v>3.5428799999999998</v>
      </c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50"/>
      <c r="Z173" s="150"/>
      <c r="AA173" s="150"/>
      <c r="AB173" s="150"/>
      <c r="AC173" s="150"/>
      <c r="AD173" s="150"/>
      <c r="AE173" s="150"/>
      <c r="AF173" s="150"/>
      <c r="AG173" s="150" t="s">
        <v>149</v>
      </c>
      <c r="AH173" s="150">
        <v>5</v>
      </c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0"/>
      <c r="BD173" s="150"/>
      <c r="BE173" s="150"/>
      <c r="BF173" s="150"/>
      <c r="BG173" s="150"/>
      <c r="BH173" s="150"/>
    </row>
    <row r="174" spans="1:60" outlineLevel="1" x14ac:dyDescent="0.25">
      <c r="A174" s="157">
        <v>65</v>
      </c>
      <c r="B174" s="158" t="s">
        <v>359</v>
      </c>
      <c r="C174" s="196" t="s">
        <v>360</v>
      </c>
      <c r="D174" s="159" t="s">
        <v>0</v>
      </c>
      <c r="E174" s="189"/>
      <c r="F174" s="161"/>
      <c r="G174" s="160">
        <f>ROUND(E174*F174,2)</f>
        <v>0</v>
      </c>
      <c r="H174" s="161"/>
      <c r="I174" s="160">
        <f>ROUND(E174*H174,2)</f>
        <v>0</v>
      </c>
      <c r="J174" s="161"/>
      <c r="K174" s="160">
        <f>ROUND(E174*J174,2)</f>
        <v>0</v>
      </c>
      <c r="L174" s="160">
        <v>15</v>
      </c>
      <c r="M174" s="160">
        <f>G174*(1+L174/100)</f>
        <v>0</v>
      </c>
      <c r="N174" s="160">
        <v>0</v>
      </c>
      <c r="O174" s="160">
        <f>ROUND(E174*N174,2)</f>
        <v>0</v>
      </c>
      <c r="P174" s="160">
        <v>0</v>
      </c>
      <c r="Q174" s="160">
        <f>ROUND(E174*P174,2)</f>
        <v>0</v>
      </c>
      <c r="R174" s="160" t="s">
        <v>322</v>
      </c>
      <c r="S174" s="160" t="s">
        <v>138</v>
      </c>
      <c r="T174" s="160" t="s">
        <v>138</v>
      </c>
      <c r="U174" s="160">
        <v>0</v>
      </c>
      <c r="V174" s="160">
        <f>ROUND(E174*U174,2)</f>
        <v>0</v>
      </c>
      <c r="W174" s="160"/>
      <c r="X174" s="160" t="s">
        <v>206</v>
      </c>
      <c r="Y174" s="150"/>
      <c r="Z174" s="150"/>
      <c r="AA174" s="150"/>
      <c r="AB174" s="150"/>
      <c r="AC174" s="150"/>
      <c r="AD174" s="150"/>
      <c r="AE174" s="150"/>
      <c r="AF174" s="150"/>
      <c r="AG174" s="150" t="s">
        <v>207</v>
      </c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0"/>
      <c r="BA174" s="150"/>
      <c r="BB174" s="150"/>
      <c r="BC174" s="150"/>
      <c r="BD174" s="150"/>
      <c r="BE174" s="150"/>
      <c r="BF174" s="150"/>
      <c r="BG174" s="150"/>
      <c r="BH174" s="150"/>
    </row>
    <row r="175" spans="1:60" outlineLevel="1" x14ac:dyDescent="0.25">
      <c r="A175" s="157"/>
      <c r="B175" s="158"/>
      <c r="C175" s="272" t="s">
        <v>319</v>
      </c>
      <c r="D175" s="273"/>
      <c r="E175" s="273"/>
      <c r="F175" s="273"/>
      <c r="G175" s="273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50"/>
      <c r="Z175" s="150"/>
      <c r="AA175" s="150"/>
      <c r="AB175" s="150"/>
      <c r="AC175" s="150"/>
      <c r="AD175" s="150"/>
      <c r="AE175" s="150"/>
      <c r="AF175" s="150"/>
      <c r="AG175" s="150" t="s">
        <v>147</v>
      </c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0"/>
      <c r="BC175" s="150"/>
      <c r="BD175" s="150"/>
      <c r="BE175" s="150"/>
      <c r="BF175" s="150"/>
      <c r="BG175" s="150"/>
      <c r="BH175" s="150"/>
    </row>
    <row r="176" spans="1:60" x14ac:dyDescent="0.25">
      <c r="A176" s="168" t="s">
        <v>132</v>
      </c>
      <c r="B176" s="169" t="s">
        <v>93</v>
      </c>
      <c r="C176" s="191" t="s">
        <v>94</v>
      </c>
      <c r="D176" s="170"/>
      <c r="E176" s="171"/>
      <c r="F176" s="172"/>
      <c r="G176" s="172">
        <f>SUMIF(AG177:AG179,"&lt;&gt;NOR",G177:G179)</f>
        <v>0</v>
      </c>
      <c r="H176" s="172"/>
      <c r="I176" s="172">
        <f>SUM(I177:I179)</f>
        <v>0</v>
      </c>
      <c r="J176" s="172"/>
      <c r="K176" s="172">
        <f>SUM(K177:K179)</f>
        <v>0</v>
      </c>
      <c r="L176" s="172"/>
      <c r="M176" s="172">
        <f>SUM(M177:M179)</f>
        <v>0</v>
      </c>
      <c r="N176" s="172"/>
      <c r="O176" s="172">
        <f>SUM(O177:O179)</f>
        <v>0</v>
      </c>
      <c r="P176" s="172"/>
      <c r="Q176" s="172">
        <f>SUM(Q177:Q179)</f>
        <v>0</v>
      </c>
      <c r="R176" s="172"/>
      <c r="S176" s="172"/>
      <c r="T176" s="173"/>
      <c r="U176" s="167"/>
      <c r="V176" s="167">
        <f>SUM(V177:V179)</f>
        <v>0.94</v>
      </c>
      <c r="W176" s="167"/>
      <c r="X176" s="167"/>
      <c r="AG176" t="s">
        <v>133</v>
      </c>
    </row>
    <row r="177" spans="1:60" outlineLevel="1" x14ac:dyDescent="0.25">
      <c r="A177" s="174">
        <v>66</v>
      </c>
      <c r="B177" s="175" t="s">
        <v>361</v>
      </c>
      <c r="C177" s="193" t="s">
        <v>362</v>
      </c>
      <c r="D177" s="176" t="s">
        <v>145</v>
      </c>
      <c r="E177" s="177">
        <v>3.6808000000000001</v>
      </c>
      <c r="F177" s="178"/>
      <c r="G177" s="179">
        <f>ROUND(E177*F177,2)</f>
        <v>0</v>
      </c>
      <c r="H177" s="178"/>
      <c r="I177" s="179">
        <f>ROUND(E177*H177,2)</f>
        <v>0</v>
      </c>
      <c r="J177" s="178"/>
      <c r="K177" s="179">
        <f>ROUND(E177*J177,2)</f>
        <v>0</v>
      </c>
      <c r="L177" s="179">
        <v>15</v>
      </c>
      <c r="M177" s="179">
        <f>G177*(1+L177/100)</f>
        <v>0</v>
      </c>
      <c r="N177" s="179">
        <v>0</v>
      </c>
      <c r="O177" s="179">
        <f>ROUND(E177*N177,2)</f>
        <v>0</v>
      </c>
      <c r="P177" s="179">
        <v>1E-3</v>
      </c>
      <c r="Q177" s="179">
        <f>ROUND(E177*P177,2)</f>
        <v>0</v>
      </c>
      <c r="R177" s="179" t="s">
        <v>363</v>
      </c>
      <c r="S177" s="179" t="s">
        <v>138</v>
      </c>
      <c r="T177" s="180" t="s">
        <v>138</v>
      </c>
      <c r="U177" s="160">
        <v>0.255</v>
      </c>
      <c r="V177" s="160">
        <f>ROUND(E177*U177,2)</f>
        <v>0.94</v>
      </c>
      <c r="W177" s="160"/>
      <c r="X177" s="160" t="s">
        <v>139</v>
      </c>
      <c r="Y177" s="150"/>
      <c r="Z177" s="150"/>
      <c r="AA177" s="150"/>
      <c r="AB177" s="150"/>
      <c r="AC177" s="150"/>
      <c r="AD177" s="150"/>
      <c r="AE177" s="150"/>
      <c r="AF177" s="150"/>
      <c r="AG177" s="150" t="s">
        <v>140</v>
      </c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  <c r="BH177" s="150"/>
    </row>
    <row r="178" spans="1:60" outlineLevel="1" x14ac:dyDescent="0.25">
      <c r="A178" s="157"/>
      <c r="B178" s="158"/>
      <c r="C178" s="194" t="s">
        <v>364</v>
      </c>
      <c r="D178" s="162"/>
      <c r="E178" s="163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50"/>
      <c r="Z178" s="150"/>
      <c r="AA178" s="150"/>
      <c r="AB178" s="150"/>
      <c r="AC178" s="150"/>
      <c r="AD178" s="150"/>
      <c r="AE178" s="150"/>
      <c r="AF178" s="150"/>
      <c r="AG178" s="150" t="s">
        <v>149</v>
      </c>
      <c r="AH178" s="150">
        <v>0</v>
      </c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  <c r="BD178" s="150"/>
      <c r="BE178" s="150"/>
      <c r="BF178" s="150"/>
      <c r="BG178" s="150"/>
      <c r="BH178" s="150"/>
    </row>
    <row r="179" spans="1:60" outlineLevel="1" x14ac:dyDescent="0.25">
      <c r="A179" s="157"/>
      <c r="B179" s="158"/>
      <c r="C179" s="194" t="s">
        <v>163</v>
      </c>
      <c r="D179" s="162"/>
      <c r="E179" s="163">
        <v>3.6808000000000001</v>
      </c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50"/>
      <c r="Z179" s="150"/>
      <c r="AA179" s="150"/>
      <c r="AB179" s="150"/>
      <c r="AC179" s="150"/>
      <c r="AD179" s="150"/>
      <c r="AE179" s="150"/>
      <c r="AF179" s="150"/>
      <c r="AG179" s="150" t="s">
        <v>149</v>
      </c>
      <c r="AH179" s="150">
        <v>0</v>
      </c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  <c r="BG179" s="150"/>
      <c r="BH179" s="150"/>
    </row>
    <row r="180" spans="1:60" x14ac:dyDescent="0.25">
      <c r="A180" s="168" t="s">
        <v>132</v>
      </c>
      <c r="B180" s="169" t="s">
        <v>95</v>
      </c>
      <c r="C180" s="191" t="s">
        <v>96</v>
      </c>
      <c r="D180" s="170"/>
      <c r="E180" s="171"/>
      <c r="F180" s="172"/>
      <c r="G180" s="172">
        <f>SUMIF(AG181:AG202,"&lt;&gt;NOR",G181:G202)</f>
        <v>0</v>
      </c>
      <c r="H180" s="172"/>
      <c r="I180" s="172">
        <f>SUM(I181:I202)</f>
        <v>0</v>
      </c>
      <c r="J180" s="172"/>
      <c r="K180" s="172">
        <f>SUM(K181:K202)</f>
        <v>0</v>
      </c>
      <c r="L180" s="172"/>
      <c r="M180" s="172">
        <f>SUM(M181:M202)</f>
        <v>0</v>
      </c>
      <c r="N180" s="172"/>
      <c r="O180" s="172">
        <f>SUM(O181:O202)</f>
        <v>0.19</v>
      </c>
      <c r="P180" s="172"/>
      <c r="Q180" s="172">
        <f>SUM(Q181:Q202)</f>
        <v>0</v>
      </c>
      <c r="R180" s="172"/>
      <c r="S180" s="172"/>
      <c r="T180" s="173"/>
      <c r="U180" s="167"/>
      <c r="V180" s="167">
        <f>SUM(V181:V202)</f>
        <v>22.66</v>
      </c>
      <c r="W180" s="167"/>
      <c r="X180" s="167"/>
      <c r="AG180" t="s">
        <v>133</v>
      </c>
    </row>
    <row r="181" spans="1:60" ht="20.399999999999999" outlineLevel="1" x14ac:dyDescent="0.25">
      <c r="A181" s="174">
        <v>67</v>
      </c>
      <c r="B181" s="175" t="s">
        <v>365</v>
      </c>
      <c r="C181" s="193" t="s">
        <v>366</v>
      </c>
      <c r="D181" s="176" t="s">
        <v>145</v>
      </c>
      <c r="E181" s="177">
        <v>19.5365</v>
      </c>
      <c r="F181" s="178"/>
      <c r="G181" s="179">
        <f>ROUND(E181*F181,2)</f>
        <v>0</v>
      </c>
      <c r="H181" s="178"/>
      <c r="I181" s="179">
        <f>ROUND(E181*H181,2)</f>
        <v>0</v>
      </c>
      <c r="J181" s="178"/>
      <c r="K181" s="179">
        <f>ROUND(E181*J181,2)</f>
        <v>0</v>
      </c>
      <c r="L181" s="179">
        <v>15</v>
      </c>
      <c r="M181" s="179">
        <f>G181*(1+L181/100)</f>
        <v>0</v>
      </c>
      <c r="N181" s="179">
        <v>4.96E-3</v>
      </c>
      <c r="O181" s="179">
        <f>ROUND(E181*N181,2)</f>
        <v>0.1</v>
      </c>
      <c r="P181" s="179">
        <v>0</v>
      </c>
      <c r="Q181" s="179">
        <f>ROUND(E181*P181,2)</f>
        <v>0</v>
      </c>
      <c r="R181" s="179" t="s">
        <v>322</v>
      </c>
      <c r="S181" s="179" t="s">
        <v>138</v>
      </c>
      <c r="T181" s="180" t="s">
        <v>138</v>
      </c>
      <c r="U181" s="160">
        <v>1.1040000000000001</v>
      </c>
      <c r="V181" s="160">
        <f>ROUND(E181*U181,2)</f>
        <v>21.57</v>
      </c>
      <c r="W181" s="160"/>
      <c r="X181" s="160" t="s">
        <v>139</v>
      </c>
      <c r="Y181" s="150"/>
      <c r="Z181" s="150"/>
      <c r="AA181" s="150"/>
      <c r="AB181" s="150"/>
      <c r="AC181" s="150"/>
      <c r="AD181" s="150"/>
      <c r="AE181" s="150"/>
      <c r="AF181" s="150"/>
      <c r="AG181" s="150" t="s">
        <v>140</v>
      </c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  <c r="BD181" s="150"/>
      <c r="BE181" s="150"/>
      <c r="BF181" s="150"/>
      <c r="BG181" s="150"/>
      <c r="BH181" s="150"/>
    </row>
    <row r="182" spans="1:60" outlineLevel="1" x14ac:dyDescent="0.25">
      <c r="A182" s="157"/>
      <c r="B182" s="158"/>
      <c r="C182" s="194" t="s">
        <v>367</v>
      </c>
      <c r="D182" s="162"/>
      <c r="E182" s="163">
        <v>16.16</v>
      </c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50"/>
      <c r="Z182" s="150"/>
      <c r="AA182" s="150"/>
      <c r="AB182" s="150"/>
      <c r="AC182" s="150"/>
      <c r="AD182" s="150"/>
      <c r="AE182" s="150"/>
      <c r="AF182" s="150"/>
      <c r="AG182" s="150" t="s">
        <v>149</v>
      </c>
      <c r="AH182" s="150">
        <v>0</v>
      </c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0"/>
      <c r="AY182" s="150"/>
      <c r="AZ182" s="150"/>
      <c r="BA182" s="150"/>
      <c r="BB182" s="150"/>
      <c r="BC182" s="150"/>
      <c r="BD182" s="150"/>
      <c r="BE182" s="150"/>
      <c r="BF182" s="150"/>
      <c r="BG182" s="150"/>
      <c r="BH182" s="150"/>
    </row>
    <row r="183" spans="1:60" outlineLevel="1" x14ac:dyDescent="0.25">
      <c r="A183" s="157"/>
      <c r="B183" s="158"/>
      <c r="C183" s="194" t="s">
        <v>150</v>
      </c>
      <c r="D183" s="162"/>
      <c r="E183" s="163">
        <v>-1.379</v>
      </c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50"/>
      <c r="Z183" s="150"/>
      <c r="AA183" s="150"/>
      <c r="AB183" s="150"/>
      <c r="AC183" s="150"/>
      <c r="AD183" s="150"/>
      <c r="AE183" s="150"/>
      <c r="AF183" s="150"/>
      <c r="AG183" s="150" t="s">
        <v>149</v>
      </c>
      <c r="AH183" s="150">
        <v>0</v>
      </c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150"/>
      <c r="BD183" s="150"/>
      <c r="BE183" s="150"/>
      <c r="BF183" s="150"/>
      <c r="BG183" s="150"/>
      <c r="BH183" s="150"/>
    </row>
    <row r="184" spans="1:60" outlineLevel="1" x14ac:dyDescent="0.25">
      <c r="A184" s="157"/>
      <c r="B184" s="158"/>
      <c r="C184" s="194" t="s">
        <v>200</v>
      </c>
      <c r="D184" s="162"/>
      <c r="E184" s="163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50"/>
      <c r="Z184" s="150"/>
      <c r="AA184" s="150"/>
      <c r="AB184" s="150"/>
      <c r="AC184" s="150"/>
      <c r="AD184" s="150"/>
      <c r="AE184" s="150"/>
      <c r="AF184" s="150"/>
      <c r="AG184" s="150" t="s">
        <v>149</v>
      </c>
      <c r="AH184" s="150">
        <v>0</v>
      </c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</row>
    <row r="185" spans="1:60" outlineLevel="1" x14ac:dyDescent="0.25">
      <c r="A185" s="157"/>
      <c r="B185" s="158"/>
      <c r="C185" s="194" t="s">
        <v>368</v>
      </c>
      <c r="D185" s="162"/>
      <c r="E185" s="163">
        <v>3.2</v>
      </c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50"/>
      <c r="Z185" s="150"/>
      <c r="AA185" s="150"/>
      <c r="AB185" s="150"/>
      <c r="AC185" s="150"/>
      <c r="AD185" s="150"/>
      <c r="AE185" s="150"/>
      <c r="AF185" s="150"/>
      <c r="AG185" s="150" t="s">
        <v>149</v>
      </c>
      <c r="AH185" s="150">
        <v>0</v>
      </c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0"/>
      <c r="BD185" s="150"/>
      <c r="BE185" s="150"/>
      <c r="BF185" s="150"/>
      <c r="BG185" s="150"/>
      <c r="BH185" s="150"/>
    </row>
    <row r="186" spans="1:60" outlineLevel="1" x14ac:dyDescent="0.25">
      <c r="A186" s="157"/>
      <c r="B186" s="158"/>
      <c r="C186" s="194" t="s">
        <v>369</v>
      </c>
      <c r="D186" s="162"/>
      <c r="E186" s="163">
        <v>1.5555000000000001</v>
      </c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50"/>
      <c r="Z186" s="150"/>
      <c r="AA186" s="150"/>
      <c r="AB186" s="150"/>
      <c r="AC186" s="150"/>
      <c r="AD186" s="150"/>
      <c r="AE186" s="150"/>
      <c r="AF186" s="150"/>
      <c r="AG186" s="150" t="s">
        <v>149</v>
      </c>
      <c r="AH186" s="150">
        <v>0</v>
      </c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  <c r="BG186" s="150"/>
      <c r="BH186" s="150"/>
    </row>
    <row r="187" spans="1:60" outlineLevel="1" x14ac:dyDescent="0.25">
      <c r="A187" s="174">
        <v>68</v>
      </c>
      <c r="B187" s="175" t="s">
        <v>370</v>
      </c>
      <c r="C187" s="193" t="s">
        <v>371</v>
      </c>
      <c r="D187" s="176" t="s">
        <v>153</v>
      </c>
      <c r="E187" s="177">
        <v>9.0500000000000007</v>
      </c>
      <c r="F187" s="178"/>
      <c r="G187" s="179">
        <f>ROUND(E187*F187,2)</f>
        <v>0</v>
      </c>
      <c r="H187" s="178"/>
      <c r="I187" s="179">
        <f>ROUND(E187*H187,2)</f>
        <v>0</v>
      </c>
      <c r="J187" s="178"/>
      <c r="K187" s="179">
        <f>ROUND(E187*J187,2)</f>
        <v>0</v>
      </c>
      <c r="L187" s="179">
        <v>15</v>
      </c>
      <c r="M187" s="179">
        <f>G187*(1+L187/100)</f>
        <v>0</v>
      </c>
      <c r="N187" s="179">
        <v>0</v>
      </c>
      <c r="O187" s="179">
        <f>ROUND(E187*N187,2)</f>
        <v>0</v>
      </c>
      <c r="P187" s="179">
        <v>0</v>
      </c>
      <c r="Q187" s="179">
        <f>ROUND(E187*P187,2)</f>
        <v>0</v>
      </c>
      <c r="R187" s="179" t="s">
        <v>322</v>
      </c>
      <c r="S187" s="179" t="s">
        <v>138</v>
      </c>
      <c r="T187" s="180" t="s">
        <v>138</v>
      </c>
      <c r="U187" s="160">
        <v>0.12</v>
      </c>
      <c r="V187" s="160">
        <f>ROUND(E187*U187,2)</f>
        <v>1.0900000000000001</v>
      </c>
      <c r="W187" s="160"/>
      <c r="X187" s="160" t="s">
        <v>139</v>
      </c>
      <c r="Y187" s="150"/>
      <c r="Z187" s="150"/>
      <c r="AA187" s="150"/>
      <c r="AB187" s="150"/>
      <c r="AC187" s="150"/>
      <c r="AD187" s="150"/>
      <c r="AE187" s="150"/>
      <c r="AF187" s="150"/>
      <c r="AG187" s="150" t="s">
        <v>140</v>
      </c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</row>
    <row r="188" spans="1:60" outlineLevel="1" x14ac:dyDescent="0.25">
      <c r="A188" s="157"/>
      <c r="B188" s="158"/>
      <c r="C188" s="194" t="s">
        <v>372</v>
      </c>
      <c r="D188" s="162"/>
      <c r="E188" s="163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50"/>
      <c r="Z188" s="150"/>
      <c r="AA188" s="150"/>
      <c r="AB188" s="150"/>
      <c r="AC188" s="150"/>
      <c r="AD188" s="150"/>
      <c r="AE188" s="150"/>
      <c r="AF188" s="150"/>
      <c r="AG188" s="150" t="s">
        <v>149</v>
      </c>
      <c r="AH188" s="150">
        <v>0</v>
      </c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  <c r="BG188" s="150"/>
      <c r="BH188" s="150"/>
    </row>
    <row r="189" spans="1:60" outlineLevel="1" x14ac:dyDescent="0.25">
      <c r="A189" s="157"/>
      <c r="B189" s="158"/>
      <c r="C189" s="194" t="s">
        <v>373</v>
      </c>
      <c r="D189" s="162"/>
      <c r="E189" s="163">
        <v>8</v>
      </c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50"/>
      <c r="Z189" s="150"/>
      <c r="AA189" s="150"/>
      <c r="AB189" s="150"/>
      <c r="AC189" s="150"/>
      <c r="AD189" s="150"/>
      <c r="AE189" s="150"/>
      <c r="AF189" s="150"/>
      <c r="AG189" s="150" t="s">
        <v>149</v>
      </c>
      <c r="AH189" s="150">
        <v>0</v>
      </c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  <c r="BC189" s="150"/>
      <c r="BD189" s="150"/>
      <c r="BE189" s="150"/>
      <c r="BF189" s="150"/>
      <c r="BG189" s="150"/>
      <c r="BH189" s="150"/>
    </row>
    <row r="190" spans="1:60" outlineLevel="1" x14ac:dyDescent="0.25">
      <c r="A190" s="157"/>
      <c r="B190" s="158"/>
      <c r="C190" s="194" t="s">
        <v>374</v>
      </c>
      <c r="D190" s="162"/>
      <c r="E190" s="163">
        <v>1.05</v>
      </c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50"/>
      <c r="Z190" s="150"/>
      <c r="AA190" s="150"/>
      <c r="AB190" s="150"/>
      <c r="AC190" s="150"/>
      <c r="AD190" s="150"/>
      <c r="AE190" s="150"/>
      <c r="AF190" s="150"/>
      <c r="AG190" s="150" t="s">
        <v>149</v>
      </c>
      <c r="AH190" s="150">
        <v>0</v>
      </c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  <c r="BC190" s="150"/>
      <c r="BD190" s="150"/>
      <c r="BE190" s="150"/>
      <c r="BF190" s="150"/>
      <c r="BG190" s="150"/>
      <c r="BH190" s="150"/>
    </row>
    <row r="191" spans="1:60" ht="20.399999999999999" outlineLevel="1" x14ac:dyDescent="0.25">
      <c r="A191" s="174">
        <v>69</v>
      </c>
      <c r="B191" s="175" t="s">
        <v>345</v>
      </c>
      <c r="C191" s="193" t="s">
        <v>346</v>
      </c>
      <c r="D191" s="176" t="s">
        <v>338</v>
      </c>
      <c r="E191" s="177">
        <v>82.053299999999993</v>
      </c>
      <c r="F191" s="178"/>
      <c r="G191" s="179">
        <f>ROUND(E191*F191,2)</f>
        <v>0</v>
      </c>
      <c r="H191" s="178"/>
      <c r="I191" s="179">
        <f>ROUND(E191*H191,2)</f>
        <v>0</v>
      </c>
      <c r="J191" s="178"/>
      <c r="K191" s="179">
        <f>ROUND(E191*J191,2)</f>
        <v>0</v>
      </c>
      <c r="L191" s="179">
        <v>15</v>
      </c>
      <c r="M191" s="179">
        <f>G191*(1+L191/100)</f>
        <v>0</v>
      </c>
      <c r="N191" s="179">
        <v>1E-3</v>
      </c>
      <c r="O191" s="179">
        <f>ROUND(E191*N191,2)</f>
        <v>0.08</v>
      </c>
      <c r="P191" s="179">
        <v>0</v>
      </c>
      <c r="Q191" s="179">
        <f>ROUND(E191*P191,2)</f>
        <v>0</v>
      </c>
      <c r="R191" s="179" t="s">
        <v>339</v>
      </c>
      <c r="S191" s="179" t="s">
        <v>138</v>
      </c>
      <c r="T191" s="180" t="s">
        <v>138</v>
      </c>
      <c r="U191" s="160">
        <v>0</v>
      </c>
      <c r="V191" s="160">
        <f>ROUND(E191*U191,2)</f>
        <v>0</v>
      </c>
      <c r="W191" s="160"/>
      <c r="X191" s="160" t="s">
        <v>340</v>
      </c>
      <c r="Y191" s="150"/>
      <c r="Z191" s="150"/>
      <c r="AA191" s="150"/>
      <c r="AB191" s="150"/>
      <c r="AC191" s="150"/>
      <c r="AD191" s="150"/>
      <c r="AE191" s="150"/>
      <c r="AF191" s="150"/>
      <c r="AG191" s="150" t="s">
        <v>341</v>
      </c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  <c r="AX191" s="150"/>
      <c r="AY191" s="150"/>
      <c r="AZ191" s="150"/>
      <c r="BA191" s="150"/>
      <c r="BB191" s="150"/>
      <c r="BC191" s="150"/>
      <c r="BD191" s="150"/>
      <c r="BE191" s="150"/>
      <c r="BF191" s="150"/>
      <c r="BG191" s="150"/>
      <c r="BH191" s="150"/>
    </row>
    <row r="192" spans="1:60" outlineLevel="1" x14ac:dyDescent="0.25">
      <c r="A192" s="157"/>
      <c r="B192" s="158"/>
      <c r="C192" s="194" t="s">
        <v>347</v>
      </c>
      <c r="D192" s="162"/>
      <c r="E192" s="163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50"/>
      <c r="Z192" s="150"/>
      <c r="AA192" s="150"/>
      <c r="AB192" s="150"/>
      <c r="AC192" s="150"/>
      <c r="AD192" s="150"/>
      <c r="AE192" s="150"/>
      <c r="AF192" s="150"/>
      <c r="AG192" s="150" t="s">
        <v>149</v>
      </c>
      <c r="AH192" s="150">
        <v>0</v>
      </c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50"/>
      <c r="AX192" s="150"/>
      <c r="AY192" s="150"/>
      <c r="AZ192" s="150"/>
      <c r="BA192" s="150"/>
      <c r="BB192" s="150"/>
      <c r="BC192" s="150"/>
      <c r="BD192" s="150"/>
      <c r="BE192" s="150"/>
      <c r="BF192" s="150"/>
      <c r="BG192" s="150"/>
      <c r="BH192" s="150"/>
    </row>
    <row r="193" spans="1:60" outlineLevel="1" x14ac:dyDescent="0.25">
      <c r="A193" s="157"/>
      <c r="B193" s="158"/>
      <c r="C193" s="194" t="s">
        <v>348</v>
      </c>
      <c r="D193" s="162"/>
      <c r="E193" s="163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50"/>
      <c r="Z193" s="150"/>
      <c r="AA193" s="150"/>
      <c r="AB193" s="150"/>
      <c r="AC193" s="150"/>
      <c r="AD193" s="150"/>
      <c r="AE193" s="150"/>
      <c r="AF193" s="150"/>
      <c r="AG193" s="150" t="s">
        <v>149</v>
      </c>
      <c r="AH193" s="150">
        <v>0</v>
      </c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150"/>
      <c r="BD193" s="150"/>
      <c r="BE193" s="150"/>
      <c r="BF193" s="150"/>
      <c r="BG193" s="150"/>
      <c r="BH193" s="150"/>
    </row>
    <row r="194" spans="1:60" outlineLevel="1" x14ac:dyDescent="0.25">
      <c r="A194" s="157"/>
      <c r="B194" s="158"/>
      <c r="C194" s="194" t="s">
        <v>375</v>
      </c>
      <c r="D194" s="162"/>
      <c r="E194" s="163">
        <v>82.053299999999993</v>
      </c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50"/>
      <c r="Z194" s="150"/>
      <c r="AA194" s="150"/>
      <c r="AB194" s="150"/>
      <c r="AC194" s="150"/>
      <c r="AD194" s="150"/>
      <c r="AE194" s="150"/>
      <c r="AF194" s="150"/>
      <c r="AG194" s="150" t="s">
        <v>149</v>
      </c>
      <c r="AH194" s="150">
        <v>5</v>
      </c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0"/>
      <c r="AY194" s="150"/>
      <c r="AZ194" s="150"/>
      <c r="BA194" s="150"/>
      <c r="BB194" s="150"/>
      <c r="BC194" s="150"/>
      <c r="BD194" s="150"/>
      <c r="BE194" s="150"/>
      <c r="BF194" s="150"/>
      <c r="BG194" s="150"/>
      <c r="BH194" s="150"/>
    </row>
    <row r="195" spans="1:60" ht="20.399999999999999" outlineLevel="1" x14ac:dyDescent="0.25">
      <c r="A195" s="174">
        <v>70</v>
      </c>
      <c r="B195" s="175" t="s">
        <v>350</v>
      </c>
      <c r="C195" s="193" t="s">
        <v>351</v>
      </c>
      <c r="D195" s="176" t="s">
        <v>338</v>
      </c>
      <c r="E195" s="177">
        <v>12.698729999999999</v>
      </c>
      <c r="F195" s="178"/>
      <c r="G195" s="179">
        <f>ROUND(E195*F195,2)</f>
        <v>0</v>
      </c>
      <c r="H195" s="178"/>
      <c r="I195" s="179">
        <f>ROUND(E195*H195,2)</f>
        <v>0</v>
      </c>
      <c r="J195" s="178"/>
      <c r="K195" s="179">
        <f>ROUND(E195*J195,2)</f>
        <v>0</v>
      </c>
      <c r="L195" s="179">
        <v>15</v>
      </c>
      <c r="M195" s="179">
        <f>G195*(1+L195/100)</f>
        <v>0</v>
      </c>
      <c r="N195" s="179">
        <v>1E-3</v>
      </c>
      <c r="O195" s="179">
        <f>ROUND(E195*N195,2)</f>
        <v>0.01</v>
      </c>
      <c r="P195" s="179">
        <v>0</v>
      </c>
      <c r="Q195" s="179">
        <f>ROUND(E195*P195,2)</f>
        <v>0</v>
      </c>
      <c r="R195" s="179" t="s">
        <v>339</v>
      </c>
      <c r="S195" s="179" t="s">
        <v>138</v>
      </c>
      <c r="T195" s="180" t="s">
        <v>138</v>
      </c>
      <c r="U195" s="160">
        <v>0</v>
      </c>
      <c r="V195" s="160">
        <f>ROUND(E195*U195,2)</f>
        <v>0</v>
      </c>
      <c r="W195" s="160"/>
      <c r="X195" s="160" t="s">
        <v>340</v>
      </c>
      <c r="Y195" s="150"/>
      <c r="Z195" s="150"/>
      <c r="AA195" s="150"/>
      <c r="AB195" s="150"/>
      <c r="AC195" s="150"/>
      <c r="AD195" s="150"/>
      <c r="AE195" s="150"/>
      <c r="AF195" s="150"/>
      <c r="AG195" s="150" t="s">
        <v>341</v>
      </c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150"/>
      <c r="BC195" s="150"/>
      <c r="BD195" s="150"/>
      <c r="BE195" s="150"/>
      <c r="BF195" s="150"/>
      <c r="BG195" s="150"/>
      <c r="BH195" s="150"/>
    </row>
    <row r="196" spans="1:60" outlineLevel="1" x14ac:dyDescent="0.25">
      <c r="A196" s="157"/>
      <c r="B196" s="158"/>
      <c r="C196" s="194" t="s">
        <v>352</v>
      </c>
      <c r="D196" s="162"/>
      <c r="E196" s="163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50"/>
      <c r="Z196" s="150"/>
      <c r="AA196" s="150"/>
      <c r="AB196" s="150"/>
      <c r="AC196" s="150"/>
      <c r="AD196" s="150"/>
      <c r="AE196" s="150"/>
      <c r="AF196" s="150"/>
      <c r="AG196" s="150" t="s">
        <v>149</v>
      </c>
      <c r="AH196" s="150">
        <v>0</v>
      </c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0"/>
      <c r="BC196" s="150"/>
      <c r="BD196" s="150"/>
      <c r="BE196" s="150"/>
      <c r="BF196" s="150"/>
      <c r="BG196" s="150"/>
      <c r="BH196" s="150"/>
    </row>
    <row r="197" spans="1:60" outlineLevel="1" x14ac:dyDescent="0.25">
      <c r="A197" s="157"/>
      <c r="B197" s="158"/>
      <c r="C197" s="194" t="s">
        <v>353</v>
      </c>
      <c r="D197" s="162"/>
      <c r="E197" s="163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50"/>
      <c r="Z197" s="150"/>
      <c r="AA197" s="150"/>
      <c r="AB197" s="150"/>
      <c r="AC197" s="150"/>
      <c r="AD197" s="150"/>
      <c r="AE197" s="150"/>
      <c r="AF197" s="150"/>
      <c r="AG197" s="150" t="s">
        <v>149</v>
      </c>
      <c r="AH197" s="150">
        <v>0</v>
      </c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0"/>
      <c r="BC197" s="150"/>
      <c r="BD197" s="150"/>
      <c r="BE197" s="150"/>
      <c r="BF197" s="150"/>
      <c r="BG197" s="150"/>
      <c r="BH197" s="150"/>
    </row>
    <row r="198" spans="1:60" outlineLevel="1" x14ac:dyDescent="0.25">
      <c r="A198" s="157"/>
      <c r="B198" s="158"/>
      <c r="C198" s="194" t="s">
        <v>376</v>
      </c>
      <c r="D198" s="162"/>
      <c r="E198" s="163">
        <v>12.698729999999999</v>
      </c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50"/>
      <c r="Z198" s="150"/>
      <c r="AA198" s="150"/>
      <c r="AB198" s="150"/>
      <c r="AC198" s="150"/>
      <c r="AD198" s="150"/>
      <c r="AE198" s="150"/>
      <c r="AF198" s="150"/>
      <c r="AG198" s="150" t="s">
        <v>149</v>
      </c>
      <c r="AH198" s="150">
        <v>5</v>
      </c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50"/>
      <c r="AX198" s="150"/>
      <c r="AY198" s="150"/>
      <c r="AZ198" s="150"/>
      <c r="BA198" s="150"/>
      <c r="BB198" s="150"/>
      <c r="BC198" s="150"/>
      <c r="BD198" s="150"/>
      <c r="BE198" s="150"/>
      <c r="BF198" s="150"/>
      <c r="BG198" s="150"/>
      <c r="BH198" s="150"/>
    </row>
    <row r="199" spans="1:60" outlineLevel="1" x14ac:dyDescent="0.25">
      <c r="A199" s="174">
        <v>71</v>
      </c>
      <c r="B199" s="175" t="s">
        <v>377</v>
      </c>
      <c r="C199" s="193" t="s">
        <v>378</v>
      </c>
      <c r="D199" s="176" t="s">
        <v>145</v>
      </c>
      <c r="E199" s="177">
        <v>21.49015</v>
      </c>
      <c r="F199" s="178"/>
      <c r="G199" s="179">
        <f>ROUND(E199*F199,2)</f>
        <v>0</v>
      </c>
      <c r="H199" s="178"/>
      <c r="I199" s="179">
        <f>ROUND(E199*H199,2)</f>
        <v>0</v>
      </c>
      <c r="J199" s="178"/>
      <c r="K199" s="179">
        <f>ROUND(E199*J199,2)</f>
        <v>0</v>
      </c>
      <c r="L199" s="179">
        <v>15</v>
      </c>
      <c r="M199" s="179">
        <f>G199*(1+L199/100)</f>
        <v>0</v>
      </c>
      <c r="N199" s="179">
        <v>0</v>
      </c>
      <c r="O199" s="179">
        <f>ROUND(E199*N199,2)</f>
        <v>0</v>
      </c>
      <c r="P199" s="179">
        <v>0</v>
      </c>
      <c r="Q199" s="179">
        <f>ROUND(E199*P199,2)</f>
        <v>0</v>
      </c>
      <c r="R199" s="179"/>
      <c r="S199" s="179" t="s">
        <v>223</v>
      </c>
      <c r="T199" s="180" t="s">
        <v>224</v>
      </c>
      <c r="U199" s="160">
        <v>0</v>
      </c>
      <c r="V199" s="160">
        <f>ROUND(E199*U199,2)</f>
        <v>0</v>
      </c>
      <c r="W199" s="160"/>
      <c r="X199" s="160" t="s">
        <v>340</v>
      </c>
      <c r="Y199" s="150"/>
      <c r="Z199" s="150"/>
      <c r="AA199" s="150"/>
      <c r="AB199" s="150"/>
      <c r="AC199" s="150"/>
      <c r="AD199" s="150"/>
      <c r="AE199" s="150"/>
      <c r="AF199" s="150"/>
      <c r="AG199" s="150" t="s">
        <v>341</v>
      </c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0"/>
      <c r="BC199" s="150"/>
      <c r="BD199" s="150"/>
      <c r="BE199" s="150"/>
      <c r="BF199" s="150"/>
      <c r="BG199" s="150"/>
      <c r="BH199" s="150"/>
    </row>
    <row r="200" spans="1:60" outlineLevel="1" x14ac:dyDescent="0.25">
      <c r="A200" s="157"/>
      <c r="B200" s="158"/>
      <c r="C200" s="194" t="s">
        <v>357</v>
      </c>
      <c r="D200" s="162"/>
      <c r="E200" s="163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50"/>
      <c r="Z200" s="150"/>
      <c r="AA200" s="150"/>
      <c r="AB200" s="150"/>
      <c r="AC200" s="150"/>
      <c r="AD200" s="150"/>
      <c r="AE200" s="150"/>
      <c r="AF200" s="150"/>
      <c r="AG200" s="150" t="s">
        <v>149</v>
      </c>
      <c r="AH200" s="150">
        <v>0</v>
      </c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  <c r="BC200" s="150"/>
      <c r="BD200" s="150"/>
      <c r="BE200" s="150"/>
      <c r="BF200" s="150"/>
      <c r="BG200" s="150"/>
      <c r="BH200" s="150"/>
    </row>
    <row r="201" spans="1:60" outlineLevel="1" x14ac:dyDescent="0.25">
      <c r="A201" s="157"/>
      <c r="B201" s="158"/>
      <c r="C201" s="194" t="s">
        <v>379</v>
      </c>
      <c r="D201" s="162"/>
      <c r="E201" s="163">
        <v>21.49015</v>
      </c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50"/>
      <c r="Z201" s="150"/>
      <c r="AA201" s="150"/>
      <c r="AB201" s="150"/>
      <c r="AC201" s="150"/>
      <c r="AD201" s="150"/>
      <c r="AE201" s="150"/>
      <c r="AF201" s="150"/>
      <c r="AG201" s="150" t="s">
        <v>149</v>
      </c>
      <c r="AH201" s="150">
        <v>5</v>
      </c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0"/>
      <c r="BD201" s="150"/>
      <c r="BE201" s="150"/>
      <c r="BF201" s="150"/>
      <c r="BG201" s="150"/>
      <c r="BH201" s="150"/>
    </row>
    <row r="202" spans="1:60" outlineLevel="1" x14ac:dyDescent="0.25">
      <c r="A202" s="157">
        <v>72</v>
      </c>
      <c r="B202" s="158" t="s">
        <v>380</v>
      </c>
      <c r="C202" s="196" t="s">
        <v>381</v>
      </c>
      <c r="D202" s="159" t="s">
        <v>0</v>
      </c>
      <c r="E202" s="189"/>
      <c r="F202" s="161"/>
      <c r="G202" s="160">
        <f>ROUND(E202*F202,2)</f>
        <v>0</v>
      </c>
      <c r="H202" s="161"/>
      <c r="I202" s="160">
        <f>ROUND(E202*H202,2)</f>
        <v>0</v>
      </c>
      <c r="J202" s="161"/>
      <c r="K202" s="160">
        <f>ROUND(E202*J202,2)</f>
        <v>0</v>
      </c>
      <c r="L202" s="160">
        <v>15</v>
      </c>
      <c r="M202" s="160">
        <f>G202*(1+L202/100)</f>
        <v>0</v>
      </c>
      <c r="N202" s="160">
        <v>0</v>
      </c>
      <c r="O202" s="160">
        <f>ROUND(E202*N202,2)</f>
        <v>0</v>
      </c>
      <c r="P202" s="160">
        <v>0</v>
      </c>
      <c r="Q202" s="160">
        <f>ROUND(E202*P202,2)</f>
        <v>0</v>
      </c>
      <c r="R202" s="160" t="s">
        <v>322</v>
      </c>
      <c r="S202" s="160" t="s">
        <v>138</v>
      </c>
      <c r="T202" s="160" t="s">
        <v>138</v>
      </c>
      <c r="U202" s="160">
        <v>0</v>
      </c>
      <c r="V202" s="160">
        <f>ROUND(E202*U202,2)</f>
        <v>0</v>
      </c>
      <c r="W202" s="160"/>
      <c r="X202" s="160" t="s">
        <v>206</v>
      </c>
      <c r="Y202" s="150"/>
      <c r="Z202" s="150"/>
      <c r="AA202" s="150"/>
      <c r="AB202" s="150"/>
      <c r="AC202" s="150"/>
      <c r="AD202" s="150"/>
      <c r="AE202" s="150"/>
      <c r="AF202" s="150"/>
      <c r="AG202" s="150" t="s">
        <v>207</v>
      </c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0"/>
      <c r="BC202" s="150"/>
      <c r="BD202" s="150"/>
      <c r="BE202" s="150"/>
      <c r="BF202" s="150"/>
      <c r="BG202" s="150"/>
      <c r="BH202" s="150"/>
    </row>
    <row r="203" spans="1:60" x14ac:dyDescent="0.25">
      <c r="A203" s="168" t="s">
        <v>132</v>
      </c>
      <c r="B203" s="169" t="s">
        <v>97</v>
      </c>
      <c r="C203" s="191" t="s">
        <v>98</v>
      </c>
      <c r="D203" s="170"/>
      <c r="E203" s="171"/>
      <c r="F203" s="172"/>
      <c r="G203" s="172">
        <f>SUMIF(AG204:AG219,"&lt;&gt;NOR",G204:G219)</f>
        <v>0</v>
      </c>
      <c r="H203" s="172"/>
      <c r="I203" s="172">
        <f>SUM(I204:I219)</f>
        <v>0</v>
      </c>
      <c r="J203" s="172"/>
      <c r="K203" s="172">
        <f>SUM(K204:K219)</f>
        <v>0</v>
      </c>
      <c r="L203" s="172"/>
      <c r="M203" s="172">
        <f>SUM(M204:M219)</f>
        <v>0</v>
      </c>
      <c r="N203" s="172"/>
      <c r="O203" s="172">
        <f>SUM(O204:O219)</f>
        <v>0.05</v>
      </c>
      <c r="P203" s="172"/>
      <c r="Q203" s="172">
        <f>SUM(Q204:Q219)</f>
        <v>0</v>
      </c>
      <c r="R203" s="172"/>
      <c r="S203" s="172"/>
      <c r="T203" s="173"/>
      <c r="U203" s="167"/>
      <c r="V203" s="167">
        <f>SUM(V204:V219)</f>
        <v>18.340000000000003</v>
      </c>
      <c r="W203" s="167"/>
      <c r="X203" s="167"/>
      <c r="AG203" t="s">
        <v>133</v>
      </c>
    </row>
    <row r="204" spans="1:60" outlineLevel="1" x14ac:dyDescent="0.25">
      <c r="A204" s="174">
        <v>73</v>
      </c>
      <c r="B204" s="175" t="s">
        <v>382</v>
      </c>
      <c r="C204" s="193" t="s">
        <v>383</v>
      </c>
      <c r="D204" s="176" t="s">
        <v>145</v>
      </c>
      <c r="E204" s="177">
        <v>67.84</v>
      </c>
      <c r="F204" s="178"/>
      <c r="G204" s="179">
        <f>ROUND(E204*F204,2)</f>
        <v>0</v>
      </c>
      <c r="H204" s="178"/>
      <c r="I204" s="179">
        <f>ROUND(E204*H204,2)</f>
        <v>0</v>
      </c>
      <c r="J204" s="178"/>
      <c r="K204" s="179">
        <f>ROUND(E204*J204,2)</f>
        <v>0</v>
      </c>
      <c r="L204" s="179">
        <v>15</v>
      </c>
      <c r="M204" s="179">
        <f>G204*(1+L204/100)</f>
        <v>0</v>
      </c>
      <c r="N204" s="179">
        <v>0</v>
      </c>
      <c r="O204" s="179">
        <f>ROUND(E204*N204,2)</f>
        <v>0</v>
      </c>
      <c r="P204" s="179">
        <v>0</v>
      </c>
      <c r="Q204" s="179">
        <f>ROUND(E204*P204,2)</f>
        <v>0</v>
      </c>
      <c r="R204" s="179" t="s">
        <v>384</v>
      </c>
      <c r="S204" s="179" t="s">
        <v>138</v>
      </c>
      <c r="T204" s="180" t="s">
        <v>138</v>
      </c>
      <c r="U204" s="160">
        <v>6.9709999999999994E-2</v>
      </c>
      <c r="V204" s="160">
        <f>ROUND(E204*U204,2)</f>
        <v>4.7300000000000004</v>
      </c>
      <c r="W204" s="160"/>
      <c r="X204" s="160" t="s">
        <v>139</v>
      </c>
      <c r="Y204" s="150"/>
      <c r="Z204" s="150"/>
      <c r="AA204" s="150"/>
      <c r="AB204" s="150"/>
      <c r="AC204" s="150"/>
      <c r="AD204" s="150"/>
      <c r="AE204" s="150"/>
      <c r="AF204" s="150"/>
      <c r="AG204" s="150" t="s">
        <v>140</v>
      </c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0"/>
      <c r="BC204" s="150"/>
      <c r="BD204" s="150"/>
      <c r="BE204" s="150"/>
      <c r="BF204" s="150"/>
      <c r="BG204" s="150"/>
      <c r="BH204" s="150"/>
    </row>
    <row r="205" spans="1:60" outlineLevel="1" x14ac:dyDescent="0.25">
      <c r="A205" s="157"/>
      <c r="B205" s="158"/>
      <c r="C205" s="194" t="s">
        <v>385</v>
      </c>
      <c r="D205" s="162"/>
      <c r="E205" s="163">
        <v>19.808</v>
      </c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50"/>
      <c r="Z205" s="150"/>
      <c r="AA205" s="150"/>
      <c r="AB205" s="150"/>
      <c r="AC205" s="150"/>
      <c r="AD205" s="150"/>
      <c r="AE205" s="150"/>
      <c r="AF205" s="150"/>
      <c r="AG205" s="150" t="s">
        <v>149</v>
      </c>
      <c r="AH205" s="150">
        <v>0</v>
      </c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150"/>
      <c r="BC205" s="150"/>
      <c r="BD205" s="150"/>
      <c r="BE205" s="150"/>
      <c r="BF205" s="150"/>
      <c r="BG205" s="150"/>
      <c r="BH205" s="150"/>
    </row>
    <row r="206" spans="1:60" outlineLevel="1" x14ac:dyDescent="0.25">
      <c r="A206" s="157"/>
      <c r="B206" s="158"/>
      <c r="C206" s="194" t="s">
        <v>386</v>
      </c>
      <c r="D206" s="162"/>
      <c r="E206" s="163">
        <v>-3.1520000000000001</v>
      </c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50"/>
      <c r="Z206" s="150"/>
      <c r="AA206" s="150"/>
      <c r="AB206" s="150"/>
      <c r="AC206" s="150"/>
      <c r="AD206" s="150"/>
      <c r="AE206" s="150"/>
      <c r="AF206" s="150"/>
      <c r="AG206" s="150" t="s">
        <v>149</v>
      </c>
      <c r="AH206" s="150">
        <v>0</v>
      </c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0"/>
      <c r="BC206" s="150"/>
      <c r="BD206" s="150"/>
      <c r="BE206" s="150"/>
      <c r="BF206" s="150"/>
      <c r="BG206" s="150"/>
      <c r="BH206" s="150"/>
    </row>
    <row r="207" spans="1:60" outlineLevel="1" x14ac:dyDescent="0.25">
      <c r="A207" s="157"/>
      <c r="B207" s="158"/>
      <c r="C207" s="194" t="s">
        <v>424</v>
      </c>
      <c r="D207" s="162"/>
      <c r="E207" s="163">
        <v>45.304000000000002</v>
      </c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50"/>
      <c r="Z207" s="150"/>
      <c r="AA207" s="150"/>
      <c r="AB207" s="150"/>
      <c r="AC207" s="150"/>
      <c r="AD207" s="150"/>
      <c r="AE207" s="150"/>
      <c r="AF207" s="150"/>
      <c r="AG207" s="150" t="s">
        <v>149</v>
      </c>
      <c r="AH207" s="150">
        <v>0</v>
      </c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  <c r="AT207" s="150"/>
      <c r="AU207" s="150"/>
      <c r="AV207" s="150"/>
      <c r="AW207" s="150"/>
      <c r="AX207" s="150"/>
      <c r="AY207" s="150"/>
      <c r="AZ207" s="150"/>
      <c r="BA207" s="150"/>
      <c r="BB207" s="150"/>
      <c r="BC207" s="150"/>
      <c r="BD207" s="150"/>
      <c r="BE207" s="150"/>
      <c r="BF207" s="150"/>
      <c r="BG207" s="150"/>
      <c r="BH207" s="150"/>
    </row>
    <row r="208" spans="1:60" outlineLevel="1" x14ac:dyDescent="0.25">
      <c r="A208" s="157"/>
      <c r="B208" s="158"/>
      <c r="C208" s="194" t="s">
        <v>387</v>
      </c>
      <c r="D208" s="162"/>
      <c r="E208" s="163">
        <v>3.92</v>
      </c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50"/>
      <c r="Z208" s="150"/>
      <c r="AA208" s="150"/>
      <c r="AB208" s="150"/>
      <c r="AC208" s="150"/>
      <c r="AD208" s="150"/>
      <c r="AE208" s="150"/>
      <c r="AF208" s="150"/>
      <c r="AG208" s="150" t="s">
        <v>149</v>
      </c>
      <c r="AH208" s="150">
        <v>0</v>
      </c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150"/>
      <c r="BD208" s="150"/>
      <c r="BE208" s="150"/>
      <c r="BF208" s="150"/>
      <c r="BG208" s="150"/>
      <c r="BH208" s="150"/>
    </row>
    <row r="209" spans="1:60" outlineLevel="1" x14ac:dyDescent="0.25">
      <c r="A209" s="157"/>
      <c r="B209" s="158"/>
      <c r="C209" s="194" t="s">
        <v>388</v>
      </c>
      <c r="D209" s="162"/>
      <c r="E209" s="163">
        <v>1.96</v>
      </c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50"/>
      <c r="Z209" s="150"/>
      <c r="AA209" s="150"/>
      <c r="AB209" s="150"/>
      <c r="AC209" s="150"/>
      <c r="AD209" s="150"/>
      <c r="AE209" s="150"/>
      <c r="AF209" s="150"/>
      <c r="AG209" s="150" t="s">
        <v>149</v>
      </c>
      <c r="AH209" s="150">
        <v>0</v>
      </c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  <c r="AT209" s="150"/>
      <c r="AU209" s="150"/>
      <c r="AV209" s="150"/>
      <c r="AW209" s="150"/>
      <c r="AX209" s="150"/>
      <c r="AY209" s="150"/>
      <c r="AZ209" s="150"/>
      <c r="BA209" s="150"/>
      <c r="BB209" s="150"/>
      <c r="BC209" s="150"/>
      <c r="BD209" s="150"/>
      <c r="BE209" s="150"/>
      <c r="BF209" s="150"/>
      <c r="BG209" s="150"/>
      <c r="BH209" s="150"/>
    </row>
    <row r="210" spans="1:60" ht="20.399999999999999" outlineLevel="1" x14ac:dyDescent="0.25">
      <c r="A210" s="174">
        <v>74</v>
      </c>
      <c r="B210" s="175" t="s">
        <v>389</v>
      </c>
      <c r="C210" s="193" t="s">
        <v>390</v>
      </c>
      <c r="D210" s="176" t="s">
        <v>145</v>
      </c>
      <c r="E210" s="177">
        <v>67.84</v>
      </c>
      <c r="F210" s="178"/>
      <c r="G210" s="179">
        <f>ROUND(E210*F210,2)</f>
        <v>0</v>
      </c>
      <c r="H210" s="178"/>
      <c r="I210" s="179">
        <f>ROUND(E210*H210,2)</f>
        <v>0</v>
      </c>
      <c r="J210" s="178"/>
      <c r="K210" s="179">
        <f>ROUND(E210*J210,2)</f>
        <v>0</v>
      </c>
      <c r="L210" s="179">
        <v>15</v>
      </c>
      <c r="M210" s="179">
        <f>G210*(1+L210/100)</f>
        <v>0</v>
      </c>
      <c r="N210" s="179">
        <v>2.7E-4</v>
      </c>
      <c r="O210" s="179">
        <f>ROUND(E210*N210,2)</f>
        <v>0.02</v>
      </c>
      <c r="P210" s="179">
        <v>0</v>
      </c>
      <c r="Q210" s="179">
        <f>ROUND(E210*P210,2)</f>
        <v>0</v>
      </c>
      <c r="R210" s="179" t="s">
        <v>384</v>
      </c>
      <c r="S210" s="179" t="s">
        <v>138</v>
      </c>
      <c r="T210" s="180" t="s">
        <v>138</v>
      </c>
      <c r="U210" s="160">
        <v>3.2480000000000002E-2</v>
      </c>
      <c r="V210" s="160">
        <f>ROUND(E210*U210,2)</f>
        <v>2.2000000000000002</v>
      </c>
      <c r="W210" s="160"/>
      <c r="X210" s="160" t="s">
        <v>139</v>
      </c>
      <c r="Y210" s="150"/>
      <c r="Z210" s="150"/>
      <c r="AA210" s="150"/>
      <c r="AB210" s="150"/>
      <c r="AC210" s="150"/>
      <c r="AD210" s="150"/>
      <c r="AE210" s="150"/>
      <c r="AF210" s="150"/>
      <c r="AG210" s="150" t="s">
        <v>140</v>
      </c>
      <c r="AH210" s="150"/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0"/>
      <c r="BC210" s="150"/>
      <c r="BD210" s="150"/>
      <c r="BE210" s="150"/>
      <c r="BF210" s="150"/>
      <c r="BG210" s="150"/>
      <c r="BH210" s="150"/>
    </row>
    <row r="211" spans="1:60" outlineLevel="1" x14ac:dyDescent="0.25">
      <c r="A211" s="157"/>
      <c r="B211" s="158"/>
      <c r="C211" s="194" t="s">
        <v>425</v>
      </c>
      <c r="D211" s="162"/>
      <c r="E211" s="163">
        <v>67.84</v>
      </c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50"/>
      <c r="Z211" s="150"/>
      <c r="AA211" s="150"/>
      <c r="AB211" s="150"/>
      <c r="AC211" s="150"/>
      <c r="AD211" s="150"/>
      <c r="AE211" s="150"/>
      <c r="AF211" s="150"/>
      <c r="AG211" s="150" t="s">
        <v>149</v>
      </c>
      <c r="AH211" s="150">
        <v>5</v>
      </c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  <c r="BC211" s="150"/>
      <c r="BD211" s="150"/>
      <c r="BE211" s="150"/>
      <c r="BF211" s="150"/>
      <c r="BG211" s="150"/>
      <c r="BH211" s="150"/>
    </row>
    <row r="212" spans="1:60" outlineLevel="1" x14ac:dyDescent="0.25">
      <c r="A212" s="174">
        <v>75</v>
      </c>
      <c r="B212" s="175" t="s">
        <v>391</v>
      </c>
      <c r="C212" s="193" t="s">
        <v>392</v>
      </c>
      <c r="D212" s="176" t="s">
        <v>145</v>
      </c>
      <c r="E212" s="177">
        <v>84.90128</v>
      </c>
      <c r="F212" s="178"/>
      <c r="G212" s="179">
        <f>ROUND(E212*F212,2)</f>
        <v>0</v>
      </c>
      <c r="H212" s="178"/>
      <c r="I212" s="179">
        <f>ROUND(E212*H212,2)</f>
        <v>0</v>
      </c>
      <c r="J212" s="178"/>
      <c r="K212" s="179">
        <f>ROUND(E212*J212,2)</f>
        <v>0</v>
      </c>
      <c r="L212" s="179">
        <v>15</v>
      </c>
      <c r="M212" s="179">
        <f>G212*(1+L212/100)</f>
        <v>0</v>
      </c>
      <c r="N212" s="179">
        <v>6.9999999999999994E-5</v>
      </c>
      <c r="O212" s="179">
        <f>ROUND(E212*N212,2)</f>
        <v>0.01</v>
      </c>
      <c r="P212" s="179">
        <v>0</v>
      </c>
      <c r="Q212" s="179">
        <f>ROUND(E212*P212,2)</f>
        <v>0</v>
      </c>
      <c r="R212" s="179" t="s">
        <v>384</v>
      </c>
      <c r="S212" s="179" t="s">
        <v>138</v>
      </c>
      <c r="T212" s="180" t="s">
        <v>138</v>
      </c>
      <c r="U212" s="160">
        <v>3.2480000000000002E-2</v>
      </c>
      <c r="V212" s="160">
        <f>ROUND(E212*U212,2)</f>
        <v>2.76</v>
      </c>
      <c r="W212" s="160"/>
      <c r="X212" s="160" t="s">
        <v>139</v>
      </c>
      <c r="Y212" s="150"/>
      <c r="Z212" s="150"/>
      <c r="AA212" s="150"/>
      <c r="AB212" s="150"/>
      <c r="AC212" s="150"/>
      <c r="AD212" s="150"/>
      <c r="AE212" s="150"/>
      <c r="AF212" s="150"/>
      <c r="AG212" s="150" t="s">
        <v>140</v>
      </c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0"/>
      <c r="BA212" s="150"/>
      <c r="BB212" s="150"/>
      <c r="BC212" s="150"/>
      <c r="BD212" s="150"/>
      <c r="BE212" s="150"/>
      <c r="BF212" s="150"/>
      <c r="BG212" s="150"/>
      <c r="BH212" s="150"/>
    </row>
    <row r="213" spans="1:60" outlineLevel="1" x14ac:dyDescent="0.25">
      <c r="A213" s="157"/>
      <c r="B213" s="158"/>
      <c r="C213" s="194" t="s">
        <v>393</v>
      </c>
      <c r="D213" s="162"/>
      <c r="E213" s="163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50"/>
      <c r="Z213" s="150"/>
      <c r="AA213" s="150"/>
      <c r="AB213" s="150"/>
      <c r="AC213" s="150"/>
      <c r="AD213" s="150"/>
      <c r="AE213" s="150"/>
      <c r="AF213" s="150"/>
      <c r="AG213" s="150" t="s">
        <v>149</v>
      </c>
      <c r="AH213" s="150">
        <v>0</v>
      </c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  <c r="AT213" s="150"/>
      <c r="AU213" s="150"/>
      <c r="AV213" s="150"/>
      <c r="AW213" s="150"/>
      <c r="AX213" s="150"/>
      <c r="AY213" s="150"/>
      <c r="AZ213" s="150"/>
      <c r="BA213" s="150"/>
      <c r="BB213" s="150"/>
      <c r="BC213" s="150"/>
      <c r="BD213" s="150"/>
      <c r="BE213" s="150"/>
      <c r="BF213" s="150"/>
      <c r="BG213" s="150"/>
      <c r="BH213" s="150"/>
    </row>
    <row r="214" spans="1:60" outlineLevel="1" x14ac:dyDescent="0.25">
      <c r="A214" s="157"/>
      <c r="B214" s="158"/>
      <c r="C214" s="194" t="s">
        <v>425</v>
      </c>
      <c r="D214" s="162"/>
      <c r="E214" s="163">
        <v>67.84</v>
      </c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50"/>
      <c r="Z214" s="150"/>
      <c r="AA214" s="150"/>
      <c r="AB214" s="150"/>
      <c r="AC214" s="150"/>
      <c r="AD214" s="150"/>
      <c r="AE214" s="150"/>
      <c r="AF214" s="150"/>
      <c r="AG214" s="150" t="s">
        <v>149</v>
      </c>
      <c r="AH214" s="150">
        <v>5</v>
      </c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  <c r="AT214" s="150"/>
      <c r="AU214" s="150"/>
      <c r="AV214" s="150"/>
      <c r="AW214" s="150"/>
      <c r="AX214" s="150"/>
      <c r="AY214" s="150"/>
      <c r="AZ214" s="150"/>
      <c r="BA214" s="150"/>
      <c r="BB214" s="150"/>
      <c r="BC214" s="150"/>
      <c r="BD214" s="150"/>
      <c r="BE214" s="150"/>
      <c r="BF214" s="150"/>
      <c r="BG214" s="150"/>
      <c r="BH214" s="150"/>
    </row>
    <row r="215" spans="1:60" outlineLevel="1" x14ac:dyDescent="0.25">
      <c r="A215" s="157"/>
      <c r="B215" s="158"/>
      <c r="C215" s="194" t="s">
        <v>394</v>
      </c>
      <c r="D215" s="162"/>
      <c r="E215" s="163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50"/>
      <c r="Z215" s="150"/>
      <c r="AA215" s="150"/>
      <c r="AB215" s="150"/>
      <c r="AC215" s="150"/>
      <c r="AD215" s="150"/>
      <c r="AE215" s="150"/>
      <c r="AF215" s="150"/>
      <c r="AG215" s="150" t="s">
        <v>149</v>
      </c>
      <c r="AH215" s="150">
        <v>0</v>
      </c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  <c r="BG215" s="150"/>
      <c r="BH215" s="150"/>
    </row>
    <row r="216" spans="1:60" outlineLevel="1" x14ac:dyDescent="0.25">
      <c r="A216" s="157"/>
      <c r="B216" s="158"/>
      <c r="C216" s="194" t="s">
        <v>395</v>
      </c>
      <c r="D216" s="162"/>
      <c r="E216" s="163">
        <v>17.06128</v>
      </c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50"/>
      <c r="Z216" s="150"/>
      <c r="AA216" s="150"/>
      <c r="AB216" s="150"/>
      <c r="AC216" s="150"/>
      <c r="AD216" s="150"/>
      <c r="AE216" s="150"/>
      <c r="AF216" s="150"/>
      <c r="AG216" s="150" t="s">
        <v>149</v>
      </c>
      <c r="AH216" s="150">
        <v>5</v>
      </c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  <c r="BG216" s="150"/>
      <c r="BH216" s="150"/>
    </row>
    <row r="217" spans="1:60" outlineLevel="1" x14ac:dyDescent="0.25">
      <c r="A217" s="174">
        <v>76</v>
      </c>
      <c r="B217" s="175" t="s">
        <v>396</v>
      </c>
      <c r="C217" s="193" t="s">
        <v>397</v>
      </c>
      <c r="D217" s="176" t="s">
        <v>145</v>
      </c>
      <c r="E217" s="177">
        <v>84.90128</v>
      </c>
      <c r="F217" s="178"/>
      <c r="G217" s="179">
        <f>ROUND(E217*F217,2)</f>
        <v>0</v>
      </c>
      <c r="H217" s="178"/>
      <c r="I217" s="179">
        <f>ROUND(E217*H217,2)</f>
        <v>0</v>
      </c>
      <c r="J217" s="178"/>
      <c r="K217" s="179">
        <f>ROUND(E217*J217,2)</f>
        <v>0</v>
      </c>
      <c r="L217" s="179">
        <v>15</v>
      </c>
      <c r="M217" s="179">
        <f>G217*(1+L217/100)</f>
        <v>0</v>
      </c>
      <c r="N217" s="179">
        <v>2.9E-4</v>
      </c>
      <c r="O217" s="179">
        <f>ROUND(E217*N217,2)</f>
        <v>0.02</v>
      </c>
      <c r="P217" s="179">
        <v>0</v>
      </c>
      <c r="Q217" s="179">
        <f>ROUND(E217*P217,2)</f>
        <v>0</v>
      </c>
      <c r="R217" s="179" t="s">
        <v>384</v>
      </c>
      <c r="S217" s="179" t="s">
        <v>138</v>
      </c>
      <c r="T217" s="180" t="s">
        <v>138</v>
      </c>
      <c r="U217" s="160">
        <v>0.10191</v>
      </c>
      <c r="V217" s="160">
        <f>ROUND(E217*U217,2)</f>
        <v>8.65</v>
      </c>
      <c r="W217" s="160"/>
      <c r="X217" s="160" t="s">
        <v>139</v>
      </c>
      <c r="Y217" s="150"/>
      <c r="Z217" s="150"/>
      <c r="AA217" s="150"/>
      <c r="AB217" s="150"/>
      <c r="AC217" s="150"/>
      <c r="AD217" s="150"/>
      <c r="AE217" s="150"/>
      <c r="AF217" s="150"/>
      <c r="AG217" s="150" t="s">
        <v>140</v>
      </c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50"/>
      <c r="BG217" s="150"/>
      <c r="BH217" s="150"/>
    </row>
    <row r="218" spans="1:60" outlineLevel="1" x14ac:dyDescent="0.25">
      <c r="A218" s="157"/>
      <c r="B218" s="158"/>
      <c r="C218" s="194" t="s">
        <v>234</v>
      </c>
      <c r="D218" s="162"/>
      <c r="E218" s="163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50"/>
      <c r="Z218" s="150"/>
      <c r="AA218" s="150"/>
      <c r="AB218" s="150"/>
      <c r="AC218" s="150"/>
      <c r="AD218" s="150"/>
      <c r="AE218" s="150"/>
      <c r="AF218" s="150"/>
      <c r="AG218" s="150" t="s">
        <v>149</v>
      </c>
      <c r="AH218" s="150">
        <v>0</v>
      </c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  <c r="AT218" s="150"/>
      <c r="AU218" s="150"/>
      <c r="AV218" s="150"/>
      <c r="AW218" s="150"/>
      <c r="AX218" s="150"/>
      <c r="AY218" s="150"/>
      <c r="AZ218" s="150"/>
      <c r="BA218" s="150"/>
      <c r="BB218" s="150"/>
      <c r="BC218" s="150"/>
      <c r="BD218" s="150"/>
      <c r="BE218" s="150"/>
      <c r="BF218" s="150"/>
      <c r="BG218" s="150"/>
      <c r="BH218" s="150"/>
    </row>
    <row r="219" spans="1:60" outlineLevel="1" x14ac:dyDescent="0.25">
      <c r="A219" s="157"/>
      <c r="B219" s="158"/>
      <c r="C219" s="194" t="s">
        <v>426</v>
      </c>
      <c r="D219" s="162"/>
      <c r="E219" s="163">
        <v>84.90128</v>
      </c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50"/>
      <c r="Z219" s="150"/>
      <c r="AA219" s="150"/>
      <c r="AB219" s="150"/>
      <c r="AC219" s="150"/>
      <c r="AD219" s="150"/>
      <c r="AE219" s="150"/>
      <c r="AF219" s="150"/>
      <c r="AG219" s="150" t="s">
        <v>149</v>
      </c>
      <c r="AH219" s="150">
        <v>5</v>
      </c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0"/>
      <c r="AT219" s="150"/>
      <c r="AU219" s="150"/>
      <c r="AV219" s="150"/>
      <c r="AW219" s="150"/>
      <c r="AX219" s="150"/>
      <c r="AY219" s="150"/>
      <c r="AZ219" s="150"/>
      <c r="BA219" s="150"/>
      <c r="BB219" s="150"/>
      <c r="BC219" s="150"/>
      <c r="BD219" s="150"/>
      <c r="BE219" s="150"/>
      <c r="BF219" s="150"/>
      <c r="BG219" s="150"/>
      <c r="BH219" s="150"/>
    </row>
    <row r="220" spans="1:60" x14ac:dyDescent="0.25">
      <c r="A220" s="168" t="s">
        <v>132</v>
      </c>
      <c r="B220" s="169" t="s">
        <v>99</v>
      </c>
      <c r="C220" s="191" t="s">
        <v>100</v>
      </c>
      <c r="D220" s="170"/>
      <c r="E220" s="171"/>
      <c r="F220" s="172"/>
      <c r="G220" s="172">
        <f>SUMIF(AG221:AG224,"&lt;&gt;NOR",G221:G224)</f>
        <v>0</v>
      </c>
      <c r="H220" s="172"/>
      <c r="I220" s="172">
        <f>SUM(I221:I224)</f>
        <v>0</v>
      </c>
      <c r="J220" s="172"/>
      <c r="K220" s="172">
        <f>SUM(K221:K224)</f>
        <v>0</v>
      </c>
      <c r="L220" s="172"/>
      <c r="M220" s="172">
        <f>SUM(M221:M224)</f>
        <v>0</v>
      </c>
      <c r="N220" s="172"/>
      <c r="O220" s="172">
        <f>SUM(O221:O224)</f>
        <v>0</v>
      </c>
      <c r="P220" s="172"/>
      <c r="Q220" s="172">
        <f>SUM(Q221:Q224)</f>
        <v>0</v>
      </c>
      <c r="R220" s="172"/>
      <c r="S220" s="172"/>
      <c r="T220" s="173"/>
      <c r="U220" s="167"/>
      <c r="V220" s="167">
        <f>SUM(V221:V224)</f>
        <v>0</v>
      </c>
      <c r="W220" s="167"/>
      <c r="X220" s="167"/>
      <c r="AG220" t="s">
        <v>133</v>
      </c>
    </row>
    <row r="221" spans="1:60" outlineLevel="1" x14ac:dyDescent="0.25">
      <c r="A221" s="174">
        <v>77</v>
      </c>
      <c r="B221" s="175" t="s">
        <v>398</v>
      </c>
      <c r="C221" s="193" t="s">
        <v>399</v>
      </c>
      <c r="D221" s="176" t="s">
        <v>227</v>
      </c>
      <c r="E221" s="177">
        <v>1</v>
      </c>
      <c r="F221" s="178"/>
      <c r="G221" s="179">
        <f>ROUND(E221*F221,2)</f>
        <v>0</v>
      </c>
      <c r="H221" s="178"/>
      <c r="I221" s="179">
        <f>ROUND(E221*H221,2)</f>
        <v>0</v>
      </c>
      <c r="J221" s="178"/>
      <c r="K221" s="179">
        <f>ROUND(E221*J221,2)</f>
        <v>0</v>
      </c>
      <c r="L221" s="179">
        <v>15</v>
      </c>
      <c r="M221" s="179">
        <f>G221*(1+L221/100)</f>
        <v>0</v>
      </c>
      <c r="N221" s="179">
        <v>0</v>
      </c>
      <c r="O221" s="179">
        <f>ROUND(E221*N221,2)</f>
        <v>0</v>
      </c>
      <c r="P221" s="179">
        <v>0</v>
      </c>
      <c r="Q221" s="179">
        <f>ROUND(E221*P221,2)</f>
        <v>0</v>
      </c>
      <c r="R221" s="179"/>
      <c r="S221" s="179" t="s">
        <v>223</v>
      </c>
      <c r="T221" s="180" t="s">
        <v>224</v>
      </c>
      <c r="U221" s="160">
        <v>0</v>
      </c>
      <c r="V221" s="160">
        <f>ROUND(E221*U221,2)</f>
        <v>0</v>
      </c>
      <c r="W221" s="160"/>
      <c r="X221" s="160" t="s">
        <v>139</v>
      </c>
      <c r="Y221" s="150"/>
      <c r="Z221" s="150"/>
      <c r="AA221" s="150"/>
      <c r="AB221" s="150"/>
      <c r="AC221" s="150"/>
      <c r="AD221" s="150"/>
      <c r="AE221" s="150"/>
      <c r="AF221" s="150"/>
      <c r="AG221" s="150" t="s">
        <v>140</v>
      </c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0"/>
      <c r="BD221" s="150"/>
      <c r="BE221" s="150"/>
      <c r="BF221" s="150"/>
      <c r="BG221" s="150"/>
      <c r="BH221" s="150"/>
    </row>
    <row r="222" spans="1:60" outlineLevel="1" x14ac:dyDescent="0.25">
      <c r="A222" s="157"/>
      <c r="B222" s="158"/>
      <c r="C222" s="270" t="s">
        <v>430</v>
      </c>
      <c r="D222" s="271"/>
      <c r="E222" s="271"/>
      <c r="F222" s="271"/>
      <c r="G222" s="271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50"/>
      <c r="Z222" s="150"/>
      <c r="AA222" s="150"/>
      <c r="AB222" s="150"/>
      <c r="AC222" s="150"/>
      <c r="AD222" s="150"/>
      <c r="AE222" s="150"/>
      <c r="AF222" s="150"/>
      <c r="AG222" s="150" t="s">
        <v>229</v>
      </c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</row>
    <row r="223" spans="1:60" outlineLevel="1" x14ac:dyDescent="0.25">
      <c r="A223" s="157"/>
      <c r="B223" s="158"/>
      <c r="C223" s="268" t="s">
        <v>431</v>
      </c>
      <c r="D223" s="269"/>
      <c r="E223" s="269"/>
      <c r="F223" s="269"/>
      <c r="G223" s="269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50"/>
      <c r="Z223" s="150"/>
      <c r="AA223" s="150"/>
      <c r="AB223" s="150"/>
      <c r="AC223" s="150"/>
      <c r="AD223" s="150"/>
      <c r="AE223" s="150"/>
      <c r="AF223" s="150"/>
      <c r="AG223" s="150" t="s">
        <v>229</v>
      </c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0"/>
      <c r="BH223" s="150"/>
    </row>
    <row r="224" spans="1:60" outlineLevel="1" x14ac:dyDescent="0.25">
      <c r="A224" s="157"/>
      <c r="B224" s="158"/>
      <c r="C224" s="268" t="s">
        <v>432</v>
      </c>
      <c r="D224" s="269"/>
      <c r="E224" s="269"/>
      <c r="F224" s="269"/>
      <c r="G224" s="269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50"/>
      <c r="Z224" s="150"/>
      <c r="AA224" s="150"/>
      <c r="AB224" s="150"/>
      <c r="AC224" s="150"/>
      <c r="AD224" s="150"/>
      <c r="AE224" s="150"/>
      <c r="AF224" s="150"/>
      <c r="AG224" s="150" t="s">
        <v>229</v>
      </c>
      <c r="AH224" s="150"/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  <c r="BG224" s="150"/>
      <c r="BH224" s="150"/>
    </row>
    <row r="225" spans="1:60" x14ac:dyDescent="0.25">
      <c r="A225" s="168" t="s">
        <v>132</v>
      </c>
      <c r="B225" s="169" t="s">
        <v>101</v>
      </c>
      <c r="C225" s="191" t="s">
        <v>102</v>
      </c>
      <c r="D225" s="170"/>
      <c r="E225" s="171"/>
      <c r="F225" s="172"/>
      <c r="G225" s="172">
        <f>SUMIF(AG226:AG234,"&lt;&gt;NOR",G226:G234)</f>
        <v>0</v>
      </c>
      <c r="H225" s="172"/>
      <c r="I225" s="172">
        <f>SUM(I226:I234)</f>
        <v>0</v>
      </c>
      <c r="J225" s="172"/>
      <c r="K225" s="172">
        <f>SUM(K226:K234)</f>
        <v>0</v>
      </c>
      <c r="L225" s="172"/>
      <c r="M225" s="172">
        <f>SUM(M226:M234)</f>
        <v>0</v>
      </c>
      <c r="N225" s="172"/>
      <c r="O225" s="172">
        <f>SUM(O226:O234)</f>
        <v>0</v>
      </c>
      <c r="P225" s="172"/>
      <c r="Q225" s="172">
        <f>SUM(Q226:Q234)</f>
        <v>0</v>
      </c>
      <c r="R225" s="172"/>
      <c r="S225" s="172"/>
      <c r="T225" s="173"/>
      <c r="U225" s="167"/>
      <c r="V225" s="167">
        <f>SUM(V226:V234)</f>
        <v>19.119999999999997</v>
      </c>
      <c r="W225" s="167"/>
      <c r="X225" s="167"/>
      <c r="AG225" t="s">
        <v>133</v>
      </c>
    </row>
    <row r="226" spans="1:60" outlineLevel="1" x14ac:dyDescent="0.25">
      <c r="A226" s="174">
        <v>78</v>
      </c>
      <c r="B226" s="175" t="s">
        <v>400</v>
      </c>
      <c r="C226" s="193" t="s">
        <v>401</v>
      </c>
      <c r="D226" s="176" t="s">
        <v>204</v>
      </c>
      <c r="E226" s="177">
        <v>3.5148799999999998</v>
      </c>
      <c r="F226" s="178"/>
      <c r="G226" s="179">
        <f>ROUND(E226*F226,2)</f>
        <v>0</v>
      </c>
      <c r="H226" s="178"/>
      <c r="I226" s="179">
        <f>ROUND(E226*H226,2)</f>
        <v>0</v>
      </c>
      <c r="J226" s="178"/>
      <c r="K226" s="179">
        <f>ROUND(E226*J226,2)</f>
        <v>0</v>
      </c>
      <c r="L226" s="179">
        <v>15</v>
      </c>
      <c r="M226" s="179">
        <f>G226*(1+L226/100)</f>
        <v>0</v>
      </c>
      <c r="N226" s="179">
        <v>0</v>
      </c>
      <c r="O226" s="179">
        <f>ROUND(E226*N226,2)</f>
        <v>0</v>
      </c>
      <c r="P226" s="179">
        <v>0</v>
      </c>
      <c r="Q226" s="179">
        <f>ROUND(E226*P226,2)</f>
        <v>0</v>
      </c>
      <c r="R226" s="179" t="s">
        <v>182</v>
      </c>
      <c r="S226" s="179" t="s">
        <v>138</v>
      </c>
      <c r="T226" s="180" t="s">
        <v>138</v>
      </c>
      <c r="U226" s="160">
        <v>0.93300000000000005</v>
      </c>
      <c r="V226" s="160">
        <f>ROUND(E226*U226,2)</f>
        <v>3.28</v>
      </c>
      <c r="W226" s="160"/>
      <c r="X226" s="160" t="s">
        <v>139</v>
      </c>
      <c r="Y226" s="150"/>
      <c r="Z226" s="150"/>
      <c r="AA226" s="150"/>
      <c r="AB226" s="150"/>
      <c r="AC226" s="150"/>
      <c r="AD226" s="150"/>
      <c r="AE226" s="150"/>
      <c r="AF226" s="150"/>
      <c r="AG226" s="150" t="s">
        <v>140</v>
      </c>
      <c r="AH226" s="150"/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0"/>
      <c r="AX226" s="150"/>
      <c r="AY226" s="150"/>
      <c r="AZ226" s="150"/>
      <c r="BA226" s="150"/>
      <c r="BB226" s="150"/>
      <c r="BC226" s="150"/>
      <c r="BD226" s="150"/>
      <c r="BE226" s="150"/>
      <c r="BF226" s="150"/>
      <c r="BG226" s="150"/>
      <c r="BH226" s="150"/>
    </row>
    <row r="227" spans="1:60" outlineLevel="1" x14ac:dyDescent="0.25">
      <c r="A227" s="157"/>
      <c r="B227" s="158"/>
      <c r="C227" s="194" t="s">
        <v>402</v>
      </c>
      <c r="D227" s="162"/>
      <c r="E227" s="163">
        <v>3.5148799999999998</v>
      </c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50"/>
      <c r="Z227" s="150"/>
      <c r="AA227" s="150"/>
      <c r="AB227" s="150"/>
      <c r="AC227" s="150"/>
      <c r="AD227" s="150"/>
      <c r="AE227" s="150"/>
      <c r="AF227" s="150"/>
      <c r="AG227" s="150" t="s">
        <v>149</v>
      </c>
      <c r="AH227" s="150">
        <v>0</v>
      </c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  <c r="AT227" s="150"/>
      <c r="AU227" s="150"/>
      <c r="AV227" s="150"/>
      <c r="AW227" s="150"/>
      <c r="AX227" s="150"/>
      <c r="AY227" s="150"/>
      <c r="AZ227" s="150"/>
      <c r="BA227" s="150"/>
      <c r="BB227" s="150"/>
      <c r="BC227" s="150"/>
      <c r="BD227" s="150"/>
      <c r="BE227" s="150"/>
      <c r="BF227" s="150"/>
      <c r="BG227" s="150"/>
      <c r="BH227" s="150"/>
    </row>
    <row r="228" spans="1:60" outlineLevel="1" x14ac:dyDescent="0.25">
      <c r="A228" s="174">
        <v>79</v>
      </c>
      <c r="B228" s="175" t="s">
        <v>403</v>
      </c>
      <c r="C228" s="193" t="s">
        <v>404</v>
      </c>
      <c r="D228" s="176" t="s">
        <v>204</v>
      </c>
      <c r="E228" s="177">
        <v>7.0297599999999996</v>
      </c>
      <c r="F228" s="178"/>
      <c r="G228" s="179">
        <f>ROUND(E228*F228,2)</f>
        <v>0</v>
      </c>
      <c r="H228" s="178"/>
      <c r="I228" s="179">
        <f>ROUND(E228*H228,2)</f>
        <v>0</v>
      </c>
      <c r="J228" s="178"/>
      <c r="K228" s="179">
        <f>ROUND(E228*J228,2)</f>
        <v>0</v>
      </c>
      <c r="L228" s="179">
        <v>15</v>
      </c>
      <c r="M228" s="179">
        <f>G228*(1+L228/100)</f>
        <v>0</v>
      </c>
      <c r="N228" s="179">
        <v>0</v>
      </c>
      <c r="O228" s="179">
        <f>ROUND(E228*N228,2)</f>
        <v>0</v>
      </c>
      <c r="P228" s="179">
        <v>0</v>
      </c>
      <c r="Q228" s="179">
        <f>ROUND(E228*P228,2)</f>
        <v>0</v>
      </c>
      <c r="R228" s="179" t="s">
        <v>182</v>
      </c>
      <c r="S228" s="179" t="s">
        <v>138</v>
      </c>
      <c r="T228" s="180" t="s">
        <v>138</v>
      </c>
      <c r="U228" s="160">
        <v>2.0089999999999999</v>
      </c>
      <c r="V228" s="160">
        <f>ROUND(E228*U228,2)</f>
        <v>14.12</v>
      </c>
      <c r="W228" s="160"/>
      <c r="X228" s="160" t="s">
        <v>139</v>
      </c>
      <c r="Y228" s="150"/>
      <c r="Z228" s="150"/>
      <c r="AA228" s="150"/>
      <c r="AB228" s="150"/>
      <c r="AC228" s="150"/>
      <c r="AD228" s="150"/>
      <c r="AE228" s="150"/>
      <c r="AF228" s="150"/>
      <c r="AG228" s="150" t="s">
        <v>140</v>
      </c>
      <c r="AH228" s="150"/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  <c r="AT228" s="150"/>
      <c r="AU228" s="150"/>
      <c r="AV228" s="150"/>
      <c r="AW228" s="150"/>
      <c r="AX228" s="150"/>
      <c r="AY228" s="150"/>
      <c r="AZ228" s="150"/>
      <c r="BA228" s="150"/>
      <c r="BB228" s="150"/>
      <c r="BC228" s="150"/>
      <c r="BD228" s="150"/>
      <c r="BE228" s="150"/>
      <c r="BF228" s="150"/>
      <c r="BG228" s="150"/>
      <c r="BH228" s="150"/>
    </row>
    <row r="229" spans="1:60" outlineLevel="1" x14ac:dyDescent="0.25">
      <c r="A229" s="157"/>
      <c r="B229" s="158"/>
      <c r="C229" s="194" t="s">
        <v>405</v>
      </c>
      <c r="D229" s="162"/>
      <c r="E229" s="163">
        <v>7.0297599999999996</v>
      </c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50"/>
      <c r="Z229" s="150"/>
      <c r="AA229" s="150"/>
      <c r="AB229" s="150"/>
      <c r="AC229" s="150"/>
      <c r="AD229" s="150"/>
      <c r="AE229" s="150"/>
      <c r="AF229" s="150"/>
      <c r="AG229" s="150" t="s">
        <v>149</v>
      </c>
      <c r="AH229" s="150">
        <v>0</v>
      </c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H229" s="150"/>
    </row>
    <row r="230" spans="1:60" outlineLevel="1" x14ac:dyDescent="0.25">
      <c r="A230" s="174">
        <v>80</v>
      </c>
      <c r="B230" s="175" t="s">
        <v>406</v>
      </c>
      <c r="C230" s="193" t="s">
        <v>407</v>
      </c>
      <c r="D230" s="176" t="s">
        <v>204</v>
      </c>
      <c r="E230" s="177">
        <v>70.297600000000003</v>
      </c>
      <c r="F230" s="178"/>
      <c r="G230" s="179">
        <f>ROUND(E230*F230,2)</f>
        <v>0</v>
      </c>
      <c r="H230" s="178"/>
      <c r="I230" s="179">
        <f>ROUND(E230*H230,2)</f>
        <v>0</v>
      </c>
      <c r="J230" s="178"/>
      <c r="K230" s="179">
        <f>ROUND(E230*J230,2)</f>
        <v>0</v>
      </c>
      <c r="L230" s="179">
        <v>15</v>
      </c>
      <c r="M230" s="179">
        <f>G230*(1+L230/100)</f>
        <v>0</v>
      </c>
      <c r="N230" s="179">
        <v>0</v>
      </c>
      <c r="O230" s="179">
        <f>ROUND(E230*N230,2)</f>
        <v>0</v>
      </c>
      <c r="P230" s="179">
        <v>0</v>
      </c>
      <c r="Q230" s="179">
        <f>ROUND(E230*P230,2)</f>
        <v>0</v>
      </c>
      <c r="R230" s="179" t="s">
        <v>182</v>
      </c>
      <c r="S230" s="179" t="s">
        <v>138</v>
      </c>
      <c r="T230" s="180" t="s">
        <v>138</v>
      </c>
      <c r="U230" s="160">
        <v>0</v>
      </c>
      <c r="V230" s="160">
        <f>ROUND(E230*U230,2)</f>
        <v>0</v>
      </c>
      <c r="W230" s="160"/>
      <c r="X230" s="160" t="s">
        <v>139</v>
      </c>
      <c r="Y230" s="150"/>
      <c r="Z230" s="150"/>
      <c r="AA230" s="150"/>
      <c r="AB230" s="150"/>
      <c r="AC230" s="150"/>
      <c r="AD230" s="150"/>
      <c r="AE230" s="150"/>
      <c r="AF230" s="150"/>
      <c r="AG230" s="150" t="s">
        <v>140</v>
      </c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0"/>
      <c r="BH230" s="150"/>
    </row>
    <row r="231" spans="1:60" outlineLevel="1" x14ac:dyDescent="0.25">
      <c r="A231" s="157"/>
      <c r="B231" s="158"/>
      <c r="C231" s="194" t="s">
        <v>408</v>
      </c>
      <c r="D231" s="162"/>
      <c r="E231" s="163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50"/>
      <c r="Z231" s="150"/>
      <c r="AA231" s="150"/>
      <c r="AB231" s="150"/>
      <c r="AC231" s="150"/>
      <c r="AD231" s="150"/>
      <c r="AE231" s="150"/>
      <c r="AF231" s="150"/>
      <c r="AG231" s="150" t="s">
        <v>149</v>
      </c>
      <c r="AH231" s="150">
        <v>0</v>
      </c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</row>
    <row r="232" spans="1:60" outlineLevel="1" x14ac:dyDescent="0.25">
      <c r="A232" s="157"/>
      <c r="B232" s="158"/>
      <c r="C232" s="194" t="s">
        <v>409</v>
      </c>
      <c r="D232" s="162"/>
      <c r="E232" s="163">
        <v>70.297600000000003</v>
      </c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50"/>
      <c r="Z232" s="150"/>
      <c r="AA232" s="150"/>
      <c r="AB232" s="150"/>
      <c r="AC232" s="150"/>
      <c r="AD232" s="150"/>
      <c r="AE232" s="150"/>
      <c r="AF232" s="150"/>
      <c r="AG232" s="150" t="s">
        <v>149</v>
      </c>
      <c r="AH232" s="150">
        <v>5</v>
      </c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  <c r="AT232" s="150"/>
      <c r="AU232" s="150"/>
      <c r="AV232" s="150"/>
      <c r="AW232" s="150"/>
      <c r="AX232" s="150"/>
      <c r="AY232" s="150"/>
      <c r="AZ232" s="150"/>
      <c r="BA232" s="150"/>
      <c r="BB232" s="150"/>
      <c r="BC232" s="150"/>
      <c r="BD232" s="150"/>
      <c r="BE232" s="150"/>
      <c r="BF232" s="150"/>
      <c r="BG232" s="150"/>
      <c r="BH232" s="150"/>
    </row>
    <row r="233" spans="1:60" outlineLevel="1" x14ac:dyDescent="0.25">
      <c r="A233" s="181">
        <v>81</v>
      </c>
      <c r="B233" s="182" t="s">
        <v>410</v>
      </c>
      <c r="C233" s="192" t="s">
        <v>411</v>
      </c>
      <c r="D233" s="183" t="s">
        <v>204</v>
      </c>
      <c r="E233" s="184">
        <v>3.5148799999999998</v>
      </c>
      <c r="F233" s="185"/>
      <c r="G233" s="186">
        <f>ROUND(E233*F233,2)</f>
        <v>0</v>
      </c>
      <c r="H233" s="185"/>
      <c r="I233" s="186">
        <f>ROUND(E233*H233,2)</f>
        <v>0</v>
      </c>
      <c r="J233" s="185"/>
      <c r="K233" s="186">
        <f>ROUND(E233*J233,2)</f>
        <v>0</v>
      </c>
      <c r="L233" s="186">
        <v>15</v>
      </c>
      <c r="M233" s="186">
        <f>G233*(1+L233/100)</f>
        <v>0</v>
      </c>
      <c r="N233" s="186">
        <v>0</v>
      </c>
      <c r="O233" s="186">
        <f>ROUND(E233*N233,2)</f>
        <v>0</v>
      </c>
      <c r="P233" s="186">
        <v>0</v>
      </c>
      <c r="Q233" s="186">
        <f>ROUND(E233*P233,2)</f>
        <v>0</v>
      </c>
      <c r="R233" s="186" t="s">
        <v>182</v>
      </c>
      <c r="S233" s="186" t="s">
        <v>138</v>
      </c>
      <c r="T233" s="187" t="s">
        <v>252</v>
      </c>
      <c r="U233" s="160">
        <v>0</v>
      </c>
      <c r="V233" s="160">
        <f>ROUND(E233*U233,2)</f>
        <v>0</v>
      </c>
      <c r="W233" s="160"/>
      <c r="X233" s="160" t="s">
        <v>139</v>
      </c>
      <c r="Y233" s="150"/>
      <c r="Z233" s="150"/>
      <c r="AA233" s="150"/>
      <c r="AB233" s="150"/>
      <c r="AC233" s="150"/>
      <c r="AD233" s="150"/>
      <c r="AE233" s="150"/>
      <c r="AF233" s="150"/>
      <c r="AG233" s="150" t="s">
        <v>140</v>
      </c>
      <c r="AH233" s="150"/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  <c r="AT233" s="150"/>
      <c r="AU233" s="150"/>
      <c r="AV233" s="150"/>
      <c r="AW233" s="150"/>
      <c r="AX233" s="150"/>
      <c r="AY233" s="150"/>
      <c r="AZ233" s="150"/>
      <c r="BA233" s="150"/>
      <c r="BB233" s="150"/>
      <c r="BC233" s="150"/>
      <c r="BD233" s="150"/>
      <c r="BE233" s="150"/>
      <c r="BF233" s="150"/>
      <c r="BG233" s="150"/>
      <c r="BH233" s="150"/>
    </row>
    <row r="234" spans="1:60" outlineLevel="1" x14ac:dyDescent="0.25">
      <c r="A234" s="181">
        <v>82</v>
      </c>
      <c r="B234" s="182" t="s">
        <v>412</v>
      </c>
      <c r="C234" s="192" t="s">
        <v>413</v>
      </c>
      <c r="D234" s="183" t="s">
        <v>204</v>
      </c>
      <c r="E234" s="184">
        <v>3.5148799999999998</v>
      </c>
      <c r="F234" s="185"/>
      <c r="G234" s="186">
        <f>ROUND(E234*F234,2)</f>
        <v>0</v>
      </c>
      <c r="H234" s="185"/>
      <c r="I234" s="186">
        <f>ROUND(E234*H234,2)</f>
        <v>0</v>
      </c>
      <c r="J234" s="185"/>
      <c r="K234" s="186">
        <f>ROUND(E234*J234,2)</f>
        <v>0</v>
      </c>
      <c r="L234" s="186">
        <v>15</v>
      </c>
      <c r="M234" s="186">
        <f>G234*(1+L234/100)</f>
        <v>0</v>
      </c>
      <c r="N234" s="186">
        <v>0</v>
      </c>
      <c r="O234" s="186">
        <f>ROUND(E234*N234,2)</f>
        <v>0</v>
      </c>
      <c r="P234" s="186">
        <v>0</v>
      </c>
      <c r="Q234" s="186">
        <f>ROUND(E234*P234,2)</f>
        <v>0</v>
      </c>
      <c r="R234" s="186" t="s">
        <v>182</v>
      </c>
      <c r="S234" s="186" t="s">
        <v>138</v>
      </c>
      <c r="T234" s="187" t="s">
        <v>138</v>
      </c>
      <c r="U234" s="160">
        <v>0.49</v>
      </c>
      <c r="V234" s="160">
        <f>ROUND(E234*U234,2)</f>
        <v>1.72</v>
      </c>
      <c r="W234" s="160"/>
      <c r="X234" s="160" t="s">
        <v>414</v>
      </c>
      <c r="Y234" s="150"/>
      <c r="Z234" s="150"/>
      <c r="AA234" s="150"/>
      <c r="AB234" s="150"/>
      <c r="AC234" s="150"/>
      <c r="AD234" s="150"/>
      <c r="AE234" s="150"/>
      <c r="AF234" s="150"/>
      <c r="AG234" s="150" t="s">
        <v>415</v>
      </c>
      <c r="AH234" s="150"/>
      <c r="AI234" s="150"/>
      <c r="AJ234" s="150"/>
      <c r="AK234" s="150"/>
      <c r="AL234" s="150"/>
      <c r="AM234" s="150"/>
      <c r="AN234" s="150"/>
      <c r="AO234" s="150"/>
      <c r="AP234" s="150"/>
      <c r="AQ234" s="150"/>
      <c r="AR234" s="150"/>
      <c r="AS234" s="150"/>
      <c r="AT234" s="150"/>
      <c r="AU234" s="150"/>
      <c r="AV234" s="150"/>
      <c r="AW234" s="150"/>
      <c r="AX234" s="150"/>
      <c r="AY234" s="150"/>
      <c r="AZ234" s="150"/>
      <c r="BA234" s="150"/>
      <c r="BB234" s="150"/>
      <c r="BC234" s="150"/>
      <c r="BD234" s="150"/>
      <c r="BE234" s="150"/>
      <c r="BF234" s="150"/>
      <c r="BG234" s="150"/>
      <c r="BH234" s="150"/>
    </row>
    <row r="235" spans="1:60" x14ac:dyDescent="0.25">
      <c r="A235" s="168" t="s">
        <v>132</v>
      </c>
      <c r="B235" s="169" t="s">
        <v>104</v>
      </c>
      <c r="C235" s="191" t="s">
        <v>27</v>
      </c>
      <c r="D235" s="170"/>
      <c r="E235" s="171"/>
      <c r="F235" s="172"/>
      <c r="G235" s="172">
        <f>SUMIF(AG236:AG236,"&lt;&gt;NOR",G236:G236)</f>
        <v>0</v>
      </c>
      <c r="H235" s="172"/>
      <c r="I235" s="172">
        <f>SUM(I236:I236)</f>
        <v>0</v>
      </c>
      <c r="J235" s="172"/>
      <c r="K235" s="172">
        <f>SUM(K236:K236)</f>
        <v>0</v>
      </c>
      <c r="L235" s="172"/>
      <c r="M235" s="172">
        <f>SUM(M236:M236)</f>
        <v>0</v>
      </c>
      <c r="N235" s="172"/>
      <c r="O235" s="172">
        <f>SUM(O236:O236)</f>
        <v>0</v>
      </c>
      <c r="P235" s="172"/>
      <c r="Q235" s="172">
        <f>SUM(Q236:Q236)</f>
        <v>0</v>
      </c>
      <c r="R235" s="172"/>
      <c r="S235" s="172"/>
      <c r="T235" s="173"/>
      <c r="U235" s="167"/>
      <c r="V235" s="167">
        <f>SUM(V236:V236)</f>
        <v>0</v>
      </c>
      <c r="W235" s="167"/>
      <c r="X235" s="167"/>
      <c r="AG235" t="s">
        <v>133</v>
      </c>
    </row>
    <row r="236" spans="1:60" outlineLevel="1" x14ac:dyDescent="0.25">
      <c r="A236" s="181">
        <v>83</v>
      </c>
      <c r="B236" s="182" t="s">
        <v>416</v>
      </c>
      <c r="C236" s="192" t="s">
        <v>417</v>
      </c>
      <c r="D236" s="183" t="s">
        <v>418</v>
      </c>
      <c r="E236" s="184">
        <v>1</v>
      </c>
      <c r="F236" s="185"/>
      <c r="G236" s="186">
        <f>ROUND(E236*F236,2)</f>
        <v>0</v>
      </c>
      <c r="H236" s="185"/>
      <c r="I236" s="186">
        <f>ROUND(E236*H236,2)</f>
        <v>0</v>
      </c>
      <c r="J236" s="185"/>
      <c r="K236" s="186">
        <f>ROUND(E236*J236,2)</f>
        <v>0</v>
      </c>
      <c r="L236" s="186">
        <v>15</v>
      </c>
      <c r="M236" s="186">
        <f>G236*(1+L236/100)</f>
        <v>0</v>
      </c>
      <c r="N236" s="186">
        <v>0</v>
      </c>
      <c r="O236" s="186">
        <f>ROUND(E236*N236,2)</f>
        <v>0</v>
      </c>
      <c r="P236" s="186">
        <v>0</v>
      </c>
      <c r="Q236" s="186">
        <f>ROUND(E236*P236,2)</f>
        <v>0</v>
      </c>
      <c r="R236" s="186"/>
      <c r="S236" s="186" t="s">
        <v>138</v>
      </c>
      <c r="T236" s="187" t="s">
        <v>224</v>
      </c>
      <c r="U236" s="160">
        <v>0</v>
      </c>
      <c r="V236" s="160">
        <f>ROUND(E236*U236,2)</f>
        <v>0</v>
      </c>
      <c r="W236" s="160"/>
      <c r="X236" s="160" t="s">
        <v>419</v>
      </c>
      <c r="Y236" s="150"/>
      <c r="Z236" s="150"/>
      <c r="AA236" s="150"/>
      <c r="AB236" s="150"/>
      <c r="AC236" s="150"/>
      <c r="AD236" s="150"/>
      <c r="AE236" s="150"/>
      <c r="AF236" s="150"/>
      <c r="AG236" s="150" t="s">
        <v>420</v>
      </c>
      <c r="AH236" s="150"/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50"/>
      <c r="AT236" s="150"/>
      <c r="AU236" s="150"/>
      <c r="AV236" s="150"/>
      <c r="AW236" s="150"/>
      <c r="AX236" s="150"/>
      <c r="AY236" s="150"/>
      <c r="AZ236" s="150"/>
      <c r="BA236" s="150"/>
      <c r="BB236" s="150"/>
      <c r="BC236" s="150"/>
      <c r="BD236" s="150"/>
      <c r="BE236" s="150"/>
      <c r="BF236" s="150"/>
      <c r="BG236" s="150"/>
      <c r="BH236" s="150"/>
    </row>
    <row r="237" spans="1:60" x14ac:dyDescent="0.25">
      <c r="A237" s="168" t="s">
        <v>132</v>
      </c>
      <c r="B237" s="169" t="s">
        <v>105</v>
      </c>
      <c r="C237" s="191" t="s">
        <v>28</v>
      </c>
      <c r="D237" s="170"/>
      <c r="E237" s="171"/>
      <c r="F237" s="172"/>
      <c r="G237" s="172">
        <f>SUMIF(AG239:AG239,"&lt;&gt;NOR",G239:G239)</f>
        <v>0</v>
      </c>
      <c r="H237" s="172"/>
      <c r="I237" s="172">
        <f>SUM(I238:I238)</f>
        <v>0</v>
      </c>
      <c r="J237" s="172"/>
      <c r="K237" s="172">
        <f>SUM(K238:K238)</f>
        <v>0</v>
      </c>
      <c r="L237" s="172"/>
      <c r="M237" s="172">
        <f>SUM(M238:M238)</f>
        <v>0</v>
      </c>
      <c r="N237" s="172"/>
      <c r="O237" s="172">
        <f>SUM(O238:O238)</f>
        <v>0</v>
      </c>
      <c r="P237" s="172"/>
      <c r="Q237" s="172">
        <f>SUM(Q238:Q238)</f>
        <v>0</v>
      </c>
      <c r="R237" s="172"/>
      <c r="S237" s="172"/>
      <c r="T237" s="173"/>
      <c r="U237" s="167"/>
      <c r="V237" s="167">
        <f>SUM(V238:V238)</f>
        <v>0</v>
      </c>
      <c r="W237" s="167"/>
      <c r="X237" s="167"/>
      <c r="AG237" t="s">
        <v>133</v>
      </c>
    </row>
    <row r="238" spans="1:60" outlineLevel="1" x14ac:dyDescent="0.25">
      <c r="A238" s="174">
        <v>84</v>
      </c>
      <c r="B238" s="175" t="s">
        <v>421</v>
      </c>
      <c r="C238" s="193" t="s">
        <v>429</v>
      </c>
      <c r="D238" s="176" t="s">
        <v>418</v>
      </c>
      <c r="E238" s="177">
        <v>1</v>
      </c>
      <c r="F238" s="178"/>
      <c r="G238" s="179">
        <f>ROUND(E238*F238,2)</f>
        <v>0</v>
      </c>
      <c r="H238" s="178"/>
      <c r="I238" s="179">
        <f>ROUND(E238*H238,2)</f>
        <v>0</v>
      </c>
      <c r="J238" s="178"/>
      <c r="K238" s="179">
        <f>ROUND(E238*J238,2)</f>
        <v>0</v>
      </c>
      <c r="L238" s="179">
        <v>15</v>
      </c>
      <c r="M238" s="179">
        <f>G238*(1+L238/100)</f>
        <v>0</v>
      </c>
      <c r="N238" s="179">
        <v>0</v>
      </c>
      <c r="O238" s="179">
        <f>ROUND(E238*N238,2)</f>
        <v>0</v>
      </c>
      <c r="P238" s="179">
        <v>0</v>
      </c>
      <c r="Q238" s="179">
        <f>ROUND(E238*P238,2)</f>
        <v>0</v>
      </c>
      <c r="R238" s="179"/>
      <c r="S238" s="179" t="s">
        <v>138</v>
      </c>
      <c r="T238" s="180" t="s">
        <v>224</v>
      </c>
      <c r="U238" s="160">
        <v>0</v>
      </c>
      <c r="V238" s="160">
        <f>ROUND(E238*U238,2)</f>
        <v>0</v>
      </c>
      <c r="W238" s="160"/>
      <c r="X238" s="160" t="s">
        <v>419</v>
      </c>
      <c r="Y238" s="150"/>
      <c r="Z238" s="150"/>
      <c r="AA238" s="150"/>
      <c r="AB238" s="150"/>
      <c r="AC238" s="150"/>
      <c r="AD238" s="150"/>
      <c r="AE238" s="150"/>
      <c r="AF238" s="150"/>
      <c r="AG238" s="150" t="s">
        <v>420</v>
      </c>
      <c r="AH238" s="150"/>
      <c r="AI238" s="150"/>
      <c r="AJ238" s="150"/>
      <c r="AK238" s="150"/>
      <c r="AL238" s="150"/>
      <c r="AM238" s="150"/>
      <c r="AN238" s="150"/>
      <c r="AO238" s="150"/>
      <c r="AP238" s="150"/>
      <c r="AQ238" s="150"/>
      <c r="AR238" s="150"/>
      <c r="AS238" s="150"/>
      <c r="AT238" s="150"/>
      <c r="AU238" s="150"/>
      <c r="AV238" s="150"/>
      <c r="AW238" s="150"/>
      <c r="AX238" s="150"/>
      <c r="AY238" s="150"/>
      <c r="AZ238" s="150"/>
      <c r="BA238" s="150"/>
      <c r="BB238" s="150"/>
      <c r="BC238" s="150"/>
      <c r="BD238" s="150"/>
      <c r="BE238" s="150"/>
      <c r="BF238" s="150"/>
      <c r="BG238" s="150"/>
      <c r="BH238" s="150"/>
    </row>
    <row r="239" spans="1:60" x14ac:dyDescent="0.25">
      <c r="A239" s="3"/>
      <c r="B239" s="4"/>
      <c r="C239" s="199" t="s">
        <v>427</v>
      </c>
      <c r="D239" s="176" t="s">
        <v>418</v>
      </c>
      <c r="E239" s="177">
        <v>1</v>
      </c>
      <c r="F239" s="200"/>
      <c r="G239" s="179">
        <f>ROUND(E239*F239,2)</f>
        <v>0</v>
      </c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201"/>
      <c r="S239" s="201"/>
      <c r="T239" s="3"/>
      <c r="U239" s="3"/>
      <c r="V239" s="3"/>
      <c r="W239" s="3"/>
      <c r="X239" s="3"/>
      <c r="AE239">
        <v>15</v>
      </c>
      <c r="AF239">
        <v>21</v>
      </c>
      <c r="AG239" t="s">
        <v>119</v>
      </c>
    </row>
    <row r="240" spans="1:60" x14ac:dyDescent="0.25">
      <c r="A240" s="153"/>
      <c r="B240" s="154" t="s">
        <v>29</v>
      </c>
      <c r="C240" s="197"/>
      <c r="D240" s="155"/>
      <c r="E240" s="156"/>
      <c r="F240" s="156"/>
      <c r="G240" s="190">
        <f>G8+G22+G26+G35+G38+G41+G59+G62+G66+G68+G84+G108+G134+G136+G146+G176+G180+G203+G220+G225+G235+G237</f>
        <v>0</v>
      </c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AE240">
        <f>SUMIF(L7:L238,AE239,G7:G238)</f>
        <v>0</v>
      </c>
      <c r="AF240">
        <f>SUMIF(L7:L238,AF239,G7:G238)</f>
        <v>0</v>
      </c>
      <c r="AG240" t="s">
        <v>422</v>
      </c>
    </row>
    <row r="241" spans="3:33" x14ac:dyDescent="0.25">
      <c r="C241" s="198"/>
      <c r="D241" s="10"/>
      <c r="AG241" t="s">
        <v>423</v>
      </c>
    </row>
    <row r="242" spans="3:33" x14ac:dyDescent="0.25">
      <c r="D242" s="10"/>
    </row>
    <row r="243" spans="3:33" x14ac:dyDescent="0.25">
      <c r="D243" s="10"/>
    </row>
    <row r="244" spans="3:33" x14ac:dyDescent="0.25">
      <c r="D244" s="10"/>
    </row>
    <row r="245" spans="3:33" x14ac:dyDescent="0.25">
      <c r="D245" s="10"/>
    </row>
    <row r="246" spans="3:33" x14ac:dyDescent="0.25">
      <c r="D246" s="10"/>
    </row>
    <row r="247" spans="3:33" x14ac:dyDescent="0.25">
      <c r="D247" s="10"/>
    </row>
    <row r="248" spans="3:33" x14ac:dyDescent="0.25">
      <c r="D248" s="10"/>
    </row>
    <row r="249" spans="3:33" x14ac:dyDescent="0.25">
      <c r="D249" s="10"/>
    </row>
    <row r="250" spans="3:33" x14ac:dyDescent="0.25">
      <c r="D250" s="10"/>
    </row>
    <row r="251" spans="3:33" x14ac:dyDescent="0.25">
      <c r="D251" s="10"/>
    </row>
    <row r="252" spans="3:33" x14ac:dyDescent="0.25">
      <c r="D252" s="10"/>
    </row>
    <row r="253" spans="3:33" x14ac:dyDescent="0.25">
      <c r="D253" s="10"/>
    </row>
    <row r="254" spans="3:33" x14ac:dyDescent="0.25">
      <c r="D254" s="10"/>
    </row>
    <row r="255" spans="3:33" x14ac:dyDescent="0.25">
      <c r="D255" s="10"/>
    </row>
    <row r="256" spans="3:33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30">
    <mergeCell ref="C224:G224"/>
    <mergeCell ref="C80:G80"/>
    <mergeCell ref="C83:G83"/>
    <mergeCell ref="C88:G88"/>
    <mergeCell ref="C94:G94"/>
    <mergeCell ref="C107:G107"/>
    <mergeCell ref="C133:G133"/>
    <mergeCell ref="C145:G145"/>
    <mergeCell ref="C152:G152"/>
    <mergeCell ref="C175:G175"/>
    <mergeCell ref="C222:G222"/>
    <mergeCell ref="C223:G223"/>
    <mergeCell ref="C78:G78"/>
    <mergeCell ref="C28:G28"/>
    <mergeCell ref="C43:G43"/>
    <mergeCell ref="C47:G47"/>
    <mergeCell ref="C53:G53"/>
    <mergeCell ref="C56:G56"/>
    <mergeCell ref="C61:G61"/>
    <mergeCell ref="C72:G72"/>
    <mergeCell ref="C73:G73"/>
    <mergeCell ref="C74:G74"/>
    <mergeCell ref="C75:G75"/>
    <mergeCell ref="C76:G76"/>
    <mergeCell ref="C16:G16"/>
    <mergeCell ref="A1:G1"/>
    <mergeCell ref="C2:G2"/>
    <mergeCell ref="C3:G3"/>
    <mergeCell ref="C4:G4"/>
    <mergeCell ref="C12:G12"/>
  </mergeCells>
  <pageMargins left="0.59055118110236204" right="0.196850393700787" top="0.78740157499999996" bottom="0.78740157499999996" header="0.3" footer="0.3"/>
  <pageSetup paperSize="9" orientation="landscape" horizontalDpi="4294967293" verticalDpi="4294967293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SO01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'SO01 1 Pol'!Názvy_tisku</vt:lpstr>
      <vt:lpstr>oadresa</vt:lpstr>
      <vt:lpstr>Stavba!Objednatel</vt:lpstr>
      <vt:lpstr>Stavba!Objekt</vt:lpstr>
      <vt:lpstr>'SO01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Daniela Koricanska</cp:lastModifiedBy>
  <cp:lastPrinted>2019-03-19T12:27:02Z</cp:lastPrinted>
  <dcterms:created xsi:type="dcterms:W3CDTF">2009-04-08T07:15:50Z</dcterms:created>
  <dcterms:modified xsi:type="dcterms:W3CDTF">2019-07-18T10:38:51Z</dcterms:modified>
</cp:coreProperties>
</file>